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2220" windowWidth="12000" windowHeight="5775" tabRatio="753" activeTab="0"/>
  </bookViews>
  <sheets>
    <sheet name="Viršelis" sheetId="1" r:id="rId1"/>
    <sheet name="60 Mj" sheetId="2" r:id="rId2"/>
    <sheet name="60 Mj suv" sheetId="3" r:id="rId3"/>
    <sheet name="60 M" sheetId="4" r:id="rId4"/>
    <sheet name="60 M suv" sheetId="5" r:id="rId5"/>
    <sheet name="60 Vj" sheetId="6" r:id="rId6"/>
    <sheet name="60 Vj suv" sheetId="7" r:id="rId7"/>
    <sheet name="60 V" sheetId="8" r:id="rId8"/>
    <sheet name="60 V suv" sheetId="9" r:id="rId9"/>
    <sheet name="300 Mj" sheetId="10" r:id="rId10"/>
    <sheet name="300 Mj suv" sheetId="11" r:id="rId11"/>
    <sheet name="300 M" sheetId="12" r:id="rId12"/>
    <sheet name="300 M suv" sheetId="13" r:id="rId13"/>
    <sheet name="300 Vj" sheetId="14" r:id="rId14"/>
    <sheet name="300 Vj suv" sheetId="15" r:id="rId15"/>
    <sheet name="300 V" sheetId="16" r:id="rId16"/>
    <sheet name="300 V suv" sheetId="17" r:id="rId17"/>
    <sheet name="600 Mj" sheetId="18" r:id="rId18"/>
    <sheet name="600 Mj suv" sheetId="19" r:id="rId19"/>
    <sheet name="600 M" sheetId="20" r:id="rId20"/>
    <sheet name="600 Vj" sheetId="21" r:id="rId21"/>
    <sheet name="600 Vj suv" sheetId="22" r:id="rId22"/>
    <sheet name="600 V" sheetId="23" r:id="rId23"/>
    <sheet name="600 V suv" sheetId="24" r:id="rId24"/>
    <sheet name="1000 Mj" sheetId="25" r:id="rId25"/>
    <sheet name="1000 M" sheetId="26" r:id="rId26"/>
    <sheet name="1000 Vj" sheetId="27" r:id="rId27"/>
    <sheet name="1000 Vj suv" sheetId="28" r:id="rId28"/>
    <sheet name="1000 V" sheetId="29" r:id="rId29"/>
    <sheet name="1000 V suv" sheetId="30" r:id="rId30"/>
    <sheet name="3000 Mj" sheetId="31" r:id="rId31"/>
    <sheet name="3000 M" sheetId="32" r:id="rId32"/>
    <sheet name="3000 Vj" sheetId="33" r:id="rId33"/>
    <sheet name="3000 V" sheetId="34" r:id="rId34"/>
    <sheet name="60bb Mj" sheetId="35" r:id="rId35"/>
    <sheet name="60bb Mj suv" sheetId="36" r:id="rId36"/>
    <sheet name="60bb M" sheetId="37" r:id="rId37"/>
    <sheet name="60bb Vj" sheetId="38" r:id="rId38"/>
    <sheet name="60bb V" sheetId="39" r:id="rId39"/>
    <sheet name="1500kl Mj" sheetId="40" r:id="rId40"/>
    <sheet name="2000kl Vj" sheetId="41" r:id="rId41"/>
    <sheet name="3000sp.ej Mj" sheetId="42" r:id="rId42"/>
    <sheet name="5000sp.ėj Vj" sheetId="43" r:id="rId43"/>
    <sheet name="5000sp.ėj V" sheetId="44" r:id="rId44"/>
    <sheet name="4x200 M" sheetId="45" r:id="rId45"/>
    <sheet name="4x200 V" sheetId="46" r:id="rId46"/>
    <sheet name="4x200 V suv" sheetId="47" r:id="rId47"/>
    <sheet name="Aukstis Mj" sheetId="48" r:id="rId48"/>
    <sheet name="Aukstis M" sheetId="49" r:id="rId49"/>
    <sheet name="Aukstis Vj" sheetId="50" r:id="rId50"/>
    <sheet name="Aukstis V" sheetId="51" r:id="rId51"/>
    <sheet name="Tolis Mj" sheetId="52" r:id="rId52"/>
    <sheet name="Tolis M" sheetId="53" r:id="rId53"/>
    <sheet name="Tolis Vj" sheetId="54" r:id="rId54"/>
    <sheet name="Tolis V" sheetId="55" r:id="rId55"/>
    <sheet name="Trišuolis Mj" sheetId="56" r:id="rId56"/>
    <sheet name="Trišuolis M" sheetId="57" r:id="rId57"/>
    <sheet name="Trišuolis Vj" sheetId="58" r:id="rId58"/>
    <sheet name="Trišuolis V" sheetId="59" r:id="rId59"/>
    <sheet name="Rutulys Mj" sheetId="60" r:id="rId60"/>
    <sheet name="Rutulys M" sheetId="61" r:id="rId61"/>
    <sheet name="Rutulys Vj" sheetId="62" r:id="rId62"/>
    <sheet name="Rutulys V" sheetId="63" r:id="rId63"/>
    <sheet name="Komandiniai" sheetId="64" r:id="rId64"/>
  </sheets>
  <externalReferences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beg">'[1]nbox'!$C$70:$D$105</definedName>
    <definedName name="brez" localSheetId="63">'[2]beg_rez'!$I$5:$AN$77</definedName>
    <definedName name="brez">'[2]beg_rez'!$I$5:$AN$77</definedName>
    <definedName name="dal" localSheetId="63">'[2]dal_r'!$D$3:$AX$76</definedName>
    <definedName name="dal">'[2]dal_r'!$D$3:$AX$76</definedName>
    <definedName name="diena">'[1]nbox'!$A$2:$B$3</definedName>
    <definedName name="dt" localSheetId="63">'[2]TITULdata'!$A$3:$F$12</definedName>
    <definedName name="dt">'[2]TITULdata'!$A$3:$F$12</definedName>
    <definedName name="fina" localSheetId="63">'Komandiniai'!#REF!</definedName>
    <definedName name="fina">'[2]st6tk'!$V$35:$AE$40</definedName>
    <definedName name="fina4tk" localSheetId="63">'[2]st4tk'!$V$32:$AE$35</definedName>
    <definedName name="fina4tk">'[2]st4tk'!$V$32:$AE$35</definedName>
    <definedName name="finatk" localSheetId="63">'[2]st4tk'!$W$32:$AE$35</definedName>
    <definedName name="finatk">'[2]st4tk'!$W$32:$AE$35</definedName>
    <definedName name="finb" localSheetId="63">'Komandiniai'!#REF!</definedName>
    <definedName name="finb">'[2]st6tk'!$V$42:$AE$47</definedName>
    <definedName name="finb4tk" localSheetId="63">'[2]st4tk'!$V$39:$AE$42</definedName>
    <definedName name="finb4tk">'[2]st4tk'!$V$39:$AE$42</definedName>
    <definedName name="finbtk" localSheetId="63">'[2]st4tk'!$W$39:$AE$42</definedName>
    <definedName name="finbtk">'[2]st4tk'!$W$39:$AE$42</definedName>
    <definedName name="gend">'[1]nbox'!$F$2:$G$3</definedName>
    <definedName name="hj" localSheetId="63">'[2]hj'!$B$11:$N$51</definedName>
    <definedName name="hj">'[2]hj'!$B$11:$N$51</definedName>
    <definedName name="id">'[1]id'!$D$2:$J$952</definedName>
    <definedName name="kal" localSheetId="63">'[2]kalendorius'!$A$3:$M$51</definedName>
    <definedName name="kal">'[2]kalendorius'!$A$3:$M$51</definedName>
    <definedName name="klp" localSheetId="25">#REF!</definedName>
    <definedName name="klp" localSheetId="24">#REF!</definedName>
    <definedName name="klp" localSheetId="28">#REF!</definedName>
    <definedName name="klp" localSheetId="29">#REF!</definedName>
    <definedName name="klp" localSheetId="26">#REF!</definedName>
    <definedName name="klp" localSheetId="27">#REF!</definedName>
    <definedName name="klp" localSheetId="40">#REF!</definedName>
    <definedName name="klp" localSheetId="11">#REF!</definedName>
    <definedName name="klp" localSheetId="12">#REF!</definedName>
    <definedName name="klp" localSheetId="9">#REF!</definedName>
    <definedName name="klp" localSheetId="10">#REF!</definedName>
    <definedName name="klp" localSheetId="15">#REF!</definedName>
    <definedName name="klp" localSheetId="16">#REF!</definedName>
    <definedName name="klp" localSheetId="13">#REF!</definedName>
    <definedName name="klp" localSheetId="14">#REF!</definedName>
    <definedName name="klp" localSheetId="30">#REF!</definedName>
    <definedName name="klp" localSheetId="32">#REF!</definedName>
    <definedName name="klp" localSheetId="41">#REF!</definedName>
    <definedName name="klp" localSheetId="44">#REF!</definedName>
    <definedName name="klp" localSheetId="45">#REF!</definedName>
    <definedName name="klp" localSheetId="46">#REF!</definedName>
    <definedName name="klp" localSheetId="43">#REF!</definedName>
    <definedName name="klp" localSheetId="42">#REF!</definedName>
    <definedName name="klp" localSheetId="3">#REF!</definedName>
    <definedName name="klp" localSheetId="4">#REF!</definedName>
    <definedName name="klp" localSheetId="1">#REF!</definedName>
    <definedName name="klp" localSheetId="2">#REF!</definedName>
    <definedName name="klp" localSheetId="7">#REF!</definedName>
    <definedName name="klp" localSheetId="8">#REF!</definedName>
    <definedName name="klp" localSheetId="5">#REF!</definedName>
    <definedName name="klp" localSheetId="6">#REF!</definedName>
    <definedName name="klp" localSheetId="19">#REF!</definedName>
    <definedName name="klp" localSheetId="17">#REF!</definedName>
    <definedName name="klp" localSheetId="18">#REF!</definedName>
    <definedName name="klp" localSheetId="22">#REF!</definedName>
    <definedName name="klp" localSheetId="23">#REF!</definedName>
    <definedName name="klp" localSheetId="20">#REF!</definedName>
    <definedName name="klp" localSheetId="21">#REF!</definedName>
    <definedName name="klp" localSheetId="36">#REF!</definedName>
    <definedName name="klp" localSheetId="34">#REF!</definedName>
    <definedName name="klp" localSheetId="35">#REF!</definedName>
    <definedName name="klp" localSheetId="38">#REF!</definedName>
    <definedName name="klp" localSheetId="37">#REF!</definedName>
    <definedName name="klp" localSheetId="47">#REF!</definedName>
    <definedName name="klp" localSheetId="49">#REF!</definedName>
    <definedName name="klp" localSheetId="63">#REF!</definedName>
    <definedName name="klp" localSheetId="60">#REF!</definedName>
    <definedName name="klp" localSheetId="62">#REF!</definedName>
    <definedName name="klp" localSheetId="51">#REF!</definedName>
    <definedName name="klp" localSheetId="53">#REF!</definedName>
    <definedName name="klp" localSheetId="56">#REF!</definedName>
    <definedName name="klp" localSheetId="55">#REF!</definedName>
    <definedName name="klp" localSheetId="58">#REF!</definedName>
    <definedName name="klp" localSheetId="57">#REF!</definedName>
    <definedName name="klp">#REF!</definedName>
    <definedName name="komj" localSheetId="63">'[2]viso J tsk'!$C$3:$F$16</definedName>
    <definedName name="komj">'[2]viso J tsk'!$C$3:$F$16</definedName>
    <definedName name="komjc" localSheetId="63">'[2]viso JC tsk'!$C$3:$F$16</definedName>
    <definedName name="komjc">'[2]viso JC tsk'!$C$3:$F$16</definedName>
    <definedName name="kv" localSheetId="63">'Komandiniai'!#REF!</definedName>
    <definedName name="kv">'[2]st6tk'!$AF$54:$AG$63</definedName>
    <definedName name="kv4tk" localSheetId="63">'[2]st4tk'!$U$49:$V$58</definedName>
    <definedName name="kv4tk">'[2]st4tk'!$U$49:$V$58</definedName>
    <definedName name="kvabs" localSheetId="25">'[3]3km sp ėj'!#REF!</definedName>
    <definedName name="kvabs" localSheetId="24">'[3]3km sp ėj'!#REF!</definedName>
    <definedName name="kvabs" localSheetId="28">'[4]3km sp ėj'!#REF!</definedName>
    <definedName name="kvabs" localSheetId="29">'[4]3km sp ėj'!#REF!</definedName>
    <definedName name="kvabs" localSheetId="26">'[4]3km sp ėj'!#REF!</definedName>
    <definedName name="kvabs" localSheetId="27">'[4]3km sp ėj'!#REF!</definedName>
    <definedName name="kvabs" localSheetId="40">'[4]3km sp ėj'!#REF!</definedName>
    <definedName name="kvabs" localSheetId="11">'[4]3km sp ėj'!#REF!</definedName>
    <definedName name="kvabs" localSheetId="12">'[4]3km sp ėj'!#REF!</definedName>
    <definedName name="kvabs" localSheetId="9">'[4]3km sp ėj'!#REF!</definedName>
    <definedName name="kvabs" localSheetId="10">'[4]3km sp ėj'!#REF!</definedName>
    <definedName name="kvabs" localSheetId="15">'[4]3km sp ėj'!#REF!</definedName>
    <definedName name="kvabs" localSheetId="16">'[4]3km sp ėj'!#REF!</definedName>
    <definedName name="kvabs" localSheetId="13">'[4]3km sp ėj'!#REF!</definedName>
    <definedName name="kvabs" localSheetId="14">'[4]3km sp ėj'!#REF!</definedName>
    <definedName name="kvabs" localSheetId="30">'[4]3km sp ėj'!#REF!</definedName>
    <definedName name="kvabs" localSheetId="32">'[4]3km sp ėj'!#REF!</definedName>
    <definedName name="kvabs" localSheetId="41">'[4]3km sp ėj'!#REF!</definedName>
    <definedName name="kvabs" localSheetId="44">'[4]3km sp ėj'!#REF!</definedName>
    <definedName name="kvabs" localSheetId="45">'[4]3km sp ėj'!#REF!</definedName>
    <definedName name="kvabs" localSheetId="46">'[4]3km sp ėj'!#REF!</definedName>
    <definedName name="kvabs" localSheetId="43">'[4]3km sp ėj'!#REF!</definedName>
    <definedName name="kvabs" localSheetId="42">'[4]3km sp ėj'!#REF!</definedName>
    <definedName name="kvabs" localSheetId="3">'[4]3km sp ėj'!#REF!</definedName>
    <definedName name="kvabs" localSheetId="4">'[4]3km sp ėj'!#REF!</definedName>
    <definedName name="kvabs" localSheetId="1">'[4]3km sp ėj'!#REF!</definedName>
    <definedName name="kvabs" localSheetId="2">'[4]3km sp ėj'!#REF!</definedName>
    <definedName name="kvabs" localSheetId="7">'[4]3km sp ėj'!#REF!</definedName>
    <definedName name="kvabs" localSheetId="8">'[4]3km sp ėj'!#REF!</definedName>
    <definedName name="kvabs" localSheetId="5">'[4]3km sp ėj'!#REF!</definedName>
    <definedName name="kvabs" localSheetId="6">'[4]3km sp ėj'!#REF!</definedName>
    <definedName name="kvabs" localSheetId="19">'[4]3km sp ėj'!#REF!</definedName>
    <definedName name="kvabs" localSheetId="17">'[4]3km sp ėj'!#REF!</definedName>
    <definedName name="kvabs" localSheetId="18">'[4]3km sp ėj'!#REF!</definedName>
    <definedName name="kvabs" localSheetId="22">'[4]3km sp ėj'!#REF!</definedName>
    <definedName name="kvabs" localSheetId="23">'[4]3km sp ėj'!#REF!</definedName>
    <definedName name="kvabs" localSheetId="20">'[4]3km sp ėj'!#REF!</definedName>
    <definedName name="kvabs" localSheetId="21">'[4]3km sp ėj'!#REF!</definedName>
    <definedName name="kvabs" localSheetId="36">'[4]3km sp ėj'!#REF!</definedName>
    <definedName name="kvabs" localSheetId="34">'[4]3km sp ėj'!#REF!</definedName>
    <definedName name="kvabs" localSheetId="35">'[4]3km sp ėj'!#REF!</definedName>
    <definedName name="kvabs" localSheetId="38">'[4]3km sp ėj'!#REF!</definedName>
    <definedName name="kvabs" localSheetId="37">'[4]3km sp ėj'!#REF!</definedName>
    <definedName name="kvabs" localSheetId="47">'[4]3km sp ėj'!#REF!</definedName>
    <definedName name="kvabs" localSheetId="49">'[4]3km sp ėj'!#REF!</definedName>
    <definedName name="kvabs" localSheetId="63">'Komandiniai'!#REF!</definedName>
    <definedName name="kvabs" localSheetId="60">'[4]3km sp ėj'!#REF!</definedName>
    <definedName name="kvabs" localSheetId="62">'[4]3km sp ėj'!#REF!</definedName>
    <definedName name="kvabs" localSheetId="51">'[4]3km sp ėj'!#REF!</definedName>
    <definedName name="kvabs" localSheetId="53">'[4]3km sp ėj'!#REF!</definedName>
    <definedName name="kvabs" localSheetId="56">'[4]3km sp ėj'!#REF!</definedName>
    <definedName name="kvabs" localSheetId="55">'[4]3km sp ėj'!#REF!</definedName>
    <definedName name="kvabs" localSheetId="58">'[4]3km sp ėj'!#REF!</definedName>
    <definedName name="kvabs" localSheetId="57">'[4]3km sp ėj'!#REF!</definedName>
    <definedName name="kvabs">'[4]3km sp ėj'!#REF!</definedName>
    <definedName name="kvall" localSheetId="25">'[3]4x200m'!#REF!</definedName>
    <definedName name="kvall" localSheetId="24">'[3]4x200m'!#REF!</definedName>
    <definedName name="kvall" localSheetId="28">'[4]4x200m'!#REF!</definedName>
    <definedName name="kvall" localSheetId="29">'[4]4x200m'!#REF!</definedName>
    <definedName name="kvall" localSheetId="26">'[4]4x200m'!#REF!</definedName>
    <definedName name="kvall" localSheetId="27">'[4]4x200m'!#REF!</definedName>
    <definedName name="kvall" localSheetId="40">'[4]4x200m'!#REF!</definedName>
    <definedName name="kvall" localSheetId="11">'[4]4x200m'!#REF!</definedName>
    <definedName name="kvall" localSheetId="12">'[4]4x200m'!#REF!</definedName>
    <definedName name="kvall" localSheetId="9">'[4]4x200m'!#REF!</definedName>
    <definedName name="kvall" localSheetId="10">'[4]4x200m'!#REF!</definedName>
    <definedName name="kvall" localSheetId="15">'[4]4x200m'!#REF!</definedName>
    <definedName name="kvall" localSheetId="16">'[4]4x200m'!#REF!</definedName>
    <definedName name="kvall" localSheetId="13">'[4]4x200m'!#REF!</definedName>
    <definedName name="kvall" localSheetId="14">'[4]4x200m'!#REF!</definedName>
    <definedName name="kvall" localSheetId="30">'[4]4x200m'!#REF!</definedName>
    <definedName name="kvall" localSheetId="32">'[4]4x200m'!#REF!</definedName>
    <definedName name="kvall" localSheetId="41">'[4]4x200m'!#REF!</definedName>
    <definedName name="kvall" localSheetId="44">'[4]4x200m'!#REF!</definedName>
    <definedName name="kvall" localSheetId="45">'[4]4x200m'!#REF!</definedName>
    <definedName name="kvall" localSheetId="46">'[4]4x200m'!#REF!</definedName>
    <definedName name="kvall" localSheetId="43">'[4]4x200m'!#REF!</definedName>
    <definedName name="kvall" localSheetId="42">'[4]4x200m'!#REF!</definedName>
    <definedName name="kvall" localSheetId="3">'[4]4x200m'!#REF!</definedName>
    <definedName name="kvall" localSheetId="4">'[4]4x200m'!#REF!</definedName>
    <definedName name="kvall" localSheetId="1">'[4]4x200m'!#REF!</definedName>
    <definedName name="kvall" localSheetId="2">'[4]4x200m'!#REF!</definedName>
    <definedName name="kvall" localSheetId="7">'[4]4x200m'!#REF!</definedName>
    <definedName name="kvall" localSheetId="8">'[4]4x200m'!#REF!</definedName>
    <definedName name="kvall" localSheetId="5">'[4]4x200m'!#REF!</definedName>
    <definedName name="kvall" localSheetId="6">'[4]4x200m'!#REF!</definedName>
    <definedName name="kvall" localSheetId="19">'[4]4x200m'!#REF!</definedName>
    <definedName name="kvall" localSheetId="17">'[4]4x200m'!#REF!</definedName>
    <definedName name="kvall" localSheetId="18">'[4]4x200m'!#REF!</definedName>
    <definedName name="kvall" localSheetId="22">'[4]4x200m'!#REF!</definedName>
    <definedName name="kvall" localSheetId="23">'[4]4x200m'!#REF!</definedName>
    <definedName name="kvall" localSheetId="20">'[4]4x200m'!#REF!</definedName>
    <definedName name="kvall" localSheetId="21">'[4]4x200m'!#REF!</definedName>
    <definedName name="kvall" localSheetId="36">'[4]4x200m'!#REF!</definedName>
    <definedName name="kvall" localSheetId="34">'[4]4x200m'!#REF!</definedName>
    <definedName name="kvall" localSheetId="35">'[4]4x200m'!#REF!</definedName>
    <definedName name="kvall" localSheetId="38">'[4]4x200m'!#REF!</definedName>
    <definedName name="kvall" localSheetId="37">'[4]4x200m'!#REF!</definedName>
    <definedName name="kvall" localSheetId="47">'[4]4x200m'!#REF!</definedName>
    <definedName name="kvall" localSheetId="49">'[4]4x200m'!#REF!</definedName>
    <definedName name="kvall" localSheetId="63">'[3]4x200m'!#REF!</definedName>
    <definedName name="kvall" localSheetId="60">'[4]4x200m'!#REF!</definedName>
    <definedName name="kvall" localSheetId="62">'[4]4x200m'!#REF!</definedName>
    <definedName name="kvall" localSheetId="51">'[4]4x200m'!#REF!</definedName>
    <definedName name="kvall" localSheetId="53">'[4]4x200m'!#REF!</definedName>
    <definedName name="kvall" localSheetId="56">'[4]4x200m'!#REF!</definedName>
    <definedName name="kvall" localSheetId="55">'[4]4x200m'!#REF!</definedName>
    <definedName name="kvall" localSheetId="58">'[4]4x200m'!#REF!</definedName>
    <definedName name="kvall" localSheetId="57">'[4]4x200m'!#REF!</definedName>
    <definedName name="kvall">'[4]4x200m'!#REF!</definedName>
    <definedName name="kvh" localSheetId="63">'[2]jauniai'!$C$16:$D$25</definedName>
    <definedName name="kvh">'[2]jauniai'!$C$16:$D$25</definedName>
    <definedName name="kvi" localSheetId="63">'[2]kv'!$D$4:$E$313</definedName>
    <definedName name="kvi">'[2]kv'!$D$4:$E$313</definedName>
    <definedName name="kvli">'[1]kv'!$D$4:$E$403</definedName>
    <definedName name="kvlt">'[1]kv'!$K$4:$L$283</definedName>
    <definedName name="kvmt" localSheetId="63">'[2]jauniai'!$I$3:$J$12</definedName>
    <definedName name="kvmt">'[2]jauniai'!$I$3:$J$12</definedName>
    <definedName name="kvt" localSheetId="63">'[2]kv'!$K$4:$L$313</definedName>
    <definedName name="kvt">'[2]kv'!$K$4:$L$313</definedName>
    <definedName name="kvtt" localSheetId="63">'[2]hj'!$Y$12:$Z$21</definedName>
    <definedName name="kvtt">'[2]hj'!$Y$12:$Z$21</definedName>
    <definedName name="kvvs" localSheetId="63">'[2]jauniai'!$I$16:$J$25</definedName>
    <definedName name="kvvs">'[2]jauniai'!$I$16:$J$25</definedName>
    <definedName name="liist" localSheetId="63">'[2]list'!$D$2:$I$1397</definedName>
    <definedName name="liist">'[2]list'!$D$2:$I$1397</definedName>
    <definedName name="list" localSheetId="63">'[2]list'!$C$2:$W$1401</definedName>
    <definedName name="list">'[2]list'!$C$2:$W$1401</definedName>
    <definedName name="min">'[1]nbox'!$I$9:$J$94</definedName>
    <definedName name="mv" localSheetId="63">'[2]TITULdata'!$P$3:$S$12</definedName>
    <definedName name="mv">'[2]TITULdata'!$P$3:$S$12</definedName>
    <definedName name="ofc" localSheetId="63">'[2]TITULdata'!$J$17:$K$46</definedName>
    <definedName name="ofc">'[2]TITULdata'!$J$17:$K$46</definedName>
    <definedName name="offc" localSheetId="63">'[2]TITULdata'!$K$17:$M$46</definedName>
    <definedName name="offc">'[2]TITULdata'!$K$17:$M$46</definedName>
    <definedName name="pbsb" localSheetId="25">'[5]startlist'!$Q$30:$S$1002</definedName>
    <definedName name="pbsb" localSheetId="24">'[5]startlist'!$Q$30:$S$1002</definedName>
    <definedName name="pbsb">'[6]startlist'!$Q$30:$S$1002</definedName>
    <definedName name="prad" localSheetId="63">'[2]TITULdata'!$S$17:$T$24</definedName>
    <definedName name="prad">'[2]TITULdata'!$S$17:$T$24</definedName>
    <definedName name="prg" localSheetId="63">'[2]TITULdata'!$J$3:$L$13</definedName>
    <definedName name="prg">'[2]TITULdata'!$J$3:$L$13</definedName>
    <definedName name="_xlnm.Print_Area" localSheetId="60">'Rutulys M'!$A:$IV</definedName>
    <definedName name="_xlnm.Print_Area" localSheetId="59">'Rutulys Mj'!$A:$IV</definedName>
    <definedName name="_xlnm.Print_Area" localSheetId="62">'Rutulys V'!$A:$IV</definedName>
    <definedName name="_xlnm.Print_Area" localSheetId="61">'Rutulys Vj'!$A:$IV</definedName>
    <definedName name="progr" localSheetId="63">'[2]Progr'!$A$9:$BE$55</definedName>
    <definedName name="progr">'[2]Progr'!$A$9:$BE$55</definedName>
    <definedName name="rank" localSheetId="63">'Komandiniai'!#REF!</definedName>
    <definedName name="rank">'[2]st6tk'!$I$10:$R$81</definedName>
    <definedName name="rankk" localSheetId="63">'[2]st12tk'!$Z$10:$AG$81</definedName>
    <definedName name="rankk">'[2]st12tk'!$Z$10:$AG$81</definedName>
    <definedName name="rek" localSheetId="63">'[2]rek'!$E$4:$Y$1080</definedName>
    <definedName name="rek">'[2]rek'!$E$4:$Y$1080</definedName>
    <definedName name="rez" localSheetId="63">'[2]beg_r'!$D$2:$AX$75</definedName>
    <definedName name="rez">'[2]beg_r'!$D$2:$AX$75</definedName>
    <definedName name="rngt">'[1]nbox'!$C$9:$E$69</definedName>
    <definedName name="rngtd" localSheetId="63">'[2]TITULdata'!$C$17:$H$46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 localSheetId="25">#REF!</definedName>
    <definedName name="rzfsdm" localSheetId="24">#REF!</definedName>
    <definedName name="rzfsdm" localSheetId="28">#REF!</definedName>
    <definedName name="rzfsdm" localSheetId="29">#REF!</definedName>
    <definedName name="rzfsdm" localSheetId="26">#REF!</definedName>
    <definedName name="rzfsdm" localSheetId="27">#REF!</definedName>
    <definedName name="rzfsdm" localSheetId="11">#REF!</definedName>
    <definedName name="rzfsdm" localSheetId="12">#REF!</definedName>
    <definedName name="rzfsdm" localSheetId="9">#REF!</definedName>
    <definedName name="rzfsdm" localSheetId="10">#REF!</definedName>
    <definedName name="rzfsdm" localSheetId="15">#REF!</definedName>
    <definedName name="rzfsdm" localSheetId="16">#REF!</definedName>
    <definedName name="rzfsdm" localSheetId="13">#REF!</definedName>
    <definedName name="rzfsdm" localSheetId="14">#REF!</definedName>
    <definedName name="rzfsdm" localSheetId="30">#REF!</definedName>
    <definedName name="rzfsdm" localSheetId="32">#REF!</definedName>
    <definedName name="rzfsdm" localSheetId="41">#REF!</definedName>
    <definedName name="rzfsdm" localSheetId="44">#REF!</definedName>
    <definedName name="rzfsdm" localSheetId="45">#REF!</definedName>
    <definedName name="rzfsdm" localSheetId="46">#REF!</definedName>
    <definedName name="rzfsdm" localSheetId="42">#REF!</definedName>
    <definedName name="rzfsdm" localSheetId="3">#REF!</definedName>
    <definedName name="rzfsdm" localSheetId="4">#REF!</definedName>
    <definedName name="rzfsdm" localSheetId="1">#REF!</definedName>
    <definedName name="rzfsdm" localSheetId="2">#REF!</definedName>
    <definedName name="rzfsdm" localSheetId="7">#REF!</definedName>
    <definedName name="rzfsdm" localSheetId="8">#REF!</definedName>
    <definedName name="rzfsdm" localSheetId="5">#REF!</definedName>
    <definedName name="rzfsdm" localSheetId="6">#REF!</definedName>
    <definedName name="rzfsdm" localSheetId="19">#REF!</definedName>
    <definedName name="rzfsdm" localSheetId="17">#REF!</definedName>
    <definedName name="rzfsdm" localSheetId="18">#REF!</definedName>
    <definedName name="rzfsdm" localSheetId="22">#REF!</definedName>
    <definedName name="rzfsdm" localSheetId="23">#REF!</definedName>
    <definedName name="rzfsdm" localSheetId="20">#REF!</definedName>
    <definedName name="rzfsdm" localSheetId="21">#REF!</definedName>
    <definedName name="rzfsdm" localSheetId="36">#REF!</definedName>
    <definedName name="rzfsdm" localSheetId="34">#REF!</definedName>
    <definedName name="rzfsdm" localSheetId="35">#REF!</definedName>
    <definedName name="rzfsdm" localSheetId="38">#REF!</definedName>
    <definedName name="rzfsdm" localSheetId="37">#REF!</definedName>
    <definedName name="rzfsdm" localSheetId="47">#REF!</definedName>
    <definedName name="rzfsdm" localSheetId="49">#REF!</definedName>
    <definedName name="rzfsdm" localSheetId="63">#REF!</definedName>
    <definedName name="rzfsdm" localSheetId="60">#REF!</definedName>
    <definedName name="rzfsdm" localSheetId="62">#REF!</definedName>
    <definedName name="rzfsdm" localSheetId="51">#REF!</definedName>
    <definedName name="rzfsdm" localSheetId="53">#REF!</definedName>
    <definedName name="rzfsdm" localSheetId="55">#REF!</definedName>
    <definedName name="rzfsdm" localSheetId="57">#REF!</definedName>
    <definedName name="rzfsdm">#REF!</definedName>
    <definedName name="rzfsdv" localSheetId="25">#REF!</definedName>
    <definedName name="rzfsdv" localSheetId="24">#REF!</definedName>
    <definedName name="rzfsdv" localSheetId="28">#REF!</definedName>
    <definedName name="rzfsdv" localSheetId="29">#REF!</definedName>
    <definedName name="rzfsdv" localSheetId="26">#REF!</definedName>
    <definedName name="rzfsdv" localSheetId="27">#REF!</definedName>
    <definedName name="rzfsdv" localSheetId="11">#REF!</definedName>
    <definedName name="rzfsdv" localSheetId="12">#REF!</definedName>
    <definedName name="rzfsdv" localSheetId="9">#REF!</definedName>
    <definedName name="rzfsdv" localSheetId="10">#REF!</definedName>
    <definedName name="rzfsdv" localSheetId="15">#REF!</definedName>
    <definedName name="rzfsdv" localSheetId="16">#REF!</definedName>
    <definedName name="rzfsdv" localSheetId="13">#REF!</definedName>
    <definedName name="rzfsdv" localSheetId="14">#REF!</definedName>
    <definedName name="rzfsdv" localSheetId="30">#REF!</definedName>
    <definedName name="rzfsdv" localSheetId="32">#REF!</definedName>
    <definedName name="rzfsdv" localSheetId="41">#REF!</definedName>
    <definedName name="rzfsdv" localSheetId="44">#REF!</definedName>
    <definedName name="rzfsdv" localSheetId="45">#REF!</definedName>
    <definedName name="rzfsdv" localSheetId="46">#REF!</definedName>
    <definedName name="rzfsdv" localSheetId="42">#REF!</definedName>
    <definedName name="rzfsdv" localSheetId="3">#REF!</definedName>
    <definedName name="rzfsdv" localSheetId="4">#REF!</definedName>
    <definedName name="rzfsdv" localSheetId="1">#REF!</definedName>
    <definedName name="rzfsdv" localSheetId="2">#REF!</definedName>
    <definedName name="rzfsdv" localSheetId="7">#REF!</definedName>
    <definedName name="rzfsdv" localSheetId="8">#REF!</definedName>
    <definedName name="rzfsdv" localSheetId="5">#REF!</definedName>
    <definedName name="rzfsdv" localSheetId="6">#REF!</definedName>
    <definedName name="rzfsdv" localSheetId="19">#REF!</definedName>
    <definedName name="rzfsdv" localSheetId="17">#REF!</definedName>
    <definedName name="rzfsdv" localSheetId="18">#REF!</definedName>
    <definedName name="rzfsdv" localSheetId="22">#REF!</definedName>
    <definedName name="rzfsdv" localSheetId="23">#REF!</definedName>
    <definedName name="rzfsdv" localSheetId="20">#REF!</definedName>
    <definedName name="rzfsdv" localSheetId="21">#REF!</definedName>
    <definedName name="rzfsdv" localSheetId="36">#REF!</definedName>
    <definedName name="rzfsdv" localSheetId="34">#REF!</definedName>
    <definedName name="rzfsdv" localSheetId="35">#REF!</definedName>
    <definedName name="rzfsdv" localSheetId="38">#REF!</definedName>
    <definedName name="rzfsdv" localSheetId="37">#REF!</definedName>
    <definedName name="rzfsdv" localSheetId="47">#REF!</definedName>
    <definedName name="rzfsdv" localSheetId="49">#REF!</definedName>
    <definedName name="rzfsdv" localSheetId="63">#REF!</definedName>
    <definedName name="rzfsdv" localSheetId="60">#REF!</definedName>
    <definedName name="rzfsdv" localSheetId="62">#REF!</definedName>
    <definedName name="rzfsdv" localSheetId="51">#REF!</definedName>
    <definedName name="rzfsdv" localSheetId="53">#REF!</definedName>
    <definedName name="rzfsdv" localSheetId="55">#REF!</definedName>
    <definedName name="rzfsdv" localSheetId="57">#REF!</definedName>
    <definedName name="rzfsdv">#REF!</definedName>
    <definedName name="rzfsm">'[1]60m bb M'!$U$9:$AK$14</definedName>
    <definedName name="rzfssm" localSheetId="25">#REF!</definedName>
    <definedName name="rzfssm" localSheetId="24">#REF!</definedName>
    <definedName name="rzfssm" localSheetId="28">#REF!</definedName>
    <definedName name="rzfssm" localSheetId="29">#REF!</definedName>
    <definedName name="rzfssm" localSheetId="26">#REF!</definedName>
    <definedName name="rzfssm" localSheetId="27">#REF!</definedName>
    <definedName name="rzfssm" localSheetId="40">#REF!</definedName>
    <definedName name="rzfssm" localSheetId="11">#REF!</definedName>
    <definedName name="rzfssm" localSheetId="12">#REF!</definedName>
    <definedName name="rzfssm" localSheetId="9">#REF!</definedName>
    <definedName name="rzfssm" localSheetId="10">#REF!</definedName>
    <definedName name="rzfssm" localSheetId="15">#REF!</definedName>
    <definedName name="rzfssm" localSheetId="16">#REF!</definedName>
    <definedName name="rzfssm" localSheetId="13">#REF!</definedName>
    <definedName name="rzfssm" localSheetId="14">#REF!</definedName>
    <definedName name="rzfssm" localSheetId="30">#REF!</definedName>
    <definedName name="rzfssm" localSheetId="32">#REF!</definedName>
    <definedName name="rzfssm" localSheetId="41">#REF!</definedName>
    <definedName name="rzfssm" localSheetId="44">#REF!</definedName>
    <definedName name="rzfssm" localSheetId="45">#REF!</definedName>
    <definedName name="rzfssm" localSheetId="46">#REF!</definedName>
    <definedName name="rzfssm" localSheetId="43">#REF!</definedName>
    <definedName name="rzfssm" localSheetId="42">#REF!</definedName>
    <definedName name="rzfssm" localSheetId="3">#REF!</definedName>
    <definedName name="rzfssm" localSheetId="4">#REF!</definedName>
    <definedName name="rzfssm" localSheetId="1">#REF!</definedName>
    <definedName name="rzfssm" localSheetId="2">#REF!</definedName>
    <definedName name="rzfssm" localSheetId="7">#REF!</definedName>
    <definedName name="rzfssm" localSheetId="8">#REF!</definedName>
    <definedName name="rzfssm" localSheetId="5">#REF!</definedName>
    <definedName name="rzfssm" localSheetId="6">#REF!</definedName>
    <definedName name="rzfssm" localSheetId="19">#REF!</definedName>
    <definedName name="rzfssm" localSheetId="17">#REF!</definedName>
    <definedName name="rzfssm" localSheetId="18">#REF!</definedName>
    <definedName name="rzfssm" localSheetId="22">#REF!</definedName>
    <definedName name="rzfssm" localSheetId="23">#REF!</definedName>
    <definedName name="rzfssm" localSheetId="20">#REF!</definedName>
    <definedName name="rzfssm" localSheetId="21">#REF!</definedName>
    <definedName name="rzfssm" localSheetId="36">#REF!</definedName>
    <definedName name="rzfssm" localSheetId="34">#REF!</definedName>
    <definedName name="rzfssm" localSheetId="35">#REF!</definedName>
    <definedName name="rzfssm" localSheetId="38">#REF!</definedName>
    <definedName name="rzfssm" localSheetId="37">#REF!</definedName>
    <definedName name="rzfssm" localSheetId="47">#REF!</definedName>
    <definedName name="rzfssm" localSheetId="49">#REF!</definedName>
    <definedName name="rzfssm" localSheetId="63">#REF!</definedName>
    <definedName name="rzfssm" localSheetId="60">#REF!</definedName>
    <definedName name="rzfssm" localSheetId="62">#REF!</definedName>
    <definedName name="rzfssm" localSheetId="51">#REF!</definedName>
    <definedName name="rzfssm" localSheetId="53">#REF!</definedName>
    <definedName name="rzfssm" localSheetId="56">#REF!</definedName>
    <definedName name="rzfssm" localSheetId="55">#REF!</definedName>
    <definedName name="rzfssm" localSheetId="58">#REF!</definedName>
    <definedName name="rzfssm" localSheetId="57">#REF!</definedName>
    <definedName name="rzfssm">#REF!</definedName>
    <definedName name="rzfsv" localSheetId="25">#REF!</definedName>
    <definedName name="rzfsv" localSheetId="24">#REF!</definedName>
    <definedName name="rzfsv" localSheetId="28">#REF!</definedName>
    <definedName name="rzfsv" localSheetId="29">#REF!</definedName>
    <definedName name="rzfsv" localSheetId="26">#REF!</definedName>
    <definedName name="rzfsv" localSheetId="27">#REF!</definedName>
    <definedName name="rzfsv" localSheetId="11">#REF!</definedName>
    <definedName name="rzfsv" localSheetId="12">#REF!</definedName>
    <definedName name="rzfsv" localSheetId="9">#REF!</definedName>
    <definedName name="rzfsv" localSheetId="10">#REF!</definedName>
    <definedName name="rzfsv" localSheetId="15">#REF!</definedName>
    <definedName name="rzfsv" localSheetId="16">#REF!</definedName>
    <definedName name="rzfsv" localSheetId="13">#REF!</definedName>
    <definedName name="rzfsv" localSheetId="14">#REF!</definedName>
    <definedName name="rzfsv" localSheetId="30">#REF!</definedName>
    <definedName name="rzfsv" localSheetId="32">#REF!</definedName>
    <definedName name="rzfsv" localSheetId="41">#REF!</definedName>
    <definedName name="rzfsv" localSheetId="44">#REF!</definedName>
    <definedName name="rzfsv" localSheetId="45">#REF!</definedName>
    <definedName name="rzfsv" localSheetId="46">#REF!</definedName>
    <definedName name="rzfsv" localSheetId="42">#REF!</definedName>
    <definedName name="rzfsv" localSheetId="3">#REF!</definedName>
    <definedName name="rzfsv" localSheetId="4">#REF!</definedName>
    <definedName name="rzfsv" localSheetId="1">#REF!</definedName>
    <definedName name="rzfsv" localSheetId="2">#REF!</definedName>
    <definedName name="rzfsv" localSheetId="7">#REF!</definedName>
    <definedName name="rzfsv" localSheetId="8">#REF!</definedName>
    <definedName name="rzfsv" localSheetId="5">#REF!</definedName>
    <definedName name="rzfsv" localSheetId="6">#REF!</definedName>
    <definedName name="rzfsv" localSheetId="19">#REF!</definedName>
    <definedName name="rzfsv" localSheetId="17">#REF!</definedName>
    <definedName name="rzfsv" localSheetId="18">#REF!</definedName>
    <definedName name="rzfsv" localSheetId="22">#REF!</definedName>
    <definedName name="rzfsv" localSheetId="23">#REF!</definedName>
    <definedName name="rzfsv" localSheetId="20">#REF!</definedName>
    <definedName name="rzfsv" localSheetId="21">#REF!</definedName>
    <definedName name="rzfsv" localSheetId="36">#REF!</definedName>
    <definedName name="rzfsv" localSheetId="34">#REF!</definedName>
    <definedName name="rzfsv" localSheetId="35">#REF!</definedName>
    <definedName name="rzfsv" localSheetId="38">#REF!</definedName>
    <definedName name="rzfsv" localSheetId="37">#REF!</definedName>
    <definedName name="rzfsv" localSheetId="47">#REF!</definedName>
    <definedName name="rzfsv" localSheetId="49">#REF!</definedName>
    <definedName name="rzfsv" localSheetId="63">#REF!</definedName>
    <definedName name="rzfsv" localSheetId="60">#REF!</definedName>
    <definedName name="rzfsv" localSheetId="62">#REF!</definedName>
    <definedName name="rzfsv" localSheetId="51">#REF!</definedName>
    <definedName name="rzfsv" localSheetId="53">#REF!</definedName>
    <definedName name="rzfsv" localSheetId="55">#REF!</definedName>
    <definedName name="rzfsv" localSheetId="57">#REF!</definedName>
    <definedName name="rzfsv">#REF!</definedName>
    <definedName name="rzfswm" localSheetId="25">#REF!</definedName>
    <definedName name="rzfswm" localSheetId="24">#REF!</definedName>
    <definedName name="rzfswm" localSheetId="28">#REF!</definedName>
    <definedName name="rzfswm" localSheetId="29">#REF!</definedName>
    <definedName name="rzfswm" localSheetId="26">#REF!</definedName>
    <definedName name="rzfswm" localSheetId="27">#REF!</definedName>
    <definedName name="rzfswm" localSheetId="11">#REF!</definedName>
    <definedName name="rzfswm" localSheetId="12">#REF!</definedName>
    <definedName name="rzfswm" localSheetId="9">#REF!</definedName>
    <definedName name="rzfswm" localSheetId="10">#REF!</definedName>
    <definedName name="rzfswm" localSheetId="15">#REF!</definedName>
    <definedName name="rzfswm" localSheetId="16">#REF!</definedName>
    <definedName name="rzfswm" localSheetId="13">#REF!</definedName>
    <definedName name="rzfswm" localSheetId="14">#REF!</definedName>
    <definedName name="rzfswm" localSheetId="30">#REF!</definedName>
    <definedName name="rzfswm" localSheetId="32">#REF!</definedName>
    <definedName name="rzfswm" localSheetId="41">#REF!</definedName>
    <definedName name="rzfswm" localSheetId="44">#REF!</definedName>
    <definedName name="rzfswm" localSheetId="45">#REF!</definedName>
    <definedName name="rzfswm" localSheetId="46">#REF!</definedName>
    <definedName name="rzfswm" localSheetId="42">#REF!</definedName>
    <definedName name="rzfswm" localSheetId="3">#REF!</definedName>
    <definedName name="rzfswm" localSheetId="4">#REF!</definedName>
    <definedName name="rzfswm" localSheetId="1">#REF!</definedName>
    <definedName name="rzfswm" localSheetId="2">#REF!</definedName>
    <definedName name="rzfswm" localSheetId="7">#REF!</definedName>
    <definedName name="rzfswm" localSheetId="8">#REF!</definedName>
    <definedName name="rzfswm" localSheetId="5">#REF!</definedName>
    <definedName name="rzfswm" localSheetId="6">#REF!</definedName>
    <definedName name="rzfswm" localSheetId="19">#REF!</definedName>
    <definedName name="rzfswm" localSheetId="17">#REF!</definedName>
    <definedName name="rzfswm" localSheetId="18">#REF!</definedName>
    <definedName name="rzfswm" localSheetId="22">#REF!</definedName>
    <definedName name="rzfswm" localSheetId="23">#REF!</definedName>
    <definedName name="rzfswm" localSheetId="20">#REF!</definedName>
    <definedName name="rzfswm" localSheetId="21">#REF!</definedName>
    <definedName name="rzfswm" localSheetId="36">#REF!</definedName>
    <definedName name="rzfswm" localSheetId="34">#REF!</definedName>
    <definedName name="rzfswm" localSheetId="35">#REF!</definedName>
    <definedName name="rzfswm" localSheetId="38">#REF!</definedName>
    <definedName name="rzfswm" localSheetId="37">#REF!</definedName>
    <definedName name="rzfswm" localSheetId="47">#REF!</definedName>
    <definedName name="rzfswm" localSheetId="49">#REF!</definedName>
    <definedName name="rzfswm" localSheetId="63">#REF!</definedName>
    <definedName name="rzfswm" localSheetId="60">#REF!</definedName>
    <definedName name="rzfswm" localSheetId="62">#REF!</definedName>
    <definedName name="rzfswm" localSheetId="51">#REF!</definedName>
    <definedName name="rzfswm" localSheetId="53">#REF!</definedName>
    <definedName name="rzfswm" localSheetId="55">#REF!</definedName>
    <definedName name="rzfswm" localSheetId="57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25">#REF!</definedName>
    <definedName name="rzim" localSheetId="24">#REF!</definedName>
    <definedName name="rzim" localSheetId="28">#REF!</definedName>
    <definedName name="rzim" localSheetId="29">#REF!</definedName>
    <definedName name="rzim" localSheetId="26">#REF!</definedName>
    <definedName name="rzim" localSheetId="27">#REF!</definedName>
    <definedName name="rzim" localSheetId="40">#REF!</definedName>
    <definedName name="rzim" localSheetId="11">#REF!</definedName>
    <definedName name="rzim" localSheetId="12">#REF!</definedName>
    <definedName name="rzim" localSheetId="9">#REF!</definedName>
    <definedName name="rzim" localSheetId="10">#REF!</definedName>
    <definedName name="rzim" localSheetId="15">#REF!</definedName>
    <definedName name="rzim" localSheetId="16">#REF!</definedName>
    <definedName name="rzim" localSheetId="13">#REF!</definedName>
    <definedName name="rzim" localSheetId="14">#REF!</definedName>
    <definedName name="rzim" localSheetId="30">#REF!</definedName>
    <definedName name="rzim" localSheetId="32">#REF!</definedName>
    <definedName name="rzim" localSheetId="41">#REF!</definedName>
    <definedName name="rzim" localSheetId="44">#REF!</definedName>
    <definedName name="rzim" localSheetId="45">#REF!</definedName>
    <definedName name="rzim" localSheetId="46">#REF!</definedName>
    <definedName name="rzim" localSheetId="43">#REF!</definedName>
    <definedName name="rzim" localSheetId="42">#REF!</definedName>
    <definedName name="rzim" localSheetId="3">#REF!</definedName>
    <definedName name="rzim" localSheetId="4">#REF!</definedName>
    <definedName name="rzim" localSheetId="1">#REF!</definedName>
    <definedName name="rzim" localSheetId="2">#REF!</definedName>
    <definedName name="rzim" localSheetId="7">#REF!</definedName>
    <definedName name="rzim" localSheetId="8">#REF!</definedName>
    <definedName name="rzim" localSheetId="5">#REF!</definedName>
    <definedName name="rzim" localSheetId="6">#REF!</definedName>
    <definedName name="rzim" localSheetId="19">#REF!</definedName>
    <definedName name="rzim" localSheetId="17">#REF!</definedName>
    <definedName name="rzim" localSheetId="18">#REF!</definedName>
    <definedName name="rzim" localSheetId="22">#REF!</definedName>
    <definedName name="rzim" localSheetId="23">#REF!</definedName>
    <definedName name="rzim" localSheetId="20">#REF!</definedName>
    <definedName name="rzim" localSheetId="21">#REF!</definedName>
    <definedName name="rzim" localSheetId="36">#REF!</definedName>
    <definedName name="rzim" localSheetId="34">#REF!</definedName>
    <definedName name="rzim" localSheetId="35">#REF!</definedName>
    <definedName name="rzim" localSheetId="38">#REF!</definedName>
    <definedName name="rzim" localSheetId="37">#REF!</definedName>
    <definedName name="rzim" localSheetId="47">#REF!</definedName>
    <definedName name="rzim" localSheetId="49">#REF!</definedName>
    <definedName name="rzim" localSheetId="63">#REF!</definedName>
    <definedName name="rzim" localSheetId="60">#REF!</definedName>
    <definedName name="rzim" localSheetId="62">#REF!</definedName>
    <definedName name="rzim" localSheetId="51">#REF!</definedName>
    <definedName name="rzim" localSheetId="53">#REF!</definedName>
    <definedName name="rzim" localSheetId="56">#REF!</definedName>
    <definedName name="rzim" localSheetId="55">#REF!</definedName>
    <definedName name="rzim" localSheetId="58">#REF!</definedName>
    <definedName name="rzim" localSheetId="57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 localSheetId="25">#REF!</definedName>
    <definedName name="rzsdfam" localSheetId="24">#REF!</definedName>
    <definedName name="rzsdfam" localSheetId="28">#REF!</definedName>
    <definedName name="rzsdfam" localSheetId="29">#REF!</definedName>
    <definedName name="rzsdfam" localSheetId="26">#REF!</definedName>
    <definedName name="rzsdfam" localSheetId="27">#REF!</definedName>
    <definedName name="rzsdfam" localSheetId="11">#REF!</definedName>
    <definedName name="rzsdfam" localSheetId="12">#REF!</definedName>
    <definedName name="rzsdfam" localSheetId="9">#REF!</definedName>
    <definedName name="rzsdfam" localSheetId="10">#REF!</definedName>
    <definedName name="rzsdfam" localSheetId="15">#REF!</definedName>
    <definedName name="rzsdfam" localSheetId="16">#REF!</definedName>
    <definedName name="rzsdfam" localSheetId="13">#REF!</definedName>
    <definedName name="rzsdfam" localSheetId="14">#REF!</definedName>
    <definedName name="rzsdfam" localSheetId="30">#REF!</definedName>
    <definedName name="rzsdfam" localSheetId="32">#REF!</definedName>
    <definedName name="rzsdfam" localSheetId="41">#REF!</definedName>
    <definedName name="rzsdfam" localSheetId="44">#REF!</definedName>
    <definedName name="rzsdfam" localSheetId="45">#REF!</definedName>
    <definedName name="rzsdfam" localSheetId="46">#REF!</definedName>
    <definedName name="rzsdfam" localSheetId="42">#REF!</definedName>
    <definedName name="rzsdfam" localSheetId="3">#REF!</definedName>
    <definedName name="rzsdfam" localSheetId="4">#REF!</definedName>
    <definedName name="rzsdfam" localSheetId="1">#REF!</definedName>
    <definedName name="rzsdfam" localSheetId="2">#REF!</definedName>
    <definedName name="rzsdfam" localSheetId="7">#REF!</definedName>
    <definedName name="rzsdfam" localSheetId="8">#REF!</definedName>
    <definedName name="rzsdfam" localSheetId="5">#REF!</definedName>
    <definedName name="rzsdfam" localSheetId="6">#REF!</definedName>
    <definedName name="rzsdfam" localSheetId="19">#REF!</definedName>
    <definedName name="rzsdfam" localSheetId="17">#REF!</definedName>
    <definedName name="rzsdfam" localSheetId="18">#REF!</definedName>
    <definedName name="rzsdfam" localSheetId="22">#REF!</definedName>
    <definedName name="rzsdfam" localSheetId="23">#REF!</definedName>
    <definedName name="rzsdfam" localSheetId="20">#REF!</definedName>
    <definedName name="rzsdfam" localSheetId="21">#REF!</definedName>
    <definedName name="rzsdfam" localSheetId="36">#REF!</definedName>
    <definedName name="rzsdfam" localSheetId="34">#REF!</definedName>
    <definedName name="rzsdfam" localSheetId="35">#REF!</definedName>
    <definedName name="rzsdfam" localSheetId="38">#REF!</definedName>
    <definedName name="rzsdfam" localSheetId="37">#REF!</definedName>
    <definedName name="rzsdfam" localSheetId="47">#REF!</definedName>
    <definedName name="rzsdfam" localSheetId="49">#REF!</definedName>
    <definedName name="rzsdfam" localSheetId="63">#REF!</definedName>
    <definedName name="rzsdfam" localSheetId="60">#REF!</definedName>
    <definedName name="rzsdfam" localSheetId="62">#REF!</definedName>
    <definedName name="rzsdfam" localSheetId="51">#REF!</definedName>
    <definedName name="rzsdfam" localSheetId="53">#REF!</definedName>
    <definedName name="rzsdfam" localSheetId="55">#REF!</definedName>
    <definedName name="rzsdfam" localSheetId="57">#REF!</definedName>
    <definedName name="rzsdfam">#REF!</definedName>
    <definedName name="rzsfam">'[1]60m bb M'!$B$9:$S$89</definedName>
    <definedName name="rzsfav" localSheetId="25">#REF!</definedName>
    <definedName name="rzsfav" localSheetId="24">#REF!</definedName>
    <definedName name="rzsfav" localSheetId="28">#REF!</definedName>
    <definedName name="rzsfav" localSheetId="29">#REF!</definedName>
    <definedName name="rzsfav" localSheetId="26">#REF!</definedName>
    <definedName name="rzsfav" localSheetId="27">#REF!</definedName>
    <definedName name="rzsfav" localSheetId="11">#REF!</definedName>
    <definedName name="rzsfav" localSheetId="12">#REF!</definedName>
    <definedName name="rzsfav" localSheetId="9">#REF!</definedName>
    <definedName name="rzsfav" localSheetId="10">#REF!</definedName>
    <definedName name="rzsfav" localSheetId="15">#REF!</definedName>
    <definedName name="rzsfav" localSheetId="16">#REF!</definedName>
    <definedName name="rzsfav" localSheetId="13">#REF!</definedName>
    <definedName name="rzsfav" localSheetId="14">#REF!</definedName>
    <definedName name="rzsfav" localSheetId="30">#REF!</definedName>
    <definedName name="rzsfav" localSheetId="32">#REF!</definedName>
    <definedName name="rzsfav" localSheetId="41">#REF!</definedName>
    <definedName name="rzsfav" localSheetId="44">#REF!</definedName>
    <definedName name="rzsfav" localSheetId="45">#REF!</definedName>
    <definedName name="rzsfav" localSheetId="46">#REF!</definedName>
    <definedName name="rzsfav" localSheetId="42">#REF!</definedName>
    <definedName name="rzsfav" localSheetId="3">#REF!</definedName>
    <definedName name="rzsfav" localSheetId="4">#REF!</definedName>
    <definedName name="rzsfav" localSheetId="1">#REF!</definedName>
    <definedName name="rzsfav" localSheetId="2">#REF!</definedName>
    <definedName name="rzsfav" localSheetId="7">#REF!</definedName>
    <definedName name="rzsfav" localSheetId="8">#REF!</definedName>
    <definedName name="rzsfav" localSheetId="5">#REF!</definedName>
    <definedName name="rzsfav" localSheetId="6">#REF!</definedName>
    <definedName name="rzsfav" localSheetId="19">#REF!</definedName>
    <definedName name="rzsfav" localSheetId="17">#REF!</definedName>
    <definedName name="rzsfav" localSheetId="18">#REF!</definedName>
    <definedName name="rzsfav" localSheetId="22">#REF!</definedName>
    <definedName name="rzsfav" localSheetId="23">#REF!</definedName>
    <definedName name="rzsfav" localSheetId="20">#REF!</definedName>
    <definedName name="rzsfav" localSheetId="21">#REF!</definedName>
    <definedName name="rzsfav" localSheetId="36">#REF!</definedName>
    <definedName name="rzsfav" localSheetId="34">#REF!</definedName>
    <definedName name="rzsfav" localSheetId="35">#REF!</definedName>
    <definedName name="rzsfav" localSheetId="38">#REF!</definedName>
    <definedName name="rzsfav" localSheetId="37">#REF!</definedName>
    <definedName name="rzsfav" localSheetId="47">#REF!</definedName>
    <definedName name="rzsfav" localSheetId="49">#REF!</definedName>
    <definedName name="rzsfav" localSheetId="63">#REF!</definedName>
    <definedName name="rzsfav" localSheetId="60">#REF!</definedName>
    <definedName name="rzsfav" localSheetId="62">#REF!</definedName>
    <definedName name="rzsfav" localSheetId="51">#REF!</definedName>
    <definedName name="rzsfav" localSheetId="53">#REF!</definedName>
    <definedName name="rzsfav" localSheetId="55">#REF!</definedName>
    <definedName name="rzsfav" localSheetId="57">#REF!</definedName>
    <definedName name="rzsfav">#REF!</definedName>
    <definedName name="rzsm">'[1]60m M'!$B$8:$R$89</definedName>
    <definedName name="rzssfam" localSheetId="25">#REF!</definedName>
    <definedName name="rzssfam" localSheetId="24">#REF!</definedName>
    <definedName name="rzssfam" localSheetId="28">#REF!</definedName>
    <definedName name="rzssfam" localSheetId="29">#REF!</definedName>
    <definedName name="rzssfam" localSheetId="26">#REF!</definedName>
    <definedName name="rzssfam" localSheetId="27">#REF!</definedName>
    <definedName name="rzssfam" localSheetId="40">#REF!</definedName>
    <definedName name="rzssfam" localSheetId="11">#REF!</definedName>
    <definedName name="rzssfam" localSheetId="12">#REF!</definedName>
    <definedName name="rzssfam" localSheetId="9">#REF!</definedName>
    <definedName name="rzssfam" localSheetId="10">#REF!</definedName>
    <definedName name="rzssfam" localSheetId="15">#REF!</definedName>
    <definedName name="rzssfam" localSheetId="16">#REF!</definedName>
    <definedName name="rzssfam" localSheetId="13">#REF!</definedName>
    <definedName name="rzssfam" localSheetId="14">#REF!</definedName>
    <definedName name="rzssfam" localSheetId="30">#REF!</definedName>
    <definedName name="rzssfam" localSheetId="32">#REF!</definedName>
    <definedName name="rzssfam" localSheetId="41">#REF!</definedName>
    <definedName name="rzssfam" localSheetId="44">#REF!</definedName>
    <definedName name="rzssfam" localSheetId="45">#REF!</definedName>
    <definedName name="rzssfam" localSheetId="46">#REF!</definedName>
    <definedName name="rzssfam" localSheetId="43">#REF!</definedName>
    <definedName name="rzssfam" localSheetId="42">#REF!</definedName>
    <definedName name="rzssfam" localSheetId="3">#REF!</definedName>
    <definedName name="rzssfam" localSheetId="4">#REF!</definedName>
    <definedName name="rzssfam" localSheetId="1">#REF!</definedName>
    <definedName name="rzssfam" localSheetId="2">#REF!</definedName>
    <definedName name="rzssfam" localSheetId="7">#REF!</definedName>
    <definedName name="rzssfam" localSheetId="8">#REF!</definedName>
    <definedName name="rzssfam" localSheetId="5">#REF!</definedName>
    <definedName name="rzssfam" localSheetId="6">#REF!</definedName>
    <definedName name="rzssfam" localSheetId="19">#REF!</definedName>
    <definedName name="rzssfam" localSheetId="17">#REF!</definedName>
    <definedName name="rzssfam" localSheetId="18">#REF!</definedName>
    <definedName name="rzssfam" localSheetId="22">#REF!</definedName>
    <definedName name="rzssfam" localSheetId="23">#REF!</definedName>
    <definedName name="rzssfam" localSheetId="20">#REF!</definedName>
    <definedName name="rzssfam" localSheetId="21">#REF!</definedName>
    <definedName name="rzssfam" localSheetId="36">#REF!</definedName>
    <definedName name="rzssfam" localSheetId="34">#REF!</definedName>
    <definedName name="rzssfam" localSheetId="35">#REF!</definedName>
    <definedName name="rzssfam" localSheetId="38">#REF!</definedName>
    <definedName name="rzssfam" localSheetId="37">#REF!</definedName>
    <definedName name="rzssfam" localSheetId="47">#REF!</definedName>
    <definedName name="rzssfam" localSheetId="49">#REF!</definedName>
    <definedName name="rzssfam" localSheetId="63">#REF!</definedName>
    <definedName name="rzssfam" localSheetId="60">#REF!</definedName>
    <definedName name="rzssfam" localSheetId="62">#REF!</definedName>
    <definedName name="rzssfam" localSheetId="51">#REF!</definedName>
    <definedName name="rzssfam" localSheetId="53">#REF!</definedName>
    <definedName name="rzssfam" localSheetId="56">#REF!</definedName>
    <definedName name="rzssfam" localSheetId="55">#REF!</definedName>
    <definedName name="rzssfam" localSheetId="58">#REF!</definedName>
    <definedName name="rzssfam" localSheetId="57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25">#REF!</definedName>
    <definedName name="rzswfam" localSheetId="24">#REF!</definedName>
    <definedName name="rzswfam" localSheetId="28">#REF!</definedName>
    <definedName name="rzswfam" localSheetId="29">#REF!</definedName>
    <definedName name="rzswfam" localSheetId="26">#REF!</definedName>
    <definedName name="rzswfam" localSheetId="27">#REF!</definedName>
    <definedName name="rzswfam" localSheetId="11">#REF!</definedName>
    <definedName name="rzswfam" localSheetId="12">#REF!</definedName>
    <definedName name="rzswfam" localSheetId="9">#REF!</definedName>
    <definedName name="rzswfam" localSheetId="10">#REF!</definedName>
    <definedName name="rzswfam" localSheetId="15">#REF!</definedName>
    <definedName name="rzswfam" localSheetId="16">#REF!</definedName>
    <definedName name="rzswfam" localSheetId="13">#REF!</definedName>
    <definedName name="rzswfam" localSheetId="14">#REF!</definedName>
    <definedName name="rzswfam" localSheetId="30">#REF!</definedName>
    <definedName name="rzswfam" localSheetId="32">#REF!</definedName>
    <definedName name="rzswfam" localSheetId="41">#REF!</definedName>
    <definedName name="rzswfam" localSheetId="44">#REF!</definedName>
    <definedName name="rzswfam" localSheetId="45">#REF!</definedName>
    <definedName name="rzswfam" localSheetId="46">#REF!</definedName>
    <definedName name="rzswfam" localSheetId="42">#REF!</definedName>
    <definedName name="rzswfam" localSheetId="3">#REF!</definedName>
    <definedName name="rzswfam" localSheetId="4">#REF!</definedName>
    <definedName name="rzswfam" localSheetId="1">#REF!</definedName>
    <definedName name="rzswfam" localSheetId="2">#REF!</definedName>
    <definedName name="rzswfam" localSheetId="7">#REF!</definedName>
    <definedName name="rzswfam" localSheetId="8">#REF!</definedName>
    <definedName name="rzswfam" localSheetId="5">#REF!</definedName>
    <definedName name="rzswfam" localSheetId="6">#REF!</definedName>
    <definedName name="rzswfam" localSheetId="19">#REF!</definedName>
    <definedName name="rzswfam" localSheetId="17">#REF!</definedName>
    <definedName name="rzswfam" localSheetId="18">#REF!</definedName>
    <definedName name="rzswfam" localSheetId="22">#REF!</definedName>
    <definedName name="rzswfam" localSheetId="23">#REF!</definedName>
    <definedName name="rzswfam" localSheetId="20">#REF!</definedName>
    <definedName name="rzswfam" localSheetId="21">#REF!</definedName>
    <definedName name="rzswfam" localSheetId="36">#REF!</definedName>
    <definedName name="rzswfam" localSheetId="34">#REF!</definedName>
    <definedName name="rzswfam" localSheetId="35">#REF!</definedName>
    <definedName name="rzswfam" localSheetId="38">#REF!</definedName>
    <definedName name="rzswfam" localSheetId="37">#REF!</definedName>
    <definedName name="rzswfam" localSheetId="47">#REF!</definedName>
    <definedName name="rzswfam" localSheetId="49">#REF!</definedName>
    <definedName name="rzswfam" localSheetId="63">#REF!</definedName>
    <definedName name="rzswfam" localSheetId="60">#REF!</definedName>
    <definedName name="rzswfam" localSheetId="62">#REF!</definedName>
    <definedName name="rzswfam" localSheetId="51">#REF!</definedName>
    <definedName name="rzswfam" localSheetId="53">#REF!</definedName>
    <definedName name="rzswfam" localSheetId="55">#REF!</definedName>
    <definedName name="rzswfam" localSheetId="57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 localSheetId="25">#REF!</definedName>
    <definedName name="Sektoriu_Tolis_V_List" localSheetId="24">#REF!</definedName>
    <definedName name="Sektoriu_Tolis_V_List" localSheetId="28">#REF!</definedName>
    <definedName name="Sektoriu_Tolis_V_List" localSheetId="29">#REF!</definedName>
    <definedName name="Sektoriu_Tolis_V_List" localSheetId="26">#REF!</definedName>
    <definedName name="Sektoriu_Tolis_V_List" localSheetId="27">#REF!</definedName>
    <definedName name="Sektoriu_Tolis_V_List" localSheetId="11">#REF!</definedName>
    <definedName name="Sektoriu_Tolis_V_List" localSheetId="12">#REF!</definedName>
    <definedName name="Sektoriu_Tolis_V_List" localSheetId="9">#REF!</definedName>
    <definedName name="Sektoriu_Tolis_V_List" localSheetId="10">#REF!</definedName>
    <definedName name="Sektoriu_Tolis_V_List" localSheetId="15">#REF!</definedName>
    <definedName name="Sektoriu_Tolis_V_List" localSheetId="16">#REF!</definedName>
    <definedName name="Sektoriu_Tolis_V_List" localSheetId="13">#REF!</definedName>
    <definedName name="Sektoriu_Tolis_V_List" localSheetId="14">#REF!</definedName>
    <definedName name="Sektoriu_Tolis_V_List" localSheetId="30">#REF!</definedName>
    <definedName name="Sektoriu_Tolis_V_List" localSheetId="32">#REF!</definedName>
    <definedName name="Sektoriu_Tolis_V_List" localSheetId="41">#REF!</definedName>
    <definedName name="Sektoriu_Tolis_V_List" localSheetId="44">#REF!</definedName>
    <definedName name="Sektoriu_Tolis_V_List" localSheetId="45">#REF!</definedName>
    <definedName name="Sektoriu_Tolis_V_List" localSheetId="46">#REF!</definedName>
    <definedName name="Sektoriu_Tolis_V_List" localSheetId="42">#REF!</definedName>
    <definedName name="Sektoriu_Tolis_V_List" localSheetId="3">#REF!</definedName>
    <definedName name="Sektoriu_Tolis_V_List" localSheetId="4">#REF!</definedName>
    <definedName name="Sektoriu_Tolis_V_List" localSheetId="1">#REF!</definedName>
    <definedName name="Sektoriu_Tolis_V_List" localSheetId="2">#REF!</definedName>
    <definedName name="Sektoriu_Tolis_V_List" localSheetId="7">#REF!</definedName>
    <definedName name="Sektoriu_Tolis_V_List" localSheetId="8">#REF!</definedName>
    <definedName name="Sektoriu_Tolis_V_List" localSheetId="5">#REF!</definedName>
    <definedName name="Sektoriu_Tolis_V_List" localSheetId="6">#REF!</definedName>
    <definedName name="Sektoriu_Tolis_V_List" localSheetId="19">#REF!</definedName>
    <definedName name="Sektoriu_Tolis_V_List" localSheetId="17">#REF!</definedName>
    <definedName name="Sektoriu_Tolis_V_List" localSheetId="18">#REF!</definedName>
    <definedName name="Sektoriu_Tolis_V_List" localSheetId="22">#REF!</definedName>
    <definedName name="Sektoriu_Tolis_V_List" localSheetId="23">#REF!</definedName>
    <definedName name="Sektoriu_Tolis_V_List" localSheetId="20">#REF!</definedName>
    <definedName name="Sektoriu_Tolis_V_List" localSheetId="21">#REF!</definedName>
    <definedName name="Sektoriu_Tolis_V_List" localSheetId="36">#REF!</definedName>
    <definedName name="Sektoriu_Tolis_V_List" localSheetId="34">#REF!</definedName>
    <definedName name="Sektoriu_Tolis_V_List" localSheetId="35">#REF!</definedName>
    <definedName name="Sektoriu_Tolis_V_List" localSheetId="38">#REF!</definedName>
    <definedName name="Sektoriu_Tolis_V_List" localSheetId="37">#REF!</definedName>
    <definedName name="Sektoriu_Tolis_V_List" localSheetId="47">#REF!</definedName>
    <definedName name="Sektoriu_Tolis_V_List" localSheetId="49">#REF!</definedName>
    <definedName name="Sektoriu_Tolis_V_List" localSheetId="63">#REF!</definedName>
    <definedName name="Sektoriu_Tolis_V_List" localSheetId="60">#REF!</definedName>
    <definedName name="Sektoriu_Tolis_V_List" localSheetId="62">#REF!</definedName>
    <definedName name="Sektoriu_Tolis_V_List" localSheetId="51">#REF!</definedName>
    <definedName name="Sektoriu_Tolis_V_List" localSheetId="53">#REF!</definedName>
    <definedName name="Sektoriu_Tolis_V_List" localSheetId="55">#REF!</definedName>
    <definedName name="Sektoriu_Tolis_V_List" localSheetId="57">#REF!</definedName>
    <definedName name="Sektoriu_Tolis_V_List">#REF!</definedName>
    <definedName name="stm">'[1]Programa'!$H$6:$I$98</definedName>
    <definedName name="stn" localSheetId="25">'[7]pr_vald'!$H$6:$J$89</definedName>
    <definedName name="stn" localSheetId="24">'[7]pr_vald'!$H$6:$J$89</definedName>
    <definedName name="stn">'[8]pr_vald'!$H$6:$J$89</definedName>
    <definedName name="tech" localSheetId="63">'[2]dal_r'!$A$54:$B$84</definedName>
    <definedName name="tech">'[2]dal_r'!$A$54:$B$84</definedName>
    <definedName name="tech_dal" localSheetId="63">'[2]tech_dal'!$B$10:$AG$70</definedName>
    <definedName name="tech_dal">'[2]tech_dal'!$B$10:$AG$70</definedName>
    <definedName name="tech_r" localSheetId="63">'[2]tech_dal'!$B$10:$AG$72</definedName>
    <definedName name="tech_r">'[2]tech_dal'!$B$10:$AG$72</definedName>
    <definedName name="time">'[1]nbox'!$B$107:$C$122</definedName>
    <definedName name="tsk" localSheetId="63">'Komandiniai'!$K$8:$K$34</definedName>
    <definedName name="tsk">'[2]TITULdata'!$P$17:$Q$88</definedName>
    <definedName name="tskk" localSheetId="25">#REF!</definedName>
    <definedName name="tskk" localSheetId="24">#REF!</definedName>
    <definedName name="tskk" localSheetId="28">#REF!</definedName>
    <definedName name="tskk" localSheetId="29">#REF!</definedName>
    <definedName name="tskk" localSheetId="26">#REF!</definedName>
    <definedName name="tskk" localSheetId="27">#REF!</definedName>
    <definedName name="tskk" localSheetId="40">#REF!</definedName>
    <definedName name="tskk" localSheetId="11">#REF!</definedName>
    <definedName name="tskk" localSheetId="12">#REF!</definedName>
    <definedName name="tskk" localSheetId="9">#REF!</definedName>
    <definedName name="tskk" localSheetId="10">#REF!</definedName>
    <definedName name="tskk" localSheetId="15">#REF!</definedName>
    <definedName name="tskk" localSheetId="16">#REF!</definedName>
    <definedName name="tskk" localSheetId="13">#REF!</definedName>
    <definedName name="tskk" localSheetId="14">#REF!</definedName>
    <definedName name="tskk" localSheetId="30">#REF!</definedName>
    <definedName name="tskk" localSheetId="32">#REF!</definedName>
    <definedName name="tskk" localSheetId="41">#REF!</definedName>
    <definedName name="tskk" localSheetId="44">#REF!</definedName>
    <definedName name="tskk" localSheetId="45">#REF!</definedName>
    <definedName name="tskk" localSheetId="46">#REF!</definedName>
    <definedName name="tskk" localSheetId="43">#REF!</definedName>
    <definedName name="tskk" localSheetId="42">#REF!</definedName>
    <definedName name="tskk" localSheetId="3">#REF!</definedName>
    <definedName name="tskk" localSheetId="4">#REF!</definedName>
    <definedName name="tskk" localSheetId="1">#REF!</definedName>
    <definedName name="tskk" localSheetId="2">#REF!</definedName>
    <definedName name="tskk" localSheetId="7">#REF!</definedName>
    <definedName name="tskk" localSheetId="8">#REF!</definedName>
    <definedName name="tskk" localSheetId="5">#REF!</definedName>
    <definedName name="tskk" localSheetId="6">#REF!</definedName>
    <definedName name="tskk" localSheetId="19">#REF!</definedName>
    <definedName name="tskk" localSheetId="17">#REF!</definedName>
    <definedName name="tskk" localSheetId="18">#REF!</definedName>
    <definedName name="tskk" localSheetId="22">#REF!</definedName>
    <definedName name="tskk" localSheetId="23">#REF!</definedName>
    <definedName name="tskk" localSheetId="20">#REF!</definedName>
    <definedName name="tskk" localSheetId="21">#REF!</definedName>
    <definedName name="tskk" localSheetId="36">#REF!</definedName>
    <definedName name="tskk" localSheetId="34">#REF!</definedName>
    <definedName name="tskk" localSheetId="35">#REF!</definedName>
    <definedName name="tskk" localSheetId="38">#REF!</definedName>
    <definedName name="tskk" localSheetId="37">#REF!</definedName>
    <definedName name="tskk" localSheetId="47">#REF!</definedName>
    <definedName name="tskk" localSheetId="49">#REF!</definedName>
    <definedName name="tskk" localSheetId="63">#REF!</definedName>
    <definedName name="tskk" localSheetId="60">#REF!</definedName>
    <definedName name="tskk" localSheetId="62">#REF!</definedName>
    <definedName name="tskk" localSheetId="51">#REF!</definedName>
    <definedName name="tskk" localSheetId="53">#REF!</definedName>
    <definedName name="tskk" localSheetId="56">#REF!</definedName>
    <definedName name="tskk" localSheetId="55">#REF!</definedName>
    <definedName name="tskk" localSheetId="58">#REF!</definedName>
    <definedName name="tskk" localSheetId="57">#REF!</definedName>
    <definedName name="tskk">#REF!</definedName>
    <definedName name="uzb" localSheetId="25">'[5]startlist'!$E$1:$H$28</definedName>
    <definedName name="uzb" localSheetId="24">'[5]startlist'!$E$1:$H$28</definedName>
    <definedName name="uzb">'[6]startlist'!$E$1:$H$28</definedName>
    <definedName name="vaišis" localSheetId="25">#REF!</definedName>
    <definedName name="vaišis" localSheetId="24">#REF!</definedName>
    <definedName name="vaišis" localSheetId="28">#REF!</definedName>
    <definedName name="vaišis" localSheetId="29">#REF!</definedName>
    <definedName name="vaišis" localSheetId="26">#REF!</definedName>
    <definedName name="vaišis" localSheetId="27">#REF!</definedName>
    <definedName name="vaišis" localSheetId="39">#REF!</definedName>
    <definedName name="vaišis" localSheetId="40">#REF!</definedName>
    <definedName name="vaišis" localSheetId="11">#REF!</definedName>
    <definedName name="vaišis" localSheetId="12">#REF!</definedName>
    <definedName name="vaišis" localSheetId="9">#REF!</definedName>
    <definedName name="vaišis" localSheetId="10">#REF!</definedName>
    <definedName name="vaišis" localSheetId="15">#REF!</definedName>
    <definedName name="vaišis" localSheetId="16">#REF!</definedName>
    <definedName name="vaišis" localSheetId="13">#REF!</definedName>
    <definedName name="vaišis" localSheetId="14">#REF!</definedName>
    <definedName name="vaišis" localSheetId="31">#REF!</definedName>
    <definedName name="vaišis" localSheetId="30">#REF!</definedName>
    <definedName name="vaišis" localSheetId="32">#REF!</definedName>
    <definedName name="vaišis" localSheetId="41">#REF!</definedName>
    <definedName name="vaišis" localSheetId="44">#REF!</definedName>
    <definedName name="vaišis" localSheetId="45">#REF!</definedName>
    <definedName name="vaišis" localSheetId="46">#REF!</definedName>
    <definedName name="vaišis" localSheetId="43">#REF!</definedName>
    <definedName name="vaišis" localSheetId="42">#REF!</definedName>
    <definedName name="vaišis" localSheetId="3">#REF!</definedName>
    <definedName name="vaišis" localSheetId="4">#REF!</definedName>
    <definedName name="vaišis" localSheetId="1">#REF!</definedName>
    <definedName name="vaišis" localSheetId="2">#REF!</definedName>
    <definedName name="vaišis" localSheetId="7">#REF!</definedName>
    <definedName name="vaišis" localSheetId="8">#REF!</definedName>
    <definedName name="vaišis" localSheetId="5">#REF!</definedName>
    <definedName name="vaišis" localSheetId="6">#REF!</definedName>
    <definedName name="vaišis" localSheetId="19">#REF!</definedName>
    <definedName name="vaišis" localSheetId="17">#REF!</definedName>
    <definedName name="vaišis" localSheetId="18">#REF!</definedName>
    <definedName name="vaišis" localSheetId="22">#REF!</definedName>
    <definedName name="vaišis" localSheetId="23">#REF!</definedName>
    <definedName name="vaišis" localSheetId="20">#REF!</definedName>
    <definedName name="vaišis" localSheetId="21">#REF!</definedName>
    <definedName name="vaišis" localSheetId="36">#REF!</definedName>
    <definedName name="vaišis" localSheetId="34">#REF!</definedName>
    <definedName name="vaišis" localSheetId="35">#REF!</definedName>
    <definedName name="vaišis" localSheetId="38">#REF!</definedName>
    <definedName name="vaišis" localSheetId="37">#REF!</definedName>
    <definedName name="vaišis" localSheetId="48">#REF!</definedName>
    <definedName name="vaišis" localSheetId="47">#REF!</definedName>
    <definedName name="vaišis" localSheetId="50">#REF!</definedName>
    <definedName name="vaišis" localSheetId="49">#REF!</definedName>
    <definedName name="vaišis" localSheetId="63">#REF!</definedName>
    <definedName name="vaišis" localSheetId="60">#REF!</definedName>
    <definedName name="vaišis" localSheetId="62">#REF!</definedName>
    <definedName name="vaišis" localSheetId="51">#REF!</definedName>
    <definedName name="vaišis" localSheetId="53">#REF!</definedName>
    <definedName name="vaišis" localSheetId="56">#REF!</definedName>
    <definedName name="vaišis" localSheetId="55">#REF!</definedName>
    <definedName name="vaišis" localSheetId="58">#REF!</definedName>
    <definedName name="vaišis" localSheetId="57">#REF!</definedName>
    <definedName name="vaišis">#REF!</definedName>
    <definedName name="vt" localSheetId="63">'Komandiniai'!#REF!</definedName>
    <definedName name="vt4tk" localSheetId="63">'[2]st4tk'!$I$10:$S$81</definedName>
    <definedName name="vt4tk">'[2]st4tk'!$I$10:$S$81</definedName>
    <definedName name="vtb" localSheetId="63">'Komandiniai'!#REF!</definedName>
    <definedName name="vtbt" localSheetId="63">'[2]st4tk'!$K$10:$S$81</definedName>
    <definedName name="vtbt">'[2]st4tk'!$K$10:$S$81</definedName>
    <definedName name="vttb" localSheetId="63">'Komandiniai'!#REF!</definedName>
    <definedName name="vttb">'[2]st6tk'!$K$10:$R$81</definedName>
    <definedName name="zlist" localSheetId="63">'[9]List'!$E$2:$L$515</definedName>
    <definedName name="zlist">'[9]List'!$E$2:$L$515</definedName>
  </definedNames>
  <calcPr fullCalcOnLoad="1"/>
</workbook>
</file>

<file path=xl/sharedStrings.xml><?xml version="1.0" encoding="utf-8"?>
<sst xmlns="http://schemas.openxmlformats.org/spreadsheetml/2006/main" count="6511" uniqueCount="987">
  <si>
    <t>Vardas</t>
  </si>
  <si>
    <t>Pavardė</t>
  </si>
  <si>
    <t>Komanda</t>
  </si>
  <si>
    <t>Sporto mokykla</t>
  </si>
  <si>
    <t>Rezultatas</t>
  </si>
  <si>
    <t>Treneris</t>
  </si>
  <si>
    <t>Rez.par.b.</t>
  </si>
  <si>
    <t>Rez.fin.</t>
  </si>
  <si>
    <t>Rezult.</t>
  </si>
  <si>
    <t>Bandymai</t>
  </si>
  <si>
    <t>Gimimo data</t>
  </si>
  <si>
    <t>Šiauliai, maniežas</t>
  </si>
  <si>
    <t>Arnas LUKOŠAITIS</t>
  </si>
  <si>
    <t>Varžybų vyriausiasis sekretorius</t>
  </si>
  <si>
    <t>Kv.l.</t>
  </si>
  <si>
    <t>Varžybų vyriausiasis teisėjas</t>
  </si>
  <si>
    <t>Sporto klubas</t>
  </si>
  <si>
    <t>Palanga</t>
  </si>
  <si>
    <t>Takas</t>
  </si>
  <si>
    <t>Nr.</t>
  </si>
  <si>
    <t>Vieta</t>
  </si>
  <si>
    <t>Eilė</t>
  </si>
  <si>
    <t>60 m bėgimas jaunės</t>
  </si>
  <si>
    <t>300 m bėgimas jaunės</t>
  </si>
  <si>
    <t>600 m bėgimas jaunės</t>
  </si>
  <si>
    <t>3000 m bėgimas jaunės</t>
  </si>
  <si>
    <t>Šuolis į aukštį jaunės</t>
  </si>
  <si>
    <t>Šuolis į tolį jaunės</t>
  </si>
  <si>
    <t>Rutulio stūmimas jaunės (3 kg)</t>
  </si>
  <si>
    <t>60 m bėgimas jauniai</t>
  </si>
  <si>
    <t>300 m bėgimas jauniai</t>
  </si>
  <si>
    <t>600 m bėgimas jauniai</t>
  </si>
  <si>
    <t>1000 m bėgimas jauniai</t>
  </si>
  <si>
    <t>3000 m bėgimas jauniai</t>
  </si>
  <si>
    <t>Šuolis į aukštį jauniai</t>
  </si>
  <si>
    <t>Šuolis į tolį jauniai</t>
  </si>
  <si>
    <t>Rutulio stūmimas jauniai (5 kg)</t>
  </si>
  <si>
    <t>60 m barjerinis bėgimas jaunės (0.762-8.50)</t>
  </si>
  <si>
    <t>1500 m kliūtinis bėgimas jaunės</t>
  </si>
  <si>
    <t>3000 m sportinis ėjimas jaunės</t>
  </si>
  <si>
    <t>Įspėjimai</t>
  </si>
  <si>
    <t>Taškai</t>
  </si>
  <si>
    <t>Trišuolis jaunės</t>
  </si>
  <si>
    <t>60 m barjerinis bėgimas jauniai (0.914-9.14)</t>
  </si>
  <si>
    <t>2000 m kliūtinis bėgimas jauniai (0.840)</t>
  </si>
  <si>
    <t>5000 m sportinis ėjimas jauniai</t>
  </si>
  <si>
    <t>Trišuolis jauniai</t>
  </si>
  <si>
    <t>Marijampolė</t>
  </si>
  <si>
    <t>Druskininkai</t>
  </si>
  <si>
    <t>Birštonas</t>
  </si>
  <si>
    <t>Joniškio rajonas</t>
  </si>
  <si>
    <t>Biržų rajonas</t>
  </si>
  <si>
    <t>Klaipėdos rajonas</t>
  </si>
  <si>
    <t>Šiaulių rajonas</t>
  </si>
  <si>
    <t>Vilkaviškio rajonas</t>
  </si>
  <si>
    <t>1000 m bėgimas jaunės</t>
  </si>
  <si>
    <t>Elektrėnai</t>
  </si>
  <si>
    <t>Pagėgiai</t>
  </si>
  <si>
    <t>Visaginas</t>
  </si>
  <si>
    <t>Vilniaus rajonas</t>
  </si>
  <si>
    <t>Pasvalio rajonas</t>
  </si>
  <si>
    <t>Kretingos rajonas</t>
  </si>
  <si>
    <t>Akmenės rajonas</t>
  </si>
  <si>
    <t>Dovydas</t>
  </si>
  <si>
    <t>Greta</t>
  </si>
  <si>
    <t>Tomas</t>
  </si>
  <si>
    <t>Lukas</t>
  </si>
  <si>
    <t>Paulius</t>
  </si>
  <si>
    <t>Emilija</t>
  </si>
  <si>
    <t>Ugnė</t>
  </si>
  <si>
    <t>Birštono SC</t>
  </si>
  <si>
    <t>A.Mikėno ĖK</t>
  </si>
  <si>
    <t>Edvinas</t>
  </si>
  <si>
    <t>V.Bagamolovas</t>
  </si>
  <si>
    <t>K.Jezepčikas</t>
  </si>
  <si>
    <t>Ieva</t>
  </si>
  <si>
    <t>Rokas</t>
  </si>
  <si>
    <t>Monika</t>
  </si>
  <si>
    <t>Jurbarko rajonas</t>
  </si>
  <si>
    <t>Kaišiadorių rajonas</t>
  </si>
  <si>
    <t>Deimantė</t>
  </si>
  <si>
    <t>Šilalės rajonas</t>
  </si>
  <si>
    <t>Matas</t>
  </si>
  <si>
    <t>Gabrielė</t>
  </si>
  <si>
    <t>Viktorija</t>
  </si>
  <si>
    <t>Martynas</t>
  </si>
  <si>
    <t>Karolina</t>
  </si>
  <si>
    <t>Marius</t>
  </si>
  <si>
    <t>Gytis</t>
  </si>
  <si>
    <t>Modestas</t>
  </si>
  <si>
    <t>Pijus</t>
  </si>
  <si>
    <t>Kamilė</t>
  </si>
  <si>
    <t>Miglė</t>
  </si>
  <si>
    <t>Jankauskas</t>
  </si>
  <si>
    <t>Dominykas</t>
  </si>
  <si>
    <t>Sadauskas</t>
  </si>
  <si>
    <t>Kėdainių SC</t>
  </si>
  <si>
    <t>Austėja</t>
  </si>
  <si>
    <t>Kavaliauskaitė</t>
  </si>
  <si>
    <t>Domantas</t>
  </si>
  <si>
    <t>Kelmės VJSM</t>
  </si>
  <si>
    <t>Tadas</t>
  </si>
  <si>
    <t>L.Balsytė</t>
  </si>
  <si>
    <t>Kelmės rajonas</t>
  </si>
  <si>
    <t>Kėdainių rajonas</t>
  </si>
  <si>
    <t>Mantas</t>
  </si>
  <si>
    <t>Goda</t>
  </si>
  <si>
    <t>Gabija</t>
  </si>
  <si>
    <t>Benas</t>
  </si>
  <si>
    <t>Augustinas</t>
  </si>
  <si>
    <t>Kornelija</t>
  </si>
  <si>
    <t>Darius</t>
  </si>
  <si>
    <t>Gintarė</t>
  </si>
  <si>
    <t>SC "Sūduva"</t>
  </si>
  <si>
    <t>R.Bindokienė</t>
  </si>
  <si>
    <t>Pakruojo SC</t>
  </si>
  <si>
    <t>A.Macevičius</t>
  </si>
  <si>
    <t>Gerda</t>
  </si>
  <si>
    <t>Pakruojo rajonas</t>
  </si>
  <si>
    <t>Radviliškio rajonas</t>
  </si>
  <si>
    <t>Prienų rajonas</t>
  </si>
  <si>
    <t>Jonas</t>
  </si>
  <si>
    <t>Laura</t>
  </si>
  <si>
    <t>E.Petrokas</t>
  </si>
  <si>
    <t>Raseinių KKSC</t>
  </si>
  <si>
    <t>Raseinių rajonas</t>
  </si>
  <si>
    <t>Martyna</t>
  </si>
  <si>
    <t>Rokiškio rajonas</t>
  </si>
  <si>
    <t>Šakių JKSC</t>
  </si>
  <si>
    <t>Šakių rajonas</t>
  </si>
  <si>
    <t>Ignas</t>
  </si>
  <si>
    <t>Augustas</t>
  </si>
  <si>
    <t>Šilutės SM</t>
  </si>
  <si>
    <t>Paulina</t>
  </si>
  <si>
    <t>Šilutės rajonas</t>
  </si>
  <si>
    <t>Skuodo rajono</t>
  </si>
  <si>
    <t>Vilius</t>
  </si>
  <si>
    <t>V.Meškauskas</t>
  </si>
  <si>
    <t>R.Turla</t>
  </si>
  <si>
    <t>L.Kaveckienė</t>
  </si>
  <si>
    <t>Telšių rajonas</t>
  </si>
  <si>
    <t>Jonavos rajonas</t>
  </si>
  <si>
    <t>Utenos rajonas</t>
  </si>
  <si>
    <t>Utenos DSC</t>
  </si>
  <si>
    <t>Utenos LAK</t>
  </si>
  <si>
    <t>M.Saliamonas</t>
  </si>
  <si>
    <t>Vilniaus r. SM</t>
  </si>
  <si>
    <t>Nojus</t>
  </si>
  <si>
    <t>L.Leikuvienė</t>
  </si>
  <si>
    <t>Kuršėnų SM</t>
  </si>
  <si>
    <t>Baudos Taškai</t>
  </si>
  <si>
    <t>Viso taškų</t>
  </si>
  <si>
    <t>Akmenės SC</t>
  </si>
  <si>
    <t>S.Rinkūnas</t>
  </si>
  <si>
    <t>R.Mačiuvienė</t>
  </si>
  <si>
    <t>Arnas</t>
  </si>
  <si>
    <t>Adrija</t>
  </si>
  <si>
    <t>Samanta</t>
  </si>
  <si>
    <t>Lasevičius</t>
  </si>
  <si>
    <t>Malinauskaitė</t>
  </si>
  <si>
    <t>Jonavos KKSC</t>
  </si>
  <si>
    <t>V.Lebeckienė</t>
  </si>
  <si>
    <t>Banys</t>
  </si>
  <si>
    <t>V.Kiaulakis</t>
  </si>
  <si>
    <t>G.Kasputis</t>
  </si>
  <si>
    <t>D.Urbonienė</t>
  </si>
  <si>
    <t>V.Novikovas</t>
  </si>
  <si>
    <t>M.Skamarakas</t>
  </si>
  <si>
    <t>Tiškus</t>
  </si>
  <si>
    <t>Inga</t>
  </si>
  <si>
    <t>A.Ulinskas</t>
  </si>
  <si>
    <t>S.Oželis</t>
  </si>
  <si>
    <t>Aistė</t>
  </si>
  <si>
    <t>Liveta</t>
  </si>
  <si>
    <t>Vilkaviškio SM</t>
  </si>
  <si>
    <t>M.Saldukaitis</t>
  </si>
  <si>
    <t>D.Makarenko</t>
  </si>
  <si>
    <t>Visagino SC</t>
  </si>
  <si>
    <t>P.Vaitkus</t>
  </si>
  <si>
    <t>Meškuičiai</t>
  </si>
  <si>
    <t>Palangos SC</t>
  </si>
  <si>
    <t>ŠRSC</t>
  </si>
  <si>
    <t>Meškauskaitė</t>
  </si>
  <si>
    <t>PSĖK</t>
  </si>
  <si>
    <t>Erikas</t>
  </si>
  <si>
    <t>A.Pleskys</t>
  </si>
  <si>
    <t>Meda</t>
  </si>
  <si>
    <t>Marija</t>
  </si>
  <si>
    <t>Kazlauskas</t>
  </si>
  <si>
    <t>Dominyka</t>
  </si>
  <si>
    <t>Švenčionių rajonas</t>
  </si>
  <si>
    <t>Gargždų SM</t>
  </si>
  <si>
    <t xml:space="preserve"> </t>
  </si>
  <si>
    <t xml:space="preserve">V.Gražys </t>
  </si>
  <si>
    <t>LIETUVOS RAJONŲ JAUNIŲ IR JAUNIMO LENGVOSIOS ATLETIKOS PIRMENYBĖS</t>
  </si>
  <si>
    <t>Šiauliai, 2018 m. sausio 12 d.</t>
  </si>
  <si>
    <t>2018 m. sausio 12-13 d.</t>
  </si>
  <si>
    <t>Rugilė</t>
  </si>
  <si>
    <t>Justas</t>
  </si>
  <si>
    <t>Orinta</t>
  </si>
  <si>
    <t>S.Strelcovas</t>
  </si>
  <si>
    <t>Morkūnaitė</t>
  </si>
  <si>
    <t>st</t>
  </si>
  <si>
    <t>G.Goštautaitė</t>
  </si>
  <si>
    <t>Evelina</t>
  </si>
  <si>
    <t>Brigita</t>
  </si>
  <si>
    <t>Armandas</t>
  </si>
  <si>
    <t>Kaišiadorių ŠSPC</t>
  </si>
  <si>
    <t>Kauno rajonas</t>
  </si>
  <si>
    <t>A.Starkevičius</t>
  </si>
  <si>
    <t>Andrius</t>
  </si>
  <si>
    <t>Raminta</t>
  </si>
  <si>
    <t>Z.Peleckienė</t>
  </si>
  <si>
    <t>Jokūbas</t>
  </si>
  <si>
    <t>R.Kaselis</t>
  </si>
  <si>
    <t>Nedas</t>
  </si>
  <si>
    <t>Danilovas</t>
  </si>
  <si>
    <t>Jankauskaitė</t>
  </si>
  <si>
    <t>Kupiškio rajonas</t>
  </si>
  <si>
    <t>I.Zabulienė</t>
  </si>
  <si>
    <t>L.Gruzdienė</t>
  </si>
  <si>
    <t>Ruseckaitė</t>
  </si>
  <si>
    <t>Eimantas</t>
  </si>
  <si>
    <t>Roberta</t>
  </si>
  <si>
    <t>Amanda</t>
  </si>
  <si>
    <t>Bulotaitė</t>
  </si>
  <si>
    <t>Kornelijus</t>
  </si>
  <si>
    <t>Jonkus</t>
  </si>
  <si>
    <t>A.Jankantienė</t>
  </si>
  <si>
    <t>Agnė</t>
  </si>
  <si>
    <t>Indrė</t>
  </si>
  <si>
    <t>A.Bajoras</t>
  </si>
  <si>
    <t>Viličkaitė</t>
  </si>
  <si>
    <t>Pasvalio SM</t>
  </si>
  <si>
    <t>K.Mačėnas</t>
  </si>
  <si>
    <t>E.Žilys</t>
  </si>
  <si>
    <t>Plungės rajonas</t>
  </si>
  <si>
    <t>Prienų KKSC</t>
  </si>
  <si>
    <t>ŠSPCSS</t>
  </si>
  <si>
    <t>Petrauskaitė</t>
  </si>
  <si>
    <t>G.Poška</t>
  </si>
  <si>
    <t>Gustina</t>
  </si>
  <si>
    <t>Haroldas</t>
  </si>
  <si>
    <t>Z.Rajunčius</t>
  </si>
  <si>
    <t>Rokiškio KKSC</t>
  </si>
  <si>
    <t>V.Čereška</t>
  </si>
  <si>
    <t>Skuodo KKSC</t>
  </si>
  <si>
    <t>A.Donėla</t>
  </si>
  <si>
    <t>Živilė</t>
  </si>
  <si>
    <t>V.Gudzinevičienė</t>
  </si>
  <si>
    <t>Žygimantas</t>
  </si>
  <si>
    <t>T.Vencius</t>
  </si>
  <si>
    <t>Ramanauskas</t>
  </si>
  <si>
    <t>Kaltinėnai</t>
  </si>
  <si>
    <t>S.Čėsna</t>
  </si>
  <si>
    <t>Evaldas</t>
  </si>
  <si>
    <t>Eligijus</t>
  </si>
  <si>
    <t>Milda</t>
  </si>
  <si>
    <t>Z.Zenkevičius</t>
  </si>
  <si>
    <t>D.Pranckuvienė</t>
  </si>
  <si>
    <t>Laurynas</t>
  </si>
  <si>
    <t xml:space="preserve">Bartusevič </t>
  </si>
  <si>
    <t>Šimkus</t>
  </si>
  <si>
    <t>R.Akucevičiūtė</t>
  </si>
  <si>
    <t>Varžybų techninis delegatas</t>
  </si>
  <si>
    <t>Tolvydas SKALIKAS</t>
  </si>
  <si>
    <t>Ričardas PODOLSKIS</t>
  </si>
  <si>
    <t>60 m barjerinis bėgimas jaunuolės</t>
  </si>
  <si>
    <t>Rutulio stūmimas jaunuolės</t>
  </si>
  <si>
    <t>60 m barjerinis bėgimas jaunuoliai (0.991-9.14)</t>
  </si>
  <si>
    <t>Rutulio stūmimas jaunuoliai (6 kg)</t>
  </si>
  <si>
    <t>60 m bėgimas jaunuolės</t>
  </si>
  <si>
    <t>60 m bėgimas jaunuoliai</t>
  </si>
  <si>
    <t>300 m bėgimas jaunuolės</t>
  </si>
  <si>
    <t>300 m bėgimas jaunuoliai</t>
  </si>
  <si>
    <t>600 m bėgimas jaunuolės</t>
  </si>
  <si>
    <t>600 m bėgimas jaunuoliai</t>
  </si>
  <si>
    <t>1000 m bėgimas jaunuolės</t>
  </si>
  <si>
    <t>1000 m bėgimas jaunuoliai</t>
  </si>
  <si>
    <t>3000 m bėgimas jaunuolės</t>
  </si>
  <si>
    <t>3000 m bėgimas jaunuoliai</t>
  </si>
  <si>
    <t>4x200 m estafetinis bėgimas jaunuolės</t>
  </si>
  <si>
    <t>4x200 m estafetinis bėgimas jaunuoliai</t>
  </si>
  <si>
    <t>Šuolis į aukštį jaunuolės</t>
  </si>
  <si>
    <t>Šuolis į aukštį jaunuoliai</t>
  </si>
  <si>
    <t>Šuolis į tolį jaunuolės</t>
  </si>
  <si>
    <t>Šuolis į tolį jaunuoliai</t>
  </si>
  <si>
    <t>Trišuolis jaunuolės</t>
  </si>
  <si>
    <t>Trišuolis jaunuoliai</t>
  </si>
  <si>
    <t>Ostrauskytė</t>
  </si>
  <si>
    <t>2002-09-18</t>
  </si>
  <si>
    <t>Skirmantė</t>
  </si>
  <si>
    <t>2002-07-07</t>
  </si>
  <si>
    <t>Norbutas</t>
  </si>
  <si>
    <t>2002-06-18</t>
  </si>
  <si>
    <t>Radvilė</t>
  </si>
  <si>
    <t>Balnytė</t>
  </si>
  <si>
    <t>2001-12-08</t>
  </si>
  <si>
    <t>Galvosaitė</t>
  </si>
  <si>
    <t>2001-11-20</t>
  </si>
  <si>
    <t>Venckus</t>
  </si>
  <si>
    <t>2001-10-04</t>
  </si>
  <si>
    <t>Normantas</t>
  </si>
  <si>
    <t>2001-09-04</t>
  </si>
  <si>
    <t>Stonys</t>
  </si>
  <si>
    <t>2001-05-19</t>
  </si>
  <si>
    <t>Irmantas</t>
  </si>
  <si>
    <t>Kaulavičius</t>
  </si>
  <si>
    <t>2001-03-15</t>
  </si>
  <si>
    <t>Mikalauskis</t>
  </si>
  <si>
    <t>2000-07-09</t>
  </si>
  <si>
    <t>Algimantas</t>
  </si>
  <si>
    <t>Taparauskas</t>
  </si>
  <si>
    <t>2000-05-26</t>
  </si>
  <si>
    <t>Leinartas</t>
  </si>
  <si>
    <t>Kulvaitis</t>
  </si>
  <si>
    <t>2000-03-21</t>
  </si>
  <si>
    <t>Jocas</t>
  </si>
  <si>
    <t>2000-03-14</t>
  </si>
  <si>
    <t>Erika</t>
  </si>
  <si>
    <t>Rimša</t>
  </si>
  <si>
    <t>2000-01-12</t>
  </si>
  <si>
    <t>Odeta</t>
  </si>
  <si>
    <t>Jonė</t>
  </si>
  <si>
    <t>Bielevičiūtė</t>
  </si>
  <si>
    <t>2002-07-19</t>
  </si>
  <si>
    <t>Adomaitytė</t>
  </si>
  <si>
    <t>2000-11-27</t>
  </si>
  <si>
    <t>Griušelionis</t>
  </si>
  <si>
    <t>2002-10-28</t>
  </si>
  <si>
    <t>Žilinskas</t>
  </si>
  <si>
    <t>1999-11-14</t>
  </si>
  <si>
    <t>Juozaitis</t>
  </si>
  <si>
    <t>2000-08-24</t>
  </si>
  <si>
    <t>J. ir P.Juozaičiai</t>
  </si>
  <si>
    <t>Vaidinauskaitė</t>
  </si>
  <si>
    <t>1999-02-04</t>
  </si>
  <si>
    <t>Strautininkaitė</t>
  </si>
  <si>
    <t>1999-06-30</t>
  </si>
  <si>
    <t>1999-12-04</t>
  </si>
  <si>
    <t>Petrusevičius</t>
  </si>
  <si>
    <t>2000-03-09</t>
  </si>
  <si>
    <t>Brazionytė</t>
  </si>
  <si>
    <t>1999-03-31</t>
  </si>
  <si>
    <t>Baronaitė</t>
  </si>
  <si>
    <t>2000-03-20</t>
  </si>
  <si>
    <t>Andželika</t>
  </si>
  <si>
    <t>Balčiūnas</t>
  </si>
  <si>
    <t>2001-08-24</t>
  </si>
  <si>
    <t>Kristina</t>
  </si>
  <si>
    <t>Kondrotataitė</t>
  </si>
  <si>
    <t>2001-04-05</t>
  </si>
  <si>
    <t>Gražinytė</t>
  </si>
  <si>
    <t>2001-10-01</t>
  </si>
  <si>
    <t>Tamulynas</t>
  </si>
  <si>
    <t>2001-07-14</t>
  </si>
  <si>
    <t>Šinkūnas</t>
  </si>
  <si>
    <t>2001-08-27</t>
  </si>
  <si>
    <t>Joginta</t>
  </si>
  <si>
    <t>Trečiokaitė</t>
  </si>
  <si>
    <t>2002-06-25</t>
  </si>
  <si>
    <t>Loretis</t>
  </si>
  <si>
    <t>Šnioka</t>
  </si>
  <si>
    <t>2002-05-31</t>
  </si>
  <si>
    <t>Ronetas</t>
  </si>
  <si>
    <t>Vadopalas</t>
  </si>
  <si>
    <t>2001-03-10</t>
  </si>
  <si>
    <t>A.Viduolis</t>
  </si>
  <si>
    <t>KKSC</t>
  </si>
  <si>
    <t>Druskininkų   SC</t>
  </si>
  <si>
    <t>Andra</t>
  </si>
  <si>
    <t>Tamašauskaitė</t>
  </si>
  <si>
    <t>Beinoravičius</t>
  </si>
  <si>
    <t>Justinas</t>
  </si>
  <si>
    <t>Galčius</t>
  </si>
  <si>
    <t>2002-10-18</t>
  </si>
  <si>
    <t>Pijus Domantas</t>
  </si>
  <si>
    <t>Valentukevičius</t>
  </si>
  <si>
    <t>2002-03-28</t>
  </si>
  <si>
    <t>Gudžiauskas</t>
  </si>
  <si>
    <t>Karolis</t>
  </si>
  <si>
    <t>Druskininkų ĖK</t>
  </si>
  <si>
    <t>2001-02-26</t>
  </si>
  <si>
    <t>Butaitė</t>
  </si>
  <si>
    <t>2002-10-21</t>
  </si>
  <si>
    <t>Gražvydas</t>
  </si>
  <si>
    <t>Ašakas</t>
  </si>
  <si>
    <t>2002-04-17</t>
  </si>
  <si>
    <t>Darvydas</t>
  </si>
  <si>
    <t>Šlivinskas</t>
  </si>
  <si>
    <t>2002-01-17</t>
  </si>
  <si>
    <t>Kisieliūtė</t>
  </si>
  <si>
    <t>2001-05-18</t>
  </si>
  <si>
    <t>Henrieta</t>
  </si>
  <si>
    <t>Marcinauskaitė</t>
  </si>
  <si>
    <t>Macidulskaitė</t>
  </si>
  <si>
    <t>2000-06-12</t>
  </si>
  <si>
    <t>Vita</t>
  </si>
  <si>
    <t>Akelaitytė</t>
  </si>
  <si>
    <t>2000-08-01</t>
  </si>
  <si>
    <t>Vaškevičius</t>
  </si>
  <si>
    <t>1999-11-11</t>
  </si>
  <si>
    <t>Rytis</t>
  </si>
  <si>
    <t>Ernestas</t>
  </si>
  <si>
    <t>Šiugždinis</t>
  </si>
  <si>
    <t>1999-12-07</t>
  </si>
  <si>
    <t>ind.</t>
  </si>
  <si>
    <t>Vesta</t>
  </si>
  <si>
    <t>Ana</t>
  </si>
  <si>
    <t>Anisimovaitė</t>
  </si>
  <si>
    <t>1999-02-21</t>
  </si>
  <si>
    <t>Aleknavičiūtė</t>
  </si>
  <si>
    <t>2001-06-24</t>
  </si>
  <si>
    <t>Paulavičius</t>
  </si>
  <si>
    <t>2000-06-13</t>
  </si>
  <si>
    <t>Rūtenis</t>
  </si>
  <si>
    <t>Zevertas</t>
  </si>
  <si>
    <t>2000-04-09</t>
  </si>
  <si>
    <t>Dalgė</t>
  </si>
  <si>
    <t>2001-03-27</t>
  </si>
  <si>
    <t>Zubytė</t>
  </si>
  <si>
    <t>Kondrašovaitė</t>
  </si>
  <si>
    <t>2000-04-13</t>
  </si>
  <si>
    <t>V.Butautienė</t>
  </si>
  <si>
    <t>Joniškio r. SC</t>
  </si>
  <si>
    <t>Galdikaitė</t>
  </si>
  <si>
    <t>2000-11-13</t>
  </si>
  <si>
    <t>L.Stanienė</t>
  </si>
  <si>
    <t>Kvietkutė</t>
  </si>
  <si>
    <t>2001-07-04</t>
  </si>
  <si>
    <t>Gaižauskas</t>
  </si>
  <si>
    <t>2000-04-26</t>
  </si>
  <si>
    <t>V.Kokarskaja</t>
  </si>
  <si>
    <t>Druktenis</t>
  </si>
  <si>
    <t>2000-11-12</t>
  </si>
  <si>
    <t>Juškys</t>
  </si>
  <si>
    <t>2001-11-18</t>
  </si>
  <si>
    <t>2001-07-26</t>
  </si>
  <si>
    <t>Dalangauskaitė</t>
  </si>
  <si>
    <t>2001-01-13</t>
  </si>
  <si>
    <t>Colkevičius</t>
  </si>
  <si>
    <t>2001-05-14</t>
  </si>
  <si>
    <t>Ingrida</t>
  </si>
  <si>
    <t>Sinkevičiūtė</t>
  </si>
  <si>
    <t>2000-07-26</t>
  </si>
  <si>
    <t>2001-05-04</t>
  </si>
  <si>
    <t>Maleckaitė</t>
  </si>
  <si>
    <t>2000-12-02</t>
  </si>
  <si>
    <t>Nevedomskas</t>
  </si>
  <si>
    <t>1999-07-12</t>
  </si>
  <si>
    <t>Mintvydas</t>
  </si>
  <si>
    <t>Paškevičius</t>
  </si>
  <si>
    <t>2000-03-12</t>
  </si>
  <si>
    <t>Kveraga</t>
  </si>
  <si>
    <t>1999-03-12</t>
  </si>
  <si>
    <t>Mantvydas</t>
  </si>
  <si>
    <t>Lazauskas</t>
  </si>
  <si>
    <t>1999-12-14</t>
  </si>
  <si>
    <t>Kondrotas</t>
  </si>
  <si>
    <t>E.Petrulevičius</t>
  </si>
  <si>
    <t>Simanavičius</t>
  </si>
  <si>
    <t>Vaičiūnas</t>
  </si>
  <si>
    <t>Lincevičius</t>
  </si>
  <si>
    <t>Burbulytė</t>
  </si>
  <si>
    <t>Aurelijus</t>
  </si>
  <si>
    <t>Rudžionis</t>
  </si>
  <si>
    <t>Asta</t>
  </si>
  <si>
    <t>Mackelis</t>
  </si>
  <si>
    <t>Šauva</t>
  </si>
  <si>
    <t>N.Daugėlienė</t>
  </si>
  <si>
    <t>Paulauskaitė</t>
  </si>
  <si>
    <t>Eisvinas</t>
  </si>
  <si>
    <t>Grigaravičius</t>
  </si>
  <si>
    <t>Kartanas</t>
  </si>
  <si>
    <t>Širvinskaitė</t>
  </si>
  <si>
    <t>Aistis</t>
  </si>
  <si>
    <t>Lapinskas</t>
  </si>
  <si>
    <t>R.Sakalauskienė</t>
  </si>
  <si>
    <t>Junčys</t>
  </si>
  <si>
    <t>Rymavičius</t>
  </si>
  <si>
    <t>Maršelis</t>
  </si>
  <si>
    <t>2001-01-19</t>
  </si>
  <si>
    <t>2001-01-20</t>
  </si>
  <si>
    <t>Lukošius</t>
  </si>
  <si>
    <t>Grigoravičius</t>
  </si>
  <si>
    <t>Ignė</t>
  </si>
  <si>
    <t>Žižiūnaitė</t>
  </si>
  <si>
    <t>Miliauskas</t>
  </si>
  <si>
    <t>Kotryna</t>
  </si>
  <si>
    <t>Patapaitė</t>
  </si>
  <si>
    <t>Babičaitė</t>
  </si>
  <si>
    <t>N.Daigėlienė</t>
  </si>
  <si>
    <t>Murauskaitė</t>
  </si>
  <si>
    <t>Makelytė</t>
  </si>
  <si>
    <t>Egita</t>
  </si>
  <si>
    <t>Banevičiūtė</t>
  </si>
  <si>
    <t>2000-02-29</t>
  </si>
  <si>
    <t>1999-06-17</t>
  </si>
  <si>
    <t>2000-10-16</t>
  </si>
  <si>
    <t>Strumila</t>
  </si>
  <si>
    <t>1999-07-02</t>
  </si>
  <si>
    <t>Kelmės NVŠ</t>
  </si>
  <si>
    <t>P.Sabaitis</t>
  </si>
  <si>
    <t>Kristupas</t>
  </si>
  <si>
    <t>Jarošius</t>
  </si>
  <si>
    <t>Kmitaitė</t>
  </si>
  <si>
    <t>2001-05-25</t>
  </si>
  <si>
    <t>Žymantas</t>
  </si>
  <si>
    <t>2002-01-31</t>
  </si>
  <si>
    <t>Valentas</t>
  </si>
  <si>
    <t>Urba</t>
  </si>
  <si>
    <t>2002-02-12</t>
  </si>
  <si>
    <t>Eidukas</t>
  </si>
  <si>
    <t>2001-06-01</t>
  </si>
  <si>
    <t>Arlita</t>
  </si>
  <si>
    <t>Jaudžimaitė</t>
  </si>
  <si>
    <t>2001-06-02</t>
  </si>
  <si>
    <t>Petronaitis</t>
  </si>
  <si>
    <t>2000-07-29</t>
  </si>
  <si>
    <t>Zvankauskaitė</t>
  </si>
  <si>
    <t>1999-03-08</t>
  </si>
  <si>
    <t>Gadevičius</t>
  </si>
  <si>
    <t>2001-01-27</t>
  </si>
  <si>
    <t xml:space="preserve">Valentas </t>
  </si>
  <si>
    <t>Markauskas</t>
  </si>
  <si>
    <t>2002-06-10</t>
  </si>
  <si>
    <t>Vitalija</t>
  </si>
  <si>
    <t>Razmaitė</t>
  </si>
  <si>
    <t>2001-04-12</t>
  </si>
  <si>
    <t>Urniežius</t>
  </si>
  <si>
    <t>Kretingos SM</t>
  </si>
  <si>
    <t>V.Lapinskas</t>
  </si>
  <si>
    <t>2002-02-09</t>
  </si>
  <si>
    <t>2002-09-17</t>
  </si>
  <si>
    <t>2001-08-10</t>
  </si>
  <si>
    <t>2001-05-16</t>
  </si>
  <si>
    <t>Kupiškio r. KKSC</t>
  </si>
  <si>
    <t>Alanas</t>
  </si>
  <si>
    <t>Dija</t>
  </si>
  <si>
    <t>Eidvilė</t>
  </si>
  <si>
    <t>Šablickas</t>
  </si>
  <si>
    <t>Lukšytė</t>
  </si>
  <si>
    <t>Kondrataitė</t>
  </si>
  <si>
    <t>Ažusienytė</t>
  </si>
  <si>
    <t>Ašmena</t>
  </si>
  <si>
    <t>2001-06-29</t>
  </si>
  <si>
    <t>A.Valatkevičius</t>
  </si>
  <si>
    <t>2.47</t>
  </si>
  <si>
    <t xml:space="preserve">         Sandra</t>
  </si>
  <si>
    <t>Gurskaitė</t>
  </si>
  <si>
    <t>2002-07-23</t>
  </si>
  <si>
    <t>I.Ivoškienė</t>
  </si>
  <si>
    <t>Orestas</t>
  </si>
  <si>
    <t>Malinauskas</t>
  </si>
  <si>
    <t>2002-04-14</t>
  </si>
  <si>
    <t>R.Voronkova</t>
  </si>
  <si>
    <t>Vidmantas</t>
  </si>
  <si>
    <t>Gelūnas</t>
  </si>
  <si>
    <t>2002-07-16</t>
  </si>
  <si>
    <t>Renatas</t>
  </si>
  <si>
    <t>Paberalis</t>
  </si>
  <si>
    <t>1999-07-04</t>
  </si>
  <si>
    <t>Julija</t>
  </si>
  <si>
    <t>Januševska</t>
  </si>
  <si>
    <t>2001-05-28</t>
  </si>
  <si>
    <t>Narkevičiūtė</t>
  </si>
  <si>
    <t>2002-07-30</t>
  </si>
  <si>
    <t xml:space="preserve">     Povilas</t>
  </si>
  <si>
    <t>Misevičius</t>
  </si>
  <si>
    <t>2002-12-08</t>
  </si>
  <si>
    <t>Šumskas</t>
  </si>
  <si>
    <t>Jurkevičius</t>
  </si>
  <si>
    <t>2001-03-17</t>
  </si>
  <si>
    <t>Stukas</t>
  </si>
  <si>
    <t>2001-03-21</t>
  </si>
  <si>
    <t>Vaitkevičius</t>
  </si>
  <si>
    <t>2001-05-17</t>
  </si>
  <si>
    <t xml:space="preserve">Sigitas </t>
  </si>
  <si>
    <t>2001-02-07</t>
  </si>
  <si>
    <t>Elektrėnų SC</t>
  </si>
  <si>
    <t>Akvilė</t>
  </si>
  <si>
    <t>Audrius</t>
  </si>
  <si>
    <t>Giedrius</t>
  </si>
  <si>
    <t>Valinčius</t>
  </si>
  <si>
    <t>Iveta</t>
  </si>
  <si>
    <t>Varnelytė</t>
  </si>
  <si>
    <t>Lenkauskaitė</t>
  </si>
  <si>
    <t>Edgaras</t>
  </si>
  <si>
    <t>Radzevičius</t>
  </si>
  <si>
    <t>G.Janušauskas,V.Komisaraitis</t>
  </si>
  <si>
    <t>Čeplinskas</t>
  </si>
  <si>
    <t>Juozas</t>
  </si>
  <si>
    <t>Bindokas</t>
  </si>
  <si>
    <t>Vladas</t>
  </si>
  <si>
    <t>Kunigonis</t>
  </si>
  <si>
    <t>Brundza</t>
  </si>
  <si>
    <t>Krapukaitis</t>
  </si>
  <si>
    <t>Derliūnas</t>
  </si>
  <si>
    <t>V.Komisaraitis,A.Šalčius</t>
  </si>
  <si>
    <t>Jankovskytė</t>
  </si>
  <si>
    <t>Pagėgių MSM</t>
  </si>
  <si>
    <t>Nereta</t>
  </si>
  <si>
    <t>Lukošiūtė</t>
  </si>
  <si>
    <t xml:space="preserve">Karolina </t>
  </si>
  <si>
    <t>Dovydovaitė</t>
  </si>
  <si>
    <t>2002-08-27</t>
  </si>
  <si>
    <t>Šeputis</t>
  </si>
  <si>
    <t>2001-11-23</t>
  </si>
  <si>
    <t>Eitvydas</t>
  </si>
  <si>
    <t>Šalkauskas</t>
  </si>
  <si>
    <t>Norkutė</t>
  </si>
  <si>
    <t>1999-05-28</t>
  </si>
  <si>
    <t>Kasparas</t>
  </si>
  <si>
    <t>Žąsytis</t>
  </si>
  <si>
    <t>Sabaitė</t>
  </si>
  <si>
    <t>Klybaitė</t>
  </si>
  <si>
    <t>1999-07-07</t>
  </si>
  <si>
    <t>Faustas</t>
  </si>
  <si>
    <t>Marcinkevičius</t>
  </si>
  <si>
    <t>2000-09-12</t>
  </si>
  <si>
    <t>Jankauskis</t>
  </si>
  <si>
    <t>2000-03-03</t>
  </si>
  <si>
    <t>Vilma</t>
  </si>
  <si>
    <t>Marcinkevičiūtė</t>
  </si>
  <si>
    <t>1999-01-11</t>
  </si>
  <si>
    <t>Ramunė</t>
  </si>
  <si>
    <t>Čepys</t>
  </si>
  <si>
    <t>2001-06-18</t>
  </si>
  <si>
    <t>Kaulius</t>
  </si>
  <si>
    <t>R.Kazlauskas</t>
  </si>
  <si>
    <t>Skudikytė</t>
  </si>
  <si>
    <t>2000-10-12</t>
  </si>
  <si>
    <t>Pučka</t>
  </si>
  <si>
    <t>2001-04-10</t>
  </si>
  <si>
    <t>2002-10-23</t>
  </si>
  <si>
    <t>A.Bajoras,D.Rauktys</t>
  </si>
  <si>
    <t>Liaudanskaitė</t>
  </si>
  <si>
    <t>2000-05-21</t>
  </si>
  <si>
    <t>Pinas</t>
  </si>
  <si>
    <t>1999-01-15</t>
  </si>
  <si>
    <t>Algirdas</t>
  </si>
  <si>
    <t>Strelčiūnas</t>
  </si>
  <si>
    <t>2000-08-21</t>
  </si>
  <si>
    <t>Giedraitis</t>
  </si>
  <si>
    <t>1999-03-22</t>
  </si>
  <si>
    <t>E.Žilys,Z.Balčiauskas</t>
  </si>
  <si>
    <t>Bartkevičiūtė</t>
  </si>
  <si>
    <t>Mitkutė</t>
  </si>
  <si>
    <t>2002-04-02</t>
  </si>
  <si>
    <t>Čeponytė</t>
  </si>
  <si>
    <t>2002-06-27</t>
  </si>
  <si>
    <t>Gegieckas</t>
  </si>
  <si>
    <t>2001-08-22</t>
  </si>
  <si>
    <t>Gertas</t>
  </si>
  <si>
    <t>2001-08-28</t>
  </si>
  <si>
    <t>Jackevičius</t>
  </si>
  <si>
    <t>2002-06-29</t>
  </si>
  <si>
    <t>2002-04-26</t>
  </si>
  <si>
    <t>SK "Lėvuo"</t>
  </si>
  <si>
    <t>SK "Svalė"</t>
  </si>
  <si>
    <t>Alčauskas</t>
  </si>
  <si>
    <t>1999-04-10</t>
  </si>
  <si>
    <t>SRC</t>
  </si>
  <si>
    <t>R.Šilenskienė</t>
  </si>
  <si>
    <t>Dalius</t>
  </si>
  <si>
    <t>Budrys</t>
  </si>
  <si>
    <t>1999-03-11</t>
  </si>
  <si>
    <t>E.Jurgutis</t>
  </si>
  <si>
    <t>Pakalniškis</t>
  </si>
  <si>
    <t>1999-05-13</t>
  </si>
  <si>
    <t>Dambrauskas</t>
  </si>
  <si>
    <t>2000-11-05</t>
  </si>
  <si>
    <t>Mitkus</t>
  </si>
  <si>
    <t>1999-03-21</t>
  </si>
  <si>
    <t>Kuprytė</t>
  </si>
  <si>
    <t>Vičytė</t>
  </si>
  <si>
    <t>2002-07-02</t>
  </si>
  <si>
    <t>Raudytė</t>
  </si>
  <si>
    <t>Vygailė</t>
  </si>
  <si>
    <t>Valatkaitė</t>
  </si>
  <si>
    <t>2002-03-23</t>
  </si>
  <si>
    <t>Paula</t>
  </si>
  <si>
    <t>Bagdonaitė</t>
  </si>
  <si>
    <t>2002-04-20</t>
  </si>
  <si>
    <t>Damynaitė</t>
  </si>
  <si>
    <t>2002-08-20</t>
  </si>
  <si>
    <t>Černiauskaitė</t>
  </si>
  <si>
    <t>2001-10-25</t>
  </si>
  <si>
    <t>L.Damukaitienė</t>
  </si>
  <si>
    <t>K.Kuzmickienė,G.Goštautaitė</t>
  </si>
  <si>
    <t>Balinskas</t>
  </si>
  <si>
    <t>Veberas</t>
  </si>
  <si>
    <t>Rosita</t>
  </si>
  <si>
    <t>Jasaitytė</t>
  </si>
  <si>
    <t>Fausta</t>
  </si>
  <si>
    <t>Girgždytė</t>
  </si>
  <si>
    <t>Buzas</t>
  </si>
  <si>
    <t>Jomantaitė</t>
  </si>
  <si>
    <t>Valančiūtė</t>
  </si>
  <si>
    <t>Žikaitė</t>
  </si>
  <si>
    <t>Augustė</t>
  </si>
  <si>
    <t>Budrytė</t>
  </si>
  <si>
    <t>1999-07-24</t>
  </si>
  <si>
    <t>Deivydas</t>
  </si>
  <si>
    <t>Regimantas</t>
  </si>
  <si>
    <t>2000-09-22</t>
  </si>
  <si>
    <t>Kščenavičiūtė</t>
  </si>
  <si>
    <t>2002-04-22</t>
  </si>
  <si>
    <t>,,Šokliukas"</t>
  </si>
  <si>
    <t>Kapliauskaitė</t>
  </si>
  <si>
    <t>Kristijonas</t>
  </si>
  <si>
    <t>Klimas</t>
  </si>
  <si>
    <t>2002-04-04</t>
  </si>
  <si>
    <t>Robertas</t>
  </si>
  <si>
    <t>Mikšys</t>
  </si>
  <si>
    <t>A.Pranckevičius,Z.Rajunčius</t>
  </si>
  <si>
    <t>Urtė</t>
  </si>
  <si>
    <t>Jančiūraitė</t>
  </si>
  <si>
    <t>2002-01-12</t>
  </si>
  <si>
    <t>Zviedris</t>
  </si>
  <si>
    <t>Streikus</t>
  </si>
  <si>
    <t>2000-10-13</t>
  </si>
  <si>
    <t>Martinkus</t>
  </si>
  <si>
    <t>"Iššūkis"</t>
  </si>
  <si>
    <t>Staškus</t>
  </si>
  <si>
    <t>1999-06-24</t>
  </si>
  <si>
    <t>"Šata"</t>
  </si>
  <si>
    <t>Šmita</t>
  </si>
  <si>
    <t>2002-02-05</t>
  </si>
  <si>
    <t>2002-07-11</t>
  </si>
  <si>
    <t>Petrauskas</t>
  </si>
  <si>
    <t>2002-07-06</t>
  </si>
  <si>
    <t>Viluckas</t>
  </si>
  <si>
    <t>Merūnas</t>
  </si>
  <si>
    <t>A.Jasmontas</t>
  </si>
  <si>
    <t>Čereškevičius</t>
  </si>
  <si>
    <t>Mindaugas</t>
  </si>
  <si>
    <t>Simokaitis</t>
  </si>
  <si>
    <t>Martinkevičiūtė</t>
  </si>
  <si>
    <t>Sakalauskaitė</t>
  </si>
  <si>
    <t>Raslita</t>
  </si>
  <si>
    <t>Gylytė</t>
  </si>
  <si>
    <t>Sandra</t>
  </si>
  <si>
    <t>Beniušytė</t>
  </si>
  <si>
    <t>Karušis</t>
  </si>
  <si>
    <t>Arvydas</t>
  </si>
  <si>
    <t>Valdas</t>
  </si>
  <si>
    <t>Palubinskas</t>
  </si>
  <si>
    <t>Vytenis</t>
  </si>
  <si>
    <t>Jazukevičius</t>
  </si>
  <si>
    <t>Grybas</t>
  </si>
  <si>
    <t>Šnipaitė</t>
  </si>
  <si>
    <t>Liubinaitė</t>
  </si>
  <si>
    <t>Skuodo rajonas</t>
  </si>
  <si>
    <t>E.Grigošaitis</t>
  </si>
  <si>
    <t>Deividas</t>
  </si>
  <si>
    <t>Tumas</t>
  </si>
  <si>
    <t>Flamingas</t>
  </si>
  <si>
    <t>R.Juodis</t>
  </si>
  <si>
    <t>Kursenų SM</t>
  </si>
  <si>
    <t>„Savi“</t>
  </si>
  <si>
    <t>Kostas</t>
  </si>
  <si>
    <t>Dagys</t>
  </si>
  <si>
    <t>Gvozdaitė</t>
  </si>
  <si>
    <t>Neda</t>
  </si>
  <si>
    <t>Dovidaitytė</t>
  </si>
  <si>
    <t>Donatas</t>
  </si>
  <si>
    <t>Vaitiekus</t>
  </si>
  <si>
    <t>Kančiauskas</t>
  </si>
  <si>
    <t>Klimaitė</t>
  </si>
  <si>
    <t>Ervina</t>
  </si>
  <si>
    <t>Ladukaitė</t>
  </si>
  <si>
    <t>Juozapavičius</t>
  </si>
  <si>
    <t>1999-08-09</t>
  </si>
  <si>
    <t>A.Lukošaitis,J.Savickas</t>
  </si>
  <si>
    <t>Baltutis</t>
  </si>
  <si>
    <t>2002-12-15</t>
  </si>
  <si>
    <t>Lidžius</t>
  </si>
  <si>
    <t>Stonkus</t>
  </si>
  <si>
    <t>2002-06-06</t>
  </si>
  <si>
    <t>Žilius</t>
  </si>
  <si>
    <t>2001-01-22</t>
  </si>
  <si>
    <t>Bočkus</t>
  </si>
  <si>
    <t>2000-04-15</t>
  </si>
  <si>
    <t>Baciūtė</t>
  </si>
  <si>
    <t>2001-10-11</t>
  </si>
  <si>
    <t>Budrikas</t>
  </si>
  <si>
    <t>2002-03-26</t>
  </si>
  <si>
    <t>2:45,12</t>
  </si>
  <si>
    <t>Erestida</t>
  </si>
  <si>
    <t>2002-06-11</t>
  </si>
  <si>
    <t>Jasaitė</t>
  </si>
  <si>
    <t>2002-12-16</t>
  </si>
  <si>
    <t>Gudaitis</t>
  </si>
  <si>
    <t>Bataitytė</t>
  </si>
  <si>
    <t>2002-11-22</t>
  </si>
  <si>
    <t>Emilja</t>
  </si>
  <si>
    <t>Saudargaitė</t>
  </si>
  <si>
    <t>Osvaldas</t>
  </si>
  <si>
    <t>Guščius</t>
  </si>
  <si>
    <t>2002-08-05</t>
  </si>
  <si>
    <t>Kęstas</t>
  </si>
  <si>
    <t>Mickus</t>
  </si>
  <si>
    <t>1999-08-03</t>
  </si>
  <si>
    <t>Tubutis</t>
  </si>
  <si>
    <t>1999-02-16</t>
  </si>
  <si>
    <t>Jašauskaitė</t>
  </si>
  <si>
    <t>2000-03-28</t>
  </si>
  <si>
    <t>M.Urmulevičius</t>
  </si>
  <si>
    <t>Artūras</t>
  </si>
  <si>
    <t>Saveljevas</t>
  </si>
  <si>
    <t>2001-03-25</t>
  </si>
  <si>
    <t>Mančinskas</t>
  </si>
  <si>
    <t>2001-06-27</t>
  </si>
  <si>
    <t>Gruzdys</t>
  </si>
  <si>
    <t>2001-03-19</t>
  </si>
  <si>
    <t>2001-09-07</t>
  </si>
  <si>
    <t>Auksė</t>
  </si>
  <si>
    <t>Šileikytė</t>
  </si>
  <si>
    <t>2001-03-02</t>
  </si>
  <si>
    <t>G.Michniova</t>
  </si>
  <si>
    <t>Burakaitė</t>
  </si>
  <si>
    <t>2001-08-16</t>
  </si>
  <si>
    <t>Sažinas</t>
  </si>
  <si>
    <t>2002-05-05</t>
  </si>
  <si>
    <t>Razmys</t>
  </si>
  <si>
    <t>2002-06-16</t>
  </si>
  <si>
    <t>Zambžickis</t>
  </si>
  <si>
    <t>2002-09-21</t>
  </si>
  <si>
    <t>Karklelytė</t>
  </si>
  <si>
    <t>2002-03-01</t>
  </si>
  <si>
    <t>V.Nekrašas,R.Turla</t>
  </si>
  <si>
    <t>Chvedevičiūtė</t>
  </si>
  <si>
    <t>1999-10-25</t>
  </si>
  <si>
    <t>Balevičius</t>
  </si>
  <si>
    <t>1999-10-20</t>
  </si>
  <si>
    <t>Mikelevič</t>
  </si>
  <si>
    <t>2000-03-23</t>
  </si>
  <si>
    <t>Čagajeva</t>
  </si>
  <si>
    <t>2000-08-27</t>
  </si>
  <si>
    <t>Sandrijus</t>
  </si>
  <si>
    <t>Simuntis</t>
  </si>
  <si>
    <t>Aitvaras</t>
  </si>
  <si>
    <t>Tumasonytė</t>
  </si>
  <si>
    <t>Gaižiūnaitė</t>
  </si>
  <si>
    <t>2001-04-18</t>
  </si>
  <si>
    <t>Gaudėšius</t>
  </si>
  <si>
    <t>2001-03-06</t>
  </si>
  <si>
    <t>Adomavičiūtė</t>
  </si>
  <si>
    <t>2002-06-21</t>
  </si>
  <si>
    <t>Kipras</t>
  </si>
  <si>
    <t>Keliauskas</t>
  </si>
  <si>
    <t>2002-05-18</t>
  </si>
  <si>
    <t>Simonas</t>
  </si>
  <si>
    <t>Gustys</t>
  </si>
  <si>
    <t>Sagaidokas</t>
  </si>
  <si>
    <t>2002-10-02</t>
  </si>
  <si>
    <t>Vargalytė</t>
  </si>
  <si>
    <t>2002-05-13</t>
  </si>
  <si>
    <t>Motuzaitė</t>
  </si>
  <si>
    <t>2002-04-29</t>
  </si>
  <si>
    <t>Sipavičiūtė</t>
  </si>
  <si>
    <t>1999-06-25</t>
  </si>
  <si>
    <t>Deimontavičiutė</t>
  </si>
  <si>
    <t>1999-05-19</t>
  </si>
  <si>
    <t>Bartkutė</t>
  </si>
  <si>
    <t>2000-06-30</t>
  </si>
  <si>
    <t>Rutkauskaitė</t>
  </si>
  <si>
    <t>2002-02-18</t>
  </si>
  <si>
    <t>Mažvydas</t>
  </si>
  <si>
    <t>Bivainis</t>
  </si>
  <si>
    <t>2001-02-08</t>
  </si>
  <si>
    <t>Ivaškevičius</t>
  </si>
  <si>
    <t>2001-08-13</t>
  </si>
  <si>
    <t>Eigėlis</t>
  </si>
  <si>
    <t>2000-04-11</t>
  </si>
  <si>
    <t>Pervenytė</t>
  </si>
  <si>
    <t>2000-10-05</t>
  </si>
  <si>
    <t xml:space="preserve">Erikas </t>
  </si>
  <si>
    <t>Katinas</t>
  </si>
  <si>
    <t>2002-09-10</t>
  </si>
  <si>
    <t>J.Kirilovienė</t>
  </si>
  <si>
    <t>Katinaitė</t>
  </si>
  <si>
    <t>1999-09-06</t>
  </si>
  <si>
    <t>Saruolis</t>
  </si>
  <si>
    <t>2001-12-17</t>
  </si>
  <si>
    <t>Bakanas</t>
  </si>
  <si>
    <t>2002-03-25</t>
  </si>
  <si>
    <t>V.Zarankienė</t>
  </si>
  <si>
    <t>Eglė</t>
  </si>
  <si>
    <t>Zarankaitė</t>
  </si>
  <si>
    <t>2000-12-22</t>
  </si>
  <si>
    <t>Šyvytė</t>
  </si>
  <si>
    <t>1999-04-08</t>
  </si>
  <si>
    <t>Kalpokovaitė</t>
  </si>
  <si>
    <t>2002-06-17</t>
  </si>
  <si>
    <t>Gruodytė</t>
  </si>
  <si>
    <t>Sinkevičius</t>
  </si>
  <si>
    <t>Vilkaviškio LASK</t>
  </si>
  <si>
    <t>2002-07-22</t>
  </si>
  <si>
    <t>Skilčiūtė</t>
  </si>
  <si>
    <t>1999-09-15</t>
  </si>
  <si>
    <t>Berkevičiūtė</t>
  </si>
  <si>
    <t>2002-05-22</t>
  </si>
  <si>
    <t>Riškevičiūtė</t>
  </si>
  <si>
    <t>2001-05-02</t>
  </si>
  <si>
    <t>Giedrė</t>
  </si>
  <si>
    <t>Račiukaitytė</t>
  </si>
  <si>
    <t>1999-03-25</t>
  </si>
  <si>
    <t xml:space="preserve">Zakševski </t>
  </si>
  <si>
    <t xml:space="preserve">Zabelo </t>
  </si>
  <si>
    <t>2002-01-30</t>
  </si>
  <si>
    <t xml:space="preserve">Semaško </t>
  </si>
  <si>
    <t>2001-05-09</t>
  </si>
  <si>
    <t xml:space="preserve">Jačun </t>
  </si>
  <si>
    <t>2002-03-20</t>
  </si>
  <si>
    <t xml:space="preserve">Kotova </t>
  </si>
  <si>
    <t>2002-09-07</t>
  </si>
  <si>
    <t xml:space="preserve">Savko </t>
  </si>
  <si>
    <t>2000-01-01</t>
  </si>
  <si>
    <t>1999-07-23</t>
  </si>
  <si>
    <t>2000-06-22</t>
  </si>
  <si>
    <t xml:space="preserve">Lelis </t>
  </si>
  <si>
    <t>2000-11-11</t>
  </si>
  <si>
    <t>Dariuš</t>
  </si>
  <si>
    <t>Gžegož</t>
  </si>
  <si>
    <t>Arijana</t>
  </si>
  <si>
    <t>Robert</t>
  </si>
  <si>
    <t>Jaroslav</t>
  </si>
  <si>
    <t>Girdvainis</t>
  </si>
  <si>
    <t>2000-06-23</t>
  </si>
  <si>
    <t>7,41</t>
  </si>
  <si>
    <t>Vainūtė</t>
  </si>
  <si>
    <t>2000-10-31</t>
  </si>
  <si>
    <t>Mark</t>
  </si>
  <si>
    <t>Šiauliai, 2018 m. sausio 13 d.</t>
  </si>
  <si>
    <t>Bendra vieta</t>
  </si>
  <si>
    <t>Šiauliai, 2018 m. sausio 12-13 d.</t>
  </si>
  <si>
    <t>Jauniai</t>
  </si>
  <si>
    <t>Bendri taškai</t>
  </si>
  <si>
    <t>KOMANDINIAI REZULTATAI</t>
  </si>
  <si>
    <t>Jaunuoliai</t>
  </si>
  <si>
    <t>A.Kavaliauskas</t>
  </si>
  <si>
    <t>L.Petronienė</t>
  </si>
  <si>
    <t>J.Čižauskas,D.Tamulevičius</t>
  </si>
  <si>
    <t>D.Tamulevičius</t>
  </si>
  <si>
    <t>5000 m sportinis ėjimas jaunuoliai</t>
  </si>
  <si>
    <t>bėgimas</t>
  </si>
  <si>
    <t>&lt;</t>
  </si>
  <si>
    <t>DNS</t>
  </si>
  <si>
    <t>II A</t>
  </si>
  <si>
    <t>8,45</t>
  </si>
  <si>
    <t>8,31</t>
  </si>
  <si>
    <t>8,12</t>
  </si>
  <si>
    <t>8,37</t>
  </si>
  <si>
    <t>8,38</t>
  </si>
  <si>
    <t>8,84</t>
  </si>
  <si>
    <t>11,89</t>
  </si>
  <si>
    <t>8,19</t>
  </si>
  <si>
    <t>8,28</t>
  </si>
  <si>
    <t>7,54</t>
  </si>
  <si>
    <t>7,51</t>
  </si>
  <si>
    <t>7,15</t>
  </si>
  <si>
    <t>7,44</t>
  </si>
  <si>
    <t>7,48</t>
  </si>
  <si>
    <t>DNF</t>
  </si>
  <si>
    <t>7,25</t>
  </si>
  <si>
    <t>7,37</t>
  </si>
  <si>
    <t>7,53</t>
  </si>
  <si>
    <t xml:space="preserve">Vieta </t>
  </si>
  <si>
    <t>O</t>
  </si>
  <si>
    <t>XO</t>
  </si>
  <si>
    <t>XXO</t>
  </si>
  <si>
    <t>XXX</t>
  </si>
  <si>
    <t>X-</t>
  </si>
  <si>
    <t>-</t>
  </si>
  <si>
    <t>X</t>
  </si>
  <si>
    <t>Andriušis</t>
  </si>
  <si>
    <t>DQ</t>
  </si>
  <si>
    <t>9,65</t>
  </si>
  <si>
    <t>9,60</t>
  </si>
  <si>
    <t>9,64</t>
  </si>
  <si>
    <t>10,43</t>
  </si>
  <si>
    <t>38,00</t>
  </si>
  <si>
    <t>42,59</t>
  </si>
  <si>
    <t>NM</t>
  </si>
  <si>
    <t>DNS(g.p.)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</si>
</sst>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Lt&quot;_-;\-* #,##0.00\ &quot;Lt&quot;_-;_-* &quot;-&quot;??\ &quot;Lt&quot;_-;_-@_-"/>
    <numFmt numFmtId="165" formatCode="0.0"/>
    <numFmt numFmtId="166" formatCode="yyyy\-mm\-dd;@"/>
    <numFmt numFmtId="167" formatCode="m:ss.00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_(* #,##0.00_);_(* \(#,##0.00\);_(* &quot;-&quot;??_);_(@_)"/>
    <numFmt numFmtId="175" formatCode="_-* #,##0_-;\-* #,##0_-;_-* &quot;-&quot;_-;_-@_-"/>
    <numFmt numFmtId="176" formatCode="_-* #,##0.00_-;\-* #,##0.00_-;_-* &quot;-&quot;??_-;_-@_-"/>
    <numFmt numFmtId="177" formatCode="[Red]0%;[Red]\(0%\)"/>
    <numFmt numFmtId="178" formatCode="[$-FC27]yyyy\ &quot;m.&quot;\ mmmm\ d\ &quot;d.&quot;;@"/>
    <numFmt numFmtId="179" formatCode="[m]:ss.00"/>
    <numFmt numFmtId="180" formatCode="hh:mm;@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  <numFmt numFmtId="186" formatCode="[$€-2]\ ###,000_);[Red]\([$€-2]\ ###,000\)"/>
    <numFmt numFmtId="187" formatCode="[$-427]General"/>
    <numFmt numFmtId="188" formatCode="&quot;Taip&quot;;&quot;Taip&quot;;&quot;Ne&quot;"/>
    <numFmt numFmtId="189" formatCode="&quot;Teisinga&quot;;&quot;Teisinga&quot;;&quot;Klaidinga&quot;"/>
    <numFmt numFmtId="190" formatCode="yyyy/mm/dd;@"/>
    <numFmt numFmtId="191" formatCode="[$-427]yyyy\ &quot;m.&quot;\ mmmm\ d\ &quot;d.&quot;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10"/>
      <color indexed="9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sz val="10"/>
      <color indexed="8"/>
      <name val="Times New Roman"/>
      <family val="1"/>
    </font>
    <font>
      <sz val="14"/>
      <color indexed="10"/>
      <name val="Arial"/>
      <family val="2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0"/>
      <color indexed="8"/>
      <name val="Arial1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1"/>
      <family val="0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1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168" fontId="16" fillId="0" borderId="0" applyFill="0" applyBorder="0" applyAlignment="0">
      <protection/>
    </xf>
    <xf numFmtId="169" fontId="16" fillId="0" borderId="0" applyFill="0" applyBorder="0" applyAlignment="0">
      <protection/>
    </xf>
    <xf numFmtId="170" fontId="16" fillId="0" borderId="0" applyFill="0" applyBorder="0" applyAlignment="0">
      <protection/>
    </xf>
    <xf numFmtId="171" fontId="16" fillId="0" borderId="0" applyFill="0" applyBorder="0" applyAlignment="0">
      <protection/>
    </xf>
    <xf numFmtId="172" fontId="16" fillId="0" borderId="0" applyFill="0" applyBorder="0" applyAlignment="0">
      <protection/>
    </xf>
    <xf numFmtId="168" fontId="16" fillId="0" borderId="0" applyFill="0" applyBorder="0" applyAlignment="0">
      <protection/>
    </xf>
    <xf numFmtId="173" fontId="16" fillId="0" borderId="0" applyFill="0" applyBorder="0" applyAlignment="0">
      <protection/>
    </xf>
    <xf numFmtId="169" fontId="16" fillId="0" borderId="0" applyFill="0" applyBorder="0" applyAlignment="0">
      <protection/>
    </xf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16" fillId="0" borderId="0" applyFill="0" applyBorder="0" applyAlignment="0"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17" fillId="0" borderId="0" applyFill="0" applyBorder="0" applyAlignment="0">
      <protection/>
    </xf>
    <xf numFmtId="169" fontId="17" fillId="0" borderId="0" applyFill="0" applyBorder="0" applyAlignment="0">
      <protection/>
    </xf>
    <xf numFmtId="168" fontId="17" fillId="0" borderId="0" applyFill="0" applyBorder="0" applyAlignment="0">
      <protection/>
    </xf>
    <xf numFmtId="173" fontId="17" fillId="0" borderId="0" applyFill="0" applyBorder="0" applyAlignment="0">
      <protection/>
    </xf>
    <xf numFmtId="169" fontId="17" fillId="0" borderId="0" applyFill="0" applyBorder="0" applyAlignment="0">
      <protection/>
    </xf>
    <xf numFmtId="187" fontId="61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38" fontId="18" fillId="30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1" borderId="1" applyNumberFormat="0" applyAlignment="0" applyProtection="0"/>
    <xf numFmtId="10" fontId="18" fillId="32" borderId="8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21" fillId="0" borderId="0" applyFill="0" applyBorder="0" applyAlignment="0">
      <protection/>
    </xf>
    <xf numFmtId="169" fontId="21" fillId="0" borderId="0" applyFill="0" applyBorder="0" applyAlignment="0">
      <protection/>
    </xf>
    <xf numFmtId="168" fontId="21" fillId="0" borderId="0" applyFill="0" applyBorder="0" applyAlignment="0">
      <protection/>
    </xf>
    <xf numFmtId="173" fontId="21" fillId="0" borderId="0" applyFill="0" applyBorder="0" applyAlignment="0">
      <protection/>
    </xf>
    <xf numFmtId="169" fontId="21" fillId="0" borderId="0" applyFill="0" applyBorder="0" applyAlignment="0">
      <protection/>
    </xf>
    <xf numFmtId="0" fontId="70" fillId="0" borderId="9" applyNumberFormat="0" applyFill="0" applyAlignment="0" applyProtection="0"/>
    <xf numFmtId="0" fontId="71" fillId="33" borderId="0" applyNumberFormat="0" applyBorder="0" applyAlignment="0" applyProtection="0"/>
    <xf numFmtId="177" fontId="22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78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78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7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7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78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21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21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4" borderId="10" applyNumberFormat="0" applyFont="0" applyAlignment="0" applyProtection="0"/>
    <xf numFmtId="0" fontId="73" fillId="27" borderId="11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8" fontId="23" fillId="0" borderId="0" applyFill="0" applyBorder="0" applyAlignment="0">
      <protection/>
    </xf>
    <xf numFmtId="169" fontId="23" fillId="0" borderId="0" applyFill="0" applyBorder="0" applyAlignment="0">
      <protection/>
    </xf>
    <xf numFmtId="168" fontId="23" fillId="0" borderId="0" applyFill="0" applyBorder="0" applyAlignment="0">
      <protection/>
    </xf>
    <xf numFmtId="173" fontId="23" fillId="0" borderId="0" applyFill="0" applyBorder="0" applyAlignment="0">
      <protection/>
    </xf>
    <xf numFmtId="169" fontId="23" fillId="0" borderId="0" applyFill="0" applyBorder="0" applyAlignment="0">
      <protection/>
    </xf>
    <xf numFmtId="49" fontId="16" fillId="0" borderId="0" applyFill="0" applyBorder="0" applyAlignment="0">
      <protection/>
    </xf>
    <xf numFmtId="182" fontId="16" fillId="0" borderId="0" applyFill="0" applyBorder="0" applyAlignment="0">
      <protection/>
    </xf>
    <xf numFmtId="183" fontId="16" fillId="0" borderId="0" applyFill="0" applyBorder="0" applyAlignment="0">
      <protection/>
    </xf>
    <xf numFmtId="0" fontId="74" fillId="0" borderId="0" applyNumberFormat="0" applyFill="0" applyBorder="0" applyAlignment="0" applyProtection="0"/>
    <xf numFmtId="0" fontId="75" fillId="0" borderId="12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4" fillId="0" borderId="0">
      <alignment/>
      <protection/>
    </xf>
  </cellStyleXfs>
  <cellXfs count="50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8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" fontId="4" fillId="0" borderId="2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1" fontId="4" fillId="0" borderId="22" xfId="397" applyNumberFormat="1" applyFont="1" applyBorder="1" applyAlignment="1">
      <alignment horizontal="center" vertical="center"/>
      <protection/>
    </xf>
    <xf numFmtId="0" fontId="4" fillId="0" borderId="16" xfId="397" applyFont="1" applyBorder="1" applyAlignment="1">
      <alignment horizontal="right" vertical="center"/>
      <protection/>
    </xf>
    <xf numFmtId="0" fontId="4" fillId="0" borderId="17" xfId="397" applyFont="1" applyBorder="1" applyAlignment="1">
      <alignment horizontal="left" vertical="center"/>
      <protection/>
    </xf>
    <xf numFmtId="49" fontId="4" fillId="0" borderId="18" xfId="397" applyNumberFormat="1" applyFont="1" applyBorder="1" applyAlignment="1">
      <alignment horizontal="center" vertical="center"/>
      <protection/>
    </xf>
    <xf numFmtId="0" fontId="4" fillId="0" borderId="18" xfId="397" applyFont="1" applyBorder="1" applyAlignment="1">
      <alignment horizontal="center" vertical="center"/>
      <protection/>
    </xf>
    <xf numFmtId="0" fontId="4" fillId="0" borderId="18" xfId="397" applyFont="1" applyBorder="1" applyAlignment="1">
      <alignment horizontal="center" vertical="center"/>
      <protection/>
    </xf>
    <xf numFmtId="0" fontId="4" fillId="0" borderId="21" xfId="397" applyFont="1" applyBorder="1" applyAlignment="1">
      <alignment horizontal="left" vertical="center"/>
      <protection/>
    </xf>
    <xf numFmtId="0" fontId="4" fillId="0" borderId="0" xfId="397" applyFont="1" applyAlignment="1">
      <alignment vertical="center"/>
      <protection/>
    </xf>
    <xf numFmtId="0" fontId="5" fillId="0" borderId="15" xfId="397" applyFont="1" applyBorder="1" applyAlignment="1">
      <alignment horizontal="center" vertical="center"/>
      <protection/>
    </xf>
    <xf numFmtId="2" fontId="12" fillId="0" borderId="8" xfId="397" applyNumberFormat="1" applyFont="1" applyBorder="1" applyAlignment="1">
      <alignment horizontal="center" vertical="center"/>
      <protection/>
    </xf>
    <xf numFmtId="0" fontId="5" fillId="0" borderId="0" xfId="397" applyFont="1" applyAlignment="1">
      <alignment vertical="center"/>
      <protection/>
    </xf>
    <xf numFmtId="167" fontId="2" fillId="0" borderId="8" xfId="1189" applyNumberFormat="1" applyFont="1" applyFill="1" applyBorder="1" applyAlignment="1">
      <alignment horizontal="center" vertical="center"/>
      <protection/>
    </xf>
    <xf numFmtId="167" fontId="2" fillId="0" borderId="8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4" fillId="0" borderId="17" xfId="397" applyNumberFormat="1" applyFont="1" applyBorder="1" applyAlignment="1">
      <alignment horizontal="center" vertical="center"/>
      <protection/>
    </xf>
    <xf numFmtId="49" fontId="2" fillId="0" borderId="0" xfId="0" applyNumberFormat="1" applyFont="1" applyAlignment="1">
      <alignment vertical="center"/>
    </xf>
    <xf numFmtId="49" fontId="4" fillId="0" borderId="16" xfId="397" applyNumberFormat="1" applyFont="1" applyBorder="1" applyAlignment="1">
      <alignment horizontal="center" vertical="center"/>
      <protection/>
    </xf>
    <xf numFmtId="1" fontId="4" fillId="0" borderId="3" xfId="397" applyNumberFormat="1" applyFont="1" applyBorder="1" applyAlignment="1">
      <alignment horizontal="center" vertical="center"/>
      <protection/>
    </xf>
    <xf numFmtId="1" fontId="4" fillId="0" borderId="18" xfId="397" applyNumberFormat="1" applyFont="1" applyBorder="1" applyAlignment="1">
      <alignment horizontal="center" vertical="center"/>
      <protection/>
    </xf>
    <xf numFmtId="2" fontId="4" fillId="0" borderId="0" xfId="0" applyNumberFormat="1" applyFont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397" applyFont="1" applyBorder="1" applyAlignment="1">
      <alignment horizontal="center" vertical="center"/>
      <protection/>
    </xf>
    <xf numFmtId="0" fontId="5" fillId="0" borderId="19" xfId="397" applyFont="1" applyBorder="1" applyAlignment="1">
      <alignment horizontal="center" vertical="center"/>
      <protection/>
    </xf>
    <xf numFmtId="0" fontId="25" fillId="0" borderId="0" xfId="1186" applyFont="1" applyAlignment="1">
      <alignment horizontal="center" vertical="center"/>
      <protection/>
    </xf>
    <xf numFmtId="0" fontId="25" fillId="0" borderId="0" xfId="1186" applyFont="1" applyAlignment="1">
      <alignment vertical="center"/>
      <protection/>
    </xf>
    <xf numFmtId="0" fontId="25" fillId="0" borderId="0" xfId="1186" applyFont="1" applyAlignment="1">
      <alignment horizontal="right" vertical="center"/>
      <protection/>
    </xf>
    <xf numFmtId="166" fontId="5" fillId="0" borderId="8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5" fillId="35" borderId="15" xfId="0" applyFont="1" applyFill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4" fillId="0" borderId="24" xfId="397" applyNumberFormat="1" applyFont="1" applyBorder="1" applyAlignment="1">
      <alignment horizontal="center" vertical="center"/>
      <protection/>
    </xf>
    <xf numFmtId="1" fontId="4" fillId="0" borderId="25" xfId="397" applyNumberFormat="1" applyFont="1" applyBorder="1" applyAlignment="1">
      <alignment horizontal="center" vertical="center"/>
      <protection/>
    </xf>
    <xf numFmtId="1" fontId="4" fillId="0" borderId="26" xfId="397" applyNumberFormat="1" applyFont="1" applyBorder="1" applyAlignment="1">
      <alignment horizontal="center" vertical="center"/>
      <protection/>
    </xf>
    <xf numFmtId="1" fontId="4" fillId="0" borderId="27" xfId="397" applyNumberFormat="1" applyFont="1" applyBorder="1" applyAlignment="1">
      <alignment horizontal="center" vertical="center"/>
      <protection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166" fontId="5" fillId="0" borderId="28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36" borderId="28" xfId="160" applyNumberFormat="1" applyFont="1" applyFill="1" applyBorder="1" applyAlignment="1">
      <alignment horizontal="center" vertical="center"/>
      <protection/>
    </xf>
    <xf numFmtId="179" fontId="2" fillId="0" borderId="28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15" fillId="0" borderId="32" xfId="160" applyFont="1" applyBorder="1" applyAlignment="1">
      <alignment horizontal="center" vertical="center"/>
      <protection/>
    </xf>
    <xf numFmtId="0" fontId="3" fillId="0" borderId="33" xfId="0" applyFont="1" applyBorder="1" applyAlignment="1">
      <alignment horizontal="left" vertical="center"/>
    </xf>
    <xf numFmtId="0" fontId="15" fillId="0" borderId="24" xfId="160" applyFont="1" applyBorder="1" applyAlignment="1">
      <alignment horizontal="center" vertical="center"/>
      <protection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left" vertical="center"/>
    </xf>
    <xf numFmtId="166" fontId="5" fillId="0" borderId="34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49" fontId="6" fillId="0" borderId="0" xfId="160" applyNumberFormat="1" applyFont="1" applyAlignment="1">
      <alignment horizontal="center" vertical="center"/>
      <protection/>
    </xf>
    <xf numFmtId="0" fontId="5" fillId="0" borderId="0" xfId="160" applyFont="1" applyAlignment="1">
      <alignment vertical="center"/>
      <protection/>
    </xf>
    <xf numFmtId="0" fontId="2" fillId="0" borderId="0" xfId="160" applyFont="1" applyAlignment="1">
      <alignment vertical="center"/>
      <protection/>
    </xf>
    <xf numFmtId="49" fontId="4" fillId="0" borderId="0" xfId="160" applyNumberFormat="1" applyFont="1" applyAlignment="1">
      <alignment horizontal="left" vertical="center"/>
      <protection/>
    </xf>
    <xf numFmtId="0" fontId="9" fillId="0" borderId="0" xfId="160" applyFont="1" applyAlignment="1">
      <alignment horizontal="left" vertical="center"/>
      <protection/>
    </xf>
    <xf numFmtId="0" fontId="7" fillId="0" borderId="0" xfId="160" applyFont="1" applyAlignment="1">
      <alignment horizontal="center" vertical="center"/>
      <protection/>
    </xf>
    <xf numFmtId="2" fontId="2" fillId="0" borderId="0" xfId="160" applyNumberFormat="1" applyFont="1" applyAlignment="1">
      <alignment horizontal="left" vertical="center"/>
      <protection/>
    </xf>
    <xf numFmtId="2" fontId="2" fillId="0" borderId="0" xfId="160" applyNumberFormat="1" applyFont="1" applyAlignment="1">
      <alignment horizontal="center" vertical="center"/>
      <protection/>
    </xf>
    <xf numFmtId="49" fontId="2" fillId="0" borderId="0" xfId="160" applyNumberFormat="1" applyFont="1" applyAlignment="1">
      <alignment horizontal="center" vertical="center"/>
      <protection/>
    </xf>
    <xf numFmtId="0" fontId="3" fillId="0" borderId="0" xfId="160" applyFont="1" applyAlignment="1">
      <alignment vertical="center"/>
      <protection/>
    </xf>
    <xf numFmtId="0" fontId="10" fillId="0" borderId="0" xfId="160" applyFont="1" applyAlignment="1">
      <alignment vertical="center"/>
      <protection/>
    </xf>
    <xf numFmtId="0" fontId="6" fillId="0" borderId="0" xfId="160" applyFont="1" applyAlignment="1">
      <alignment vertical="center"/>
      <protection/>
    </xf>
    <xf numFmtId="49" fontId="10" fillId="0" borderId="0" xfId="160" applyNumberFormat="1" applyFont="1" applyAlignment="1">
      <alignment horizontal="left" vertical="center"/>
      <protection/>
    </xf>
    <xf numFmtId="0" fontId="10" fillId="0" borderId="0" xfId="160" applyFont="1" applyAlignment="1">
      <alignment horizontal="left" vertical="center"/>
      <protection/>
    </xf>
    <xf numFmtId="0" fontId="10" fillId="0" borderId="0" xfId="160" applyFont="1" applyAlignment="1">
      <alignment horizontal="center" vertical="center"/>
      <protection/>
    </xf>
    <xf numFmtId="2" fontId="10" fillId="0" borderId="0" xfId="160" applyNumberFormat="1" applyFont="1" applyAlignment="1">
      <alignment horizontal="left" vertical="center"/>
      <protection/>
    </xf>
    <xf numFmtId="2" fontId="6" fillId="0" borderId="0" xfId="160" applyNumberFormat="1" applyFont="1" applyAlignment="1">
      <alignment horizontal="center" vertical="center"/>
      <protection/>
    </xf>
    <xf numFmtId="49" fontId="3" fillId="0" borderId="0" xfId="160" applyNumberFormat="1" applyFont="1" applyAlignment="1">
      <alignment horizontal="left" vertical="center"/>
      <protection/>
    </xf>
    <xf numFmtId="2" fontId="4" fillId="0" borderId="0" xfId="160" applyNumberFormat="1" applyFont="1" applyAlignment="1">
      <alignment vertical="center"/>
      <protection/>
    </xf>
    <xf numFmtId="49" fontId="4" fillId="0" borderId="0" xfId="160" applyNumberFormat="1" applyFont="1" applyAlignment="1">
      <alignment vertical="center"/>
      <protection/>
    </xf>
    <xf numFmtId="0" fontId="4" fillId="0" borderId="16" xfId="160" applyFont="1" applyBorder="1" applyAlignment="1">
      <alignment horizontal="right" vertical="center"/>
      <protection/>
    </xf>
    <xf numFmtId="0" fontId="4" fillId="0" borderId="17" xfId="160" applyFont="1" applyBorder="1" applyAlignment="1">
      <alignment horizontal="left" vertical="center"/>
      <protection/>
    </xf>
    <xf numFmtId="49" fontId="4" fillId="0" borderId="18" xfId="160" applyNumberFormat="1" applyFont="1" applyBorder="1" applyAlignment="1">
      <alignment horizontal="center" vertical="center"/>
      <protection/>
    </xf>
    <xf numFmtId="0" fontId="4" fillId="0" borderId="18" xfId="160" applyFont="1" applyBorder="1" applyAlignment="1">
      <alignment horizontal="center" vertical="center"/>
      <protection/>
    </xf>
    <xf numFmtId="0" fontId="4" fillId="0" borderId="18" xfId="160" applyFont="1" applyBorder="1" applyAlignment="1">
      <alignment horizontal="center" vertical="center"/>
      <protection/>
    </xf>
    <xf numFmtId="1" fontId="4" fillId="0" borderId="24" xfId="160" applyNumberFormat="1" applyFont="1" applyBorder="1" applyAlignment="1">
      <alignment horizontal="center" vertical="center"/>
      <protection/>
    </xf>
    <xf numFmtId="1" fontId="4" fillId="0" borderId="25" xfId="160" applyNumberFormat="1" applyFont="1" applyBorder="1" applyAlignment="1">
      <alignment horizontal="center" vertical="center"/>
      <protection/>
    </xf>
    <xf numFmtId="1" fontId="4" fillId="0" borderId="26" xfId="160" applyNumberFormat="1" applyFont="1" applyBorder="1" applyAlignment="1">
      <alignment horizontal="center" vertical="center"/>
      <protection/>
    </xf>
    <xf numFmtId="1" fontId="4" fillId="0" borderId="27" xfId="160" applyNumberFormat="1" applyFont="1" applyBorder="1" applyAlignment="1">
      <alignment horizontal="center" vertical="center"/>
      <protection/>
    </xf>
    <xf numFmtId="2" fontId="4" fillId="0" borderId="17" xfId="160" applyNumberFormat="1" applyFont="1" applyBorder="1" applyAlignment="1">
      <alignment horizontal="center" vertical="center"/>
      <protection/>
    </xf>
    <xf numFmtId="49" fontId="4" fillId="0" borderId="16" xfId="160" applyNumberFormat="1" applyFont="1" applyBorder="1" applyAlignment="1">
      <alignment horizontal="center" vertical="center"/>
      <protection/>
    </xf>
    <xf numFmtId="0" fontId="4" fillId="0" borderId="21" xfId="160" applyFont="1" applyBorder="1" applyAlignment="1">
      <alignment horizontal="left" vertical="center"/>
      <protection/>
    </xf>
    <xf numFmtId="0" fontId="4" fillId="0" borderId="0" xfId="160" applyFont="1" applyAlignment="1">
      <alignment vertical="center"/>
      <protection/>
    </xf>
    <xf numFmtId="0" fontId="5" fillId="0" borderId="15" xfId="160" applyFont="1" applyBorder="1" applyAlignment="1">
      <alignment horizontal="center" vertical="center"/>
      <protection/>
    </xf>
    <xf numFmtId="0" fontId="5" fillId="0" borderId="23" xfId="160" applyFont="1" applyBorder="1" applyAlignment="1">
      <alignment horizontal="center" vertical="center"/>
      <protection/>
    </xf>
    <xf numFmtId="2" fontId="12" fillId="0" borderId="8" xfId="160" applyNumberFormat="1" applyFont="1" applyBorder="1" applyAlignment="1">
      <alignment horizontal="center" vertical="center"/>
      <protection/>
    </xf>
    <xf numFmtId="2" fontId="5" fillId="0" borderId="0" xfId="160" applyNumberFormat="1" applyFont="1" applyAlignment="1">
      <alignment horizontal="left" vertical="center"/>
      <protection/>
    </xf>
    <xf numFmtId="0" fontId="7" fillId="0" borderId="0" xfId="160" applyFont="1" applyAlignment="1">
      <alignment horizontal="left" vertical="center"/>
      <protection/>
    </xf>
    <xf numFmtId="49" fontId="28" fillId="0" borderId="0" xfId="388" applyNumberFormat="1" applyFont="1" applyBorder="1" applyAlignment="1">
      <alignment horizontal="left"/>
      <protection/>
    </xf>
    <xf numFmtId="49" fontId="28" fillId="0" borderId="0" xfId="388" applyNumberFormat="1" applyFont="1" applyBorder="1" applyAlignment="1">
      <alignment/>
      <protection/>
    </xf>
    <xf numFmtId="0" fontId="28" fillId="0" borderId="0" xfId="135" applyFont="1" applyBorder="1" applyAlignment="1">
      <alignment horizontal="left" vertical="center"/>
      <protection/>
    </xf>
    <xf numFmtId="166" fontId="28" fillId="0" borderId="0" xfId="135" applyNumberFormat="1" applyFont="1" applyBorder="1" applyAlignment="1">
      <alignment horizontal="left" vertical="center"/>
      <protection/>
    </xf>
    <xf numFmtId="49" fontId="28" fillId="0" borderId="0" xfId="135" applyNumberFormat="1" applyFont="1" applyBorder="1" applyAlignment="1">
      <alignment/>
      <protection/>
    </xf>
    <xf numFmtId="49" fontId="28" fillId="0" borderId="0" xfId="135" applyNumberFormat="1" applyFont="1" applyBorder="1" applyAlignment="1">
      <alignment horizontal="left"/>
      <protection/>
    </xf>
    <xf numFmtId="49" fontId="28" fillId="0" borderId="0" xfId="388" applyNumberFormat="1" applyFont="1" applyAlignment="1">
      <alignment horizontal="left"/>
      <protection/>
    </xf>
    <xf numFmtId="49" fontId="28" fillId="0" borderId="0" xfId="388" applyNumberFormat="1" applyFont="1" applyAlignment="1">
      <alignment/>
      <protection/>
    </xf>
    <xf numFmtId="49" fontId="28" fillId="0" borderId="0" xfId="388" applyNumberFormat="1" applyFont="1">
      <alignment/>
      <protection/>
    </xf>
    <xf numFmtId="49" fontId="28" fillId="0" borderId="0" xfId="397" applyNumberFormat="1" applyFont="1" applyBorder="1" applyAlignment="1">
      <alignment horizontal="left"/>
      <protection/>
    </xf>
    <xf numFmtId="49" fontId="28" fillId="0" borderId="0" xfId="397" applyNumberFormat="1" applyFont="1" applyBorder="1">
      <alignment/>
      <protection/>
    </xf>
    <xf numFmtId="0" fontId="28" fillId="0" borderId="0" xfId="135" applyFont="1" applyBorder="1" applyAlignment="1">
      <alignment/>
      <protection/>
    </xf>
    <xf numFmtId="0" fontId="28" fillId="0" borderId="0" xfId="135" applyFont="1" applyBorder="1" applyAlignment="1">
      <alignment horizontal="left"/>
      <protection/>
    </xf>
    <xf numFmtId="49" fontId="28" fillId="0" borderId="0" xfId="135" applyNumberFormat="1" applyFont="1" applyAlignment="1">
      <alignment horizontal="left"/>
      <protection/>
    </xf>
    <xf numFmtId="49" fontId="28" fillId="0" borderId="0" xfId="135" applyNumberFormat="1" applyFont="1">
      <alignment/>
      <protection/>
    </xf>
    <xf numFmtId="49" fontId="28" fillId="0" borderId="0" xfId="397" applyNumberFormat="1" applyFont="1" applyBorder="1" applyAlignment="1">
      <alignment/>
      <protection/>
    </xf>
    <xf numFmtId="49" fontId="28" fillId="0" borderId="0" xfId="388" applyNumberFormat="1" applyFont="1" applyBorder="1">
      <alignment/>
      <protection/>
    </xf>
    <xf numFmtId="49" fontId="28" fillId="0" borderId="0" xfId="1185" applyNumberFormat="1" applyFont="1" applyBorder="1" applyAlignment="1">
      <alignment horizontal="left"/>
      <protection/>
    </xf>
    <xf numFmtId="49" fontId="28" fillId="0" borderId="0" xfId="1185" applyNumberFormat="1" applyFont="1" applyBorder="1">
      <alignment/>
      <protection/>
    </xf>
    <xf numFmtId="0" fontId="28" fillId="0" borderId="0" xfId="388" applyFont="1" applyBorder="1" applyAlignment="1">
      <alignment horizontal="left"/>
      <protection/>
    </xf>
    <xf numFmtId="0" fontId="28" fillId="0" borderId="0" xfId="388" applyFont="1" applyBorder="1" applyAlignment="1">
      <alignment/>
      <protection/>
    </xf>
    <xf numFmtId="0" fontId="5" fillId="36" borderId="0" xfId="0" applyFont="1" applyFill="1" applyAlignment="1">
      <alignment vertical="center"/>
    </xf>
    <xf numFmtId="167" fontId="2" fillId="36" borderId="8" xfId="0" applyNumberFormat="1" applyFont="1" applyFill="1" applyBorder="1" applyAlignment="1">
      <alignment horizontal="center" vertical="center"/>
    </xf>
    <xf numFmtId="49" fontId="28" fillId="0" borderId="0" xfId="135" applyNumberFormat="1" applyFont="1" applyBorder="1">
      <alignment/>
      <protection/>
    </xf>
    <xf numFmtId="49" fontId="28" fillId="0" borderId="0" xfId="135" applyNumberFormat="1" applyFont="1" applyAlignment="1">
      <alignment/>
      <protection/>
    </xf>
    <xf numFmtId="49" fontId="30" fillId="0" borderId="0" xfId="135" applyNumberFormat="1" applyFont="1" applyBorder="1" applyAlignment="1">
      <alignment horizontal="left"/>
      <protection/>
    </xf>
    <xf numFmtId="49" fontId="30" fillId="0" borderId="0" xfId="135" applyNumberFormat="1" applyFont="1" applyBorder="1" applyAlignment="1">
      <alignment/>
      <protection/>
    </xf>
    <xf numFmtId="49" fontId="6" fillId="0" borderId="0" xfId="390" applyNumberFormat="1" applyFont="1" applyAlignment="1">
      <alignment horizontal="center"/>
      <protection/>
    </xf>
    <xf numFmtId="2" fontId="2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6" fillId="0" borderId="0" xfId="120" applyFont="1" applyAlignment="1">
      <alignment vertical="center"/>
      <protection/>
    </xf>
    <xf numFmtId="0" fontId="5" fillId="0" borderId="0" xfId="120" applyFont="1" applyAlignment="1">
      <alignment horizontal="center" vertical="center"/>
      <protection/>
    </xf>
    <xf numFmtId="0" fontId="5" fillId="0" borderId="0" xfId="120" applyFont="1" applyAlignment="1">
      <alignment vertical="center"/>
      <protection/>
    </xf>
    <xf numFmtId="49" fontId="4" fillId="0" borderId="0" xfId="120" applyNumberFormat="1" applyFont="1" applyAlignment="1">
      <alignment horizontal="left" vertical="center"/>
      <protection/>
    </xf>
    <xf numFmtId="0" fontId="7" fillId="0" borderId="0" xfId="120" applyFont="1" applyAlignment="1">
      <alignment horizontal="center" vertical="center"/>
      <protection/>
    </xf>
    <xf numFmtId="0" fontId="10" fillId="0" borderId="0" xfId="120" applyFont="1" applyAlignment="1">
      <alignment vertical="center"/>
      <protection/>
    </xf>
    <xf numFmtId="49" fontId="9" fillId="0" borderId="0" xfId="120" applyNumberFormat="1" applyFont="1" applyAlignment="1">
      <alignment horizontal="left" vertical="center"/>
      <protection/>
    </xf>
    <xf numFmtId="0" fontId="7" fillId="0" borderId="0" xfId="120" applyFont="1" applyAlignment="1">
      <alignment horizontal="left" vertical="center"/>
      <protection/>
    </xf>
    <xf numFmtId="0" fontId="4" fillId="0" borderId="16" xfId="120" applyFont="1" applyBorder="1" applyAlignment="1">
      <alignment horizontal="right" vertical="center"/>
      <protection/>
    </xf>
    <xf numFmtId="0" fontId="4" fillId="0" borderId="17" xfId="120" applyFont="1" applyBorder="1" applyAlignment="1">
      <alignment horizontal="left" vertical="center"/>
      <protection/>
    </xf>
    <xf numFmtId="49" fontId="4" fillId="0" borderId="18" xfId="120" applyNumberFormat="1" applyFont="1" applyBorder="1" applyAlignment="1">
      <alignment horizontal="center" vertical="center"/>
      <protection/>
    </xf>
    <xf numFmtId="0" fontId="4" fillId="0" borderId="18" xfId="120" applyFont="1" applyBorder="1" applyAlignment="1">
      <alignment horizontal="center" vertical="center"/>
      <protection/>
    </xf>
    <xf numFmtId="0" fontId="4" fillId="0" borderId="16" xfId="120" applyFont="1" applyBorder="1" applyAlignment="1">
      <alignment horizontal="center" vertical="center"/>
      <protection/>
    </xf>
    <xf numFmtId="2" fontId="4" fillId="0" borderId="38" xfId="1189" applyNumberFormat="1" applyFont="1" applyBorder="1" applyAlignment="1">
      <alignment horizontal="center" vertical="center"/>
      <protection/>
    </xf>
    <xf numFmtId="2" fontId="4" fillId="0" borderId="39" xfId="1189" applyNumberFormat="1" applyFont="1" applyBorder="1" applyAlignment="1">
      <alignment horizontal="center" vertical="center"/>
      <protection/>
    </xf>
    <xf numFmtId="49" fontId="4" fillId="0" borderId="17" xfId="120" applyNumberFormat="1" applyFont="1" applyBorder="1" applyAlignment="1">
      <alignment horizontal="center" vertical="center"/>
      <protection/>
    </xf>
    <xf numFmtId="49" fontId="4" fillId="0" borderId="16" xfId="120" applyNumberFormat="1" applyFont="1" applyBorder="1" applyAlignment="1">
      <alignment horizontal="center" vertical="center"/>
      <protection/>
    </xf>
    <xf numFmtId="0" fontId="4" fillId="0" borderId="21" xfId="120" applyFont="1" applyBorder="1" applyAlignment="1">
      <alignment horizontal="left" vertical="center"/>
      <protection/>
    </xf>
    <xf numFmtId="0" fontId="4" fillId="0" borderId="0" xfId="120" applyFont="1" applyAlignment="1">
      <alignment vertical="center"/>
      <protection/>
    </xf>
    <xf numFmtId="0" fontId="5" fillId="0" borderId="8" xfId="398" applyFont="1" applyBorder="1" applyAlignment="1">
      <alignment horizontal="center" vertical="center"/>
      <protection/>
    </xf>
    <xf numFmtId="0" fontId="3" fillId="0" borderId="40" xfId="398" applyNumberFormat="1" applyFont="1" applyBorder="1" applyAlignment="1">
      <alignment horizontal="center" vertical="center"/>
      <protection/>
    </xf>
    <xf numFmtId="2" fontId="2" fillId="36" borderId="20" xfId="120" applyNumberFormat="1" applyFont="1" applyFill="1" applyBorder="1" applyAlignment="1">
      <alignment horizontal="center" vertical="center"/>
      <protection/>
    </xf>
    <xf numFmtId="0" fontId="5" fillId="36" borderId="8" xfId="120" applyFont="1" applyFill="1" applyBorder="1" applyAlignment="1">
      <alignment horizontal="center" vertical="center"/>
      <protection/>
    </xf>
    <xf numFmtId="0" fontId="5" fillId="0" borderId="0" xfId="398" applyFont="1" applyAlignment="1">
      <alignment vertical="center"/>
      <protection/>
    </xf>
    <xf numFmtId="49" fontId="3" fillId="0" borderId="0" xfId="120" applyNumberFormat="1" applyFont="1" applyAlignment="1">
      <alignment horizontal="left" vertical="center"/>
      <protection/>
    </xf>
    <xf numFmtId="0" fontId="0" fillId="0" borderId="0" xfId="120">
      <alignment/>
      <protection/>
    </xf>
    <xf numFmtId="1" fontId="4" fillId="0" borderId="3" xfId="398" applyNumberFormat="1" applyFont="1" applyBorder="1" applyAlignment="1">
      <alignment horizontal="center" vertical="center"/>
      <protection/>
    </xf>
    <xf numFmtId="0" fontId="5" fillId="0" borderId="19" xfId="398" applyFont="1" applyBorder="1" applyAlignment="1">
      <alignment horizontal="center" vertical="center"/>
      <protection/>
    </xf>
    <xf numFmtId="0" fontId="3" fillId="0" borderId="41" xfId="398" applyNumberFormat="1" applyFont="1" applyBorder="1" applyAlignment="1">
      <alignment horizontal="center" vertical="center"/>
      <protection/>
    </xf>
    <xf numFmtId="0" fontId="4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15" xfId="398" applyFont="1" applyBorder="1" applyAlignment="1">
      <alignment horizontal="center" vertical="center"/>
      <protection/>
    </xf>
    <xf numFmtId="0" fontId="5" fillId="36" borderId="8" xfId="1189" applyFont="1" applyFill="1" applyBorder="1" applyAlignment="1">
      <alignment horizontal="center" vertical="center"/>
      <protection/>
    </xf>
    <xf numFmtId="0" fontId="5" fillId="0" borderId="23" xfId="398" applyFont="1" applyBorder="1" applyAlignment="1">
      <alignment horizontal="center" vertical="center"/>
      <protection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2" fillId="36" borderId="8" xfId="0" applyNumberFormat="1" applyFont="1" applyFill="1" applyBorder="1" applyAlignment="1">
      <alignment horizontal="center" vertical="center"/>
    </xf>
    <xf numFmtId="0" fontId="2" fillId="36" borderId="8" xfId="160" applyNumberFormat="1" applyFont="1" applyFill="1" applyBorder="1" applyAlignment="1">
      <alignment horizontal="center" vertical="center"/>
      <protection/>
    </xf>
    <xf numFmtId="0" fontId="2" fillId="36" borderId="34" xfId="160" applyNumberFormat="1" applyFont="1" applyFill="1" applyBorder="1" applyAlignment="1">
      <alignment horizontal="center" vertical="center"/>
      <protection/>
    </xf>
    <xf numFmtId="49" fontId="6" fillId="0" borderId="0" xfId="120" applyNumberFormat="1" applyFont="1" applyAlignment="1">
      <alignment horizontal="left" vertical="center"/>
      <protection/>
    </xf>
    <xf numFmtId="49" fontId="10" fillId="0" borderId="0" xfId="120" applyNumberFormat="1" applyFont="1" applyAlignment="1">
      <alignment horizontal="center" vertical="center"/>
      <protection/>
    </xf>
    <xf numFmtId="0" fontId="5" fillId="0" borderId="0" xfId="120" applyFont="1" applyAlignment="1">
      <alignment vertical="center"/>
      <protection/>
    </xf>
    <xf numFmtId="0" fontId="2" fillId="0" borderId="0" xfId="120" applyFont="1" applyAlignment="1">
      <alignment vertical="center"/>
      <protection/>
    </xf>
    <xf numFmtId="49" fontId="4" fillId="0" borderId="0" xfId="120" applyNumberFormat="1" applyFont="1" applyAlignment="1">
      <alignment horizontal="left" vertical="center"/>
      <protection/>
    </xf>
    <xf numFmtId="0" fontId="9" fillId="0" borderId="0" xfId="120" applyFont="1" applyAlignment="1">
      <alignment horizontal="left" vertical="center"/>
      <protection/>
    </xf>
    <xf numFmtId="49" fontId="2" fillId="0" borderId="0" xfId="120" applyNumberFormat="1" applyFont="1" applyAlignment="1">
      <alignment horizontal="center" vertical="center"/>
      <protection/>
    </xf>
    <xf numFmtId="0" fontId="3" fillId="0" borderId="0" xfId="120" applyFont="1" applyAlignment="1">
      <alignment horizontal="right" vertical="center"/>
      <protection/>
    </xf>
    <xf numFmtId="0" fontId="3" fillId="0" borderId="0" xfId="120" applyFont="1" applyAlignment="1">
      <alignment vertical="center"/>
      <protection/>
    </xf>
    <xf numFmtId="0" fontId="10" fillId="0" borderId="0" xfId="120" applyFont="1" applyAlignment="1">
      <alignment vertical="center"/>
      <protection/>
    </xf>
    <xf numFmtId="0" fontId="6" fillId="0" borderId="0" xfId="120" applyFont="1" applyAlignment="1">
      <alignment vertical="center"/>
      <protection/>
    </xf>
    <xf numFmtId="49" fontId="6" fillId="0" borderId="0" xfId="120" applyNumberFormat="1" applyFont="1" applyAlignment="1">
      <alignment horizontal="left" vertical="center"/>
      <protection/>
    </xf>
    <xf numFmtId="0" fontId="10" fillId="0" borderId="0" xfId="120" applyFont="1" applyAlignment="1">
      <alignment horizontal="left" vertical="center"/>
      <protection/>
    </xf>
    <xf numFmtId="49" fontId="10" fillId="0" borderId="0" xfId="120" applyNumberFormat="1" applyFont="1" applyAlignment="1">
      <alignment horizontal="center" vertical="center"/>
      <protection/>
    </xf>
    <xf numFmtId="0" fontId="4" fillId="0" borderId="3" xfId="120" applyFont="1" applyBorder="1" applyAlignment="1">
      <alignment horizontal="right" vertical="center"/>
      <protection/>
    </xf>
    <xf numFmtId="0" fontId="4" fillId="0" borderId="17" xfId="120" applyFont="1" applyBorder="1" applyAlignment="1">
      <alignment horizontal="left" vertical="center"/>
      <protection/>
    </xf>
    <xf numFmtId="49" fontId="4" fillId="0" borderId="17" xfId="120" applyNumberFormat="1" applyFont="1" applyBorder="1" applyAlignment="1">
      <alignment horizontal="center" vertical="center"/>
      <protection/>
    </xf>
    <xf numFmtId="0" fontId="4" fillId="0" borderId="17" xfId="120" applyFont="1" applyBorder="1" applyAlignment="1">
      <alignment horizontal="center" vertical="center"/>
      <protection/>
    </xf>
    <xf numFmtId="0" fontId="4" fillId="0" borderId="17" xfId="120" applyFont="1" applyBorder="1" applyAlignment="1">
      <alignment horizontal="center" vertical="center"/>
      <protection/>
    </xf>
    <xf numFmtId="0" fontId="4" fillId="0" borderId="21" xfId="120" applyFont="1" applyBorder="1" applyAlignment="1">
      <alignment horizontal="left" vertical="center"/>
      <protection/>
    </xf>
    <xf numFmtId="0" fontId="4" fillId="0" borderId="0" xfId="120" applyFont="1" applyAlignment="1">
      <alignment vertical="center"/>
      <protection/>
    </xf>
    <xf numFmtId="0" fontId="2" fillId="0" borderId="8" xfId="120" applyFont="1" applyBorder="1" applyAlignment="1">
      <alignment horizontal="center" vertical="center"/>
      <protection/>
    </xf>
    <xf numFmtId="49" fontId="3" fillId="0" borderId="0" xfId="120" applyNumberFormat="1" applyFont="1" applyAlignment="1">
      <alignment horizontal="left" vertical="center"/>
      <protection/>
    </xf>
    <xf numFmtId="0" fontId="7" fillId="0" borderId="0" xfId="120" applyFont="1" applyAlignment="1">
      <alignment horizontal="left" vertical="center"/>
      <protection/>
    </xf>
    <xf numFmtId="49" fontId="5" fillId="0" borderId="0" xfId="120" applyNumberFormat="1" applyFont="1" applyAlignment="1">
      <alignment horizontal="center" vertical="center"/>
      <protection/>
    </xf>
    <xf numFmtId="0" fontId="10" fillId="0" borderId="0" xfId="120" applyFont="1" applyAlignment="1">
      <alignment horizontal="left" vertical="center"/>
      <protection/>
    </xf>
    <xf numFmtId="49" fontId="5" fillId="0" borderId="0" xfId="120" applyNumberFormat="1" applyFont="1" applyAlignment="1">
      <alignment horizontal="center" vertical="center"/>
      <protection/>
    </xf>
    <xf numFmtId="49" fontId="2" fillId="0" borderId="0" xfId="120" applyNumberFormat="1" applyFont="1" applyAlignment="1">
      <alignment horizontal="center" vertical="center"/>
      <protection/>
    </xf>
    <xf numFmtId="0" fontId="4" fillId="0" borderId="3" xfId="120" applyFont="1" applyBorder="1" applyAlignment="1">
      <alignment horizontal="right" vertical="center"/>
      <protection/>
    </xf>
    <xf numFmtId="0" fontId="3" fillId="0" borderId="0" xfId="120" applyFont="1" applyAlignment="1">
      <alignment vertical="center"/>
      <protection/>
    </xf>
    <xf numFmtId="0" fontId="5" fillId="0" borderId="15" xfId="120" applyFont="1" applyBorder="1" applyAlignment="1">
      <alignment horizontal="center" vertical="center"/>
      <protection/>
    </xf>
    <xf numFmtId="167" fontId="2" fillId="0" borderId="8" xfId="120" applyNumberFormat="1" applyFont="1" applyBorder="1" applyAlignment="1">
      <alignment horizontal="center" vertical="center"/>
      <protection/>
    </xf>
    <xf numFmtId="0" fontId="5" fillId="0" borderId="8" xfId="120" applyFont="1" applyBorder="1" applyAlignment="1">
      <alignment horizontal="center" vertical="center"/>
      <protection/>
    </xf>
    <xf numFmtId="0" fontId="2" fillId="0" borderId="8" xfId="120" applyFont="1" applyFill="1" applyBorder="1" applyAlignment="1">
      <alignment horizontal="center" vertical="center"/>
      <protection/>
    </xf>
    <xf numFmtId="49" fontId="0" fillId="0" borderId="0" xfId="1185" applyNumberFormat="1" applyFont="1" applyBorder="1" applyAlignment="1">
      <alignment horizontal="center"/>
      <protection/>
    </xf>
    <xf numFmtId="49" fontId="77" fillId="0" borderId="0" xfId="390" applyNumberFormat="1" applyFont="1" applyAlignment="1">
      <alignment horizontal="left"/>
      <protection/>
    </xf>
    <xf numFmtId="49" fontId="28" fillId="0" borderId="0" xfId="390" applyNumberFormat="1" applyFont="1" applyBorder="1" applyAlignment="1">
      <alignment/>
      <protection/>
    </xf>
    <xf numFmtId="2" fontId="2" fillId="0" borderId="8" xfId="120" applyNumberFormat="1" applyFont="1" applyBorder="1" applyAlignment="1">
      <alignment horizontal="center" vertical="center"/>
      <protection/>
    </xf>
    <xf numFmtId="0" fontId="5" fillId="35" borderId="8" xfId="0" applyFont="1" applyFill="1" applyBorder="1" applyAlignment="1">
      <alignment horizontal="center" vertical="center"/>
    </xf>
    <xf numFmtId="0" fontId="2" fillId="35" borderId="8" xfId="0" applyFont="1" applyFill="1" applyBorder="1" applyAlignment="1">
      <alignment horizontal="center" vertical="center"/>
    </xf>
    <xf numFmtId="0" fontId="2" fillId="0" borderId="0" xfId="120" applyFont="1" applyAlignment="1">
      <alignment vertical="center"/>
      <protection/>
    </xf>
    <xf numFmtId="0" fontId="9" fillId="0" borderId="0" xfId="120" applyFont="1" applyAlignment="1">
      <alignment horizontal="left" vertical="center"/>
      <protection/>
    </xf>
    <xf numFmtId="2" fontId="2" fillId="0" borderId="0" xfId="120" applyNumberFormat="1" applyFont="1" applyAlignment="1">
      <alignment horizontal="center" vertical="center"/>
      <protection/>
    </xf>
    <xf numFmtId="0" fontId="3" fillId="0" borderId="0" xfId="120" applyFont="1" applyAlignment="1">
      <alignment horizontal="right" vertical="center"/>
      <protection/>
    </xf>
    <xf numFmtId="2" fontId="10" fillId="0" borderId="0" xfId="120" applyNumberFormat="1" applyFont="1" applyAlignment="1">
      <alignment horizontal="center" vertical="center"/>
      <protection/>
    </xf>
    <xf numFmtId="1" fontId="4" fillId="0" borderId="3" xfId="120" applyNumberFormat="1" applyFont="1" applyBorder="1" applyAlignment="1">
      <alignment horizontal="center" vertical="center"/>
      <protection/>
    </xf>
    <xf numFmtId="2" fontId="4" fillId="0" borderId="18" xfId="120" applyNumberFormat="1" applyFont="1" applyBorder="1" applyAlignment="1">
      <alignment horizontal="center" vertical="center"/>
      <protection/>
    </xf>
    <xf numFmtId="2" fontId="2" fillId="0" borderId="8" xfId="120" applyNumberFormat="1" applyFont="1" applyBorder="1" applyAlignment="1">
      <alignment horizontal="center" vertical="center"/>
      <protection/>
    </xf>
    <xf numFmtId="49" fontId="78" fillId="0" borderId="0" xfId="135" applyNumberFormat="1" applyFont="1" applyBorder="1" applyAlignment="1">
      <alignment horizontal="center"/>
      <protection/>
    </xf>
    <xf numFmtId="49" fontId="78" fillId="0" borderId="0" xfId="135" applyNumberFormat="1" applyFont="1" applyBorder="1" applyAlignment="1">
      <alignment horizontal="left"/>
      <protection/>
    </xf>
    <xf numFmtId="49" fontId="78" fillId="0" borderId="0" xfId="135" applyNumberFormat="1" applyFont="1" applyBorder="1">
      <alignment/>
      <protection/>
    </xf>
    <xf numFmtId="2" fontId="5" fillId="0" borderId="0" xfId="120" applyNumberFormat="1" applyFont="1" applyAlignment="1">
      <alignment horizontal="center" vertical="center"/>
      <protection/>
    </xf>
    <xf numFmtId="2" fontId="10" fillId="0" borderId="0" xfId="0" applyNumberFormat="1" applyFont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20" xfId="120" applyFont="1" applyBorder="1" applyAlignment="1">
      <alignment horizontal="left" vertical="center"/>
      <protection/>
    </xf>
    <xf numFmtId="0" fontId="5" fillId="0" borderId="19" xfId="120" applyFont="1" applyBorder="1" applyAlignment="1">
      <alignment horizontal="right" vertical="center"/>
      <protection/>
    </xf>
    <xf numFmtId="166" fontId="5" fillId="0" borderId="8" xfId="120" applyNumberFormat="1" applyFont="1" applyBorder="1" applyAlignment="1">
      <alignment horizontal="center" vertical="center"/>
      <protection/>
    </xf>
    <xf numFmtId="0" fontId="3" fillId="0" borderId="8" xfId="120" applyFont="1" applyBorder="1" applyAlignment="1">
      <alignment horizontal="center" vertical="center"/>
      <protection/>
    </xf>
    <xf numFmtId="0" fontId="3" fillId="0" borderId="8" xfId="120" applyFont="1" applyBorder="1" applyAlignment="1">
      <alignment horizontal="left" vertical="center"/>
      <protection/>
    </xf>
    <xf numFmtId="49" fontId="5" fillId="0" borderId="8" xfId="120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35" borderId="0" xfId="0" applyFont="1" applyFill="1" applyAlignment="1">
      <alignment/>
    </xf>
    <xf numFmtId="0" fontId="3" fillId="0" borderId="0" xfId="0" applyFont="1" applyAlignment="1">
      <alignment/>
    </xf>
    <xf numFmtId="49" fontId="5" fillId="35" borderId="8" xfId="0" applyNumberFormat="1" applyFont="1" applyFill="1" applyBorder="1" applyAlignment="1">
      <alignment horizontal="center" vertical="center"/>
    </xf>
    <xf numFmtId="47" fontId="5" fillId="0" borderId="0" xfId="0" applyNumberFormat="1" applyFont="1" applyAlignment="1">
      <alignment vertical="center"/>
    </xf>
    <xf numFmtId="49" fontId="4" fillId="0" borderId="45" xfId="120" applyNumberFormat="1" applyFont="1" applyBorder="1" applyAlignment="1">
      <alignment horizontal="center" vertical="center"/>
      <protection/>
    </xf>
    <xf numFmtId="0" fontId="2" fillId="35" borderId="20" xfId="120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0" xfId="120" applyFont="1" applyBorder="1" applyAlignment="1">
      <alignment horizontal="right" vertical="center"/>
      <protection/>
    </xf>
    <xf numFmtId="0" fontId="2" fillId="0" borderId="0" xfId="120" applyFont="1" applyBorder="1" applyAlignment="1">
      <alignment horizontal="left" vertical="center"/>
      <protection/>
    </xf>
    <xf numFmtId="166" fontId="5" fillId="0" borderId="0" xfId="120" applyNumberFormat="1" applyFont="1" applyBorder="1" applyAlignment="1">
      <alignment horizontal="center" vertical="center"/>
      <protection/>
    </xf>
    <xf numFmtId="0" fontId="3" fillId="0" borderId="0" xfId="120" applyFont="1" applyBorder="1" applyAlignment="1">
      <alignment horizontal="center" vertical="center"/>
      <protection/>
    </xf>
    <xf numFmtId="0" fontId="3" fillId="0" borderId="0" xfId="120" applyFont="1" applyBorder="1" applyAlignment="1">
      <alignment horizontal="left" vertical="center"/>
      <protection/>
    </xf>
    <xf numFmtId="1" fontId="4" fillId="0" borderId="0" xfId="0" applyNumberFormat="1" applyFont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vertical="center"/>
    </xf>
    <xf numFmtId="49" fontId="6" fillId="35" borderId="0" xfId="0" applyNumberFormat="1" applyFont="1" applyFill="1" applyAlignment="1">
      <alignment horizontal="left" vertical="center"/>
    </xf>
    <xf numFmtId="0" fontId="6" fillId="35" borderId="0" xfId="0" applyFont="1" applyFill="1" applyAlignment="1">
      <alignment horizontal="left" vertical="center"/>
    </xf>
    <xf numFmtId="0" fontId="6" fillId="35" borderId="0" xfId="0" applyFont="1" applyFill="1" applyAlignment="1">
      <alignment horizontal="center" vertical="center"/>
    </xf>
    <xf numFmtId="49" fontId="6" fillId="35" borderId="0" xfId="0" applyNumberFormat="1" applyFont="1" applyFill="1" applyAlignment="1">
      <alignment horizontal="center" vertical="center"/>
    </xf>
    <xf numFmtId="49" fontId="13" fillId="35" borderId="0" xfId="0" applyNumberFormat="1" applyFont="1" applyFill="1" applyAlignment="1">
      <alignment horizontal="center" vertical="center"/>
    </xf>
    <xf numFmtId="0" fontId="10" fillId="35" borderId="0" xfId="0" applyFont="1" applyFill="1" applyAlignment="1">
      <alignment horizontal="right" vertical="center"/>
    </xf>
    <xf numFmtId="0" fontId="5" fillId="35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49" fontId="4" fillId="35" borderId="0" xfId="0" applyNumberFormat="1" applyFont="1" applyFill="1" applyAlignment="1">
      <alignment horizontal="left" vertical="center"/>
    </xf>
    <xf numFmtId="0" fontId="9" fillId="35" borderId="0" xfId="0" applyFont="1" applyFill="1" applyAlignment="1">
      <alignment horizontal="left" vertical="center"/>
    </xf>
    <xf numFmtId="49" fontId="2" fillId="35" borderId="0" xfId="0" applyNumberFormat="1" applyFont="1" applyFill="1" applyAlignment="1">
      <alignment horizontal="center" vertical="center"/>
    </xf>
    <xf numFmtId="0" fontId="3" fillId="35" borderId="0" xfId="0" applyFont="1" applyFill="1" applyAlignment="1">
      <alignment horizontal="right" vertical="center"/>
    </xf>
    <xf numFmtId="0" fontId="3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49" fontId="6" fillId="35" borderId="0" xfId="0" applyNumberFormat="1" applyFont="1" applyFill="1" applyAlignment="1">
      <alignment horizontal="left" vertical="center"/>
    </xf>
    <xf numFmtId="0" fontId="10" fillId="35" borderId="0" xfId="0" applyFont="1" applyFill="1" applyAlignment="1">
      <alignment horizontal="left" vertical="center"/>
    </xf>
    <xf numFmtId="49" fontId="10" fillId="35" borderId="0" xfId="0" applyNumberFormat="1" applyFont="1" applyFill="1" applyAlignment="1">
      <alignment horizontal="center" vertical="center"/>
    </xf>
    <xf numFmtId="1" fontId="4" fillId="35" borderId="22" xfId="397" applyNumberFormat="1" applyFont="1" applyFill="1" applyBorder="1" applyAlignment="1">
      <alignment horizontal="center" vertical="center"/>
      <protection/>
    </xf>
    <xf numFmtId="1" fontId="4" fillId="35" borderId="18" xfId="397" applyNumberFormat="1" applyFont="1" applyFill="1" applyBorder="1" applyAlignment="1">
      <alignment horizontal="center" vertical="center"/>
      <protection/>
    </xf>
    <xf numFmtId="0" fontId="4" fillId="35" borderId="3" xfId="0" applyFont="1" applyFill="1" applyBorder="1" applyAlignment="1">
      <alignment horizontal="right" vertical="center"/>
    </xf>
    <xf numFmtId="0" fontId="4" fillId="35" borderId="17" xfId="0" applyFont="1" applyFill="1" applyBorder="1" applyAlignment="1">
      <alignment horizontal="left" vertical="center"/>
    </xf>
    <xf numFmtId="49" fontId="4" fillId="35" borderId="17" xfId="0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49" fontId="4" fillId="35" borderId="3" xfId="0" applyNumberFormat="1" applyFont="1" applyFill="1" applyBorder="1" applyAlignment="1">
      <alignment horizontal="center" vertical="center"/>
    </xf>
    <xf numFmtId="49" fontId="4" fillId="35" borderId="16" xfId="0" applyNumberFormat="1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left" vertical="center"/>
    </xf>
    <xf numFmtId="0" fontId="4" fillId="35" borderId="0" xfId="0" applyFont="1" applyFill="1" applyAlignment="1">
      <alignment vertical="center"/>
    </xf>
    <xf numFmtId="0" fontId="5" fillId="35" borderId="8" xfId="120" applyFont="1" applyFill="1" applyBorder="1" applyAlignment="1">
      <alignment horizontal="center" vertical="center"/>
      <protection/>
    </xf>
    <xf numFmtId="0" fontId="5" fillId="35" borderId="19" xfId="120" applyFont="1" applyFill="1" applyBorder="1" applyAlignment="1">
      <alignment horizontal="right" vertical="center"/>
      <protection/>
    </xf>
    <xf numFmtId="166" fontId="5" fillId="35" borderId="8" xfId="120" applyNumberFormat="1" applyFont="1" applyFill="1" applyBorder="1" applyAlignment="1">
      <alignment horizontal="center" vertical="center"/>
      <protection/>
    </xf>
    <xf numFmtId="0" fontId="3" fillId="35" borderId="8" xfId="120" applyFont="1" applyFill="1" applyBorder="1" applyAlignment="1">
      <alignment horizontal="center" vertical="center"/>
      <protection/>
    </xf>
    <xf numFmtId="167" fontId="2" fillId="35" borderId="8" xfId="1189" applyNumberFormat="1" applyFont="1" applyFill="1" applyBorder="1" applyAlignment="1">
      <alignment horizontal="center" vertical="center"/>
      <protection/>
    </xf>
    <xf numFmtId="0" fontId="5" fillId="35" borderId="8" xfId="0" applyFont="1" applyFill="1" applyBorder="1" applyAlignment="1">
      <alignment horizontal="center" vertical="center"/>
    </xf>
    <xf numFmtId="0" fontId="3" fillId="35" borderId="8" xfId="120" applyFont="1" applyFill="1" applyBorder="1" applyAlignment="1">
      <alignment horizontal="left" vertical="center"/>
      <protection/>
    </xf>
    <xf numFmtId="0" fontId="5" fillId="35" borderId="0" xfId="0" applyFont="1" applyFill="1" applyAlignment="1">
      <alignment vertical="center"/>
    </xf>
    <xf numFmtId="0" fontId="7" fillId="35" borderId="8" xfId="0" applyFont="1" applyFill="1" applyBorder="1" applyAlignment="1">
      <alignment horizontal="left" vertical="center"/>
    </xf>
    <xf numFmtId="49" fontId="3" fillId="35" borderId="0" xfId="0" applyNumberFormat="1" applyFont="1" applyFill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49" fontId="5" fillId="35" borderId="0" xfId="0" applyNumberFormat="1" applyFont="1" applyFill="1" applyAlignment="1">
      <alignment horizontal="center" vertical="center"/>
    </xf>
    <xf numFmtId="0" fontId="5" fillId="36" borderId="8" xfId="160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vertical="center"/>
    </xf>
    <xf numFmtId="2" fontId="2" fillId="36" borderId="8" xfId="160" applyNumberFormat="1" applyFont="1" applyFill="1" applyBorder="1" applyAlignment="1">
      <alignment horizontal="center" vertical="center"/>
      <protection/>
    </xf>
    <xf numFmtId="0" fontId="0" fillId="35" borderId="0" xfId="120" applyFill="1">
      <alignment/>
      <protection/>
    </xf>
    <xf numFmtId="0" fontId="7" fillId="35" borderId="0" xfId="120" applyFont="1" applyFill="1" applyAlignment="1">
      <alignment horizontal="center" vertical="center"/>
      <protection/>
    </xf>
    <xf numFmtId="49" fontId="3" fillId="35" borderId="0" xfId="120" applyNumberFormat="1" applyFont="1" applyFill="1" applyAlignment="1">
      <alignment horizontal="left" vertical="center"/>
      <protection/>
    </xf>
    <xf numFmtId="0" fontId="5" fillId="35" borderId="0" xfId="120" applyFont="1" applyFill="1" applyAlignment="1">
      <alignment vertical="center"/>
      <protection/>
    </xf>
    <xf numFmtId="0" fontId="5" fillId="35" borderId="0" xfId="120" applyFont="1" applyFill="1" applyAlignment="1">
      <alignment horizontal="center" vertical="center"/>
      <protection/>
    </xf>
    <xf numFmtId="0" fontId="5" fillId="35" borderId="0" xfId="398" applyFont="1" applyFill="1" applyAlignment="1">
      <alignment vertical="center"/>
      <protection/>
    </xf>
    <xf numFmtId="2" fontId="2" fillId="35" borderId="20" xfId="120" applyNumberFormat="1" applyFont="1" applyFill="1" applyBorder="1" applyAlignment="1">
      <alignment horizontal="center" vertical="center"/>
      <protection/>
    </xf>
    <xf numFmtId="0" fontId="3" fillId="35" borderId="40" xfId="398" applyNumberFormat="1" applyFont="1" applyFill="1" applyBorder="1" applyAlignment="1">
      <alignment horizontal="center" vertical="center"/>
      <protection/>
    </xf>
    <xf numFmtId="0" fontId="3" fillId="35" borderId="41" xfId="398" applyNumberFormat="1" applyFont="1" applyFill="1" applyBorder="1" applyAlignment="1">
      <alignment horizontal="center" vertical="center"/>
      <protection/>
    </xf>
    <xf numFmtId="0" fontId="2" fillId="35" borderId="43" xfId="0" applyFont="1" applyFill="1" applyBorder="1" applyAlignment="1">
      <alignment horizontal="center" vertical="center"/>
    </xf>
    <xf numFmtId="0" fontId="5" fillId="35" borderId="19" xfId="398" applyFont="1" applyFill="1" applyBorder="1" applyAlignment="1">
      <alignment horizontal="center" vertical="center"/>
      <protection/>
    </xf>
    <xf numFmtId="0" fontId="5" fillId="35" borderId="8" xfId="398" applyFont="1" applyFill="1" applyBorder="1" applyAlignment="1">
      <alignment horizontal="center" vertical="center"/>
      <protection/>
    </xf>
    <xf numFmtId="0" fontId="4" fillId="35" borderId="0" xfId="120" applyFont="1" applyFill="1" applyAlignment="1">
      <alignment vertical="center"/>
      <protection/>
    </xf>
    <xf numFmtId="0" fontId="4" fillId="35" borderId="21" xfId="120" applyFont="1" applyFill="1" applyBorder="1" applyAlignment="1">
      <alignment horizontal="left" vertical="center"/>
      <protection/>
    </xf>
    <xf numFmtId="49" fontId="4" fillId="35" borderId="16" xfId="120" applyNumberFormat="1" applyFont="1" applyFill="1" applyBorder="1" applyAlignment="1">
      <alignment horizontal="center" vertical="center"/>
      <protection/>
    </xf>
    <xf numFmtId="49" fontId="4" fillId="35" borderId="17" xfId="120" applyNumberFormat="1" applyFont="1" applyFill="1" applyBorder="1" applyAlignment="1">
      <alignment horizontal="center" vertical="center"/>
      <protection/>
    </xf>
    <xf numFmtId="2" fontId="4" fillId="35" borderId="39" xfId="1189" applyNumberFormat="1" applyFont="1" applyFill="1" applyBorder="1" applyAlignment="1">
      <alignment horizontal="center" vertical="center"/>
      <protection/>
    </xf>
    <xf numFmtId="2" fontId="4" fillId="35" borderId="38" xfId="1189" applyNumberFormat="1" applyFont="1" applyFill="1" applyBorder="1" applyAlignment="1">
      <alignment horizontal="center" vertical="center"/>
      <protection/>
    </xf>
    <xf numFmtId="0" fontId="4" fillId="35" borderId="42" xfId="0" applyFont="1" applyFill="1" applyBorder="1" applyAlignment="1">
      <alignment horizontal="center" vertical="center"/>
    </xf>
    <xf numFmtId="0" fontId="4" fillId="35" borderId="16" xfId="120" applyFont="1" applyFill="1" applyBorder="1" applyAlignment="1">
      <alignment horizontal="center" vertical="center"/>
      <protection/>
    </xf>
    <xf numFmtId="0" fontId="4" fillId="35" borderId="18" xfId="120" applyFont="1" applyFill="1" applyBorder="1" applyAlignment="1">
      <alignment horizontal="center" vertical="center"/>
      <protection/>
    </xf>
    <xf numFmtId="49" fontId="4" fillId="35" borderId="18" xfId="120" applyNumberFormat="1" applyFont="1" applyFill="1" applyBorder="1" applyAlignment="1">
      <alignment horizontal="center" vertical="center"/>
      <protection/>
    </xf>
    <xf numFmtId="0" fontId="4" fillId="35" borderId="17" xfId="120" applyFont="1" applyFill="1" applyBorder="1" applyAlignment="1">
      <alignment horizontal="left" vertical="center"/>
      <protection/>
    </xf>
    <xf numFmtId="0" fontId="4" fillId="35" borderId="16" xfId="120" applyFont="1" applyFill="1" applyBorder="1" applyAlignment="1">
      <alignment horizontal="right" vertical="center"/>
      <protection/>
    </xf>
    <xf numFmtId="1" fontId="4" fillId="35" borderId="3" xfId="398" applyNumberFormat="1" applyFont="1" applyFill="1" applyBorder="1" applyAlignment="1">
      <alignment horizontal="center" vertical="center"/>
      <protection/>
    </xf>
    <xf numFmtId="0" fontId="7" fillId="35" borderId="0" xfId="0" applyFont="1" applyFill="1" applyAlignment="1">
      <alignment horizontal="left" vertical="center"/>
    </xf>
    <xf numFmtId="0" fontId="7" fillId="35" borderId="0" xfId="120" applyFont="1" applyFill="1" applyAlignment="1">
      <alignment horizontal="left" vertical="center"/>
      <protection/>
    </xf>
    <xf numFmtId="49" fontId="9" fillId="35" borderId="0" xfId="120" applyNumberFormat="1" applyFont="1" applyFill="1" applyAlignment="1">
      <alignment horizontal="left" vertical="center"/>
      <protection/>
    </xf>
    <xf numFmtId="49" fontId="4" fillId="35" borderId="0" xfId="120" applyNumberFormat="1" applyFont="1" applyFill="1" applyAlignment="1">
      <alignment horizontal="left" vertical="center"/>
      <protection/>
    </xf>
    <xf numFmtId="0" fontId="6" fillId="35" borderId="0" xfId="120" applyFont="1" applyFill="1" applyAlignment="1">
      <alignment vertical="center"/>
      <protection/>
    </xf>
    <xf numFmtId="0" fontId="10" fillId="35" borderId="0" xfId="120" applyFont="1" applyFill="1" applyAlignment="1">
      <alignment vertical="center"/>
      <protection/>
    </xf>
    <xf numFmtId="0" fontId="10" fillId="35" borderId="0" xfId="0" applyFont="1" applyFill="1" applyAlignment="1">
      <alignment vertical="center"/>
    </xf>
    <xf numFmtId="49" fontId="10" fillId="35" borderId="0" xfId="0" applyNumberFormat="1" applyFont="1" applyFill="1" applyAlignment="1">
      <alignment horizontal="center" vertic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vertical="center"/>
    </xf>
    <xf numFmtId="49" fontId="2" fillId="35" borderId="0" xfId="0" applyNumberFormat="1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left" vertical="center"/>
    </xf>
    <xf numFmtId="49" fontId="4" fillId="35" borderId="0" xfId="0" applyNumberFormat="1" applyFont="1" applyFill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5" fillId="35" borderId="0" xfId="0" applyFont="1" applyFill="1" applyAlignment="1">
      <alignment horizontal="center" vertical="center"/>
    </xf>
    <xf numFmtId="179" fontId="32" fillId="36" borderId="34" xfId="0" applyNumberFormat="1" applyFont="1" applyFill="1" applyBorder="1" applyAlignment="1">
      <alignment horizontal="center" vertical="center"/>
    </xf>
    <xf numFmtId="179" fontId="32" fillId="0" borderId="34" xfId="0" applyNumberFormat="1" applyFont="1" applyBorder="1" applyAlignment="1">
      <alignment horizontal="center" vertical="center"/>
    </xf>
    <xf numFmtId="179" fontId="32" fillId="36" borderId="8" xfId="0" applyNumberFormat="1" applyFont="1" applyFill="1" applyBorder="1" applyAlignment="1">
      <alignment horizontal="center" vertical="center"/>
    </xf>
    <xf numFmtId="179" fontId="32" fillId="0" borderId="8" xfId="0" applyNumberFormat="1" applyFont="1" applyBorder="1" applyAlignment="1">
      <alignment horizontal="center" vertical="center"/>
    </xf>
    <xf numFmtId="0" fontId="5" fillId="36" borderId="46" xfId="0" applyFont="1" applyFill="1" applyBorder="1" applyAlignment="1">
      <alignment horizontal="center" vertical="center"/>
    </xf>
    <xf numFmtId="0" fontId="11" fillId="36" borderId="47" xfId="160" applyFont="1" applyFill="1" applyBorder="1" applyAlignment="1">
      <alignment horizontal="center" vertical="center"/>
      <protection/>
    </xf>
    <xf numFmtId="2" fontId="5" fillId="0" borderId="48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2" fontId="11" fillId="0" borderId="48" xfId="0" applyNumberFormat="1" applyFont="1" applyBorder="1" applyAlignment="1">
      <alignment horizontal="center" vertical="center"/>
    </xf>
    <xf numFmtId="165" fontId="5" fillId="0" borderId="48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35" borderId="15" xfId="0" applyFont="1" applyFill="1" applyBorder="1" applyAlignment="1">
      <alignment horizontal="center" vertical="center"/>
    </xf>
    <xf numFmtId="0" fontId="2" fillId="35" borderId="20" xfId="120" applyFont="1" applyFill="1" applyBorder="1" applyAlignment="1">
      <alignment horizontal="left" vertical="center"/>
      <protection/>
    </xf>
    <xf numFmtId="0" fontId="29" fillId="0" borderId="48" xfId="0" applyFont="1" applyBorder="1" applyAlignment="1">
      <alignment horizontal="center" vertical="center"/>
    </xf>
    <xf numFmtId="2" fontId="29" fillId="0" borderId="48" xfId="0" applyNumberFormat="1" applyFont="1" applyBorder="1" applyAlignment="1">
      <alignment horizontal="center" vertical="center"/>
    </xf>
    <xf numFmtId="0" fontId="5" fillId="35" borderId="0" xfId="0" applyFont="1" applyFill="1" applyBorder="1" applyAlignment="1">
      <alignment vertical="center"/>
    </xf>
    <xf numFmtId="165" fontId="2" fillId="0" borderId="48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2" fontId="29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79" fillId="35" borderId="8" xfId="0" applyFont="1" applyFill="1" applyBorder="1" applyAlignment="1">
      <alignment horizontal="center" vertical="center"/>
    </xf>
    <xf numFmtId="2" fontId="5" fillId="36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12" fillId="36" borderId="8" xfId="0" applyNumberFormat="1" applyFont="1" applyFill="1" applyBorder="1" applyAlignment="1">
      <alignment horizontal="center" vertical="center"/>
    </xf>
    <xf numFmtId="2" fontId="33" fillId="36" borderId="8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 applyProtection="1">
      <alignment horizontal="center" vertical="center"/>
      <protection hidden="1"/>
    </xf>
    <xf numFmtId="0" fontId="25" fillId="36" borderId="8" xfId="1186" applyFont="1" applyFill="1" applyBorder="1" applyAlignment="1">
      <alignment vertical="center"/>
      <protection/>
    </xf>
    <xf numFmtId="0" fontId="35" fillId="36" borderId="8" xfId="1186" applyFont="1" applyFill="1" applyBorder="1" applyAlignment="1">
      <alignment horizontal="center" vertical="center"/>
      <protection/>
    </xf>
    <xf numFmtId="0" fontId="34" fillId="36" borderId="8" xfId="1186" applyFont="1" applyFill="1" applyBorder="1" applyAlignment="1">
      <alignment horizontal="center" vertical="center"/>
      <protection/>
    </xf>
    <xf numFmtId="0" fontId="35" fillId="36" borderId="20" xfId="1186" applyFont="1" applyFill="1" applyBorder="1" applyAlignment="1">
      <alignment horizontal="center" vertical="center"/>
      <protection/>
    </xf>
    <xf numFmtId="0" fontId="25" fillId="36" borderId="8" xfId="1186" applyFont="1" applyFill="1" applyBorder="1" applyAlignment="1">
      <alignment horizontal="center" vertical="center"/>
      <protection/>
    </xf>
    <xf numFmtId="0" fontId="25" fillId="36" borderId="20" xfId="1186" applyFont="1" applyFill="1" applyBorder="1" applyAlignment="1">
      <alignment horizontal="center" vertical="center"/>
      <protection/>
    </xf>
    <xf numFmtId="0" fontId="35" fillId="36" borderId="8" xfId="1186" applyFont="1" applyFill="1" applyBorder="1" applyAlignment="1">
      <alignment vertical="center"/>
      <protection/>
    </xf>
    <xf numFmtId="0" fontId="36" fillId="0" borderId="8" xfId="0" applyFont="1" applyFill="1" applyBorder="1" applyAlignment="1" applyProtection="1">
      <alignment horizontal="center" vertical="center"/>
      <protection hidden="1"/>
    </xf>
    <xf numFmtId="2" fontId="3" fillId="0" borderId="38" xfId="120" applyNumberFormat="1" applyFont="1" applyBorder="1" applyAlignment="1">
      <alignment horizontal="center" vertical="center"/>
      <protection/>
    </xf>
    <xf numFmtId="2" fontId="3" fillId="0" borderId="3" xfId="120" applyNumberFormat="1" applyFont="1" applyBorder="1" applyAlignment="1">
      <alignment horizontal="center" vertical="center"/>
      <protection/>
    </xf>
    <xf numFmtId="2" fontId="3" fillId="0" borderId="49" xfId="120" applyNumberFormat="1" applyFont="1" applyBorder="1" applyAlignment="1">
      <alignment horizontal="center" vertical="center"/>
      <protection/>
    </xf>
    <xf numFmtId="2" fontId="3" fillId="35" borderId="38" xfId="120" applyNumberFormat="1" applyFont="1" applyFill="1" applyBorder="1" applyAlignment="1">
      <alignment horizontal="center" vertical="center"/>
      <protection/>
    </xf>
    <xf numFmtId="2" fontId="3" fillId="35" borderId="3" xfId="120" applyNumberFormat="1" applyFont="1" applyFill="1" applyBorder="1" applyAlignment="1">
      <alignment horizontal="center" vertical="center"/>
      <protection/>
    </xf>
    <xf numFmtId="2" fontId="3" fillId="35" borderId="49" xfId="120" applyNumberFormat="1" applyFont="1" applyFill="1" applyBorder="1" applyAlignment="1">
      <alignment horizontal="center" vertical="center"/>
      <protection/>
    </xf>
    <xf numFmtId="2" fontId="3" fillId="0" borderId="38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2" fontId="3" fillId="0" borderId="38" xfId="160" applyNumberFormat="1" applyFont="1" applyBorder="1" applyAlignment="1">
      <alignment horizontal="center" vertical="center"/>
      <protection/>
    </xf>
    <xf numFmtId="2" fontId="3" fillId="0" borderId="3" xfId="160" applyNumberFormat="1" applyFont="1" applyBorder="1" applyAlignment="1">
      <alignment horizontal="center" vertical="center"/>
      <protection/>
    </xf>
    <xf numFmtId="2" fontId="3" fillId="0" borderId="49" xfId="160" applyNumberFormat="1" applyFont="1" applyBorder="1" applyAlignment="1">
      <alignment horizontal="center" vertical="center"/>
      <protection/>
    </xf>
    <xf numFmtId="0" fontId="34" fillId="0" borderId="13" xfId="1186" applyFont="1" applyBorder="1" applyAlignment="1">
      <alignment horizontal="center" vertical="center" wrapText="1"/>
      <protection/>
    </xf>
    <xf numFmtId="0" fontId="34" fillId="0" borderId="15" xfId="1186" applyFont="1" applyBorder="1" applyAlignment="1">
      <alignment horizontal="center" vertical="center" wrapText="1"/>
      <protection/>
    </xf>
    <xf numFmtId="0" fontId="34" fillId="0" borderId="8" xfId="1186" applyFont="1" applyBorder="1" applyAlignment="1">
      <alignment horizontal="center" vertical="center"/>
      <protection/>
    </xf>
    <xf numFmtId="0" fontId="34" fillId="0" borderId="50" xfId="1186" applyFont="1" applyBorder="1" applyAlignment="1">
      <alignment horizontal="center" vertical="center" wrapText="1"/>
      <protection/>
    </xf>
    <xf numFmtId="0" fontId="34" fillId="0" borderId="13" xfId="1186" applyFont="1" applyBorder="1" applyAlignment="1">
      <alignment horizontal="center" vertical="center"/>
      <protection/>
    </xf>
    <xf numFmtId="0" fontId="34" fillId="0" borderId="15" xfId="1186" applyFont="1" applyBorder="1" applyAlignment="1">
      <alignment horizontal="center" vertical="center"/>
      <protection/>
    </xf>
    <xf numFmtId="0" fontId="34" fillId="0" borderId="51" xfId="1186" applyFont="1" applyBorder="1" applyAlignment="1">
      <alignment horizontal="center" vertical="center" wrapText="1"/>
      <protection/>
    </xf>
    <xf numFmtId="0" fontId="26" fillId="0" borderId="14" xfId="1186" applyFont="1" applyBorder="1" applyAlignment="1">
      <alignment horizontal="center" vertical="center"/>
      <protection/>
    </xf>
    <xf numFmtId="0" fontId="34" fillId="0" borderId="8" xfId="1186" applyFont="1" applyBorder="1" applyAlignment="1">
      <alignment horizontal="center" vertical="center" wrapText="1"/>
      <protection/>
    </xf>
    <xf numFmtId="0" fontId="34" fillId="0" borderId="51" xfId="1186" applyFont="1" applyBorder="1" applyAlignment="1">
      <alignment horizontal="left" vertical="center"/>
      <protection/>
    </xf>
    <xf numFmtId="0" fontId="34" fillId="0" borderId="13" xfId="1186" applyFont="1" applyBorder="1" applyAlignment="1">
      <alignment horizontal="left" vertical="center"/>
      <protection/>
    </xf>
    <xf numFmtId="0" fontId="34" fillId="0" borderId="15" xfId="1186" applyFont="1" applyBorder="1" applyAlignment="1">
      <alignment horizontal="left" vertical="center"/>
      <protection/>
    </xf>
    <xf numFmtId="0" fontId="34" fillId="0" borderId="52" xfId="1186" applyFont="1" applyBorder="1" applyAlignment="1">
      <alignment horizontal="center" vertical="center" wrapText="1"/>
      <protection/>
    </xf>
    <xf numFmtId="0" fontId="34" fillId="0" borderId="53" xfId="1186" applyFont="1" applyBorder="1" applyAlignment="1">
      <alignment horizontal="center" vertical="center" wrapText="1"/>
      <protection/>
    </xf>
  </cellXfs>
  <cellStyles count="11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Currency 2 2" xfId="96"/>
    <cellStyle name="Date Short" xfId="97"/>
    <cellStyle name="Dziesiętny [0]_PLDT" xfId="98"/>
    <cellStyle name="Dziesiętny_PLDT" xfId="99"/>
    <cellStyle name="Enter Currency (0)" xfId="100"/>
    <cellStyle name="Enter Currency (2)" xfId="101"/>
    <cellStyle name="Enter Units (0)" xfId="102"/>
    <cellStyle name="Enter Units (1)" xfId="103"/>
    <cellStyle name="Enter Units (2)" xfId="104"/>
    <cellStyle name="Excel Built-in Normal" xfId="105"/>
    <cellStyle name="Explanatory Text" xfId="106"/>
    <cellStyle name="Followed Hyperlink" xfId="107"/>
    <cellStyle name="Good" xfId="108"/>
    <cellStyle name="Grey" xfId="109"/>
    <cellStyle name="Header1" xfId="110"/>
    <cellStyle name="Header2" xfId="111"/>
    <cellStyle name="Heading 1" xfId="112"/>
    <cellStyle name="Heading 2" xfId="113"/>
    <cellStyle name="Heading 3" xfId="114"/>
    <cellStyle name="Heading 4" xfId="115"/>
    <cellStyle name="Hiperłącze" xfId="116"/>
    <cellStyle name="Hyperlink" xfId="117"/>
    <cellStyle name="Input" xfId="118"/>
    <cellStyle name="Input [yellow]" xfId="119"/>
    <cellStyle name="Įprastas 2" xfId="120"/>
    <cellStyle name="Įprastas 2 2 3" xfId="121"/>
    <cellStyle name="Įprastas 3" xfId="122"/>
    <cellStyle name="Įprastas 3 2" xfId="123"/>
    <cellStyle name="Įprastas 4" xfId="124"/>
    <cellStyle name="Įprastas 5" xfId="125"/>
    <cellStyle name="Įprastas 5 2" xfId="126"/>
    <cellStyle name="Link Currency (0)" xfId="127"/>
    <cellStyle name="Link Currency (2)" xfId="128"/>
    <cellStyle name="Link Units (0)" xfId="129"/>
    <cellStyle name="Link Units (1)" xfId="130"/>
    <cellStyle name="Link Units (2)" xfId="131"/>
    <cellStyle name="Linked Cell" xfId="132"/>
    <cellStyle name="Neutral" xfId="133"/>
    <cellStyle name="Normal - Style1" xfId="134"/>
    <cellStyle name="Normal 10" xfId="135"/>
    <cellStyle name="Normal 10 2" xfId="136"/>
    <cellStyle name="Normal 10 2 2" xfId="137"/>
    <cellStyle name="Normal 10 2 2 2" xfId="138"/>
    <cellStyle name="Normal 10 2 2 2 2" xfId="139"/>
    <cellStyle name="Normal 10 2 2 3" xfId="140"/>
    <cellStyle name="Normal 10 2 2 3 2" xfId="141"/>
    <cellStyle name="Normal 10 2 2 4" xfId="142"/>
    <cellStyle name="Normal 10 2 2 4 2" xfId="143"/>
    <cellStyle name="Normal 10 2 2_DALYVIAI" xfId="144"/>
    <cellStyle name="Normal 10 2 3" xfId="145"/>
    <cellStyle name="Normal 10 2 3 2" xfId="146"/>
    <cellStyle name="Normal 10 2 4" xfId="147"/>
    <cellStyle name="Normal 10 2 5" xfId="148"/>
    <cellStyle name="Normal 10 2 6" xfId="149"/>
    <cellStyle name="Normal 10 2_DALYVIAI" xfId="150"/>
    <cellStyle name="Normal 10 3" xfId="151"/>
    <cellStyle name="Normal 10 3 2" xfId="152"/>
    <cellStyle name="Normal 10 3 2 2" xfId="153"/>
    <cellStyle name="Normal 10 3 3" xfId="154"/>
    <cellStyle name="Normal 10 3 3 2" xfId="155"/>
    <cellStyle name="Normal 10 3 4" xfId="156"/>
    <cellStyle name="Normal 10 3 4 2" xfId="157"/>
    <cellStyle name="Normal 10 3 5" xfId="158"/>
    <cellStyle name="Normal 10 3_DALYVIAI" xfId="159"/>
    <cellStyle name="Normal 10 4" xfId="160"/>
    <cellStyle name="Normal 10 5" xfId="161"/>
    <cellStyle name="Normal 10 5 2" xfId="162"/>
    <cellStyle name="Normal 10 5 3" xfId="163"/>
    <cellStyle name="Normal 10 5 4" xfId="164"/>
    <cellStyle name="Normal 10 5_DALYVIAI" xfId="165"/>
    <cellStyle name="Normal 10 6" xfId="166"/>
    <cellStyle name="Normal 10 7" xfId="167"/>
    <cellStyle name="Normal 10_DALYVIAI" xfId="168"/>
    <cellStyle name="Normal 11" xfId="169"/>
    <cellStyle name="Normal 11 2" xfId="170"/>
    <cellStyle name="Normal 11 2 2" xfId="171"/>
    <cellStyle name="Normal 11 2 2 2" xfId="172"/>
    <cellStyle name="Normal 11 2 3" xfId="173"/>
    <cellStyle name="Normal 11 2 3 2" xfId="174"/>
    <cellStyle name="Normal 11 2 4" xfId="175"/>
    <cellStyle name="Normal 11 2 4 2" xfId="176"/>
    <cellStyle name="Normal 11 2 5" xfId="177"/>
    <cellStyle name="Normal 11 2_DALYVIAI" xfId="178"/>
    <cellStyle name="Normal 11 3" xfId="179"/>
    <cellStyle name="Normal 11 3 2" xfId="180"/>
    <cellStyle name="Normal 11 3 2 2" xfId="181"/>
    <cellStyle name="Normal 11 3 3" xfId="182"/>
    <cellStyle name="Normal 11 3 3 2" xfId="183"/>
    <cellStyle name="Normal 11 3 4" xfId="184"/>
    <cellStyle name="Normal 11 3 4 2" xfId="185"/>
    <cellStyle name="Normal 11 3 5" xfId="186"/>
    <cellStyle name="Normal 11 3_DALYVIAI" xfId="187"/>
    <cellStyle name="Normal 11 4" xfId="188"/>
    <cellStyle name="Normal 11 5" xfId="189"/>
    <cellStyle name="Normal 11 5 2" xfId="190"/>
    <cellStyle name="Normal 11 5 2 2" xfId="191"/>
    <cellStyle name="Normal 11 5 3" xfId="192"/>
    <cellStyle name="Normal 11 5 3 2" xfId="193"/>
    <cellStyle name="Normal 11 5 4" xfId="194"/>
    <cellStyle name="Normal 11 5 4 2" xfId="195"/>
    <cellStyle name="Normal 11 5_DALYVIAI" xfId="196"/>
    <cellStyle name="Normal 11 6" xfId="197"/>
    <cellStyle name="Normal 11 7" xfId="198"/>
    <cellStyle name="Normal 11 8" xfId="199"/>
    <cellStyle name="Normal 11_DALYVIAI" xfId="200"/>
    <cellStyle name="Normal 12" xfId="201"/>
    <cellStyle name="Normal 12 2" xfId="202"/>
    <cellStyle name="Normal 12 2 2" xfId="203"/>
    <cellStyle name="Normal 12 2 2 2" xfId="204"/>
    <cellStyle name="Normal 12 2 3" xfId="205"/>
    <cellStyle name="Normal 12 2 3 2" xfId="206"/>
    <cellStyle name="Normal 12 2 4" xfId="207"/>
    <cellStyle name="Normal 12 2 4 2" xfId="208"/>
    <cellStyle name="Normal 12 2 5" xfId="209"/>
    <cellStyle name="Normal 12 2_DALYVIAI" xfId="210"/>
    <cellStyle name="Normal 12 3" xfId="211"/>
    <cellStyle name="Normal 12 4" xfId="212"/>
    <cellStyle name="Normal 12 4 2" xfId="213"/>
    <cellStyle name="Normal 12 4 2 2" xfId="214"/>
    <cellStyle name="Normal 12 4 3" xfId="215"/>
    <cellStyle name="Normal 12 4 3 2" xfId="216"/>
    <cellStyle name="Normal 12 4 4" xfId="217"/>
    <cellStyle name="Normal 12 4 4 2" xfId="218"/>
    <cellStyle name="Normal 12 4_DALYVIAI" xfId="219"/>
    <cellStyle name="Normal 12 5" xfId="220"/>
    <cellStyle name="Normal 12 6" xfId="221"/>
    <cellStyle name="Normal 12 7" xfId="222"/>
    <cellStyle name="Normal 12_DALYVIAI" xfId="223"/>
    <cellStyle name="Normal 13" xfId="224"/>
    <cellStyle name="Normal 13 2" xfId="225"/>
    <cellStyle name="Normal 13 2 2" xfId="226"/>
    <cellStyle name="Normal 13 2 2 2" xfId="227"/>
    <cellStyle name="Normal 13 2 2 3" xfId="228"/>
    <cellStyle name="Normal 13 2 2 4" xfId="229"/>
    <cellStyle name="Normal 13 2 2 5" xfId="230"/>
    <cellStyle name="Normal 13 2 2_DALYVIAI" xfId="231"/>
    <cellStyle name="Normal 13 2 3" xfId="232"/>
    <cellStyle name="Normal 13 2 4" xfId="233"/>
    <cellStyle name="Normal 13 2 4 2" xfId="234"/>
    <cellStyle name="Normal 13 2 5" xfId="235"/>
    <cellStyle name="Normal 13 2 5 2" xfId="236"/>
    <cellStyle name="Normal 13 2_DALYVIAI" xfId="237"/>
    <cellStyle name="Normal 13 3" xfId="238"/>
    <cellStyle name="Normal 13 3 2" xfId="239"/>
    <cellStyle name="Normal 13 3 2 2" xfId="240"/>
    <cellStyle name="Normal 13 3 3" xfId="241"/>
    <cellStyle name="Normal 13 3 3 2" xfId="242"/>
    <cellStyle name="Normal 13 3 4" xfId="243"/>
    <cellStyle name="Normal 13 3 4 2" xfId="244"/>
    <cellStyle name="Normal 13 3_DALYVIAI" xfId="245"/>
    <cellStyle name="Normal 13 4" xfId="246"/>
    <cellStyle name="Normal 13 5" xfId="247"/>
    <cellStyle name="Normal 13 6" xfId="248"/>
    <cellStyle name="Normal 13_1500 V" xfId="249"/>
    <cellStyle name="Normal 14" xfId="250"/>
    <cellStyle name="Normal 14 2" xfId="251"/>
    <cellStyle name="Normal 14 2 2" xfId="252"/>
    <cellStyle name="Normal 14 2 2 2" xfId="253"/>
    <cellStyle name="Normal 14 2 2 3" xfId="254"/>
    <cellStyle name="Normal 14 2 2 4" xfId="255"/>
    <cellStyle name="Normal 14 2 2 5" xfId="256"/>
    <cellStyle name="Normal 14 2 2_DALYVIAI" xfId="257"/>
    <cellStyle name="Normal 14 2 3" xfId="258"/>
    <cellStyle name="Normal 14 2 4" xfId="259"/>
    <cellStyle name="Normal 14 2 4 2" xfId="260"/>
    <cellStyle name="Normal 14 2 5" xfId="261"/>
    <cellStyle name="Normal 14 2 5 2" xfId="262"/>
    <cellStyle name="Normal 14 2_DALYVIAI" xfId="263"/>
    <cellStyle name="Normal 14 3" xfId="264"/>
    <cellStyle name="Normal 14 3 2" xfId="265"/>
    <cellStyle name="Normal 14 3 2 2" xfId="266"/>
    <cellStyle name="Normal 14 3 3" xfId="267"/>
    <cellStyle name="Normal 14 3 3 2" xfId="268"/>
    <cellStyle name="Normal 14 3 4" xfId="269"/>
    <cellStyle name="Normal 14 3 4 2" xfId="270"/>
    <cellStyle name="Normal 14 3_DALYVIAI" xfId="271"/>
    <cellStyle name="Normal 14 4" xfId="272"/>
    <cellStyle name="Normal 14 5" xfId="273"/>
    <cellStyle name="Normal 14 6" xfId="274"/>
    <cellStyle name="Normal 14_DALYVIAI" xfId="275"/>
    <cellStyle name="Normal 15" xfId="276"/>
    <cellStyle name="Normal 15 2" xfId="277"/>
    <cellStyle name="Normal 15 2 2" xfId="278"/>
    <cellStyle name="Normal 15 2 2 2" xfId="279"/>
    <cellStyle name="Normal 15 2 3" xfId="280"/>
    <cellStyle name="Normal 15 2 3 2" xfId="281"/>
    <cellStyle name="Normal 15 2 4" xfId="282"/>
    <cellStyle name="Normal 15 2 4 2" xfId="283"/>
    <cellStyle name="Normal 15 2 5" xfId="284"/>
    <cellStyle name="Normal 15 2_DALYVIAI" xfId="285"/>
    <cellStyle name="Normal 15 3" xfId="286"/>
    <cellStyle name="Normal 15 4" xfId="287"/>
    <cellStyle name="Normal 15 4 2" xfId="288"/>
    <cellStyle name="Normal 15 4 2 2" xfId="289"/>
    <cellStyle name="Normal 15 4 3" xfId="290"/>
    <cellStyle name="Normal 15 4 3 2" xfId="291"/>
    <cellStyle name="Normal 15 4 4" xfId="292"/>
    <cellStyle name="Normal 15 4 4 2" xfId="293"/>
    <cellStyle name="Normal 15 4_DALYVIAI" xfId="294"/>
    <cellStyle name="Normal 15 5" xfId="295"/>
    <cellStyle name="Normal 15 6" xfId="296"/>
    <cellStyle name="Normal 15 7" xfId="297"/>
    <cellStyle name="Normal 15_DALYVIAI" xfId="298"/>
    <cellStyle name="Normal 16" xfId="299"/>
    <cellStyle name="Normal 16 2" xfId="300"/>
    <cellStyle name="Normal 16 2 2" xfId="301"/>
    <cellStyle name="Normal 16 2 2 2" xfId="302"/>
    <cellStyle name="Normal 16 2 3" xfId="303"/>
    <cellStyle name="Normal 16 2 3 2" xfId="304"/>
    <cellStyle name="Normal 16 2 4" xfId="305"/>
    <cellStyle name="Normal 16 2 4 2" xfId="306"/>
    <cellStyle name="Normal 16 2 5" xfId="307"/>
    <cellStyle name="Normal 16 2_DALYVIAI" xfId="308"/>
    <cellStyle name="Normal 16 3" xfId="309"/>
    <cellStyle name="Normal 16 3 2" xfId="310"/>
    <cellStyle name="Normal 16 4" xfId="311"/>
    <cellStyle name="Normal 16_DALYVIAI" xfId="312"/>
    <cellStyle name="Normal 17" xfId="313"/>
    <cellStyle name="Normal 17 2" xfId="314"/>
    <cellStyle name="Normal 17 2 2" xfId="315"/>
    <cellStyle name="Normal 17 2 2 2" xfId="316"/>
    <cellStyle name="Normal 17 2 3" xfId="317"/>
    <cellStyle name="Normal 17 2 3 2" xfId="318"/>
    <cellStyle name="Normal 17 2 4" xfId="319"/>
    <cellStyle name="Normal 17 2 4 2" xfId="320"/>
    <cellStyle name="Normal 17 2 5" xfId="321"/>
    <cellStyle name="Normal 17 2_DALYVIAI" xfId="322"/>
    <cellStyle name="Normal 17 3" xfId="323"/>
    <cellStyle name="Normal 17 4" xfId="324"/>
    <cellStyle name="Normal 17 4 2" xfId="325"/>
    <cellStyle name="Normal 17 4 2 2" xfId="326"/>
    <cellStyle name="Normal 17 4 3" xfId="327"/>
    <cellStyle name="Normal 17 4 3 2" xfId="328"/>
    <cellStyle name="Normal 17 4 4" xfId="329"/>
    <cellStyle name="Normal 17 4 4 2" xfId="330"/>
    <cellStyle name="Normal 17 4_DALYVIAI" xfId="331"/>
    <cellStyle name="Normal 17 5" xfId="332"/>
    <cellStyle name="Normal 17 6" xfId="333"/>
    <cellStyle name="Normal 17 7" xfId="334"/>
    <cellStyle name="Normal 17_DALYVIAI" xfId="335"/>
    <cellStyle name="Normal 18" xfId="336"/>
    <cellStyle name="Normal 18 2" xfId="337"/>
    <cellStyle name="Normal 18 2 2" xfId="338"/>
    <cellStyle name="Normal 18 2 2 2" xfId="339"/>
    <cellStyle name="Normal 18 2 2 3" xfId="340"/>
    <cellStyle name="Normal 18 2 2 4" xfId="341"/>
    <cellStyle name="Normal 18 2 2 5" xfId="342"/>
    <cellStyle name="Normal 18 2 2_DALYVIAI" xfId="343"/>
    <cellStyle name="Normal 18 2 3" xfId="344"/>
    <cellStyle name="Normal 18 2 4" xfId="345"/>
    <cellStyle name="Normal 18 2 4 2" xfId="346"/>
    <cellStyle name="Normal 18 2 5" xfId="347"/>
    <cellStyle name="Normal 18 2 5 2" xfId="348"/>
    <cellStyle name="Normal 18 2_DALYVIAI" xfId="349"/>
    <cellStyle name="Normal 18 3" xfId="350"/>
    <cellStyle name="Normal 18 3 2" xfId="351"/>
    <cellStyle name="Normal 18 3 2 2" xfId="352"/>
    <cellStyle name="Normal 18 3 3" xfId="353"/>
    <cellStyle name="Normal 18 3 3 2" xfId="354"/>
    <cellStyle name="Normal 18 3 4" xfId="355"/>
    <cellStyle name="Normal 18 3 4 2" xfId="356"/>
    <cellStyle name="Normal 18 3_DALYVIAI" xfId="357"/>
    <cellStyle name="Normal 18 4" xfId="358"/>
    <cellStyle name="Normal 18 5" xfId="359"/>
    <cellStyle name="Normal 18 6" xfId="360"/>
    <cellStyle name="Normal 18_DALYVIAI" xfId="361"/>
    <cellStyle name="Normal 19" xfId="362"/>
    <cellStyle name="Normal 19 2" xfId="363"/>
    <cellStyle name="Normal 19 2 2" xfId="364"/>
    <cellStyle name="Normal 19 2 2 2" xfId="365"/>
    <cellStyle name="Normal 19 2 2 3" xfId="366"/>
    <cellStyle name="Normal 19 2 2 4" xfId="367"/>
    <cellStyle name="Normal 19 2 2 5" xfId="368"/>
    <cellStyle name="Normal 19 2 2_DALYVIAI" xfId="369"/>
    <cellStyle name="Normal 19 2 3" xfId="370"/>
    <cellStyle name="Normal 19 2 4" xfId="371"/>
    <cellStyle name="Normal 19 2 4 2" xfId="372"/>
    <cellStyle name="Normal 19 2 5" xfId="373"/>
    <cellStyle name="Normal 19 2 5 2" xfId="374"/>
    <cellStyle name="Normal 19 2_DALYVIAI" xfId="375"/>
    <cellStyle name="Normal 19 3" xfId="376"/>
    <cellStyle name="Normal 19 3 2" xfId="377"/>
    <cellStyle name="Normal 19 3 2 2" xfId="378"/>
    <cellStyle name="Normal 19 3 3" xfId="379"/>
    <cellStyle name="Normal 19 3 3 2" xfId="380"/>
    <cellStyle name="Normal 19 3 4" xfId="381"/>
    <cellStyle name="Normal 19 3 4 2" xfId="382"/>
    <cellStyle name="Normal 19 3_DALYVIAI" xfId="383"/>
    <cellStyle name="Normal 19 4" xfId="384"/>
    <cellStyle name="Normal 19 5" xfId="385"/>
    <cellStyle name="Normal 19 6" xfId="386"/>
    <cellStyle name="Normal 19_DALYVIAI" xfId="387"/>
    <cellStyle name="Normal 2" xfId="388"/>
    <cellStyle name="Normal 2 2" xfId="389"/>
    <cellStyle name="Normal 2 2 10" xfId="390"/>
    <cellStyle name="Normal 2 2 10 2" xfId="391"/>
    <cellStyle name="Normal 2 2 10 2 2" xfId="392"/>
    <cellStyle name="Normal 2 2 10 3" xfId="393"/>
    <cellStyle name="Normal 2 2 10 3 2" xfId="394"/>
    <cellStyle name="Normal 2 2 10 4" xfId="395"/>
    <cellStyle name="Normal 2 2 10 4 2" xfId="396"/>
    <cellStyle name="Normal 2 2 10_aukstis" xfId="397"/>
    <cellStyle name="Normal 2 2 10_aukstis 2" xfId="398"/>
    <cellStyle name="Normal 2 2 11" xfId="399"/>
    <cellStyle name="Normal 2 2 12" xfId="400"/>
    <cellStyle name="Normal 2 2 13" xfId="401"/>
    <cellStyle name="Normal 2 2 16" xfId="402"/>
    <cellStyle name="Normal 2 2 18" xfId="403"/>
    <cellStyle name="Normal 2 2 2" xfId="404"/>
    <cellStyle name="Normal 2 2 2 2" xfId="405"/>
    <cellStyle name="Normal 2 2 2 2 2" xfId="406"/>
    <cellStyle name="Normal 2 2 2 2 3" xfId="407"/>
    <cellStyle name="Normal 2 2 2 2 4" xfId="408"/>
    <cellStyle name="Normal 2 2 2 2 5" xfId="409"/>
    <cellStyle name="Normal 2 2 2 2 5 2" xfId="410"/>
    <cellStyle name="Normal 2 2 2 2 5 3" xfId="411"/>
    <cellStyle name="Normal 2 2 2 3" xfId="412"/>
    <cellStyle name="Normal 2 2 2 4" xfId="413"/>
    <cellStyle name="Normal 2 2 2 4 2" xfId="414"/>
    <cellStyle name="Normal 2 2 2 4 3" xfId="415"/>
    <cellStyle name="Normal 2 2 2 4 4" xfId="416"/>
    <cellStyle name="Normal 2 2 2 4 5" xfId="417"/>
    <cellStyle name="Normal 2 2 2 4_DALYVIAI" xfId="418"/>
    <cellStyle name="Normal 2 2 2 5" xfId="419"/>
    <cellStyle name="Normal 2 2 2 5 2" xfId="420"/>
    <cellStyle name="Normal 2 2 2 6" xfId="421"/>
    <cellStyle name="Normal 2 2 2 6 2" xfId="422"/>
    <cellStyle name="Normal 2 2 2_DALYVIAI" xfId="423"/>
    <cellStyle name="Normal 2 2 22" xfId="424"/>
    <cellStyle name="Normal 2 2 3" xfId="425"/>
    <cellStyle name="Normal 2 2 3 10" xfId="426"/>
    <cellStyle name="Normal 2 2 3 10 2" xfId="427"/>
    <cellStyle name="Normal 2 2 3 11" xfId="428"/>
    <cellStyle name="Normal 2 2 3 2" xfId="429"/>
    <cellStyle name="Normal 2 2 3 2 2" xfId="430"/>
    <cellStyle name="Normal 2 2 3 2 2 2" xfId="431"/>
    <cellStyle name="Normal 2 2 3 2 2 2 2" xfId="432"/>
    <cellStyle name="Normal 2 2 3 2 2 2 2 2" xfId="433"/>
    <cellStyle name="Normal 2 2 3 2 2 2 3" xfId="434"/>
    <cellStyle name="Normal 2 2 3 2 2 2 3 2" xfId="435"/>
    <cellStyle name="Normal 2 2 3 2 2 2 4" xfId="436"/>
    <cellStyle name="Normal 2 2 3 2 2 2 4 2" xfId="437"/>
    <cellStyle name="Normal 2 2 3 2 2 2 5" xfId="438"/>
    <cellStyle name="Normal 2 2 3 2 2 2_DALYVIAI" xfId="439"/>
    <cellStyle name="Normal 2 2 3 2 2 3" xfId="440"/>
    <cellStyle name="Normal 2 2 3 2 2 3 2" xfId="441"/>
    <cellStyle name="Normal 2 2 3 2 2 3 2 2" xfId="442"/>
    <cellStyle name="Normal 2 2 3 2 2 3 3" xfId="443"/>
    <cellStyle name="Normal 2 2 3 2 2 3 3 2" xfId="444"/>
    <cellStyle name="Normal 2 2 3 2 2 3 4" xfId="445"/>
    <cellStyle name="Normal 2 2 3 2 2 3 4 2" xfId="446"/>
    <cellStyle name="Normal 2 2 3 2 2 3 5" xfId="447"/>
    <cellStyle name="Normal 2 2 3 2 2 3_DALYVIAI" xfId="448"/>
    <cellStyle name="Normal 2 2 3 2 2 4" xfId="449"/>
    <cellStyle name="Normal 2 2 3 2 2 4 2" xfId="450"/>
    <cellStyle name="Normal 2 2 3 2 2 4 2 2" xfId="451"/>
    <cellStyle name="Normal 2 2 3 2 2 4 3" xfId="452"/>
    <cellStyle name="Normal 2 2 3 2 2 4 3 2" xfId="453"/>
    <cellStyle name="Normal 2 2 3 2 2 4 4" xfId="454"/>
    <cellStyle name="Normal 2 2 3 2 2 4 4 2" xfId="455"/>
    <cellStyle name="Normal 2 2 3 2 2 4 5" xfId="456"/>
    <cellStyle name="Normal 2 2 3 2 2 4_DALYVIAI" xfId="457"/>
    <cellStyle name="Normal 2 2 3 2 2 5" xfId="458"/>
    <cellStyle name="Normal 2 2 3 2 2 5 2" xfId="459"/>
    <cellStyle name="Normal 2 2 3 2 2 5 2 2" xfId="460"/>
    <cellStyle name="Normal 2 2 3 2 2 5 3" xfId="461"/>
    <cellStyle name="Normal 2 2 3 2 2 5 3 2" xfId="462"/>
    <cellStyle name="Normal 2 2 3 2 2 5 4" xfId="463"/>
    <cellStyle name="Normal 2 2 3 2 2 5 4 2" xfId="464"/>
    <cellStyle name="Normal 2 2 3 2 2 5 5" xfId="465"/>
    <cellStyle name="Normal 2 2 3 2 2 5_DALYVIAI" xfId="466"/>
    <cellStyle name="Normal 2 2 3 2 2 6" xfId="467"/>
    <cellStyle name="Normal 2 2 3 2 2 6 2" xfId="468"/>
    <cellStyle name="Normal 2 2 3 2 2 7" xfId="469"/>
    <cellStyle name="Normal 2 2 3 2 2 7 2" xfId="470"/>
    <cellStyle name="Normal 2 2 3 2 2 8" xfId="471"/>
    <cellStyle name="Normal 2 2 3 2 2 8 2" xfId="472"/>
    <cellStyle name="Normal 2 2 3 2 2 9" xfId="473"/>
    <cellStyle name="Normal 2 2 3 2 2_DALYVIAI" xfId="474"/>
    <cellStyle name="Normal 2 2 3 2 3" xfId="475"/>
    <cellStyle name="Normal 2 2 3 2 3 2" xfId="476"/>
    <cellStyle name="Normal 2 2 3 2 4" xfId="477"/>
    <cellStyle name="Normal 2 2 3 2 4 2" xfId="478"/>
    <cellStyle name="Normal 2 2 3 2 5" xfId="479"/>
    <cellStyle name="Normal 2 2 3 2 5 2" xfId="480"/>
    <cellStyle name="Normal 2 2 3 2 6" xfId="481"/>
    <cellStyle name="Normal 2 2 3 2_DALYVIAI" xfId="482"/>
    <cellStyle name="Normal 2 2 3 3" xfId="483"/>
    <cellStyle name="Normal 2 2 3 3 2" xfId="484"/>
    <cellStyle name="Normal 2 2 3 3 2 2" xfId="485"/>
    <cellStyle name="Normal 2 2 3 3 2 2 2" xfId="486"/>
    <cellStyle name="Normal 2 2 3 3 2 3" xfId="487"/>
    <cellStyle name="Normal 2 2 3 3 2 3 2" xfId="488"/>
    <cellStyle name="Normal 2 2 3 3 2 4" xfId="489"/>
    <cellStyle name="Normal 2 2 3 3 2 4 2" xfId="490"/>
    <cellStyle name="Normal 2 2 3 3 2 5" xfId="491"/>
    <cellStyle name="Normal 2 2 3 3 2_DALYVIAI" xfId="492"/>
    <cellStyle name="Normal 2 2 3 3 3" xfId="493"/>
    <cellStyle name="Normal 2 2 3 3 3 2" xfId="494"/>
    <cellStyle name="Normal 2 2 3 3 3 2 2" xfId="495"/>
    <cellStyle name="Normal 2 2 3 3 3 3" xfId="496"/>
    <cellStyle name="Normal 2 2 3 3 3 3 2" xfId="497"/>
    <cellStyle name="Normal 2 2 3 3 3 4" xfId="498"/>
    <cellStyle name="Normal 2 2 3 3 3 4 2" xfId="499"/>
    <cellStyle name="Normal 2 2 3 3 3 5" xfId="500"/>
    <cellStyle name="Normal 2 2 3 3 3_DALYVIAI" xfId="501"/>
    <cellStyle name="Normal 2 2 3 3 4" xfId="502"/>
    <cellStyle name="Normal 2 2 3 3 4 2" xfId="503"/>
    <cellStyle name="Normal 2 2 3 3 5" xfId="504"/>
    <cellStyle name="Normal 2 2 3 3 5 2" xfId="505"/>
    <cellStyle name="Normal 2 2 3 3 6" xfId="506"/>
    <cellStyle name="Normal 2 2 3 3 6 2" xfId="507"/>
    <cellStyle name="Normal 2 2 3 3 7" xfId="508"/>
    <cellStyle name="Normal 2 2 3 3 7 2" xfId="509"/>
    <cellStyle name="Normal 2 2 3 3 8" xfId="510"/>
    <cellStyle name="Normal 2 2 3 3_DALYVIAI" xfId="511"/>
    <cellStyle name="Normal 2 2 3 4" xfId="512"/>
    <cellStyle name="Normal 2 2 3 4 2" xfId="513"/>
    <cellStyle name="Normal 2 2 3 4 2 2" xfId="514"/>
    <cellStyle name="Normal 2 2 3 4 2 2 2" xfId="515"/>
    <cellStyle name="Normal 2 2 3 4 2 2 2 2" xfId="516"/>
    <cellStyle name="Normal 2 2 3 4 2 2 3" xfId="517"/>
    <cellStyle name="Normal 2 2 3 4 2 2 3 2" xfId="518"/>
    <cellStyle name="Normal 2 2 3 4 2 2 4" xfId="519"/>
    <cellStyle name="Normal 2 2 3 4 2 2 4 2" xfId="520"/>
    <cellStyle name="Normal 2 2 3 4 2 2 5" xfId="521"/>
    <cellStyle name="Normal 2 2 3 4 2 2_DALYVIAI" xfId="522"/>
    <cellStyle name="Normal 2 2 3 4 2 3" xfId="523"/>
    <cellStyle name="Normal 2 2 3 4 2 3 2" xfId="524"/>
    <cellStyle name="Normal 2 2 3 4 2 3 2 2" xfId="525"/>
    <cellStyle name="Normal 2 2 3 4 2 3 3" xfId="526"/>
    <cellStyle name="Normal 2 2 3 4 2 3 3 2" xfId="527"/>
    <cellStyle name="Normal 2 2 3 4 2 3 4" xfId="528"/>
    <cellStyle name="Normal 2 2 3 4 2 3 4 2" xfId="529"/>
    <cellStyle name="Normal 2 2 3 4 2 3 5" xfId="530"/>
    <cellStyle name="Normal 2 2 3 4 2 3_DALYVIAI" xfId="531"/>
    <cellStyle name="Normal 2 2 3 4 2 4" xfId="532"/>
    <cellStyle name="Normal 2 2 3 4 2 4 2" xfId="533"/>
    <cellStyle name="Normal 2 2 3 4 2 5" xfId="534"/>
    <cellStyle name="Normal 2 2 3 4 2 5 2" xfId="535"/>
    <cellStyle name="Normal 2 2 3 4 2 6" xfId="536"/>
    <cellStyle name="Normal 2 2 3 4 2 6 2" xfId="537"/>
    <cellStyle name="Normal 2 2 3 4 2 7" xfId="538"/>
    <cellStyle name="Normal 2 2 3 4 2_DALYVIAI" xfId="539"/>
    <cellStyle name="Normal 2 2 3 4 3" xfId="540"/>
    <cellStyle name="Normal 2 2 3 4 3 2" xfId="541"/>
    <cellStyle name="Normal 2 2 3 4 4" xfId="542"/>
    <cellStyle name="Normal 2 2 3 4 4 2" xfId="543"/>
    <cellStyle name="Normal 2 2 3 4 5" xfId="544"/>
    <cellStyle name="Normal 2 2 3 4 5 2" xfId="545"/>
    <cellStyle name="Normal 2 2 3 4 6" xfId="546"/>
    <cellStyle name="Normal 2 2 3 4_DALYVIAI" xfId="547"/>
    <cellStyle name="Normal 2 2 3 5" xfId="548"/>
    <cellStyle name="Normal 2 2 3 5 2" xfId="549"/>
    <cellStyle name="Normal 2 2 3 5 2 2" xfId="550"/>
    <cellStyle name="Normal 2 2 3 5 2 2 2" xfId="551"/>
    <cellStyle name="Normal 2 2 3 5 2 3" xfId="552"/>
    <cellStyle name="Normal 2 2 3 5 2 3 2" xfId="553"/>
    <cellStyle name="Normal 2 2 3 5 2 4" xfId="554"/>
    <cellStyle name="Normal 2 2 3 5 2 4 2" xfId="555"/>
    <cellStyle name="Normal 2 2 3 5 2 5" xfId="556"/>
    <cellStyle name="Normal 2 2 3 5 2_DALYVIAI" xfId="557"/>
    <cellStyle name="Normal 2 2 3 5 3" xfId="558"/>
    <cellStyle name="Normal 2 2 3 5 3 2" xfId="559"/>
    <cellStyle name="Normal 2 2 3 5 3 2 2" xfId="560"/>
    <cellStyle name="Normal 2 2 3 5 3 3" xfId="561"/>
    <cellStyle name="Normal 2 2 3 5 3 3 2" xfId="562"/>
    <cellStyle name="Normal 2 2 3 5 3 4" xfId="563"/>
    <cellStyle name="Normal 2 2 3 5 3 4 2" xfId="564"/>
    <cellStyle name="Normal 2 2 3 5 3 5" xfId="565"/>
    <cellStyle name="Normal 2 2 3 5 3_DALYVIAI" xfId="566"/>
    <cellStyle name="Normal 2 2 3 5 4" xfId="567"/>
    <cellStyle name="Normal 2 2 3 5 4 2" xfId="568"/>
    <cellStyle name="Normal 2 2 3 5 4 2 2" xfId="569"/>
    <cellStyle name="Normal 2 2 3 5 4 3" xfId="570"/>
    <cellStyle name="Normal 2 2 3 5 4 3 2" xfId="571"/>
    <cellStyle name="Normal 2 2 3 5 4 4" xfId="572"/>
    <cellStyle name="Normal 2 2 3 5 4 4 2" xfId="573"/>
    <cellStyle name="Normal 2 2 3 5 4 5" xfId="574"/>
    <cellStyle name="Normal 2 2 3 5 4_DALYVIAI" xfId="575"/>
    <cellStyle name="Normal 2 2 3 5 5" xfId="576"/>
    <cellStyle name="Normal 2 2 3 5 5 2" xfId="577"/>
    <cellStyle name="Normal 2 2 3 5 5 2 2" xfId="578"/>
    <cellStyle name="Normal 2 2 3 5 5 3" xfId="579"/>
    <cellStyle name="Normal 2 2 3 5 5 3 2" xfId="580"/>
    <cellStyle name="Normal 2 2 3 5 5 4" xfId="581"/>
    <cellStyle name="Normal 2 2 3 5 5 4 2" xfId="582"/>
    <cellStyle name="Normal 2 2 3 5 5 5" xfId="583"/>
    <cellStyle name="Normal 2 2 3 5 5_DALYVIAI" xfId="584"/>
    <cellStyle name="Normal 2 2 3 5 6" xfId="585"/>
    <cellStyle name="Normal 2 2 3 5 6 2" xfId="586"/>
    <cellStyle name="Normal 2 2 3 5 7" xfId="587"/>
    <cellStyle name="Normal 2 2 3 5 7 2" xfId="588"/>
    <cellStyle name="Normal 2 2 3 5 8" xfId="589"/>
    <cellStyle name="Normal 2 2 3 5 8 2" xfId="590"/>
    <cellStyle name="Normal 2 2 3 5 9" xfId="591"/>
    <cellStyle name="Normal 2 2 3 5_DALYVIAI" xfId="592"/>
    <cellStyle name="Normal 2 2 3 6" xfId="593"/>
    <cellStyle name="Normal 2 2 3 6 10" xfId="594"/>
    <cellStyle name="Normal 2 2 3 6 10 2" xfId="595"/>
    <cellStyle name="Normal 2 2 3 6 11" xfId="596"/>
    <cellStyle name="Normal 2 2 3 6 11 2" xfId="597"/>
    <cellStyle name="Normal 2 2 3 6 12" xfId="598"/>
    <cellStyle name="Normal 2 2 3 6 12 2" xfId="599"/>
    <cellStyle name="Normal 2 2 3 6 13" xfId="600"/>
    <cellStyle name="Normal 2 2 3 6 2" xfId="601"/>
    <cellStyle name="Normal 2 2 3 6 2 2" xfId="602"/>
    <cellStyle name="Normal 2 2 3 6 2 2 2" xfId="603"/>
    <cellStyle name="Normal 2 2 3 6 2 3" xfId="604"/>
    <cellStyle name="Normal 2 2 3 6 2_DALYVIAI" xfId="605"/>
    <cellStyle name="Normal 2 2 3 6 3" xfId="606"/>
    <cellStyle name="Normal 2 2 3 6 3 2" xfId="607"/>
    <cellStyle name="Normal 2 2 3 6 3 2 2" xfId="608"/>
    <cellStyle name="Normal 2 2 3 6 3 3" xfId="609"/>
    <cellStyle name="Normal 2 2 3 6 3_LJnP0207" xfId="610"/>
    <cellStyle name="Normal 2 2 3 6 4" xfId="611"/>
    <cellStyle name="Normal 2 2 3 6 4 2" xfId="612"/>
    <cellStyle name="Normal 2 2 3 6 5" xfId="613"/>
    <cellStyle name="Normal 2 2 3 6 5 2" xfId="614"/>
    <cellStyle name="Normal 2 2 3 6 6" xfId="615"/>
    <cellStyle name="Normal 2 2 3 6 6 2" xfId="616"/>
    <cellStyle name="Normal 2 2 3 6 7" xfId="617"/>
    <cellStyle name="Normal 2 2 3 6 7 2" xfId="618"/>
    <cellStyle name="Normal 2 2 3 6 8" xfId="619"/>
    <cellStyle name="Normal 2 2 3 6 8 2" xfId="620"/>
    <cellStyle name="Normal 2 2 3 6 9" xfId="621"/>
    <cellStyle name="Normal 2 2 3 6 9 2" xfId="622"/>
    <cellStyle name="Normal 2 2 3 6_DALYVIAI" xfId="623"/>
    <cellStyle name="Normal 2 2 3 7" xfId="624"/>
    <cellStyle name="Normal 2 2 3 7 2" xfId="625"/>
    <cellStyle name="Normal 2 2 3 8" xfId="626"/>
    <cellStyle name="Normal 2 2 3 8 2" xfId="627"/>
    <cellStyle name="Normal 2 2 3 9" xfId="628"/>
    <cellStyle name="Normal 2 2 3 9 2" xfId="629"/>
    <cellStyle name="Normal 2 2 3_DALYVIAI" xfId="630"/>
    <cellStyle name="Normal 2 2 4" xfId="631"/>
    <cellStyle name="Normal 2 2 4 2" xfId="632"/>
    <cellStyle name="Normal 2 2 4 2 2" xfId="633"/>
    <cellStyle name="Normal 2 2 4 2 2 2" xfId="634"/>
    <cellStyle name="Normal 2 2 4 2 3" xfId="635"/>
    <cellStyle name="Normal 2 2 4 2 3 2" xfId="636"/>
    <cellStyle name="Normal 2 2 4 2 4" xfId="637"/>
    <cellStyle name="Normal 2 2 4 2 4 2" xfId="638"/>
    <cellStyle name="Normal 2 2 4 2 5" xfId="639"/>
    <cellStyle name="Normal 2 2 4 2_DALYVIAI" xfId="640"/>
    <cellStyle name="Normal 2 2 4 3" xfId="641"/>
    <cellStyle name="Normal 2 2 4 3 2" xfId="642"/>
    <cellStyle name="Normal 2 2 4 4" xfId="643"/>
    <cellStyle name="Normal 2 2 4 4 2" xfId="644"/>
    <cellStyle name="Normal 2 2 4 5" xfId="645"/>
    <cellStyle name="Normal 2 2 4 5 2" xfId="646"/>
    <cellStyle name="Normal 2 2 4 6" xfId="647"/>
    <cellStyle name="Normal 2 2 4_DALYVIAI" xfId="648"/>
    <cellStyle name="Normal 2 2 5" xfId="649"/>
    <cellStyle name="Normal 2 2 5 2" xfId="650"/>
    <cellStyle name="Normal 2 2 5 2 2" xfId="651"/>
    <cellStyle name="Normal 2 2 5 2 2 2" xfId="652"/>
    <cellStyle name="Normal 2 2 5 2 2 2 2" xfId="653"/>
    <cellStyle name="Normal 2 2 5 2 2 3" xfId="654"/>
    <cellStyle name="Normal 2 2 5 2 2 3 2" xfId="655"/>
    <cellStyle name="Normal 2 2 5 2 2 4" xfId="656"/>
    <cellStyle name="Normal 2 2 5 2 2 4 2" xfId="657"/>
    <cellStyle name="Normal 2 2 5 2 2 5" xfId="658"/>
    <cellStyle name="Normal 2 2 5 2 2_DALYVIAI" xfId="659"/>
    <cellStyle name="Normal 2 2 5 2 3" xfId="660"/>
    <cellStyle name="Normal 2 2 5 2 3 2" xfId="661"/>
    <cellStyle name="Normal 2 2 5 2 3 2 2" xfId="662"/>
    <cellStyle name="Normal 2 2 5 2 3 3" xfId="663"/>
    <cellStyle name="Normal 2 2 5 2 3 3 2" xfId="664"/>
    <cellStyle name="Normal 2 2 5 2 3 4" xfId="665"/>
    <cellStyle name="Normal 2 2 5 2 3 4 2" xfId="666"/>
    <cellStyle name="Normal 2 2 5 2 3 5" xfId="667"/>
    <cellStyle name="Normal 2 2 5 2 3_DALYVIAI" xfId="668"/>
    <cellStyle name="Normal 2 2 5 2 4" xfId="669"/>
    <cellStyle name="Normal 2 2 5 2 4 2" xfId="670"/>
    <cellStyle name="Normal 2 2 5 2 5" xfId="671"/>
    <cellStyle name="Normal 2 2 5 2 5 2" xfId="672"/>
    <cellStyle name="Normal 2 2 5 2 6" xfId="673"/>
    <cellStyle name="Normal 2 2 5 2 6 2" xfId="674"/>
    <cellStyle name="Normal 2 2 5 2 7" xfId="675"/>
    <cellStyle name="Normal 2 2 5 2_DALYVIAI" xfId="676"/>
    <cellStyle name="Normal 2 2 5 3" xfId="677"/>
    <cellStyle name="Normal 2 2 5 3 2" xfId="678"/>
    <cellStyle name="Normal 2 2 5 4" xfId="679"/>
    <cellStyle name="Normal 2 2 5 4 2" xfId="680"/>
    <cellStyle name="Normal 2 2 5 5" xfId="681"/>
    <cellStyle name="Normal 2 2 5 5 2" xfId="682"/>
    <cellStyle name="Normal 2 2 5 6" xfId="683"/>
    <cellStyle name="Normal 2 2 5_DALYVIAI" xfId="684"/>
    <cellStyle name="Normal 2 2 6" xfId="685"/>
    <cellStyle name="Normal 2 2 6 2" xfId="686"/>
    <cellStyle name="Normal 2 2 6 2 2" xfId="687"/>
    <cellStyle name="Normal 2 2 6 3" xfId="688"/>
    <cellStyle name="Normal 2 2 6 3 2" xfId="689"/>
    <cellStyle name="Normal 2 2 6 4" xfId="690"/>
    <cellStyle name="Normal 2 2 6 4 2" xfId="691"/>
    <cellStyle name="Normal 2 2 6 5" xfId="692"/>
    <cellStyle name="Normal 2 2 6_DALYVIAI" xfId="693"/>
    <cellStyle name="Normal 2 2 7" xfId="694"/>
    <cellStyle name="Normal 2 2 7 2" xfId="695"/>
    <cellStyle name="Normal 2 2 7 2 2" xfId="696"/>
    <cellStyle name="Normal 2 2 7 3" xfId="697"/>
    <cellStyle name="Normal 2 2 7 3 2" xfId="698"/>
    <cellStyle name="Normal 2 2 7 4" xfId="699"/>
    <cellStyle name="Normal 2 2 7 4 2" xfId="700"/>
    <cellStyle name="Normal 2 2 7 5" xfId="701"/>
    <cellStyle name="Normal 2 2 7_DALYVIAI" xfId="702"/>
    <cellStyle name="Normal 2 2 8" xfId="703"/>
    <cellStyle name="Normal 2 2 8 2" xfId="704"/>
    <cellStyle name="Normal 2 2 8 2 2" xfId="705"/>
    <cellStyle name="Normal 2 2 8 3" xfId="706"/>
    <cellStyle name="Normal 2 2 8 3 2" xfId="707"/>
    <cellStyle name="Normal 2 2 8 4" xfId="708"/>
    <cellStyle name="Normal 2 2 8 4 2" xfId="709"/>
    <cellStyle name="Normal 2 2 8 5" xfId="710"/>
    <cellStyle name="Normal 2 2 8_DALYVIAI" xfId="711"/>
    <cellStyle name="Normal 2 2 9" xfId="712"/>
    <cellStyle name="Normal 2 2 9 2" xfId="713"/>
    <cellStyle name="Normal 2 2_DALYVIAI" xfId="714"/>
    <cellStyle name="Normal 2 3" xfId="715"/>
    <cellStyle name="Normal 2 4" xfId="716"/>
    <cellStyle name="Normal 2 4 2" xfId="717"/>
    <cellStyle name="Normal 2 4 3" xfId="718"/>
    <cellStyle name="Normal 2 4 3 2" xfId="719"/>
    <cellStyle name="Normal 2 4 3 3" xfId="720"/>
    <cellStyle name="Normal 2 4 3 4" xfId="721"/>
    <cellStyle name="Normal 2 5" xfId="722"/>
    <cellStyle name="Normal 2 6" xfId="723"/>
    <cellStyle name="Normal 2 7" xfId="724"/>
    <cellStyle name="Normal 2 7 2" xfId="725"/>
    <cellStyle name="Normal 2 7 3" xfId="726"/>
    <cellStyle name="Normal 2 7 4" xfId="727"/>
    <cellStyle name="Normal 2 7_DALYVIAI" xfId="728"/>
    <cellStyle name="Normal 2 8" xfId="729"/>
    <cellStyle name="Normal 2 9" xfId="730"/>
    <cellStyle name="Normal 2_DALYVIAI" xfId="731"/>
    <cellStyle name="Normal 20" xfId="732"/>
    <cellStyle name="Normal 20 2" xfId="733"/>
    <cellStyle name="Normal 20 2 2" xfId="734"/>
    <cellStyle name="Normal 20 2 2 2" xfId="735"/>
    <cellStyle name="Normal 20 2 2 3" xfId="736"/>
    <cellStyle name="Normal 20 2 2 4" xfId="737"/>
    <cellStyle name="Normal 20 2 2 5" xfId="738"/>
    <cellStyle name="Normal 20 2 2_DALYVIAI" xfId="739"/>
    <cellStyle name="Normal 20 2 3" xfId="740"/>
    <cellStyle name="Normal 20 2 4" xfId="741"/>
    <cellStyle name="Normal 20 2 4 2" xfId="742"/>
    <cellStyle name="Normal 20 2 5" xfId="743"/>
    <cellStyle name="Normal 20 2 5 2" xfId="744"/>
    <cellStyle name="Normal 20 2_DALYVIAI" xfId="745"/>
    <cellStyle name="Normal 20 3" xfId="746"/>
    <cellStyle name="Normal 20 3 2" xfId="747"/>
    <cellStyle name="Normal 20 3 2 2" xfId="748"/>
    <cellStyle name="Normal 20 3 3" xfId="749"/>
    <cellStyle name="Normal 20 3 3 2" xfId="750"/>
    <cellStyle name="Normal 20 3 4" xfId="751"/>
    <cellStyle name="Normal 20 3 4 2" xfId="752"/>
    <cellStyle name="Normal 20 3_DALYVIAI" xfId="753"/>
    <cellStyle name="Normal 20 4" xfId="754"/>
    <cellStyle name="Normal 20 5" xfId="755"/>
    <cellStyle name="Normal 20 6" xfId="756"/>
    <cellStyle name="Normal 20_DALYVIAI" xfId="757"/>
    <cellStyle name="Normal 21" xfId="758"/>
    <cellStyle name="Normal 21 2" xfId="759"/>
    <cellStyle name="Normal 21 2 2" xfId="760"/>
    <cellStyle name="Normal 21 2 2 2" xfId="761"/>
    <cellStyle name="Normal 21 2 2 3" xfId="762"/>
    <cellStyle name="Normal 21 2 2 4" xfId="763"/>
    <cellStyle name="Normal 21 2 2_DALYVIAI" xfId="764"/>
    <cellStyle name="Normal 21 2 3" xfId="765"/>
    <cellStyle name="Normal 21 2 4" xfId="766"/>
    <cellStyle name="Normal 21 2 5" xfId="767"/>
    <cellStyle name="Normal 21 2_DALYVIAI" xfId="768"/>
    <cellStyle name="Normal 21 3" xfId="769"/>
    <cellStyle name="Normal 21 3 2" xfId="770"/>
    <cellStyle name="Normal 21 3 3" xfId="771"/>
    <cellStyle name="Normal 21 3 4" xfId="772"/>
    <cellStyle name="Normal 21 3_DALYVIAI" xfId="773"/>
    <cellStyle name="Normal 21 4" xfId="774"/>
    <cellStyle name="Normal 21 5" xfId="775"/>
    <cellStyle name="Normal 21_DALYVIAI" xfId="776"/>
    <cellStyle name="Normal 22" xfId="777"/>
    <cellStyle name="Normal 22 2" xfId="778"/>
    <cellStyle name="Normal 22 2 2" xfId="779"/>
    <cellStyle name="Normal 22 2 2 2" xfId="780"/>
    <cellStyle name="Normal 22 2 2 3" xfId="781"/>
    <cellStyle name="Normal 22 2 2 4" xfId="782"/>
    <cellStyle name="Normal 22 2 2 5" xfId="783"/>
    <cellStyle name="Normal 22 2 2_DALYVIAI" xfId="784"/>
    <cellStyle name="Normal 22 2 3" xfId="785"/>
    <cellStyle name="Normal 22 2 4" xfId="786"/>
    <cellStyle name="Normal 22 2 4 2" xfId="787"/>
    <cellStyle name="Normal 22 2 5" xfId="788"/>
    <cellStyle name="Normal 22 2 5 2" xfId="789"/>
    <cellStyle name="Normal 22 2_DALYVIAI" xfId="790"/>
    <cellStyle name="Normal 22 3" xfId="791"/>
    <cellStyle name="Normal 22 3 2" xfId="792"/>
    <cellStyle name="Normal 22 3 2 2" xfId="793"/>
    <cellStyle name="Normal 22 3 3" xfId="794"/>
    <cellStyle name="Normal 22 3 3 2" xfId="795"/>
    <cellStyle name="Normal 22 3 4" xfId="796"/>
    <cellStyle name="Normal 22 3 4 2" xfId="797"/>
    <cellStyle name="Normal 22 3_DALYVIAI" xfId="798"/>
    <cellStyle name="Normal 22 4" xfId="799"/>
    <cellStyle name="Normal 22 5" xfId="800"/>
    <cellStyle name="Normal 22 6" xfId="801"/>
    <cellStyle name="Normal 22_DALYVIAI" xfId="802"/>
    <cellStyle name="Normal 23" xfId="803"/>
    <cellStyle name="Normal 23 2" xfId="804"/>
    <cellStyle name="Normal 23 3" xfId="805"/>
    <cellStyle name="Normal 24" xfId="806"/>
    <cellStyle name="Normal 24 2" xfId="807"/>
    <cellStyle name="Normal 24 3" xfId="808"/>
    <cellStyle name="Normal 24 4" xfId="809"/>
    <cellStyle name="Normal 24 5" xfId="810"/>
    <cellStyle name="Normal 24_DALYVIAI" xfId="811"/>
    <cellStyle name="Normal 25" xfId="812"/>
    <cellStyle name="Normal 25 2" xfId="813"/>
    <cellStyle name="Normal 25 2 2" xfId="814"/>
    <cellStyle name="Normal 25 3" xfId="815"/>
    <cellStyle name="Normal 25 3 2" xfId="816"/>
    <cellStyle name="Normal 25 4" xfId="817"/>
    <cellStyle name="Normal 25_DALYVIAI" xfId="818"/>
    <cellStyle name="Normal 26" xfId="819"/>
    <cellStyle name="Normal 26 2" xfId="820"/>
    <cellStyle name="Normal 26 3" xfId="821"/>
    <cellStyle name="Normal 26 4" xfId="822"/>
    <cellStyle name="Normal 26_DALYVIAI" xfId="823"/>
    <cellStyle name="Normal 27" xfId="824"/>
    <cellStyle name="Normal 28" xfId="825"/>
    <cellStyle name="Normal 29" xfId="826"/>
    <cellStyle name="Normal 3" xfId="827"/>
    <cellStyle name="Normal 3 10" xfId="828"/>
    <cellStyle name="Normal 3 11" xfId="829"/>
    <cellStyle name="Normal 3 12" xfId="830"/>
    <cellStyle name="Normal 3 12 2" xfId="831"/>
    <cellStyle name="Normal 3 12 3" xfId="832"/>
    <cellStyle name="Normal 3 12 4" xfId="833"/>
    <cellStyle name="Normal 3 12_DALYVIAI" xfId="834"/>
    <cellStyle name="Normal 3 13" xfId="835"/>
    <cellStyle name="Normal 3 14" xfId="836"/>
    <cellStyle name="Normal 3 15" xfId="837"/>
    <cellStyle name="Normal 3 2" xfId="838"/>
    <cellStyle name="Normal 3 3" xfId="839"/>
    <cellStyle name="Normal 3 3 2" xfId="840"/>
    <cellStyle name="Normal 3 3 3" xfId="841"/>
    <cellStyle name="Normal 3 4" xfId="842"/>
    <cellStyle name="Normal 3 4 2" xfId="843"/>
    <cellStyle name="Normal 3 4 3" xfId="844"/>
    <cellStyle name="Normal 3 5" xfId="845"/>
    <cellStyle name="Normal 3 5 2" xfId="846"/>
    <cellStyle name="Normal 3 6" xfId="847"/>
    <cellStyle name="Normal 3 7" xfId="848"/>
    <cellStyle name="Normal 3 8" xfId="849"/>
    <cellStyle name="Normal 3 8 2" xfId="850"/>
    <cellStyle name="Normal 3 9" xfId="851"/>
    <cellStyle name="Normal 3 9 2" xfId="852"/>
    <cellStyle name="Normal 3_1500 V" xfId="853"/>
    <cellStyle name="Normal 30" xfId="854"/>
    <cellStyle name="Normal 31" xfId="855"/>
    <cellStyle name="Normal 34" xfId="856"/>
    <cellStyle name="Normal 4" xfId="857"/>
    <cellStyle name="Normal 4 10" xfId="858"/>
    <cellStyle name="Normal 4 11" xfId="859"/>
    <cellStyle name="Normal 4 11 2" xfId="860"/>
    <cellStyle name="Normal 4 11 2 2" xfId="861"/>
    <cellStyle name="Normal 4 11 3" xfId="862"/>
    <cellStyle name="Normal 4 11 3 2" xfId="863"/>
    <cellStyle name="Normal 4 11 4" xfId="864"/>
    <cellStyle name="Normal 4 11 4 2" xfId="865"/>
    <cellStyle name="Normal 4 11_DALYVIAI" xfId="866"/>
    <cellStyle name="Normal 4 12" xfId="867"/>
    <cellStyle name="Normal 4 13" xfId="868"/>
    <cellStyle name="Normal 4 14" xfId="869"/>
    <cellStyle name="Normal 4 2" xfId="870"/>
    <cellStyle name="Normal 4 2 2" xfId="871"/>
    <cellStyle name="Normal 4 2 2 2" xfId="872"/>
    <cellStyle name="Normal 4 2 2 2 2" xfId="873"/>
    <cellStyle name="Normal 4 2 2 3" xfId="874"/>
    <cellStyle name="Normal 4 2 2 3 2" xfId="875"/>
    <cellStyle name="Normal 4 2 2 4" xfId="876"/>
    <cellStyle name="Normal 4 2 2 4 2" xfId="877"/>
    <cellStyle name="Normal 4 2 2 5" xfId="878"/>
    <cellStyle name="Normal 4 2 2_DALYVIAI" xfId="879"/>
    <cellStyle name="Normal 4 2 3" xfId="880"/>
    <cellStyle name="Normal 4 2 3 2" xfId="881"/>
    <cellStyle name="Normal 4 2 3 2 2" xfId="882"/>
    <cellStyle name="Normal 4 2 3 3" xfId="883"/>
    <cellStyle name="Normal 4 2 3 3 2" xfId="884"/>
    <cellStyle name="Normal 4 2 3 4" xfId="885"/>
    <cellStyle name="Normal 4 2 3 4 2" xfId="886"/>
    <cellStyle name="Normal 4 2 3 5" xfId="887"/>
    <cellStyle name="Normal 4 2 3_DALYVIAI" xfId="888"/>
    <cellStyle name="Normal 4 2 4" xfId="889"/>
    <cellStyle name="Normal 4 2 4 2" xfId="890"/>
    <cellStyle name="Normal 4 2 5" xfId="891"/>
    <cellStyle name="Normal 4 2 5 2" xfId="892"/>
    <cellStyle name="Normal 4 2 6" xfId="893"/>
    <cellStyle name="Normal 4 2 6 2" xfId="894"/>
    <cellStyle name="Normal 4 2 7" xfId="895"/>
    <cellStyle name="Normal 4 2_DALYVIAI" xfId="896"/>
    <cellStyle name="Normal 4 3" xfId="897"/>
    <cellStyle name="Normal 4 3 2" xfId="898"/>
    <cellStyle name="Normal 4 3 2 2" xfId="899"/>
    <cellStyle name="Normal 4 3 3" xfId="900"/>
    <cellStyle name="Normal 4 3 3 2" xfId="901"/>
    <cellStyle name="Normal 4 3 4" xfId="902"/>
    <cellStyle name="Normal 4 3 4 2" xfId="903"/>
    <cellStyle name="Normal 4 3 5" xfId="904"/>
    <cellStyle name="Normal 4 3_DALYVIAI" xfId="905"/>
    <cellStyle name="Normal 4 4" xfId="906"/>
    <cellStyle name="Normal 4 4 2" xfId="907"/>
    <cellStyle name="Normal 4 4 2 2" xfId="908"/>
    <cellStyle name="Normal 4 4 3" xfId="909"/>
    <cellStyle name="Normal 4 4 3 2" xfId="910"/>
    <cellStyle name="Normal 4 4 4" xfId="911"/>
    <cellStyle name="Normal 4 4 4 2" xfId="912"/>
    <cellStyle name="Normal 4 4 5" xfId="913"/>
    <cellStyle name="Normal 4 4_DALYVIAI" xfId="914"/>
    <cellStyle name="Normal 4 5" xfId="915"/>
    <cellStyle name="Normal 4 5 2" xfId="916"/>
    <cellStyle name="Normal 4 5 2 2" xfId="917"/>
    <cellStyle name="Normal 4 5 3" xfId="918"/>
    <cellStyle name="Normal 4 5 3 2" xfId="919"/>
    <cellStyle name="Normal 4 5 4" xfId="920"/>
    <cellStyle name="Normal 4 5 4 2" xfId="921"/>
    <cellStyle name="Normal 4 5 5" xfId="922"/>
    <cellStyle name="Normal 4 5_DALYVIAI" xfId="923"/>
    <cellStyle name="Normal 4 6" xfId="924"/>
    <cellStyle name="Normal 4 6 2" xfId="925"/>
    <cellStyle name="Normal 4 6 2 2" xfId="926"/>
    <cellStyle name="Normal 4 6 3" xfId="927"/>
    <cellStyle name="Normal 4 6 3 2" xfId="928"/>
    <cellStyle name="Normal 4 6 4" xfId="929"/>
    <cellStyle name="Normal 4 6 4 2" xfId="930"/>
    <cellStyle name="Normal 4 6 5" xfId="931"/>
    <cellStyle name="Normal 4 6_DALYVIAI" xfId="932"/>
    <cellStyle name="Normal 4 7" xfId="933"/>
    <cellStyle name="Normal 4 7 2" xfId="934"/>
    <cellStyle name="Normal 4 7 2 2" xfId="935"/>
    <cellStyle name="Normal 4 7 3" xfId="936"/>
    <cellStyle name="Normal 4 7 3 2" xfId="937"/>
    <cellStyle name="Normal 4 7 4" xfId="938"/>
    <cellStyle name="Normal 4 7 4 2" xfId="939"/>
    <cellStyle name="Normal 4 7 5" xfId="940"/>
    <cellStyle name="Normal 4 7_DALYVIAI" xfId="941"/>
    <cellStyle name="Normal 4 8" xfId="942"/>
    <cellStyle name="Normal 4 8 2" xfId="943"/>
    <cellStyle name="Normal 4 8 2 2" xfId="944"/>
    <cellStyle name="Normal 4 8 3" xfId="945"/>
    <cellStyle name="Normal 4 8 3 2" xfId="946"/>
    <cellStyle name="Normal 4 8 4" xfId="947"/>
    <cellStyle name="Normal 4 8 4 2" xfId="948"/>
    <cellStyle name="Normal 4 8 5" xfId="949"/>
    <cellStyle name="Normal 4 8_DALYVIAI" xfId="950"/>
    <cellStyle name="Normal 4 9" xfId="951"/>
    <cellStyle name="Normal 4 9 10" xfId="952"/>
    <cellStyle name="Normal 4 9 2" xfId="953"/>
    <cellStyle name="Normal 4 9 2 2" xfId="954"/>
    <cellStyle name="Normal 4 9 2 2 2" xfId="955"/>
    <cellStyle name="Normal 4 9 2 3" xfId="956"/>
    <cellStyle name="Normal 4 9 2 3 2" xfId="957"/>
    <cellStyle name="Normal 4 9 2 4" xfId="958"/>
    <cellStyle name="Normal 4 9 2 4 2" xfId="959"/>
    <cellStyle name="Normal 4 9 2 5" xfId="960"/>
    <cellStyle name="Normal 4 9 2_DALYVIAI" xfId="961"/>
    <cellStyle name="Normal 4 9 3" xfId="962"/>
    <cellStyle name="Normal 4 9 3 2" xfId="963"/>
    <cellStyle name="Normal 4 9 3 2 2" xfId="964"/>
    <cellStyle name="Normal 4 9 3 3" xfId="965"/>
    <cellStyle name="Normal 4 9 3 3 2" xfId="966"/>
    <cellStyle name="Normal 4 9 3 4" xfId="967"/>
    <cellStyle name="Normal 4 9 3 4 2" xfId="968"/>
    <cellStyle name="Normal 4 9 3 5" xfId="969"/>
    <cellStyle name="Normal 4 9 3_DALYVIAI" xfId="970"/>
    <cellStyle name="Normal 4 9 4" xfId="971"/>
    <cellStyle name="Normal 4 9 4 2" xfId="972"/>
    <cellStyle name="Normal 4 9 4 2 2" xfId="973"/>
    <cellStyle name="Normal 4 9 4 3" xfId="974"/>
    <cellStyle name="Normal 4 9 4 3 2" xfId="975"/>
    <cellStyle name="Normal 4 9 4 4" xfId="976"/>
    <cellStyle name="Normal 4 9 4 4 2" xfId="977"/>
    <cellStyle name="Normal 4 9 4 5" xfId="978"/>
    <cellStyle name="Normal 4 9 4_DALYVIAI" xfId="979"/>
    <cellStyle name="Normal 4 9 5" xfId="980"/>
    <cellStyle name="Normal 4 9 5 2" xfId="981"/>
    <cellStyle name="Normal 4 9 5 2 2" xfId="982"/>
    <cellStyle name="Normal 4 9 5 3" xfId="983"/>
    <cellStyle name="Normal 4 9 5 3 2" xfId="984"/>
    <cellStyle name="Normal 4 9 5 4" xfId="985"/>
    <cellStyle name="Normal 4 9 5 4 2" xfId="986"/>
    <cellStyle name="Normal 4 9 5 5" xfId="987"/>
    <cellStyle name="Normal 4 9 5_DALYVIAI" xfId="988"/>
    <cellStyle name="Normal 4 9 6" xfId="989"/>
    <cellStyle name="Normal 4 9 6 2" xfId="990"/>
    <cellStyle name="Normal 4 9 6 2 2" xfId="991"/>
    <cellStyle name="Normal 4 9 6 3" xfId="992"/>
    <cellStyle name="Normal 4 9 6 3 2" xfId="993"/>
    <cellStyle name="Normal 4 9 6 4" xfId="994"/>
    <cellStyle name="Normal 4 9 6 4 2" xfId="995"/>
    <cellStyle name="Normal 4 9 6 5" xfId="996"/>
    <cellStyle name="Normal 4 9 6_DALYVIAI" xfId="997"/>
    <cellStyle name="Normal 4 9 7" xfId="998"/>
    <cellStyle name="Normal 4 9 7 2" xfId="999"/>
    <cellStyle name="Normal 4 9 8" xfId="1000"/>
    <cellStyle name="Normal 4 9 8 2" xfId="1001"/>
    <cellStyle name="Normal 4 9 9" xfId="1002"/>
    <cellStyle name="Normal 4 9 9 2" xfId="1003"/>
    <cellStyle name="Normal 4 9_DALYVIAI" xfId="1004"/>
    <cellStyle name="Normal 4_DALYVIAI" xfId="1005"/>
    <cellStyle name="Normal 5" xfId="1006"/>
    <cellStyle name="Normal 5 2" xfId="1007"/>
    <cellStyle name="Normal 5 2 2" xfId="1008"/>
    <cellStyle name="Normal 5 2 2 2" xfId="1009"/>
    <cellStyle name="Normal 5 2 2 3" xfId="1010"/>
    <cellStyle name="Normal 5 2 2 4" xfId="1011"/>
    <cellStyle name="Normal 5 2 2 5" xfId="1012"/>
    <cellStyle name="Normal 5 2 2_DALYVIAI" xfId="1013"/>
    <cellStyle name="Normal 5 2 3" xfId="1014"/>
    <cellStyle name="Normal 5 2 4" xfId="1015"/>
    <cellStyle name="Normal 5 2 4 2" xfId="1016"/>
    <cellStyle name="Normal 5 2 5" xfId="1017"/>
    <cellStyle name="Normal 5 2 5 2" xfId="1018"/>
    <cellStyle name="Normal 5 2_DALYVIAI" xfId="1019"/>
    <cellStyle name="Normal 5 3" xfId="1020"/>
    <cellStyle name="Normal 5 3 2" xfId="1021"/>
    <cellStyle name="Normal 5 3 2 2" xfId="1022"/>
    <cellStyle name="Normal 5 3 3" xfId="1023"/>
    <cellStyle name="Normal 5 3 3 2" xfId="1024"/>
    <cellStyle name="Normal 5 3 4" xfId="1025"/>
    <cellStyle name="Normal 5 3 4 2" xfId="1026"/>
    <cellStyle name="Normal 5 3_DALYVIAI" xfId="1027"/>
    <cellStyle name="Normal 5 4" xfId="1028"/>
    <cellStyle name="Normal 5 5" xfId="1029"/>
    <cellStyle name="Normal 5 6" xfId="1030"/>
    <cellStyle name="Normal 5_DALYVIAI" xfId="1031"/>
    <cellStyle name="Normal 6" xfId="1032"/>
    <cellStyle name="Normal 6 2" xfId="1033"/>
    <cellStyle name="Normal 6 2 2" xfId="1034"/>
    <cellStyle name="Normal 6 2 2 2" xfId="1035"/>
    <cellStyle name="Normal 6 2 3" xfId="1036"/>
    <cellStyle name="Normal 6 2 3 2" xfId="1037"/>
    <cellStyle name="Normal 6 2 4" xfId="1038"/>
    <cellStyle name="Normal 6 2 4 2" xfId="1039"/>
    <cellStyle name="Normal 6 2 5" xfId="1040"/>
    <cellStyle name="Normal 6 2_DALYVIAI" xfId="1041"/>
    <cellStyle name="Normal 6 3" xfId="1042"/>
    <cellStyle name="Normal 6 3 2" xfId="1043"/>
    <cellStyle name="Normal 6 3 2 2" xfId="1044"/>
    <cellStyle name="Normal 6 3 3" xfId="1045"/>
    <cellStyle name="Normal 6 3 3 2" xfId="1046"/>
    <cellStyle name="Normal 6 3 4" xfId="1047"/>
    <cellStyle name="Normal 6 3 4 2" xfId="1048"/>
    <cellStyle name="Normal 6 3 5" xfId="1049"/>
    <cellStyle name="Normal 6 3_DALYVIAI" xfId="1050"/>
    <cellStyle name="Normal 6 4" xfId="1051"/>
    <cellStyle name="Normal 6 4 2" xfId="1052"/>
    <cellStyle name="Normal 6 4 2 2" xfId="1053"/>
    <cellStyle name="Normal 6 4 3" xfId="1054"/>
    <cellStyle name="Normal 6 4 3 2" xfId="1055"/>
    <cellStyle name="Normal 6 4 4" xfId="1056"/>
    <cellStyle name="Normal 6 4 4 2" xfId="1057"/>
    <cellStyle name="Normal 6 4 5" xfId="1058"/>
    <cellStyle name="Normal 6 4_DALYVIAI" xfId="1059"/>
    <cellStyle name="Normal 6 5" xfId="1060"/>
    <cellStyle name="Normal 6 6" xfId="1061"/>
    <cellStyle name="Normal 6 6 2" xfId="1062"/>
    <cellStyle name="Normal 6 6 2 2" xfId="1063"/>
    <cellStyle name="Normal 6 6 3" xfId="1064"/>
    <cellStyle name="Normal 6 6 3 2" xfId="1065"/>
    <cellStyle name="Normal 6 6 4" xfId="1066"/>
    <cellStyle name="Normal 6 6 4 2" xfId="1067"/>
    <cellStyle name="Normal 6 6_DALYVIAI" xfId="1068"/>
    <cellStyle name="Normal 6 7" xfId="1069"/>
    <cellStyle name="Normal 6 8" xfId="1070"/>
    <cellStyle name="Normal 6 9" xfId="1071"/>
    <cellStyle name="Normal 6_DALYVIAI" xfId="1072"/>
    <cellStyle name="Normal 7" xfId="1073"/>
    <cellStyle name="Normal 7 2" xfId="1074"/>
    <cellStyle name="Normal 7 2 2" xfId="1075"/>
    <cellStyle name="Normal 7 2 2 2" xfId="1076"/>
    <cellStyle name="Normal 7 2 2 2 2" xfId="1077"/>
    <cellStyle name="Normal 7 2 2 3" xfId="1078"/>
    <cellStyle name="Normal 7 2 2 3 2" xfId="1079"/>
    <cellStyle name="Normal 7 2 2 4" xfId="1080"/>
    <cellStyle name="Normal 7 2 2 4 2" xfId="1081"/>
    <cellStyle name="Normal 7 2 2_DALYVIAI" xfId="1082"/>
    <cellStyle name="Normal 7 2 3" xfId="1083"/>
    <cellStyle name="Normal 7 2 3 2" xfId="1084"/>
    <cellStyle name="Normal 7 2 4" xfId="1085"/>
    <cellStyle name="Normal 7 2 5" xfId="1086"/>
    <cellStyle name="Normal 7 2 6" xfId="1087"/>
    <cellStyle name="Normal 7 2_DALYVIAI" xfId="1088"/>
    <cellStyle name="Normal 7 3" xfId="1089"/>
    <cellStyle name="Normal 7 4" xfId="1090"/>
    <cellStyle name="Normal 7 5" xfId="1091"/>
    <cellStyle name="Normal 7 6" xfId="1092"/>
    <cellStyle name="Normal 7_DALYVIAI" xfId="1093"/>
    <cellStyle name="Normal 8" xfId="1094"/>
    <cellStyle name="Normal 8 2" xfId="1095"/>
    <cellStyle name="Normal 8 2 2" xfId="1096"/>
    <cellStyle name="Normal 8 2 2 2" xfId="1097"/>
    <cellStyle name="Normal 8 2 2 2 2" xfId="1098"/>
    <cellStyle name="Normal 8 2 2 3" xfId="1099"/>
    <cellStyle name="Normal 8 2 2 3 2" xfId="1100"/>
    <cellStyle name="Normal 8 2 2 4" xfId="1101"/>
    <cellStyle name="Normal 8 2 2 4 2" xfId="1102"/>
    <cellStyle name="Normal 8 2 2 5" xfId="1103"/>
    <cellStyle name="Normal 8 2 2_DALYVIAI" xfId="1104"/>
    <cellStyle name="Normal 8 2 3" xfId="1105"/>
    <cellStyle name="Normal 8 2 3 2" xfId="1106"/>
    <cellStyle name="Normal 8 2 4" xfId="1107"/>
    <cellStyle name="Normal 8 2 4 2" xfId="1108"/>
    <cellStyle name="Normal 8 2 5" xfId="1109"/>
    <cellStyle name="Normal 8 2 5 2" xfId="1110"/>
    <cellStyle name="Normal 8 2 6" xfId="1111"/>
    <cellStyle name="Normal 8 2_DALYVIAI" xfId="1112"/>
    <cellStyle name="Normal 8 3" xfId="1113"/>
    <cellStyle name="Normal 8 4" xfId="1114"/>
    <cellStyle name="Normal 8 4 2" xfId="1115"/>
    <cellStyle name="Normal 8 4 2 2" xfId="1116"/>
    <cellStyle name="Normal 8 4 3" xfId="1117"/>
    <cellStyle name="Normal 8 4 3 2" xfId="1118"/>
    <cellStyle name="Normal 8 4 4" xfId="1119"/>
    <cellStyle name="Normal 8 4 4 2" xfId="1120"/>
    <cellStyle name="Normal 8 4_DALYVIAI" xfId="1121"/>
    <cellStyle name="Normal 8 5" xfId="1122"/>
    <cellStyle name="Normal 8 6" xfId="1123"/>
    <cellStyle name="Normal 8 7" xfId="1124"/>
    <cellStyle name="Normal 8_DALYVIAI" xfId="1125"/>
    <cellStyle name="Normal 9" xfId="1126"/>
    <cellStyle name="Normal 9 10" xfId="1127"/>
    <cellStyle name="Normal 9 2" xfId="1128"/>
    <cellStyle name="Normal 9 2 2" xfId="1129"/>
    <cellStyle name="Normal 9 2 2 2" xfId="1130"/>
    <cellStyle name="Normal 9 2 3" xfId="1131"/>
    <cellStyle name="Normal 9 2 3 2" xfId="1132"/>
    <cellStyle name="Normal 9 2 4" xfId="1133"/>
    <cellStyle name="Normal 9 2 4 2" xfId="1134"/>
    <cellStyle name="Normal 9 2 5" xfId="1135"/>
    <cellStyle name="Normal 9 2_DALYVIAI" xfId="1136"/>
    <cellStyle name="Normal 9 3" xfId="1137"/>
    <cellStyle name="Normal 9 3 2" xfId="1138"/>
    <cellStyle name="Normal 9 3 2 2" xfId="1139"/>
    <cellStyle name="Normal 9 3 2 2 2" xfId="1140"/>
    <cellStyle name="Normal 9 3 2 3" xfId="1141"/>
    <cellStyle name="Normal 9 3 2 3 2" xfId="1142"/>
    <cellStyle name="Normal 9 3 2 4" xfId="1143"/>
    <cellStyle name="Normal 9 3 2 4 2" xfId="1144"/>
    <cellStyle name="Normal 9 3 2 5" xfId="1145"/>
    <cellStyle name="Normal 9 3 2_DALYVIAI" xfId="1146"/>
    <cellStyle name="Normal 9 3 3" xfId="1147"/>
    <cellStyle name="Normal 9 3 3 2" xfId="1148"/>
    <cellStyle name="Normal 9 3 4" xfId="1149"/>
    <cellStyle name="Normal 9 3 4 2" xfId="1150"/>
    <cellStyle name="Normal 9 3 5" xfId="1151"/>
    <cellStyle name="Normal 9 3 5 2" xfId="1152"/>
    <cellStyle name="Normal 9 3 6" xfId="1153"/>
    <cellStyle name="Normal 9 3_DALYVIAI" xfId="1154"/>
    <cellStyle name="Normal 9 4" xfId="1155"/>
    <cellStyle name="Normal 9 4 2" xfId="1156"/>
    <cellStyle name="Normal 9 4 2 2" xfId="1157"/>
    <cellStyle name="Normal 9 4 3" xfId="1158"/>
    <cellStyle name="Normal 9 4 3 2" xfId="1159"/>
    <cellStyle name="Normal 9 4 4" xfId="1160"/>
    <cellStyle name="Normal 9 4 4 2" xfId="1161"/>
    <cellStyle name="Normal 9 4 5" xfId="1162"/>
    <cellStyle name="Normal 9 4_DALYVIAI" xfId="1163"/>
    <cellStyle name="Normal 9 5" xfId="1164"/>
    <cellStyle name="Normal 9 5 2" xfId="1165"/>
    <cellStyle name="Normal 9 5 2 2" xfId="1166"/>
    <cellStyle name="Normal 9 5 3" xfId="1167"/>
    <cellStyle name="Normal 9 5 3 2" xfId="1168"/>
    <cellStyle name="Normal 9 5 4" xfId="1169"/>
    <cellStyle name="Normal 9 5 4 2" xfId="1170"/>
    <cellStyle name="Normal 9 5 5" xfId="1171"/>
    <cellStyle name="Normal 9 5_DALYVIAI" xfId="1172"/>
    <cellStyle name="Normal 9 6" xfId="1173"/>
    <cellStyle name="Normal 9 7" xfId="1174"/>
    <cellStyle name="Normal 9 7 2" xfId="1175"/>
    <cellStyle name="Normal 9 7 2 2" xfId="1176"/>
    <cellStyle name="Normal 9 7 3" xfId="1177"/>
    <cellStyle name="Normal 9 7 3 2" xfId="1178"/>
    <cellStyle name="Normal 9 7 4" xfId="1179"/>
    <cellStyle name="Normal 9 7 4 2" xfId="1180"/>
    <cellStyle name="Normal 9 7_DALYVIAI" xfId="1181"/>
    <cellStyle name="Normal 9 8" xfId="1182"/>
    <cellStyle name="Normal 9 9" xfId="1183"/>
    <cellStyle name="Normal 9_DALYVIAI" xfId="1184"/>
    <cellStyle name="Normal_05-19-20 VVP VJcZ" xfId="1185"/>
    <cellStyle name="Normal_Komandiniai" xfId="1186"/>
    <cellStyle name="Note" xfId="1187"/>
    <cellStyle name="Output" xfId="1188"/>
    <cellStyle name="Paprastas 2" xfId="1189"/>
    <cellStyle name="Percent" xfId="1190"/>
    <cellStyle name="Percent [0]" xfId="1191"/>
    <cellStyle name="Percent [00]" xfId="1192"/>
    <cellStyle name="Percent [2]" xfId="1193"/>
    <cellStyle name="PrePop Currency (0)" xfId="1194"/>
    <cellStyle name="PrePop Currency (2)" xfId="1195"/>
    <cellStyle name="PrePop Units (0)" xfId="1196"/>
    <cellStyle name="PrePop Units (1)" xfId="1197"/>
    <cellStyle name="PrePop Units (2)" xfId="1198"/>
    <cellStyle name="Text Indent A" xfId="1199"/>
    <cellStyle name="Text Indent B" xfId="1200"/>
    <cellStyle name="Text Indent C" xfId="1201"/>
    <cellStyle name="Title" xfId="1202"/>
    <cellStyle name="Total" xfId="1203"/>
    <cellStyle name="Walutowy [0]_PLDT" xfId="1204"/>
    <cellStyle name="Walutowy_PLDT" xfId="1205"/>
    <cellStyle name="Warning Text" xfId="1206"/>
    <cellStyle name="Обычный_Итоговый спартакиады 1991-92 г" xfId="1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externalLink" Target="externalLinks/externalLink1.xml" /><Relationship Id="rId68" Type="http://schemas.openxmlformats.org/officeDocument/2006/relationships/externalLink" Target="externalLinks/externalLink2.xml" /><Relationship Id="rId69" Type="http://schemas.openxmlformats.org/officeDocument/2006/relationships/externalLink" Target="externalLinks/externalLink3.xml" /><Relationship Id="rId70" Type="http://schemas.openxmlformats.org/officeDocument/2006/relationships/externalLink" Target="externalLinks/externalLink4.xml" /><Relationship Id="rId71" Type="http://schemas.openxmlformats.org/officeDocument/2006/relationships/externalLink" Target="externalLinks/externalLink5.xml" /><Relationship Id="rId72" Type="http://schemas.openxmlformats.org/officeDocument/2006/relationships/externalLink" Target="externalLinks/externalLink6.xml" /><Relationship Id="rId73" Type="http://schemas.openxmlformats.org/officeDocument/2006/relationships/externalLink" Target="externalLinks/externalLink7.xml" /><Relationship Id="rId74" Type="http://schemas.openxmlformats.org/officeDocument/2006/relationships/externalLink" Target="externalLinks/externalLink8.xml" /><Relationship Id="rId75" Type="http://schemas.openxmlformats.org/officeDocument/2006/relationships/externalLink" Target="externalLinks/externalLink9.xml" /><Relationship Id="rId7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nts%20and%20Settings/User/Desktop/Varzybos/protokolai2009ziema/LJnP0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Varzybos\protokolai2009ziema\LJnP02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newest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newest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Klaip&#279;dos%20&#269;empionat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Klaip&#279;dos%20&#269;empionata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Z44"/>
  <sheetViews>
    <sheetView tabSelected="1" zoomScalePageLayoutView="0" workbookViewId="0" topLeftCell="A16">
      <selection activeCell="C20" sqref="C20"/>
    </sheetView>
  </sheetViews>
  <sheetFormatPr defaultColWidth="9.140625" defaultRowHeight="12.75"/>
  <cols>
    <col min="1" max="1" width="4.421875" style="2" customWidth="1"/>
    <col min="2" max="2" width="0.5625" style="2" customWidth="1"/>
    <col min="3" max="3" width="3.7109375" style="2" customWidth="1"/>
    <col min="4" max="25" width="5.7109375" style="2" customWidth="1"/>
    <col min="26" max="26" width="9.00390625" style="2" customWidth="1"/>
    <col min="27" max="41" width="5.7109375" style="2" customWidth="1"/>
    <col min="42" max="16384" width="9.140625" style="2" customWidth="1"/>
  </cols>
  <sheetData>
    <row r="1" ht="12.75">
      <c r="B1" s="6"/>
    </row>
    <row r="2" ht="12.75">
      <c r="B2" s="6"/>
    </row>
    <row r="3" ht="12.75">
      <c r="B3" s="6"/>
    </row>
    <row r="4" ht="12.75">
      <c r="B4" s="6"/>
    </row>
    <row r="5" ht="12.75">
      <c r="B5" s="6"/>
    </row>
    <row r="6" ht="12.75">
      <c r="B6" s="6"/>
    </row>
    <row r="7" ht="12.75">
      <c r="B7" s="6"/>
    </row>
    <row r="8" ht="12.75">
      <c r="B8" s="6"/>
    </row>
    <row r="9" spans="2:16" ht="12.75">
      <c r="B9" s="6"/>
      <c r="P9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spans="2:4" ht="15.75">
      <c r="B17" s="6"/>
      <c r="D17" s="61"/>
    </row>
    <row r="18" spans="2:4" ht="20.25">
      <c r="B18" s="6"/>
      <c r="D18" s="134" t="s">
        <v>194</v>
      </c>
    </row>
    <row r="19" spans="2:4" ht="15.75">
      <c r="B19" s="6"/>
      <c r="D19" s="61"/>
    </row>
    <row r="20" spans="2:4" ht="17.25" customHeight="1">
      <c r="B20" s="6"/>
      <c r="D20" s="7"/>
    </row>
    <row r="21" ht="4.5" customHeight="1">
      <c r="B21" s="6"/>
    </row>
    <row r="22" spans="1:26" ht="3" customHeight="1">
      <c r="A22" s="8"/>
      <c r="B22" s="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4.5" customHeight="1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  <row r="32" spans="2:4" ht="15.75">
      <c r="B32" s="6"/>
      <c r="D32" s="5" t="s">
        <v>196</v>
      </c>
    </row>
    <row r="33" spans="1:9" ht="6.75" customHeight="1">
      <c r="A33" s="9"/>
      <c r="B33" s="10"/>
      <c r="C33" s="9"/>
      <c r="D33" s="9"/>
      <c r="E33" s="9"/>
      <c r="F33" s="9"/>
      <c r="G33" s="9"/>
      <c r="H33" s="9"/>
      <c r="I33" s="9"/>
    </row>
    <row r="34" ht="6.75" customHeight="1">
      <c r="B34" s="6"/>
    </row>
    <row r="35" spans="2:4" ht="15.75">
      <c r="B35" s="6"/>
      <c r="D35" s="3" t="s">
        <v>11</v>
      </c>
    </row>
    <row r="36" ht="12.75">
      <c r="B36" s="6"/>
    </row>
    <row r="37" ht="12.75">
      <c r="B37" s="6"/>
    </row>
    <row r="38" ht="12.75">
      <c r="B38" s="6"/>
    </row>
    <row r="39" spans="2:15" ht="12.75">
      <c r="B39" s="6"/>
      <c r="E39" s="333" t="s">
        <v>15</v>
      </c>
      <c r="F39" s="333"/>
      <c r="G39" s="333"/>
      <c r="H39" s="333"/>
      <c r="I39" s="333"/>
      <c r="J39" s="333"/>
      <c r="K39" s="333"/>
      <c r="L39" s="334" t="s">
        <v>266</v>
      </c>
      <c r="M39" s="334"/>
      <c r="N39" s="334"/>
      <c r="O39" s="333"/>
    </row>
    <row r="40" spans="2:15" ht="12.75">
      <c r="B40" s="6"/>
      <c r="E40" s="333"/>
      <c r="F40" s="333"/>
      <c r="G40" s="333"/>
      <c r="H40" s="333"/>
      <c r="I40" s="333"/>
      <c r="J40" s="333"/>
      <c r="K40" s="333"/>
      <c r="L40" s="333"/>
      <c r="M40" s="333"/>
      <c r="N40" s="335"/>
      <c r="O40" s="333"/>
    </row>
    <row r="41" spans="2:15" ht="12.75">
      <c r="B41" s="6"/>
      <c r="E41" s="333" t="s">
        <v>13</v>
      </c>
      <c r="F41" s="333"/>
      <c r="G41" s="333"/>
      <c r="H41" s="333"/>
      <c r="I41" s="333"/>
      <c r="J41" s="333"/>
      <c r="K41" s="333"/>
      <c r="L41" s="333" t="s">
        <v>12</v>
      </c>
      <c r="M41" s="333"/>
      <c r="N41" s="333"/>
      <c r="O41" s="333"/>
    </row>
    <row r="42" spans="2:15" ht="12.75">
      <c r="B42" s="6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</row>
    <row r="43" spans="2:15" ht="12.75">
      <c r="B43" s="6"/>
      <c r="E43" s="333" t="s">
        <v>264</v>
      </c>
      <c r="F43" s="333"/>
      <c r="G43" s="333"/>
      <c r="H43" s="333"/>
      <c r="I43" s="333"/>
      <c r="J43" s="333"/>
      <c r="K43" s="333"/>
      <c r="L43" s="333" t="s">
        <v>265</v>
      </c>
      <c r="M43" s="333"/>
      <c r="N43" s="335"/>
      <c r="O43" s="333"/>
    </row>
    <row r="44" ht="12.75">
      <c r="N44" s="1"/>
    </row>
  </sheetData>
  <sheetProtection/>
  <printOptions/>
  <pageMargins left="0.2362204724409449" right="0.15748031496062992" top="0.52" bottom="0.43" header="0.5118110236220472" footer="0.5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5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9.140625" style="45" bestFit="1" customWidth="1"/>
    <col min="5" max="5" width="10.7109375" style="58" customWidth="1"/>
    <col min="6" max="6" width="15.57421875" style="59" bestFit="1" customWidth="1"/>
    <col min="7" max="7" width="18.28125" style="59" bestFit="1" customWidth="1"/>
    <col min="8" max="8" width="13.421875" style="59" bestFit="1" customWidth="1"/>
    <col min="9" max="9" width="9.140625" style="88" customWidth="1"/>
    <col min="10" max="10" width="23.8515625" style="37" bestFit="1" customWidth="1"/>
    <col min="11" max="16384" width="9.140625" style="45" customWidth="1"/>
  </cols>
  <sheetData>
    <row r="1" spans="1:10" s="61" customFormat="1" ht="15.75">
      <c r="A1" s="326" t="s">
        <v>194</v>
      </c>
      <c r="D1" s="62"/>
      <c r="E1" s="74"/>
      <c r="F1" s="74"/>
      <c r="G1" s="74"/>
      <c r="H1" s="92"/>
      <c r="I1" s="65"/>
      <c r="J1" s="93"/>
    </row>
    <row r="2" spans="1:10" s="61" customFormat="1" ht="15.75">
      <c r="A2" s="61" t="s">
        <v>935</v>
      </c>
      <c r="D2" s="62"/>
      <c r="E2" s="74"/>
      <c r="F2" s="74"/>
      <c r="G2" s="92"/>
      <c r="H2" s="92"/>
      <c r="I2" s="65"/>
      <c r="J2" s="94"/>
    </row>
    <row r="3" spans="1:10" s="37" customFormat="1" ht="12" customHeight="1">
      <c r="A3" s="233"/>
      <c r="B3" s="233"/>
      <c r="C3" s="233"/>
      <c r="D3" s="311"/>
      <c r="E3" s="234"/>
      <c r="F3" s="312"/>
      <c r="G3" s="312"/>
      <c r="H3" s="312"/>
      <c r="I3" s="313"/>
      <c r="J3" s="314"/>
    </row>
    <row r="4" spans="1:10" s="60" customFormat="1" ht="15.75">
      <c r="A4" s="236"/>
      <c r="B4" s="236"/>
      <c r="C4" s="231" t="s">
        <v>23</v>
      </c>
      <c r="D4" s="231"/>
      <c r="E4" s="271"/>
      <c r="F4" s="271"/>
      <c r="G4" s="271"/>
      <c r="H4" s="296"/>
      <c r="I4" s="315"/>
      <c r="J4" s="236"/>
    </row>
    <row r="5" spans="1:10" s="60" customFormat="1" ht="18" customHeight="1" thickBot="1">
      <c r="A5" s="236"/>
      <c r="B5" s="236"/>
      <c r="C5" s="231">
        <v>1</v>
      </c>
      <c r="D5" s="231" t="s">
        <v>947</v>
      </c>
      <c r="E5" s="271"/>
      <c r="F5" s="271"/>
      <c r="G5" s="271"/>
      <c r="H5" s="296"/>
      <c r="I5" s="315"/>
      <c r="J5" s="236"/>
    </row>
    <row r="6" spans="1:10" s="53" customFormat="1" ht="18" customHeight="1" thickBot="1">
      <c r="A6" s="95" t="s">
        <v>18</v>
      </c>
      <c r="B6" s="316" t="s">
        <v>19</v>
      </c>
      <c r="C6" s="239" t="s">
        <v>0</v>
      </c>
      <c r="D6" s="240" t="s">
        <v>1</v>
      </c>
      <c r="E6" s="241" t="s">
        <v>10</v>
      </c>
      <c r="F6" s="242" t="s">
        <v>2</v>
      </c>
      <c r="G6" s="242" t="s">
        <v>3</v>
      </c>
      <c r="H6" s="242" t="s">
        <v>16</v>
      </c>
      <c r="I6" s="317" t="s">
        <v>4</v>
      </c>
      <c r="J6" s="248" t="s">
        <v>5</v>
      </c>
    </row>
    <row r="7" spans="1:10" ht="18" customHeight="1">
      <c r="A7" s="301">
        <v>1</v>
      </c>
      <c r="B7" s="303"/>
      <c r="C7" s="328"/>
      <c r="D7" s="327"/>
      <c r="E7" s="329"/>
      <c r="F7" s="330"/>
      <c r="G7" s="330"/>
      <c r="H7" s="330"/>
      <c r="I7" s="318"/>
      <c r="J7" s="331"/>
    </row>
    <row r="8" spans="1:10" ht="18" customHeight="1">
      <c r="A8" s="301">
        <v>2</v>
      </c>
      <c r="B8" s="303">
        <v>146</v>
      </c>
      <c r="C8" s="328" t="s">
        <v>817</v>
      </c>
      <c r="D8" s="327" t="s">
        <v>818</v>
      </c>
      <c r="E8" s="329" t="s">
        <v>819</v>
      </c>
      <c r="F8" s="330" t="s">
        <v>190</v>
      </c>
      <c r="G8" s="330" t="s">
        <v>181</v>
      </c>
      <c r="H8" s="330" t="s">
        <v>842</v>
      </c>
      <c r="I8" s="318">
        <v>46.55</v>
      </c>
      <c r="J8" s="331" t="s">
        <v>820</v>
      </c>
    </row>
    <row r="9" spans="1:10" ht="18" customHeight="1">
      <c r="A9" s="301">
        <v>3</v>
      </c>
      <c r="B9" s="303">
        <v>109</v>
      </c>
      <c r="C9" s="328" t="s">
        <v>223</v>
      </c>
      <c r="D9" s="327" t="s">
        <v>699</v>
      </c>
      <c r="E9" s="329" t="s">
        <v>516</v>
      </c>
      <c r="F9" s="330" t="s">
        <v>125</v>
      </c>
      <c r="G9" s="330" t="s">
        <v>124</v>
      </c>
      <c r="H9" s="330"/>
      <c r="I9" s="318">
        <v>42.32</v>
      </c>
      <c r="J9" s="331" t="s">
        <v>167</v>
      </c>
    </row>
    <row r="10" spans="1:10" ht="18" customHeight="1">
      <c r="A10" s="301">
        <v>4</v>
      </c>
      <c r="B10" s="303">
        <v>28</v>
      </c>
      <c r="C10" s="328" t="s">
        <v>92</v>
      </c>
      <c r="D10" s="327" t="s">
        <v>159</v>
      </c>
      <c r="E10" s="329" t="s">
        <v>382</v>
      </c>
      <c r="F10" s="330" t="s">
        <v>141</v>
      </c>
      <c r="G10" s="330" t="s">
        <v>160</v>
      </c>
      <c r="H10" s="330"/>
      <c r="I10" s="318">
        <v>45.48</v>
      </c>
      <c r="J10" s="331" t="s">
        <v>161</v>
      </c>
    </row>
    <row r="11" spans="1:10" s="60" customFormat="1" ht="18" customHeight="1" thickBot="1">
      <c r="A11" s="236"/>
      <c r="B11" s="236"/>
      <c r="C11" s="231">
        <v>2</v>
      </c>
      <c r="D11" s="231" t="s">
        <v>947</v>
      </c>
      <c r="E11" s="271"/>
      <c r="F11" s="271"/>
      <c r="G11" s="271"/>
      <c r="H11" s="296"/>
      <c r="I11" s="315"/>
      <c r="J11" s="236"/>
    </row>
    <row r="12" spans="1:10" s="53" customFormat="1" ht="18" customHeight="1" thickBot="1">
      <c r="A12" s="95" t="s">
        <v>18</v>
      </c>
      <c r="B12" s="316" t="s">
        <v>19</v>
      </c>
      <c r="C12" s="239" t="s">
        <v>0</v>
      </c>
      <c r="D12" s="240" t="s">
        <v>1</v>
      </c>
      <c r="E12" s="241" t="s">
        <v>10</v>
      </c>
      <c r="F12" s="242" t="s">
        <v>2</v>
      </c>
      <c r="G12" s="242" t="s">
        <v>3</v>
      </c>
      <c r="H12" s="242" t="s">
        <v>16</v>
      </c>
      <c r="I12" s="317" t="s">
        <v>4</v>
      </c>
      <c r="J12" s="248" t="s">
        <v>5</v>
      </c>
    </row>
    <row r="13" spans="1:10" ht="18" customHeight="1">
      <c r="A13" s="301">
        <v>1</v>
      </c>
      <c r="B13" s="303"/>
      <c r="C13" s="328"/>
      <c r="D13" s="327"/>
      <c r="E13" s="329"/>
      <c r="F13" s="330"/>
      <c r="G13" s="330"/>
      <c r="H13" s="330"/>
      <c r="I13" s="318"/>
      <c r="J13" s="331"/>
    </row>
    <row r="14" spans="1:10" ht="18" customHeight="1">
      <c r="A14" s="301">
        <v>2</v>
      </c>
      <c r="B14" s="303">
        <v>83</v>
      </c>
      <c r="C14" s="328" t="s">
        <v>92</v>
      </c>
      <c r="D14" s="327" t="s">
        <v>586</v>
      </c>
      <c r="E14" s="329">
        <v>36942</v>
      </c>
      <c r="F14" s="330" t="s">
        <v>47</v>
      </c>
      <c r="G14" s="330" t="s">
        <v>113</v>
      </c>
      <c r="H14" s="330"/>
      <c r="I14" s="318">
        <v>46.15</v>
      </c>
      <c r="J14" s="331" t="s">
        <v>165</v>
      </c>
    </row>
    <row r="15" spans="1:10" ht="18" customHeight="1">
      <c r="A15" s="301">
        <v>3</v>
      </c>
      <c r="B15" s="303">
        <v>79</v>
      </c>
      <c r="C15" s="328" t="s">
        <v>107</v>
      </c>
      <c r="D15" s="327" t="s">
        <v>542</v>
      </c>
      <c r="E15" s="329" t="s">
        <v>535</v>
      </c>
      <c r="F15" s="330" t="s">
        <v>218</v>
      </c>
      <c r="G15" s="330" t="s">
        <v>536</v>
      </c>
      <c r="H15" s="330"/>
      <c r="I15" s="318">
        <v>52.79</v>
      </c>
      <c r="J15" s="331" t="s">
        <v>219</v>
      </c>
    </row>
    <row r="16" spans="1:10" ht="18" customHeight="1">
      <c r="A16" s="301">
        <v>4</v>
      </c>
      <c r="B16" s="303">
        <v>42</v>
      </c>
      <c r="C16" s="328" t="s">
        <v>186</v>
      </c>
      <c r="D16" s="327" t="s">
        <v>217</v>
      </c>
      <c r="E16" s="329" t="s">
        <v>437</v>
      </c>
      <c r="F16" s="330" t="s">
        <v>78</v>
      </c>
      <c r="G16" s="330" t="s">
        <v>368</v>
      </c>
      <c r="H16" s="330"/>
      <c r="I16" s="318" t="s">
        <v>978</v>
      </c>
      <c r="J16" s="331" t="s">
        <v>427</v>
      </c>
    </row>
    <row r="17" spans="1:10" s="60" customFormat="1" ht="18" customHeight="1" thickBot="1">
      <c r="A17" s="236"/>
      <c r="B17" s="236"/>
      <c r="C17" s="231">
        <v>3</v>
      </c>
      <c r="D17" s="231" t="s">
        <v>947</v>
      </c>
      <c r="E17" s="271"/>
      <c r="F17" s="271"/>
      <c r="G17" s="271"/>
      <c r="H17" s="296"/>
      <c r="I17" s="315"/>
      <c r="J17" s="236"/>
    </row>
    <row r="18" spans="1:10" s="53" customFormat="1" ht="18" customHeight="1" thickBot="1">
      <c r="A18" s="95" t="s">
        <v>18</v>
      </c>
      <c r="B18" s="316" t="s">
        <v>19</v>
      </c>
      <c r="C18" s="239" t="s">
        <v>0</v>
      </c>
      <c r="D18" s="240" t="s">
        <v>1</v>
      </c>
      <c r="E18" s="241" t="s">
        <v>10</v>
      </c>
      <c r="F18" s="242" t="s">
        <v>2</v>
      </c>
      <c r="G18" s="242" t="s">
        <v>3</v>
      </c>
      <c r="H18" s="242" t="s">
        <v>16</v>
      </c>
      <c r="I18" s="317" t="s">
        <v>4</v>
      </c>
      <c r="J18" s="248" t="s">
        <v>5</v>
      </c>
    </row>
    <row r="19" spans="1:10" ht="18" customHeight="1">
      <c r="A19" s="301">
        <v>1</v>
      </c>
      <c r="B19" s="303"/>
      <c r="C19" s="328"/>
      <c r="D19" s="327"/>
      <c r="E19" s="329"/>
      <c r="F19" s="330"/>
      <c r="G19" s="330"/>
      <c r="H19" s="330"/>
      <c r="I19" s="318"/>
      <c r="J19" s="331"/>
    </row>
    <row r="20" spans="1:10" ht="18" customHeight="1">
      <c r="A20" s="301">
        <v>2</v>
      </c>
      <c r="B20" s="303">
        <v>80</v>
      </c>
      <c r="C20" s="328" t="s">
        <v>539</v>
      </c>
      <c r="D20" s="327" t="s">
        <v>543</v>
      </c>
      <c r="E20" s="329" t="s">
        <v>305</v>
      </c>
      <c r="F20" s="330" t="s">
        <v>218</v>
      </c>
      <c r="G20" s="330" t="s">
        <v>536</v>
      </c>
      <c r="H20" s="330"/>
      <c r="I20" s="318">
        <v>53.65</v>
      </c>
      <c r="J20" s="331" t="s">
        <v>219</v>
      </c>
    </row>
    <row r="21" spans="1:10" ht="18" customHeight="1">
      <c r="A21" s="301">
        <v>3</v>
      </c>
      <c r="B21" s="303">
        <v>147</v>
      </c>
      <c r="C21" s="328" t="s">
        <v>229</v>
      </c>
      <c r="D21" s="327" t="s">
        <v>821</v>
      </c>
      <c r="E21" s="329" t="s">
        <v>822</v>
      </c>
      <c r="F21" s="330" t="s">
        <v>190</v>
      </c>
      <c r="G21" s="330" t="s">
        <v>181</v>
      </c>
      <c r="H21" s="330" t="s">
        <v>842</v>
      </c>
      <c r="I21" s="318">
        <v>49.45</v>
      </c>
      <c r="J21" s="331" t="s">
        <v>138</v>
      </c>
    </row>
    <row r="22" spans="1:10" ht="18" customHeight="1">
      <c r="A22" s="301">
        <v>4</v>
      </c>
      <c r="B22" s="303">
        <v>139</v>
      </c>
      <c r="C22" s="328" t="s">
        <v>796</v>
      </c>
      <c r="D22" s="327" t="s">
        <v>797</v>
      </c>
      <c r="E22" s="329" t="s">
        <v>652</v>
      </c>
      <c r="F22" s="330" t="s">
        <v>134</v>
      </c>
      <c r="G22" s="330" t="s">
        <v>132</v>
      </c>
      <c r="H22" s="330"/>
      <c r="I22" s="318">
        <v>45.39</v>
      </c>
      <c r="J22" s="331" t="s">
        <v>148</v>
      </c>
    </row>
    <row r="23" spans="1:10" s="60" customFormat="1" ht="18" customHeight="1" thickBot="1">
      <c r="A23" s="236"/>
      <c r="B23" s="236"/>
      <c r="C23" s="231">
        <v>4</v>
      </c>
      <c r="D23" s="231" t="s">
        <v>947</v>
      </c>
      <c r="E23" s="271"/>
      <c r="F23" s="271"/>
      <c r="G23" s="271"/>
      <c r="H23" s="296"/>
      <c r="I23" s="315"/>
      <c r="J23" s="236"/>
    </row>
    <row r="24" spans="1:10" s="53" customFormat="1" ht="18" customHeight="1" thickBot="1">
      <c r="A24" s="95" t="s">
        <v>18</v>
      </c>
      <c r="B24" s="316" t="s">
        <v>19</v>
      </c>
      <c r="C24" s="239" t="s">
        <v>0</v>
      </c>
      <c r="D24" s="240" t="s">
        <v>1</v>
      </c>
      <c r="E24" s="241" t="s">
        <v>10</v>
      </c>
      <c r="F24" s="242" t="s">
        <v>2</v>
      </c>
      <c r="G24" s="242" t="s">
        <v>3</v>
      </c>
      <c r="H24" s="242" t="s">
        <v>16</v>
      </c>
      <c r="I24" s="317" t="s">
        <v>4</v>
      </c>
      <c r="J24" s="248" t="s">
        <v>5</v>
      </c>
    </row>
    <row r="25" spans="1:10" ht="18" customHeight="1">
      <c r="A25" s="301">
        <v>1</v>
      </c>
      <c r="B25" s="303"/>
      <c r="C25" s="328"/>
      <c r="D25" s="327"/>
      <c r="E25" s="329"/>
      <c r="F25" s="330"/>
      <c r="G25" s="330"/>
      <c r="H25" s="330"/>
      <c r="I25" s="318"/>
      <c r="J25" s="331"/>
    </row>
    <row r="26" spans="1:10" ht="18" customHeight="1">
      <c r="A26" s="301">
        <v>2</v>
      </c>
      <c r="B26" s="303">
        <v>5</v>
      </c>
      <c r="C26" s="328" t="s">
        <v>69</v>
      </c>
      <c r="D26" s="327" t="s">
        <v>298</v>
      </c>
      <c r="E26" s="329" t="s">
        <v>299</v>
      </c>
      <c r="F26" s="330" t="s">
        <v>62</v>
      </c>
      <c r="G26" s="330" t="s">
        <v>152</v>
      </c>
      <c r="H26" s="330"/>
      <c r="I26" s="318">
        <v>50.18</v>
      </c>
      <c r="J26" s="331" t="s">
        <v>153</v>
      </c>
    </row>
    <row r="27" spans="1:10" ht="18" customHeight="1">
      <c r="A27" s="301">
        <v>3</v>
      </c>
      <c r="B27" s="303">
        <v>163</v>
      </c>
      <c r="C27" s="328" t="s">
        <v>694</v>
      </c>
      <c r="D27" s="327" t="s">
        <v>867</v>
      </c>
      <c r="E27" s="329" t="s">
        <v>868</v>
      </c>
      <c r="F27" s="330" t="s">
        <v>142</v>
      </c>
      <c r="G27" s="330" t="s">
        <v>143</v>
      </c>
      <c r="H27" s="330" t="s">
        <v>144</v>
      </c>
      <c r="I27" s="318">
        <v>46.79</v>
      </c>
      <c r="J27" s="331" t="s">
        <v>145</v>
      </c>
    </row>
    <row r="28" spans="1:10" ht="18" customHeight="1">
      <c r="A28" s="301">
        <v>4</v>
      </c>
      <c r="B28" s="303">
        <v>118</v>
      </c>
      <c r="C28" s="328" t="s">
        <v>106</v>
      </c>
      <c r="D28" s="327" t="s">
        <v>743</v>
      </c>
      <c r="E28" s="329">
        <v>37333</v>
      </c>
      <c r="F28" s="330" t="s">
        <v>129</v>
      </c>
      <c r="G28" s="330" t="s">
        <v>128</v>
      </c>
      <c r="H28" s="330"/>
      <c r="I28" s="318" t="s">
        <v>978</v>
      </c>
      <c r="J28" s="331" t="s">
        <v>170</v>
      </c>
    </row>
    <row r="29" spans="1:10" s="60" customFormat="1" ht="18" customHeight="1" thickBot="1">
      <c r="A29" s="236"/>
      <c r="B29" s="236"/>
      <c r="C29" s="231">
        <v>5</v>
      </c>
      <c r="D29" s="231" t="s">
        <v>947</v>
      </c>
      <c r="E29" s="271"/>
      <c r="F29" s="271"/>
      <c r="G29" s="271"/>
      <c r="H29" s="296"/>
      <c r="I29" s="315"/>
      <c r="J29" s="236"/>
    </row>
    <row r="30" spans="1:10" s="53" customFormat="1" ht="18" customHeight="1" thickBot="1">
      <c r="A30" s="95" t="s">
        <v>18</v>
      </c>
      <c r="B30" s="316" t="s">
        <v>19</v>
      </c>
      <c r="C30" s="239" t="s">
        <v>0</v>
      </c>
      <c r="D30" s="240" t="s">
        <v>1</v>
      </c>
      <c r="E30" s="241" t="s">
        <v>10</v>
      </c>
      <c r="F30" s="242" t="s">
        <v>2</v>
      </c>
      <c r="G30" s="242" t="s">
        <v>3</v>
      </c>
      <c r="H30" s="242" t="s">
        <v>16</v>
      </c>
      <c r="I30" s="317" t="s">
        <v>4</v>
      </c>
      <c r="J30" s="248" t="s">
        <v>5</v>
      </c>
    </row>
    <row r="31" spans="1:10" ht="18" customHeight="1">
      <c r="A31" s="301">
        <v>1</v>
      </c>
      <c r="B31" s="303"/>
      <c r="C31" s="328"/>
      <c r="D31" s="327"/>
      <c r="E31" s="329"/>
      <c r="F31" s="330"/>
      <c r="G31" s="330"/>
      <c r="H31" s="330"/>
      <c r="I31" s="318"/>
      <c r="J31" s="331"/>
    </row>
    <row r="32" spans="1:10" ht="18" customHeight="1">
      <c r="A32" s="301">
        <v>2</v>
      </c>
      <c r="B32" s="303">
        <v>99</v>
      </c>
      <c r="C32" s="328" t="s">
        <v>97</v>
      </c>
      <c r="D32" s="327" t="s">
        <v>647</v>
      </c>
      <c r="E32" s="329" t="s">
        <v>648</v>
      </c>
      <c r="F32" s="330" t="s">
        <v>60</v>
      </c>
      <c r="G32" s="330" t="s">
        <v>233</v>
      </c>
      <c r="H32" s="330" t="s">
        <v>659</v>
      </c>
      <c r="I32" s="318">
        <v>48.77</v>
      </c>
      <c r="J32" s="331" t="s">
        <v>234</v>
      </c>
    </row>
    <row r="33" spans="1:10" ht="18" customHeight="1">
      <c r="A33" s="301">
        <v>3</v>
      </c>
      <c r="B33" s="303"/>
      <c r="C33" s="328"/>
      <c r="D33" s="327"/>
      <c r="E33" s="329"/>
      <c r="F33" s="330"/>
      <c r="G33" s="330"/>
      <c r="H33" s="330"/>
      <c r="I33" s="318"/>
      <c r="J33" s="331"/>
    </row>
    <row r="34" spans="1:10" ht="18" customHeight="1">
      <c r="A34" s="301">
        <v>4</v>
      </c>
      <c r="B34" s="303">
        <v>160</v>
      </c>
      <c r="C34" s="328" t="s">
        <v>64</v>
      </c>
      <c r="D34" s="327" t="s">
        <v>857</v>
      </c>
      <c r="E34" s="329" t="s">
        <v>858</v>
      </c>
      <c r="F34" s="330" t="s">
        <v>140</v>
      </c>
      <c r="G34" s="330" t="s">
        <v>662</v>
      </c>
      <c r="H34" s="330"/>
      <c r="I34" s="318">
        <v>52.97</v>
      </c>
      <c r="J34" s="331" t="s">
        <v>259</v>
      </c>
    </row>
    <row r="35" spans="1:10" s="61" customFormat="1" ht="15.75">
      <c r="A35" s="326" t="s">
        <v>194</v>
      </c>
      <c r="D35" s="62"/>
      <c r="E35" s="74"/>
      <c r="F35" s="74"/>
      <c r="G35" s="74"/>
      <c r="H35" s="92"/>
      <c r="I35" s="65"/>
      <c r="J35" s="93"/>
    </row>
    <row r="36" spans="1:10" s="61" customFormat="1" ht="15.75">
      <c r="A36" s="61" t="s">
        <v>935</v>
      </c>
      <c r="D36" s="62"/>
      <c r="E36" s="74"/>
      <c r="F36" s="74"/>
      <c r="G36" s="92"/>
      <c r="H36" s="92"/>
      <c r="I36" s="65"/>
      <c r="J36" s="94"/>
    </row>
    <row r="37" spans="1:10" s="37" customFormat="1" ht="12" customHeight="1">
      <c r="A37" s="233"/>
      <c r="B37" s="233"/>
      <c r="C37" s="233"/>
      <c r="D37" s="311"/>
      <c r="E37" s="234"/>
      <c r="F37" s="312"/>
      <c r="G37" s="312"/>
      <c r="H37" s="312"/>
      <c r="I37" s="313"/>
      <c r="J37" s="314"/>
    </row>
    <row r="38" spans="1:10" s="60" customFormat="1" ht="15.75">
      <c r="A38" s="236"/>
      <c r="B38" s="236"/>
      <c r="C38" s="231" t="s">
        <v>23</v>
      </c>
      <c r="D38" s="231"/>
      <c r="E38" s="271"/>
      <c r="F38" s="271"/>
      <c r="G38" s="271"/>
      <c r="H38" s="296"/>
      <c r="I38" s="315"/>
      <c r="J38" s="236"/>
    </row>
    <row r="39" spans="1:10" s="60" customFormat="1" ht="18" customHeight="1" thickBot="1">
      <c r="A39" s="236"/>
      <c r="B39" s="236"/>
      <c r="C39" s="231">
        <v>6</v>
      </c>
      <c r="D39" s="231" t="s">
        <v>947</v>
      </c>
      <c r="E39" s="271"/>
      <c r="F39" s="271"/>
      <c r="G39" s="271"/>
      <c r="H39" s="296"/>
      <c r="I39" s="315"/>
      <c r="J39" s="236"/>
    </row>
    <row r="40" spans="1:10" s="53" customFormat="1" ht="18" customHeight="1" thickBot="1">
      <c r="A40" s="95" t="s">
        <v>18</v>
      </c>
      <c r="B40" s="316" t="s">
        <v>19</v>
      </c>
      <c r="C40" s="239" t="s">
        <v>0</v>
      </c>
      <c r="D40" s="240" t="s">
        <v>1</v>
      </c>
      <c r="E40" s="241" t="s">
        <v>10</v>
      </c>
      <c r="F40" s="242" t="s">
        <v>2</v>
      </c>
      <c r="G40" s="242" t="s">
        <v>3</v>
      </c>
      <c r="H40" s="242" t="s">
        <v>16</v>
      </c>
      <c r="I40" s="317" t="s">
        <v>4</v>
      </c>
      <c r="J40" s="248" t="s">
        <v>5</v>
      </c>
    </row>
    <row r="41" spans="1:10" ht="18" customHeight="1">
      <c r="A41" s="301">
        <v>1</v>
      </c>
      <c r="B41" s="303"/>
      <c r="C41" s="328"/>
      <c r="D41" s="327"/>
      <c r="E41" s="329"/>
      <c r="F41" s="330"/>
      <c r="G41" s="330"/>
      <c r="H41" s="330"/>
      <c r="I41" s="318"/>
      <c r="J41" s="331"/>
    </row>
    <row r="42" spans="1:10" ht="18" customHeight="1">
      <c r="A42" s="301">
        <v>2</v>
      </c>
      <c r="B42" s="303">
        <v>169</v>
      </c>
      <c r="C42" s="328" t="s">
        <v>742</v>
      </c>
      <c r="D42" s="327" t="s">
        <v>894</v>
      </c>
      <c r="E42" s="329" t="s">
        <v>895</v>
      </c>
      <c r="F42" s="330" t="s">
        <v>142</v>
      </c>
      <c r="G42" s="330" t="s">
        <v>143</v>
      </c>
      <c r="H42" s="330" t="s">
        <v>144</v>
      </c>
      <c r="I42" s="318" t="s">
        <v>978</v>
      </c>
      <c r="J42" s="331" t="s">
        <v>881</v>
      </c>
    </row>
    <row r="43" spans="1:10" ht="18" customHeight="1">
      <c r="A43" s="301">
        <v>3</v>
      </c>
      <c r="B43" s="303">
        <v>15</v>
      </c>
      <c r="C43" s="328" t="s">
        <v>358</v>
      </c>
      <c r="D43" s="327" t="s">
        <v>359</v>
      </c>
      <c r="E43" s="329" t="s">
        <v>360</v>
      </c>
      <c r="F43" s="330" t="s">
        <v>51</v>
      </c>
      <c r="G43" s="330" t="s">
        <v>368</v>
      </c>
      <c r="H43" s="330"/>
      <c r="I43" s="318" t="s">
        <v>978</v>
      </c>
      <c r="J43" s="331" t="s">
        <v>200</v>
      </c>
    </row>
    <row r="44" spans="1:10" ht="18" customHeight="1">
      <c r="A44" s="301">
        <v>4</v>
      </c>
      <c r="B44" s="303">
        <v>2</v>
      </c>
      <c r="C44" s="328" t="s">
        <v>291</v>
      </c>
      <c r="D44" s="327" t="s">
        <v>217</v>
      </c>
      <c r="E44" s="329" t="s">
        <v>292</v>
      </c>
      <c r="F44" s="330" t="s">
        <v>62</v>
      </c>
      <c r="G44" s="330" t="s">
        <v>152</v>
      </c>
      <c r="H44" s="330"/>
      <c r="I44" s="318">
        <v>48.14</v>
      </c>
      <c r="J44" s="331" t="s">
        <v>153</v>
      </c>
    </row>
    <row r="45" spans="1:10" s="60" customFormat="1" ht="18" customHeight="1" thickBot="1">
      <c r="A45" s="236"/>
      <c r="B45" s="236"/>
      <c r="C45" s="231">
        <v>7</v>
      </c>
      <c r="D45" s="231" t="s">
        <v>947</v>
      </c>
      <c r="E45" s="271"/>
      <c r="F45" s="271"/>
      <c r="G45" s="271"/>
      <c r="H45" s="296"/>
      <c r="I45" s="315"/>
      <c r="J45" s="236"/>
    </row>
    <row r="46" spans="1:10" s="53" customFormat="1" ht="18" customHeight="1" thickBot="1">
      <c r="A46" s="95" t="s">
        <v>18</v>
      </c>
      <c r="B46" s="316" t="s">
        <v>19</v>
      </c>
      <c r="C46" s="239" t="s">
        <v>0</v>
      </c>
      <c r="D46" s="240" t="s">
        <v>1</v>
      </c>
      <c r="E46" s="241" t="s">
        <v>10</v>
      </c>
      <c r="F46" s="242" t="s">
        <v>2</v>
      </c>
      <c r="G46" s="242" t="s">
        <v>3</v>
      </c>
      <c r="H46" s="242" t="s">
        <v>16</v>
      </c>
      <c r="I46" s="317" t="s">
        <v>4</v>
      </c>
      <c r="J46" s="248" t="s">
        <v>5</v>
      </c>
    </row>
    <row r="47" spans="1:10" ht="18" customHeight="1">
      <c r="A47" s="301">
        <v>1</v>
      </c>
      <c r="B47" s="303">
        <v>8</v>
      </c>
      <c r="C47" s="328" t="s">
        <v>323</v>
      </c>
      <c r="D47" s="327" t="s">
        <v>324</v>
      </c>
      <c r="E47" s="329" t="s">
        <v>325</v>
      </c>
      <c r="F47" s="330" t="s">
        <v>49</v>
      </c>
      <c r="G47" s="330" t="s">
        <v>70</v>
      </c>
      <c r="H47" s="330" t="s">
        <v>71</v>
      </c>
      <c r="I47" s="318">
        <v>59.28</v>
      </c>
      <c r="J47" s="331" t="s">
        <v>334</v>
      </c>
    </row>
    <row r="48" spans="1:10" ht="18" customHeight="1">
      <c r="A48" s="301">
        <v>2</v>
      </c>
      <c r="B48" s="303">
        <v>123</v>
      </c>
      <c r="C48" s="328" t="s">
        <v>211</v>
      </c>
      <c r="D48" s="327" t="s">
        <v>752</v>
      </c>
      <c r="E48" s="329">
        <v>37445</v>
      </c>
      <c r="F48" s="330" t="s">
        <v>129</v>
      </c>
      <c r="G48" s="330" t="s">
        <v>128</v>
      </c>
      <c r="H48" s="330"/>
      <c r="I48" s="318">
        <v>50.51</v>
      </c>
      <c r="J48" s="331" t="s">
        <v>170</v>
      </c>
    </row>
    <row r="49" spans="1:10" ht="18" customHeight="1">
      <c r="A49" s="301">
        <v>3</v>
      </c>
      <c r="B49" s="303">
        <v>57</v>
      </c>
      <c r="C49" s="328" t="s">
        <v>77</v>
      </c>
      <c r="D49" s="452" t="s">
        <v>468</v>
      </c>
      <c r="E49" s="329">
        <v>37476</v>
      </c>
      <c r="F49" s="330" t="s">
        <v>104</v>
      </c>
      <c r="G49" s="330" t="s">
        <v>96</v>
      </c>
      <c r="H49" s="330"/>
      <c r="I49" s="318">
        <v>48.69</v>
      </c>
      <c r="J49" s="331" t="s">
        <v>469</v>
      </c>
    </row>
    <row r="50" spans="1:10" ht="18" customHeight="1">
      <c r="A50" s="301">
        <v>4</v>
      </c>
      <c r="B50" s="303">
        <v>29</v>
      </c>
      <c r="C50" s="328" t="s">
        <v>106</v>
      </c>
      <c r="D50" s="327" t="s">
        <v>383</v>
      </c>
      <c r="E50" s="329" t="s">
        <v>384</v>
      </c>
      <c r="F50" s="330" t="s">
        <v>141</v>
      </c>
      <c r="G50" s="330" t="s">
        <v>160</v>
      </c>
      <c r="H50" s="330"/>
      <c r="I50" s="318">
        <v>53.24</v>
      </c>
      <c r="J50" s="331" t="s">
        <v>161</v>
      </c>
    </row>
    <row r="51" spans="1:10" s="59" customFormat="1" ht="12.75">
      <c r="A51" s="233"/>
      <c r="B51" s="319"/>
      <c r="C51" s="320"/>
      <c r="D51" s="321"/>
      <c r="E51" s="321"/>
      <c r="F51" s="238"/>
      <c r="G51" s="238"/>
      <c r="H51" s="238"/>
      <c r="I51" s="322"/>
      <c r="J51" s="300"/>
    </row>
    <row r="52" spans="1:10" s="59" customFormat="1" ht="12.75">
      <c r="A52" s="233"/>
      <c r="B52" s="319"/>
      <c r="C52" s="320"/>
      <c r="D52" s="321"/>
      <c r="E52" s="321"/>
      <c r="F52" s="238"/>
      <c r="G52" s="238"/>
      <c r="H52" s="238"/>
      <c r="I52" s="322"/>
      <c r="J52" s="300"/>
    </row>
  </sheetData>
  <sheetProtection/>
  <printOptions horizontalCentered="1"/>
  <pageMargins left="0.3937007874015748" right="0.3937007874015748" top="0.2362204724409449" bottom="0.2755905511811024" header="0.3937007874015748" footer="0.3937007874015748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9.140625" style="45" bestFit="1" customWidth="1"/>
    <col min="5" max="5" width="10.7109375" style="58" customWidth="1"/>
    <col min="6" max="6" width="15.57421875" style="59" bestFit="1" customWidth="1"/>
    <col min="7" max="7" width="18.28125" style="59" bestFit="1" customWidth="1"/>
    <col min="8" max="8" width="13.421875" style="59" bestFit="1" customWidth="1"/>
    <col min="9" max="9" width="5.8515625" style="59" bestFit="1" customWidth="1"/>
    <col min="10" max="10" width="9.140625" style="88" customWidth="1"/>
    <col min="11" max="11" width="6.421875" style="54" bestFit="1" customWidth="1"/>
    <col min="12" max="12" width="23.8515625" style="37" bestFit="1" customWidth="1"/>
    <col min="13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37" customFormat="1" ht="12" customHeight="1">
      <c r="A3" s="233"/>
      <c r="B3" s="233"/>
      <c r="C3" s="233"/>
      <c r="D3" s="311"/>
      <c r="E3" s="234"/>
      <c r="F3" s="312"/>
      <c r="G3" s="312"/>
      <c r="H3" s="312"/>
      <c r="I3" s="312"/>
      <c r="J3" s="313"/>
      <c r="K3" s="298"/>
      <c r="L3" s="314"/>
    </row>
    <row r="4" spans="1:12" s="60" customFormat="1" ht="15.75">
      <c r="A4" s="236"/>
      <c r="B4" s="236"/>
      <c r="C4" s="231" t="s">
        <v>23</v>
      </c>
      <c r="D4" s="231"/>
      <c r="E4" s="271"/>
      <c r="F4" s="271"/>
      <c r="G4" s="271"/>
      <c r="H4" s="296"/>
      <c r="I4" s="296"/>
      <c r="J4" s="315"/>
      <c r="K4" s="272"/>
      <c r="L4" s="236"/>
    </row>
    <row r="5" spans="1:12" s="60" customFormat="1" ht="18" customHeight="1" thickBot="1">
      <c r="A5" s="236"/>
      <c r="B5" s="236"/>
      <c r="C5" s="231"/>
      <c r="D5" s="231"/>
      <c r="E5" s="271"/>
      <c r="F5" s="271"/>
      <c r="G5" s="271"/>
      <c r="H5" s="296"/>
      <c r="I5" s="296"/>
      <c r="J5" s="315"/>
      <c r="K5" s="272"/>
      <c r="L5" s="236"/>
    </row>
    <row r="6" spans="1:12" s="53" customFormat="1" ht="18" customHeight="1" thickBot="1">
      <c r="A6" s="95" t="s">
        <v>20</v>
      </c>
      <c r="B6" s="316" t="s">
        <v>19</v>
      </c>
      <c r="C6" s="239" t="s">
        <v>0</v>
      </c>
      <c r="D6" s="240" t="s">
        <v>1</v>
      </c>
      <c r="E6" s="241" t="s">
        <v>10</v>
      </c>
      <c r="F6" s="242" t="s">
        <v>2</v>
      </c>
      <c r="G6" s="242" t="s">
        <v>3</v>
      </c>
      <c r="H6" s="242" t="s">
        <v>16</v>
      </c>
      <c r="I6" s="242" t="s">
        <v>41</v>
      </c>
      <c r="J6" s="317" t="s">
        <v>4</v>
      </c>
      <c r="K6" s="247" t="s">
        <v>14</v>
      </c>
      <c r="L6" s="248" t="s">
        <v>5</v>
      </c>
    </row>
    <row r="7" spans="1:12" ht="18" customHeight="1">
      <c r="A7" s="301">
        <v>1</v>
      </c>
      <c r="B7" s="303">
        <v>109</v>
      </c>
      <c r="C7" s="328" t="s">
        <v>223</v>
      </c>
      <c r="D7" s="327" t="s">
        <v>699</v>
      </c>
      <c r="E7" s="329" t="s">
        <v>516</v>
      </c>
      <c r="F7" s="330" t="s">
        <v>125</v>
      </c>
      <c r="G7" s="330" t="s">
        <v>124</v>
      </c>
      <c r="H7" s="330"/>
      <c r="I7" s="292">
        <v>16</v>
      </c>
      <c r="J7" s="318">
        <v>42.32</v>
      </c>
      <c r="K7" s="27" t="str">
        <f aca="true" t="shared" si="0" ref="K7:K22">IF(ISBLANK(J7),"",IF(J7&lt;=40.05,"KSM",IF(J7&lt;=42.05,"I A",IF(J7&lt;=44.84,"II A",IF(J7&lt;=48.34,"III A",IF(J7&lt;=52.34,"I JA",IF(J7&lt;=56.04,"II JA",IF(J7&lt;=58.84,"III JA"))))))))</f>
        <v>II A</v>
      </c>
      <c r="L7" s="331" t="s">
        <v>167</v>
      </c>
    </row>
    <row r="8" spans="1:12" ht="18" customHeight="1">
      <c r="A8" s="301">
        <v>2</v>
      </c>
      <c r="B8" s="303">
        <v>139</v>
      </c>
      <c r="C8" s="328" t="s">
        <v>796</v>
      </c>
      <c r="D8" s="327" t="s">
        <v>797</v>
      </c>
      <c r="E8" s="329" t="s">
        <v>652</v>
      </c>
      <c r="F8" s="330" t="s">
        <v>134</v>
      </c>
      <c r="G8" s="330" t="s">
        <v>132</v>
      </c>
      <c r="H8" s="330"/>
      <c r="I8" s="304">
        <v>12</v>
      </c>
      <c r="J8" s="318">
        <v>45.39</v>
      </c>
      <c r="K8" s="27" t="str">
        <f t="shared" si="0"/>
        <v>III A</v>
      </c>
      <c r="L8" s="331" t="s">
        <v>148</v>
      </c>
    </row>
    <row r="9" spans="1:12" ht="18" customHeight="1">
      <c r="A9" s="301">
        <v>3</v>
      </c>
      <c r="B9" s="303">
        <v>28</v>
      </c>
      <c r="C9" s="328" t="s">
        <v>92</v>
      </c>
      <c r="D9" s="327" t="s">
        <v>159</v>
      </c>
      <c r="E9" s="329" t="s">
        <v>382</v>
      </c>
      <c r="F9" s="330" t="s">
        <v>141</v>
      </c>
      <c r="G9" s="330" t="s">
        <v>160</v>
      </c>
      <c r="H9" s="330"/>
      <c r="I9" s="292">
        <v>9</v>
      </c>
      <c r="J9" s="318">
        <v>45.48</v>
      </c>
      <c r="K9" s="27" t="str">
        <f t="shared" si="0"/>
        <v>III A</v>
      </c>
      <c r="L9" s="331" t="s">
        <v>161</v>
      </c>
    </row>
    <row r="10" spans="1:12" ht="18" customHeight="1">
      <c r="A10" s="301">
        <v>4</v>
      </c>
      <c r="B10" s="303">
        <v>83</v>
      </c>
      <c r="C10" s="328" t="s">
        <v>92</v>
      </c>
      <c r="D10" s="327" t="s">
        <v>586</v>
      </c>
      <c r="E10" s="329">
        <v>36942</v>
      </c>
      <c r="F10" s="330" t="s">
        <v>47</v>
      </c>
      <c r="G10" s="330" t="s">
        <v>113</v>
      </c>
      <c r="H10" s="330"/>
      <c r="I10" s="292">
        <v>7</v>
      </c>
      <c r="J10" s="318">
        <v>46.15</v>
      </c>
      <c r="K10" s="27" t="str">
        <f t="shared" si="0"/>
        <v>III A</v>
      </c>
      <c r="L10" s="331" t="s">
        <v>165</v>
      </c>
    </row>
    <row r="11" spans="1:12" ht="18" customHeight="1">
      <c r="A11" s="301">
        <v>5</v>
      </c>
      <c r="B11" s="303">
        <v>146</v>
      </c>
      <c r="C11" s="328" t="s">
        <v>817</v>
      </c>
      <c r="D11" s="327" t="s">
        <v>818</v>
      </c>
      <c r="E11" s="329" t="s">
        <v>819</v>
      </c>
      <c r="F11" s="330" t="s">
        <v>190</v>
      </c>
      <c r="G11" s="330" t="s">
        <v>181</v>
      </c>
      <c r="H11" s="330" t="s">
        <v>842</v>
      </c>
      <c r="I11" s="304">
        <v>6</v>
      </c>
      <c r="J11" s="318">
        <v>46.55</v>
      </c>
      <c r="K11" s="27" t="str">
        <f t="shared" si="0"/>
        <v>III A</v>
      </c>
      <c r="L11" s="331" t="s">
        <v>820</v>
      </c>
    </row>
    <row r="12" spans="1:12" ht="18" customHeight="1">
      <c r="A12" s="301">
        <v>6</v>
      </c>
      <c r="B12" s="303">
        <v>163</v>
      </c>
      <c r="C12" s="328" t="s">
        <v>694</v>
      </c>
      <c r="D12" s="327" t="s">
        <v>867</v>
      </c>
      <c r="E12" s="329" t="s">
        <v>868</v>
      </c>
      <c r="F12" s="330" t="s">
        <v>142</v>
      </c>
      <c r="G12" s="330" t="s">
        <v>143</v>
      </c>
      <c r="H12" s="330" t="s">
        <v>144</v>
      </c>
      <c r="I12" s="292">
        <v>5</v>
      </c>
      <c r="J12" s="318">
        <v>46.79</v>
      </c>
      <c r="K12" s="27" t="str">
        <f t="shared" si="0"/>
        <v>III A</v>
      </c>
      <c r="L12" s="331" t="s">
        <v>145</v>
      </c>
    </row>
    <row r="13" spans="1:12" ht="18" customHeight="1">
      <c r="A13" s="301">
        <v>7</v>
      </c>
      <c r="B13" s="303">
        <v>2</v>
      </c>
      <c r="C13" s="328" t="s">
        <v>291</v>
      </c>
      <c r="D13" s="327" t="s">
        <v>217</v>
      </c>
      <c r="E13" s="329" t="s">
        <v>292</v>
      </c>
      <c r="F13" s="330" t="s">
        <v>62</v>
      </c>
      <c r="G13" s="330" t="s">
        <v>152</v>
      </c>
      <c r="H13" s="330"/>
      <c r="I13" s="304">
        <v>4</v>
      </c>
      <c r="J13" s="318">
        <v>48.14</v>
      </c>
      <c r="K13" s="27" t="str">
        <f t="shared" si="0"/>
        <v>III A</v>
      </c>
      <c r="L13" s="331" t="s">
        <v>153</v>
      </c>
    </row>
    <row r="14" spans="1:12" ht="18" customHeight="1">
      <c r="A14" s="301">
        <v>8</v>
      </c>
      <c r="B14" s="303">
        <v>57</v>
      </c>
      <c r="C14" s="328" t="s">
        <v>77</v>
      </c>
      <c r="D14" s="452" t="s">
        <v>468</v>
      </c>
      <c r="E14" s="329">
        <v>37476</v>
      </c>
      <c r="F14" s="330" t="s">
        <v>104</v>
      </c>
      <c r="G14" s="330" t="s">
        <v>96</v>
      </c>
      <c r="H14" s="330"/>
      <c r="I14" s="292">
        <v>3</v>
      </c>
      <c r="J14" s="318">
        <v>48.69</v>
      </c>
      <c r="K14" s="27" t="str">
        <f t="shared" si="0"/>
        <v>I JA</v>
      </c>
      <c r="L14" s="331" t="s">
        <v>469</v>
      </c>
    </row>
    <row r="15" spans="1:12" ht="18" customHeight="1">
      <c r="A15" s="301">
        <v>9</v>
      </c>
      <c r="B15" s="303">
        <v>99</v>
      </c>
      <c r="C15" s="328" t="s">
        <v>97</v>
      </c>
      <c r="D15" s="327" t="s">
        <v>647</v>
      </c>
      <c r="E15" s="329" t="s">
        <v>648</v>
      </c>
      <c r="F15" s="330" t="s">
        <v>60</v>
      </c>
      <c r="G15" s="330" t="s">
        <v>233</v>
      </c>
      <c r="H15" s="330" t="s">
        <v>659</v>
      </c>
      <c r="I15" s="304">
        <v>2</v>
      </c>
      <c r="J15" s="318">
        <v>48.77</v>
      </c>
      <c r="K15" s="27" t="str">
        <f t="shared" si="0"/>
        <v>I JA</v>
      </c>
      <c r="L15" s="331" t="s">
        <v>234</v>
      </c>
    </row>
    <row r="16" spans="1:12" ht="18" customHeight="1">
      <c r="A16" s="301">
        <v>10</v>
      </c>
      <c r="B16" s="303">
        <v>147</v>
      </c>
      <c r="C16" s="328" t="s">
        <v>229</v>
      </c>
      <c r="D16" s="327" t="s">
        <v>821</v>
      </c>
      <c r="E16" s="329" t="s">
        <v>822</v>
      </c>
      <c r="F16" s="330" t="s">
        <v>190</v>
      </c>
      <c r="G16" s="330" t="s">
        <v>181</v>
      </c>
      <c r="H16" s="330" t="s">
        <v>842</v>
      </c>
      <c r="I16" s="292">
        <v>1</v>
      </c>
      <c r="J16" s="318">
        <v>49.45</v>
      </c>
      <c r="K16" s="27" t="str">
        <f t="shared" si="0"/>
        <v>I JA</v>
      </c>
      <c r="L16" s="331" t="s">
        <v>138</v>
      </c>
    </row>
    <row r="17" spans="1:12" ht="18" customHeight="1">
      <c r="A17" s="301">
        <v>11</v>
      </c>
      <c r="B17" s="303">
        <v>5</v>
      </c>
      <c r="C17" s="328" t="s">
        <v>69</v>
      </c>
      <c r="D17" s="327" t="s">
        <v>298</v>
      </c>
      <c r="E17" s="329" t="s">
        <v>299</v>
      </c>
      <c r="F17" s="330" t="s">
        <v>62</v>
      </c>
      <c r="G17" s="330" t="s">
        <v>152</v>
      </c>
      <c r="H17" s="330"/>
      <c r="I17" s="292"/>
      <c r="J17" s="318">
        <v>50.18</v>
      </c>
      <c r="K17" s="27" t="str">
        <f t="shared" si="0"/>
        <v>I JA</v>
      </c>
      <c r="L17" s="331" t="s">
        <v>153</v>
      </c>
    </row>
    <row r="18" spans="1:12" ht="18" customHeight="1">
      <c r="A18" s="301">
        <v>12</v>
      </c>
      <c r="B18" s="303">
        <v>123</v>
      </c>
      <c r="C18" s="328" t="s">
        <v>211</v>
      </c>
      <c r="D18" s="327" t="s">
        <v>752</v>
      </c>
      <c r="E18" s="329">
        <v>37445</v>
      </c>
      <c r="F18" s="330" t="s">
        <v>129</v>
      </c>
      <c r="G18" s="330" t="s">
        <v>128</v>
      </c>
      <c r="H18" s="330"/>
      <c r="I18" s="292"/>
      <c r="J18" s="318">
        <v>50.51</v>
      </c>
      <c r="K18" s="27" t="str">
        <f t="shared" si="0"/>
        <v>I JA</v>
      </c>
      <c r="L18" s="331" t="s">
        <v>170</v>
      </c>
    </row>
    <row r="19" spans="1:12" ht="18" customHeight="1">
      <c r="A19" s="301">
        <v>13</v>
      </c>
      <c r="B19" s="303">
        <v>79</v>
      </c>
      <c r="C19" s="328" t="s">
        <v>107</v>
      </c>
      <c r="D19" s="327" t="s">
        <v>542</v>
      </c>
      <c r="E19" s="329" t="s">
        <v>535</v>
      </c>
      <c r="F19" s="330" t="s">
        <v>218</v>
      </c>
      <c r="G19" s="330" t="s">
        <v>536</v>
      </c>
      <c r="H19" s="330"/>
      <c r="I19" s="292"/>
      <c r="J19" s="318">
        <v>52.79</v>
      </c>
      <c r="K19" s="27" t="str">
        <f t="shared" si="0"/>
        <v>II JA</v>
      </c>
      <c r="L19" s="331" t="s">
        <v>219</v>
      </c>
    </row>
    <row r="20" spans="1:12" ht="18" customHeight="1">
      <c r="A20" s="301">
        <v>14</v>
      </c>
      <c r="B20" s="303">
        <v>160</v>
      </c>
      <c r="C20" s="328" t="s">
        <v>64</v>
      </c>
      <c r="D20" s="327" t="s">
        <v>857</v>
      </c>
      <c r="E20" s="329" t="s">
        <v>858</v>
      </c>
      <c r="F20" s="330" t="s">
        <v>140</v>
      </c>
      <c r="G20" s="330" t="s">
        <v>662</v>
      </c>
      <c r="H20" s="330"/>
      <c r="I20" s="292"/>
      <c r="J20" s="318">
        <v>52.97</v>
      </c>
      <c r="K20" s="27" t="str">
        <f t="shared" si="0"/>
        <v>II JA</v>
      </c>
      <c r="L20" s="331" t="s">
        <v>259</v>
      </c>
    </row>
    <row r="21" spans="1:12" ht="18" customHeight="1">
      <c r="A21" s="301">
        <v>15</v>
      </c>
      <c r="B21" s="303">
        <v>29</v>
      </c>
      <c r="C21" s="328" t="s">
        <v>106</v>
      </c>
      <c r="D21" s="327" t="s">
        <v>383</v>
      </c>
      <c r="E21" s="329" t="s">
        <v>384</v>
      </c>
      <c r="F21" s="330" t="s">
        <v>141</v>
      </c>
      <c r="G21" s="330" t="s">
        <v>160</v>
      </c>
      <c r="H21" s="330"/>
      <c r="I21" s="292"/>
      <c r="J21" s="318">
        <v>53.24</v>
      </c>
      <c r="K21" s="27" t="str">
        <f t="shared" si="0"/>
        <v>II JA</v>
      </c>
      <c r="L21" s="331" t="s">
        <v>161</v>
      </c>
    </row>
    <row r="22" spans="1:12" ht="18" customHeight="1">
      <c r="A22" s="301">
        <v>16</v>
      </c>
      <c r="B22" s="303">
        <v>80</v>
      </c>
      <c r="C22" s="328" t="s">
        <v>539</v>
      </c>
      <c r="D22" s="327" t="s">
        <v>543</v>
      </c>
      <c r="E22" s="329" t="s">
        <v>305</v>
      </c>
      <c r="F22" s="330" t="s">
        <v>218</v>
      </c>
      <c r="G22" s="330" t="s">
        <v>536</v>
      </c>
      <c r="H22" s="330"/>
      <c r="I22" s="292"/>
      <c r="J22" s="318">
        <v>53.65</v>
      </c>
      <c r="K22" s="27" t="str">
        <f t="shared" si="0"/>
        <v>II JA</v>
      </c>
      <c r="L22" s="331" t="s">
        <v>219</v>
      </c>
    </row>
    <row r="23" spans="1:12" ht="18" customHeight="1">
      <c r="A23" s="301">
        <v>17</v>
      </c>
      <c r="B23" s="303">
        <v>8</v>
      </c>
      <c r="C23" s="328" t="s">
        <v>323</v>
      </c>
      <c r="D23" s="327" t="s">
        <v>324</v>
      </c>
      <c r="E23" s="329" t="s">
        <v>325</v>
      </c>
      <c r="F23" s="330" t="s">
        <v>49</v>
      </c>
      <c r="G23" s="330" t="s">
        <v>70</v>
      </c>
      <c r="H23" s="330" t="s">
        <v>71</v>
      </c>
      <c r="I23" s="292"/>
      <c r="J23" s="318">
        <v>59.28</v>
      </c>
      <c r="K23" s="27"/>
      <c r="L23" s="331" t="s">
        <v>334</v>
      </c>
    </row>
    <row r="24" spans="1:12" ht="18" customHeight="1">
      <c r="A24" s="301"/>
      <c r="B24" s="303">
        <v>42</v>
      </c>
      <c r="C24" s="328" t="s">
        <v>186</v>
      </c>
      <c r="D24" s="327" t="s">
        <v>217</v>
      </c>
      <c r="E24" s="329" t="s">
        <v>437</v>
      </c>
      <c r="F24" s="330" t="s">
        <v>78</v>
      </c>
      <c r="G24" s="330" t="s">
        <v>368</v>
      </c>
      <c r="H24" s="330"/>
      <c r="I24" s="292"/>
      <c r="J24" s="318" t="s">
        <v>978</v>
      </c>
      <c r="K24" s="27"/>
      <c r="L24" s="331" t="s">
        <v>427</v>
      </c>
    </row>
    <row r="25" spans="1:12" ht="18" customHeight="1">
      <c r="A25" s="301"/>
      <c r="B25" s="303">
        <v>118</v>
      </c>
      <c r="C25" s="328" t="s">
        <v>106</v>
      </c>
      <c r="D25" s="327" t="s">
        <v>743</v>
      </c>
      <c r="E25" s="329">
        <v>37333</v>
      </c>
      <c r="F25" s="330" t="s">
        <v>129</v>
      </c>
      <c r="G25" s="330" t="s">
        <v>128</v>
      </c>
      <c r="H25" s="330"/>
      <c r="I25" s="292"/>
      <c r="J25" s="318" t="s">
        <v>978</v>
      </c>
      <c r="K25" s="27"/>
      <c r="L25" s="331" t="s">
        <v>170</v>
      </c>
    </row>
    <row r="26" spans="1:12" ht="18" customHeight="1">
      <c r="A26" s="301"/>
      <c r="B26" s="303">
        <v>169</v>
      </c>
      <c r="C26" s="328" t="s">
        <v>742</v>
      </c>
      <c r="D26" s="327" t="s">
        <v>894</v>
      </c>
      <c r="E26" s="329" t="s">
        <v>895</v>
      </c>
      <c r="F26" s="330" t="s">
        <v>142</v>
      </c>
      <c r="G26" s="330" t="s">
        <v>143</v>
      </c>
      <c r="H26" s="330" t="s">
        <v>144</v>
      </c>
      <c r="I26" s="304"/>
      <c r="J26" s="318" t="s">
        <v>978</v>
      </c>
      <c r="K26" s="27"/>
      <c r="L26" s="331" t="s">
        <v>881</v>
      </c>
    </row>
    <row r="27" spans="1:12" ht="18" customHeight="1">
      <c r="A27" s="301"/>
      <c r="B27" s="303">
        <v>15</v>
      </c>
      <c r="C27" s="328" t="s">
        <v>358</v>
      </c>
      <c r="D27" s="327" t="s">
        <v>359</v>
      </c>
      <c r="E27" s="329" t="s">
        <v>360</v>
      </c>
      <c r="F27" s="330" t="s">
        <v>51</v>
      </c>
      <c r="G27" s="330" t="s">
        <v>368</v>
      </c>
      <c r="H27" s="330"/>
      <c r="I27" s="292"/>
      <c r="J27" s="318" t="s">
        <v>978</v>
      </c>
      <c r="K27" s="27"/>
      <c r="L27" s="331" t="s">
        <v>200</v>
      </c>
    </row>
    <row r="28" spans="1:12" s="59" customFormat="1" ht="12.75">
      <c r="A28" s="233"/>
      <c r="B28" s="319"/>
      <c r="C28" s="320"/>
      <c r="D28" s="321"/>
      <c r="E28" s="321"/>
      <c r="F28" s="238"/>
      <c r="G28" s="238"/>
      <c r="H28" s="238"/>
      <c r="I28" s="238"/>
      <c r="J28" s="322"/>
      <c r="K28" s="297"/>
      <c r="L28" s="300"/>
    </row>
    <row r="29" spans="1:12" s="59" customFormat="1" ht="12.75">
      <c r="A29" s="233"/>
      <c r="B29" s="319"/>
      <c r="C29" s="320"/>
      <c r="D29" s="321"/>
      <c r="E29" s="321"/>
      <c r="F29" s="238"/>
      <c r="G29" s="238"/>
      <c r="H29" s="238"/>
      <c r="I29" s="238"/>
      <c r="J29" s="322"/>
      <c r="K29" s="297"/>
      <c r="L29" s="300"/>
    </row>
  </sheetData>
  <sheetProtection/>
  <printOptions horizontalCentered="1"/>
  <pageMargins left="0.3937007874015748" right="0.3937007874015748" top="0.2362204724409449" bottom="0.2755905511811024" header="0.3937007874015748" footer="0.3937007874015748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9.140625" style="45" bestFit="1" customWidth="1"/>
    <col min="5" max="5" width="10.7109375" style="58" customWidth="1"/>
    <col min="6" max="6" width="15.57421875" style="59" bestFit="1" customWidth="1"/>
    <col min="7" max="7" width="18.28125" style="59" bestFit="1" customWidth="1"/>
    <col min="8" max="8" width="13.421875" style="59" bestFit="1" customWidth="1"/>
    <col min="9" max="9" width="9.140625" style="88" customWidth="1"/>
    <col min="10" max="10" width="23.8515625" style="37" bestFit="1" customWidth="1"/>
    <col min="11" max="16384" width="9.140625" style="45" customWidth="1"/>
  </cols>
  <sheetData>
    <row r="1" spans="1:10" s="61" customFormat="1" ht="15.75">
      <c r="A1" s="326" t="s">
        <v>194</v>
      </c>
      <c r="D1" s="62"/>
      <c r="E1" s="74"/>
      <c r="F1" s="74"/>
      <c r="G1" s="74"/>
      <c r="H1" s="92"/>
      <c r="I1" s="65"/>
      <c r="J1" s="93"/>
    </row>
    <row r="2" spans="1:10" s="61" customFormat="1" ht="15.75">
      <c r="A2" s="61" t="s">
        <v>935</v>
      </c>
      <c r="D2" s="62"/>
      <c r="E2" s="74"/>
      <c r="F2" s="74"/>
      <c r="G2" s="92"/>
      <c r="H2" s="92"/>
      <c r="I2" s="65"/>
      <c r="J2" s="94"/>
    </row>
    <row r="3" spans="1:10" s="37" customFormat="1" ht="12" customHeight="1">
      <c r="A3" s="233"/>
      <c r="B3" s="233"/>
      <c r="C3" s="233"/>
      <c r="D3" s="311"/>
      <c r="E3" s="234"/>
      <c r="F3" s="312"/>
      <c r="G3" s="312"/>
      <c r="H3" s="312"/>
      <c r="I3" s="313"/>
      <c r="J3" s="314"/>
    </row>
    <row r="4" spans="1:10" s="60" customFormat="1" ht="15.75">
      <c r="A4" s="236"/>
      <c r="B4" s="236"/>
      <c r="C4" s="231" t="s">
        <v>273</v>
      </c>
      <c r="D4" s="231"/>
      <c r="E4" s="271"/>
      <c r="F4" s="271"/>
      <c r="G4" s="271"/>
      <c r="H4" s="296"/>
      <c r="I4" s="315"/>
      <c r="J4" s="236"/>
    </row>
    <row r="5" spans="1:10" s="60" customFormat="1" ht="18" customHeight="1" thickBot="1">
      <c r="A5" s="236"/>
      <c r="B5" s="236"/>
      <c r="C5" s="231">
        <v>1</v>
      </c>
      <c r="D5" s="231" t="s">
        <v>947</v>
      </c>
      <c r="E5" s="271"/>
      <c r="F5" s="271"/>
      <c r="G5" s="271"/>
      <c r="H5" s="296"/>
      <c r="I5" s="315"/>
      <c r="J5" s="236"/>
    </row>
    <row r="6" spans="1:10" s="53" customFormat="1" ht="18" customHeight="1" thickBot="1">
      <c r="A6" s="95" t="s">
        <v>18</v>
      </c>
      <c r="B6" s="316" t="s">
        <v>19</v>
      </c>
      <c r="C6" s="239" t="s">
        <v>0</v>
      </c>
      <c r="D6" s="240" t="s">
        <v>1</v>
      </c>
      <c r="E6" s="241" t="s">
        <v>10</v>
      </c>
      <c r="F6" s="242" t="s">
        <v>2</v>
      </c>
      <c r="G6" s="242" t="s">
        <v>3</v>
      </c>
      <c r="H6" s="242" t="s">
        <v>16</v>
      </c>
      <c r="I6" s="317" t="s">
        <v>4</v>
      </c>
      <c r="J6" s="248" t="s">
        <v>5</v>
      </c>
    </row>
    <row r="7" spans="1:10" ht="18" customHeight="1">
      <c r="A7" s="301">
        <v>1</v>
      </c>
      <c r="B7" s="303"/>
      <c r="C7" s="328"/>
      <c r="D7" s="327"/>
      <c r="E7" s="329"/>
      <c r="F7" s="330"/>
      <c r="G7" s="330"/>
      <c r="H7" s="330"/>
      <c r="I7" s="318"/>
      <c r="J7" s="331"/>
    </row>
    <row r="8" spans="1:10" ht="18" customHeight="1">
      <c r="A8" s="301">
        <v>2</v>
      </c>
      <c r="B8" s="303">
        <v>167</v>
      </c>
      <c r="C8" s="328" t="s">
        <v>80</v>
      </c>
      <c r="D8" s="327" t="s">
        <v>882</v>
      </c>
      <c r="E8" s="329" t="s">
        <v>883</v>
      </c>
      <c r="F8" s="330" t="s">
        <v>142</v>
      </c>
      <c r="G8" s="330" t="s">
        <v>143</v>
      </c>
      <c r="H8" s="330" t="s">
        <v>144</v>
      </c>
      <c r="I8" s="318">
        <v>47.44</v>
      </c>
      <c r="J8" s="331" t="s">
        <v>881</v>
      </c>
    </row>
    <row r="9" spans="1:10" ht="18" customHeight="1">
      <c r="A9" s="301">
        <v>3</v>
      </c>
      <c r="B9" s="303">
        <v>67</v>
      </c>
      <c r="C9" s="328" t="s">
        <v>494</v>
      </c>
      <c r="D9" s="327" t="s">
        <v>495</v>
      </c>
      <c r="E9" s="329" t="s">
        <v>496</v>
      </c>
      <c r="F9" s="330" t="s">
        <v>103</v>
      </c>
      <c r="G9" s="330" t="s">
        <v>100</v>
      </c>
      <c r="H9" s="330"/>
      <c r="I9" s="318">
        <v>42.44</v>
      </c>
      <c r="J9" s="331" t="s">
        <v>102</v>
      </c>
    </row>
    <row r="10" spans="1:10" ht="18" customHeight="1">
      <c r="A10" s="301">
        <v>4</v>
      </c>
      <c r="B10" s="303">
        <v>182</v>
      </c>
      <c r="C10" s="328" t="s">
        <v>86</v>
      </c>
      <c r="D10" s="327" t="s">
        <v>918</v>
      </c>
      <c r="E10" s="329" t="s">
        <v>919</v>
      </c>
      <c r="F10" s="330" t="s">
        <v>59</v>
      </c>
      <c r="G10" s="330" t="s">
        <v>146</v>
      </c>
      <c r="H10" s="330"/>
      <c r="I10" s="318">
        <v>42.97</v>
      </c>
      <c r="J10" s="331" t="s">
        <v>193</v>
      </c>
    </row>
    <row r="11" spans="1:10" s="60" customFormat="1" ht="18" customHeight="1" thickBot="1">
      <c r="A11" s="236"/>
      <c r="B11" s="236"/>
      <c r="C11" s="231">
        <v>2</v>
      </c>
      <c r="D11" s="231" t="s">
        <v>947</v>
      </c>
      <c r="E11" s="271"/>
      <c r="F11" s="271"/>
      <c r="G11" s="271"/>
      <c r="H11" s="296"/>
      <c r="I11" s="315"/>
      <c r="J11" s="236"/>
    </row>
    <row r="12" spans="1:10" s="53" customFormat="1" ht="18" customHeight="1" thickBot="1">
      <c r="A12" s="95" t="s">
        <v>18</v>
      </c>
      <c r="B12" s="316" t="s">
        <v>19</v>
      </c>
      <c r="C12" s="239" t="s">
        <v>0</v>
      </c>
      <c r="D12" s="240" t="s">
        <v>1</v>
      </c>
      <c r="E12" s="241" t="s">
        <v>10</v>
      </c>
      <c r="F12" s="242" t="s">
        <v>2</v>
      </c>
      <c r="G12" s="242" t="s">
        <v>3</v>
      </c>
      <c r="H12" s="242" t="s">
        <v>16</v>
      </c>
      <c r="I12" s="317" t="s">
        <v>4</v>
      </c>
      <c r="J12" s="248" t="s">
        <v>5</v>
      </c>
    </row>
    <row r="13" spans="1:10" ht="18" customHeight="1">
      <c r="A13" s="301">
        <v>1</v>
      </c>
      <c r="B13" s="303"/>
      <c r="C13" s="328"/>
      <c r="D13" s="327"/>
      <c r="E13" s="329"/>
      <c r="F13" s="330"/>
      <c r="G13" s="330"/>
      <c r="H13" s="330"/>
      <c r="I13" s="318"/>
      <c r="J13" s="331"/>
    </row>
    <row r="14" spans="1:10" ht="18" customHeight="1">
      <c r="A14" s="301">
        <v>2</v>
      </c>
      <c r="B14" s="303">
        <v>117</v>
      </c>
      <c r="C14" s="328" t="s">
        <v>742</v>
      </c>
      <c r="D14" s="327" t="s">
        <v>225</v>
      </c>
      <c r="E14" s="329">
        <v>36423</v>
      </c>
      <c r="F14" s="330" t="s">
        <v>129</v>
      </c>
      <c r="G14" s="330" t="s">
        <v>128</v>
      </c>
      <c r="H14" s="330"/>
      <c r="I14" s="318" t="s">
        <v>978</v>
      </c>
      <c r="J14" s="331" t="s">
        <v>170</v>
      </c>
    </row>
    <row r="15" spans="1:10" ht="18" customHeight="1">
      <c r="A15" s="301">
        <v>3</v>
      </c>
      <c r="B15" s="303">
        <v>38</v>
      </c>
      <c r="C15" s="328" t="s">
        <v>408</v>
      </c>
      <c r="D15" s="327" t="s">
        <v>409</v>
      </c>
      <c r="E15" s="329" t="s">
        <v>410</v>
      </c>
      <c r="F15" s="330" t="s">
        <v>50</v>
      </c>
      <c r="G15" s="330" t="s">
        <v>424</v>
      </c>
      <c r="H15" s="330"/>
      <c r="I15" s="318" t="s">
        <v>978</v>
      </c>
      <c r="J15" s="331" t="s">
        <v>423</v>
      </c>
    </row>
    <row r="16" spans="1:10" ht="18" customHeight="1">
      <c r="A16" s="301">
        <v>4</v>
      </c>
      <c r="B16" s="303">
        <v>13</v>
      </c>
      <c r="C16" s="328" t="s">
        <v>186</v>
      </c>
      <c r="D16" s="327" t="s">
        <v>342</v>
      </c>
      <c r="E16" s="329" t="s">
        <v>343</v>
      </c>
      <c r="F16" s="330" t="s">
        <v>51</v>
      </c>
      <c r="G16" s="330" t="s">
        <v>368</v>
      </c>
      <c r="H16" s="330"/>
      <c r="I16" s="318">
        <v>50</v>
      </c>
      <c r="J16" s="331" t="s">
        <v>73</v>
      </c>
    </row>
    <row r="17" spans="1:10" s="60" customFormat="1" ht="18" customHeight="1" thickBot="1">
      <c r="A17" s="236"/>
      <c r="B17" s="236"/>
      <c r="C17" s="231">
        <v>3</v>
      </c>
      <c r="D17" s="231" t="s">
        <v>947</v>
      </c>
      <c r="E17" s="271"/>
      <c r="F17" s="271"/>
      <c r="G17" s="271"/>
      <c r="H17" s="296"/>
      <c r="I17" s="315"/>
      <c r="J17" s="236"/>
    </row>
    <row r="18" spans="1:10" s="53" customFormat="1" ht="18" customHeight="1" thickBot="1">
      <c r="A18" s="95" t="s">
        <v>18</v>
      </c>
      <c r="B18" s="316" t="s">
        <v>19</v>
      </c>
      <c r="C18" s="239" t="s">
        <v>0</v>
      </c>
      <c r="D18" s="240" t="s">
        <v>1</v>
      </c>
      <c r="E18" s="241" t="s">
        <v>10</v>
      </c>
      <c r="F18" s="242" t="s">
        <v>2</v>
      </c>
      <c r="G18" s="242" t="s">
        <v>3</v>
      </c>
      <c r="H18" s="242" t="s">
        <v>16</v>
      </c>
      <c r="I18" s="317" t="s">
        <v>4</v>
      </c>
      <c r="J18" s="248" t="s">
        <v>5</v>
      </c>
    </row>
    <row r="19" spans="1:10" ht="18" customHeight="1">
      <c r="A19" s="301">
        <v>1</v>
      </c>
      <c r="B19" s="303"/>
      <c r="C19" s="328"/>
      <c r="D19" s="327"/>
      <c r="E19" s="329"/>
      <c r="F19" s="330"/>
      <c r="G19" s="330"/>
      <c r="H19" s="330"/>
      <c r="I19" s="318"/>
      <c r="J19" s="331"/>
    </row>
    <row r="20" spans="1:10" ht="18" customHeight="1">
      <c r="A20" s="301">
        <v>2</v>
      </c>
      <c r="B20" s="303">
        <v>108</v>
      </c>
      <c r="C20" s="328" t="s">
        <v>230</v>
      </c>
      <c r="D20" s="327" t="s">
        <v>698</v>
      </c>
      <c r="E20" s="329">
        <v>36455</v>
      </c>
      <c r="F20" s="330" t="s">
        <v>119</v>
      </c>
      <c r="G20" s="330" t="s">
        <v>238</v>
      </c>
      <c r="H20" s="330"/>
      <c r="I20" s="318">
        <v>50.92</v>
      </c>
      <c r="J20" s="331" t="s">
        <v>166</v>
      </c>
    </row>
    <row r="21" spans="1:10" ht="18" customHeight="1">
      <c r="A21" s="301">
        <v>3</v>
      </c>
      <c r="B21" s="303">
        <v>82</v>
      </c>
      <c r="C21" s="328" t="s">
        <v>584</v>
      </c>
      <c r="D21" s="327" t="s">
        <v>585</v>
      </c>
      <c r="E21" s="329">
        <v>36550</v>
      </c>
      <c r="F21" s="330" t="s">
        <v>47</v>
      </c>
      <c r="G21" s="330" t="s">
        <v>113</v>
      </c>
      <c r="H21" s="330"/>
      <c r="I21" s="318">
        <v>48.95</v>
      </c>
      <c r="J21" s="331" t="s">
        <v>114</v>
      </c>
    </row>
    <row r="22" spans="1:10" ht="18" customHeight="1">
      <c r="A22" s="301">
        <v>4</v>
      </c>
      <c r="B22" s="303">
        <v>66</v>
      </c>
      <c r="C22" s="328" t="s">
        <v>75</v>
      </c>
      <c r="D22" s="452" t="s">
        <v>490</v>
      </c>
      <c r="E22" s="329">
        <v>36595</v>
      </c>
      <c r="F22" s="330" t="s">
        <v>104</v>
      </c>
      <c r="G22" s="330" t="s">
        <v>96</v>
      </c>
      <c r="H22" s="330"/>
      <c r="I22" s="318">
        <v>48.3</v>
      </c>
      <c r="J22" s="331" t="s">
        <v>491</v>
      </c>
    </row>
    <row r="23" spans="1:10" s="60" customFormat="1" ht="18" customHeight="1" thickBot="1">
      <c r="A23" s="236"/>
      <c r="B23" s="236"/>
      <c r="C23" s="231">
        <v>4</v>
      </c>
      <c r="D23" s="231" t="s">
        <v>947</v>
      </c>
      <c r="E23" s="271"/>
      <c r="F23" s="271"/>
      <c r="G23" s="271"/>
      <c r="H23" s="296"/>
      <c r="I23" s="315"/>
      <c r="J23" s="236"/>
    </row>
    <row r="24" spans="1:10" s="53" customFormat="1" ht="18" customHeight="1" thickBot="1">
      <c r="A24" s="95" t="s">
        <v>18</v>
      </c>
      <c r="B24" s="316" t="s">
        <v>19</v>
      </c>
      <c r="C24" s="239" t="s">
        <v>0</v>
      </c>
      <c r="D24" s="240" t="s">
        <v>1</v>
      </c>
      <c r="E24" s="241" t="s">
        <v>10</v>
      </c>
      <c r="F24" s="242" t="s">
        <v>2</v>
      </c>
      <c r="G24" s="242" t="s">
        <v>3</v>
      </c>
      <c r="H24" s="242" t="s">
        <v>16</v>
      </c>
      <c r="I24" s="317" t="s">
        <v>4</v>
      </c>
      <c r="J24" s="248" t="s">
        <v>5</v>
      </c>
    </row>
    <row r="25" spans="1:10" ht="18" customHeight="1">
      <c r="A25" s="301">
        <v>1</v>
      </c>
      <c r="B25" s="303"/>
      <c r="C25" s="328"/>
      <c r="D25" s="327"/>
      <c r="E25" s="329"/>
      <c r="F25" s="330"/>
      <c r="G25" s="330"/>
      <c r="H25" s="330"/>
      <c r="I25" s="318"/>
      <c r="J25" s="331"/>
    </row>
    <row r="26" spans="1:10" ht="18" customHeight="1">
      <c r="A26" s="301">
        <v>2</v>
      </c>
      <c r="B26" s="303">
        <v>65</v>
      </c>
      <c r="C26" s="328" t="s">
        <v>117</v>
      </c>
      <c r="D26" s="452" t="s">
        <v>492</v>
      </c>
      <c r="E26" s="329">
        <v>36625</v>
      </c>
      <c r="F26" s="330" t="s">
        <v>104</v>
      </c>
      <c r="G26" s="330" t="s">
        <v>96</v>
      </c>
      <c r="H26" s="330"/>
      <c r="I26" s="318">
        <v>47.44</v>
      </c>
      <c r="J26" s="331" t="s">
        <v>212</v>
      </c>
    </row>
    <row r="27" spans="1:10" ht="18" customHeight="1">
      <c r="A27" s="301">
        <v>3</v>
      </c>
      <c r="B27" s="303">
        <v>41</v>
      </c>
      <c r="C27" s="328" t="s">
        <v>204</v>
      </c>
      <c r="D27" s="327" t="s">
        <v>421</v>
      </c>
      <c r="E27" s="329" t="s">
        <v>422</v>
      </c>
      <c r="F27" s="330" t="s">
        <v>50</v>
      </c>
      <c r="G27" s="330" t="s">
        <v>424</v>
      </c>
      <c r="H27" s="330"/>
      <c r="I27" s="318">
        <v>52.28</v>
      </c>
      <c r="J27" s="331" t="s">
        <v>423</v>
      </c>
    </row>
    <row r="28" spans="1:10" ht="18" customHeight="1">
      <c r="A28" s="301">
        <v>4</v>
      </c>
      <c r="B28" s="303">
        <v>63</v>
      </c>
      <c r="C28" s="328" t="s">
        <v>68</v>
      </c>
      <c r="D28" s="452" t="s">
        <v>221</v>
      </c>
      <c r="E28" s="329">
        <v>36683</v>
      </c>
      <c r="F28" s="330" t="s">
        <v>104</v>
      </c>
      <c r="G28" s="330" t="s">
        <v>96</v>
      </c>
      <c r="H28" s="330"/>
      <c r="I28" s="318">
        <v>48.27</v>
      </c>
      <c r="J28" s="331" t="s">
        <v>477</v>
      </c>
    </row>
    <row r="29" spans="1:10" s="60" customFormat="1" ht="18" customHeight="1" thickBot="1">
      <c r="A29" s="236"/>
      <c r="B29" s="236"/>
      <c r="C29" s="231">
        <v>5</v>
      </c>
      <c r="D29" s="231" t="s">
        <v>947</v>
      </c>
      <c r="E29" s="271"/>
      <c r="F29" s="271"/>
      <c r="G29" s="271"/>
      <c r="H29" s="296"/>
      <c r="I29" s="315"/>
      <c r="J29" s="236"/>
    </row>
    <row r="30" spans="1:10" s="53" customFormat="1" ht="18" customHeight="1" thickBot="1">
      <c r="A30" s="95" t="s">
        <v>18</v>
      </c>
      <c r="B30" s="316" t="s">
        <v>19</v>
      </c>
      <c r="C30" s="239" t="s">
        <v>0</v>
      </c>
      <c r="D30" s="240" t="s">
        <v>1</v>
      </c>
      <c r="E30" s="241" t="s">
        <v>10</v>
      </c>
      <c r="F30" s="242" t="s">
        <v>2</v>
      </c>
      <c r="G30" s="242" t="s">
        <v>3</v>
      </c>
      <c r="H30" s="242" t="s">
        <v>16</v>
      </c>
      <c r="I30" s="317" t="s">
        <v>4</v>
      </c>
      <c r="J30" s="248" t="s">
        <v>5</v>
      </c>
    </row>
    <row r="31" spans="1:10" ht="18" customHeight="1">
      <c r="A31" s="301">
        <v>1</v>
      </c>
      <c r="B31" s="303"/>
      <c r="C31" s="328"/>
      <c r="D31" s="327"/>
      <c r="E31" s="329"/>
      <c r="F31" s="330"/>
      <c r="G31" s="330"/>
      <c r="H31" s="330"/>
      <c r="I31" s="318"/>
      <c r="J31" s="331"/>
    </row>
    <row r="32" spans="1:10" ht="18" customHeight="1">
      <c r="A32" s="301">
        <v>2</v>
      </c>
      <c r="B32" s="303"/>
      <c r="C32" s="328"/>
      <c r="D32" s="327"/>
      <c r="E32" s="329"/>
      <c r="F32" s="330"/>
      <c r="G32" s="330"/>
      <c r="H32" s="330"/>
      <c r="I32" s="318"/>
      <c r="J32" s="331"/>
    </row>
    <row r="33" spans="1:10" ht="18" customHeight="1">
      <c r="A33" s="301">
        <v>3</v>
      </c>
      <c r="B33" s="303">
        <v>155</v>
      </c>
      <c r="C33" s="328" t="s">
        <v>84</v>
      </c>
      <c r="D33" s="327" t="s">
        <v>838</v>
      </c>
      <c r="E33" s="329" t="s">
        <v>839</v>
      </c>
      <c r="F33" s="330" t="s">
        <v>190</v>
      </c>
      <c r="G33" s="330" t="s">
        <v>181</v>
      </c>
      <c r="H33" s="330" t="s">
        <v>842</v>
      </c>
      <c r="I33" s="318">
        <v>44.93</v>
      </c>
      <c r="J33" s="331" t="s">
        <v>820</v>
      </c>
    </row>
    <row r="34" spans="1:10" ht="18" customHeight="1">
      <c r="A34" s="301">
        <v>4</v>
      </c>
      <c r="B34" s="303">
        <v>107</v>
      </c>
      <c r="C34" s="328" t="s">
        <v>197</v>
      </c>
      <c r="D34" s="327" t="s">
        <v>239</v>
      </c>
      <c r="E34" s="329">
        <v>36774</v>
      </c>
      <c r="F34" s="330" t="s">
        <v>119</v>
      </c>
      <c r="G34" s="330" t="s">
        <v>238</v>
      </c>
      <c r="H34" s="330"/>
      <c r="I34" s="318" t="s">
        <v>978</v>
      </c>
      <c r="J34" s="331" t="s">
        <v>166</v>
      </c>
    </row>
    <row r="35" spans="1:10" s="61" customFormat="1" ht="15.75">
      <c r="A35" s="326" t="s">
        <v>194</v>
      </c>
      <c r="D35" s="62"/>
      <c r="E35" s="74"/>
      <c r="F35" s="74"/>
      <c r="G35" s="74"/>
      <c r="H35" s="92"/>
      <c r="I35" s="65"/>
      <c r="J35" s="93"/>
    </row>
    <row r="36" spans="1:10" s="61" customFormat="1" ht="15.75">
      <c r="A36" s="61" t="s">
        <v>935</v>
      </c>
      <c r="D36" s="62"/>
      <c r="E36" s="74"/>
      <c r="F36" s="74"/>
      <c r="G36" s="92"/>
      <c r="H36" s="92"/>
      <c r="I36" s="65"/>
      <c r="J36" s="94"/>
    </row>
    <row r="37" spans="1:10" s="37" customFormat="1" ht="12" customHeight="1">
      <c r="A37" s="233"/>
      <c r="B37" s="233"/>
      <c r="C37" s="233"/>
      <c r="D37" s="311"/>
      <c r="E37" s="234"/>
      <c r="F37" s="312"/>
      <c r="G37" s="312"/>
      <c r="H37" s="312"/>
      <c r="I37" s="313"/>
      <c r="J37" s="314"/>
    </row>
    <row r="38" spans="1:10" s="60" customFormat="1" ht="15.75">
      <c r="A38" s="236"/>
      <c r="B38" s="236"/>
      <c r="C38" s="231" t="s">
        <v>273</v>
      </c>
      <c r="D38" s="231"/>
      <c r="E38" s="271"/>
      <c r="F38" s="271"/>
      <c r="G38" s="271"/>
      <c r="H38" s="296"/>
      <c r="I38" s="315"/>
      <c r="J38" s="236"/>
    </row>
    <row r="39" spans="1:10" s="60" customFormat="1" ht="18" customHeight="1" thickBot="1">
      <c r="A39" s="236"/>
      <c r="B39" s="236"/>
      <c r="C39" s="231">
        <v>6</v>
      </c>
      <c r="D39" s="231" t="s">
        <v>947</v>
      </c>
      <c r="E39" s="271"/>
      <c r="F39" s="271"/>
      <c r="G39" s="271"/>
      <c r="H39" s="296"/>
      <c r="I39" s="315"/>
      <c r="J39" s="236"/>
    </row>
    <row r="40" spans="1:10" s="53" customFormat="1" ht="18" customHeight="1" thickBot="1">
      <c r="A40" s="95" t="s">
        <v>18</v>
      </c>
      <c r="B40" s="316" t="s">
        <v>19</v>
      </c>
      <c r="C40" s="239" t="s">
        <v>0</v>
      </c>
      <c r="D40" s="240" t="s">
        <v>1</v>
      </c>
      <c r="E40" s="241" t="s">
        <v>10</v>
      </c>
      <c r="F40" s="242" t="s">
        <v>2</v>
      </c>
      <c r="G40" s="242" t="s">
        <v>3</v>
      </c>
      <c r="H40" s="242" t="s">
        <v>16</v>
      </c>
      <c r="I40" s="317" t="s">
        <v>4</v>
      </c>
      <c r="J40" s="248" t="s">
        <v>5</v>
      </c>
    </row>
    <row r="41" spans="1:10" ht="18" customHeight="1">
      <c r="A41" s="301">
        <v>1</v>
      </c>
      <c r="B41" s="303">
        <v>98</v>
      </c>
      <c r="C41" s="328" t="s">
        <v>199</v>
      </c>
      <c r="D41" s="327" t="s">
        <v>630</v>
      </c>
      <c r="E41" s="329" t="s">
        <v>631</v>
      </c>
      <c r="F41" s="330" t="s">
        <v>17</v>
      </c>
      <c r="G41" s="330" t="s">
        <v>180</v>
      </c>
      <c r="H41" s="330"/>
      <c r="I41" s="318">
        <v>51.17</v>
      </c>
      <c r="J41" s="331" t="s">
        <v>629</v>
      </c>
    </row>
    <row r="42" spans="1:10" ht="18" customHeight="1">
      <c r="A42" s="301">
        <v>2</v>
      </c>
      <c r="B42" s="303">
        <v>62</v>
      </c>
      <c r="C42" s="328" t="s">
        <v>488</v>
      </c>
      <c r="D42" s="452" t="s">
        <v>489</v>
      </c>
      <c r="E42" s="329">
        <v>36825</v>
      </c>
      <c r="F42" s="330" t="s">
        <v>104</v>
      </c>
      <c r="G42" s="330" t="s">
        <v>96</v>
      </c>
      <c r="H42" s="330"/>
      <c r="I42" s="318" t="s">
        <v>978</v>
      </c>
      <c r="J42" s="331" t="s">
        <v>212</v>
      </c>
    </row>
    <row r="43" spans="1:10" ht="18" customHeight="1">
      <c r="A43" s="301">
        <v>3</v>
      </c>
      <c r="B43" s="303">
        <v>9</v>
      </c>
      <c r="C43" s="328" t="s">
        <v>173</v>
      </c>
      <c r="D43" s="327" t="s">
        <v>326</v>
      </c>
      <c r="E43" s="329" t="s">
        <v>327</v>
      </c>
      <c r="F43" s="330" t="s">
        <v>49</v>
      </c>
      <c r="G43" s="330" t="s">
        <v>70</v>
      </c>
      <c r="H43" s="330" t="s">
        <v>71</v>
      </c>
      <c r="I43" s="318">
        <v>55.9</v>
      </c>
      <c r="J43" s="331" t="s">
        <v>334</v>
      </c>
    </row>
    <row r="44" spans="1:10" ht="18" customHeight="1">
      <c r="A44" s="301">
        <v>4</v>
      </c>
      <c r="B44" s="303">
        <v>116</v>
      </c>
      <c r="C44" s="328" t="s">
        <v>169</v>
      </c>
      <c r="D44" s="327" t="s">
        <v>738</v>
      </c>
      <c r="E44" s="329">
        <v>36887</v>
      </c>
      <c r="F44" s="330" t="s">
        <v>129</v>
      </c>
      <c r="G44" s="330" t="s">
        <v>128</v>
      </c>
      <c r="H44" s="330"/>
      <c r="I44" s="318">
        <v>48.18</v>
      </c>
      <c r="J44" s="331" t="s">
        <v>170</v>
      </c>
    </row>
    <row r="45" spans="1:10" s="59" customFormat="1" ht="12.75">
      <c r="A45" s="233"/>
      <c r="B45" s="319"/>
      <c r="C45" s="320"/>
      <c r="D45" s="321"/>
      <c r="E45" s="321"/>
      <c r="F45" s="238"/>
      <c r="G45" s="238"/>
      <c r="H45" s="238"/>
      <c r="I45" s="322"/>
      <c r="J45" s="300"/>
    </row>
    <row r="46" spans="1:10" s="59" customFormat="1" ht="12.75">
      <c r="A46" s="233"/>
      <c r="B46" s="319"/>
      <c r="C46" s="320"/>
      <c r="D46" s="321"/>
      <c r="E46" s="321"/>
      <c r="F46" s="238"/>
      <c r="G46" s="238"/>
      <c r="H46" s="238"/>
      <c r="I46" s="322"/>
      <c r="J46" s="300"/>
    </row>
  </sheetData>
  <sheetProtection/>
  <printOptions horizontalCentered="1"/>
  <pageMargins left="0.3937007874015748" right="0.3937007874015748" top="0.2362204724409449" bottom="0.2755905511811024" header="0.3937007874015748" footer="0.3937007874015748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9.140625" style="45" bestFit="1" customWidth="1"/>
    <col min="5" max="5" width="10.7109375" style="58" customWidth="1"/>
    <col min="6" max="6" width="15.57421875" style="59" bestFit="1" customWidth="1"/>
    <col min="7" max="7" width="18.28125" style="59" bestFit="1" customWidth="1"/>
    <col min="8" max="8" width="13.421875" style="59" bestFit="1" customWidth="1"/>
    <col min="9" max="9" width="5.8515625" style="59" bestFit="1" customWidth="1"/>
    <col min="10" max="10" width="9.140625" style="88" customWidth="1"/>
    <col min="11" max="11" width="6.421875" style="54" bestFit="1" customWidth="1"/>
    <col min="12" max="12" width="23.8515625" style="37" bestFit="1" customWidth="1"/>
    <col min="13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37" customFormat="1" ht="12" customHeight="1">
      <c r="A3" s="233"/>
      <c r="B3" s="233"/>
      <c r="C3" s="233"/>
      <c r="D3" s="311"/>
      <c r="E3" s="234"/>
      <c r="F3" s="312"/>
      <c r="G3" s="312"/>
      <c r="H3" s="312"/>
      <c r="I3" s="312"/>
      <c r="J3" s="313"/>
      <c r="K3" s="298"/>
      <c r="L3" s="314"/>
    </row>
    <row r="4" spans="1:12" s="60" customFormat="1" ht="15.75">
      <c r="A4" s="236"/>
      <c r="B4" s="236"/>
      <c r="C4" s="231" t="s">
        <v>273</v>
      </c>
      <c r="D4" s="231"/>
      <c r="E4" s="271"/>
      <c r="F4" s="271"/>
      <c r="G4" s="271"/>
      <c r="H4" s="296"/>
      <c r="I4" s="296"/>
      <c r="J4" s="315"/>
      <c r="K4" s="272"/>
      <c r="L4" s="236"/>
    </row>
    <row r="5" spans="1:12" s="60" customFormat="1" ht="18" customHeight="1" thickBot="1">
      <c r="A5" s="236"/>
      <c r="B5" s="236"/>
      <c r="C5" s="231"/>
      <c r="D5" s="231"/>
      <c r="E5" s="271"/>
      <c r="F5" s="271"/>
      <c r="G5" s="271"/>
      <c r="H5" s="296"/>
      <c r="I5" s="296"/>
      <c r="J5" s="315"/>
      <c r="K5" s="272"/>
      <c r="L5" s="236"/>
    </row>
    <row r="6" spans="1:12" s="53" customFormat="1" ht="18" customHeight="1" thickBot="1">
      <c r="A6" s="95" t="s">
        <v>20</v>
      </c>
      <c r="B6" s="316" t="s">
        <v>19</v>
      </c>
      <c r="C6" s="239" t="s">
        <v>0</v>
      </c>
      <c r="D6" s="240" t="s">
        <v>1</v>
      </c>
      <c r="E6" s="241" t="s">
        <v>10</v>
      </c>
      <c r="F6" s="242" t="s">
        <v>2</v>
      </c>
      <c r="G6" s="242" t="s">
        <v>3</v>
      </c>
      <c r="H6" s="242" t="s">
        <v>16</v>
      </c>
      <c r="I6" s="242" t="s">
        <v>41</v>
      </c>
      <c r="J6" s="317" t="s">
        <v>4</v>
      </c>
      <c r="K6" s="247" t="s">
        <v>14</v>
      </c>
      <c r="L6" s="248" t="s">
        <v>5</v>
      </c>
    </row>
    <row r="7" spans="1:12" ht="18" customHeight="1">
      <c r="A7" s="301">
        <v>1</v>
      </c>
      <c r="B7" s="303">
        <v>67</v>
      </c>
      <c r="C7" s="328" t="s">
        <v>494</v>
      </c>
      <c r="D7" s="327" t="s">
        <v>495</v>
      </c>
      <c r="E7" s="329" t="s">
        <v>496</v>
      </c>
      <c r="F7" s="330" t="s">
        <v>103</v>
      </c>
      <c r="G7" s="330" t="s">
        <v>100</v>
      </c>
      <c r="H7" s="330"/>
      <c r="I7" s="292">
        <v>12</v>
      </c>
      <c r="J7" s="318">
        <v>42.44</v>
      </c>
      <c r="K7" s="27" t="str">
        <f aca="true" t="shared" si="0" ref="K7:K20">IF(ISBLANK(J7),"",IF(J7&lt;=40.05,"KSM",IF(J7&lt;=42.05,"I A",IF(J7&lt;=44.84,"II A",IF(J7&lt;=48.34,"III A",IF(J7&lt;=52.34,"I JA",IF(J7&lt;=56.04,"II JA",IF(J7&lt;=58.84,"III JA"))))))))</f>
        <v>II A</v>
      </c>
      <c r="L7" s="331" t="s">
        <v>102</v>
      </c>
    </row>
    <row r="8" spans="1:12" ht="18" customHeight="1">
      <c r="A8" s="301">
        <v>2</v>
      </c>
      <c r="B8" s="303">
        <v>182</v>
      </c>
      <c r="C8" s="328" t="s">
        <v>86</v>
      </c>
      <c r="D8" s="327" t="s">
        <v>918</v>
      </c>
      <c r="E8" s="329" t="s">
        <v>919</v>
      </c>
      <c r="F8" s="330" t="s">
        <v>59</v>
      </c>
      <c r="G8" s="330" t="s">
        <v>146</v>
      </c>
      <c r="H8" s="330"/>
      <c r="I8" s="292">
        <v>8</v>
      </c>
      <c r="J8" s="318">
        <v>42.97</v>
      </c>
      <c r="K8" s="27" t="str">
        <f t="shared" si="0"/>
        <v>II A</v>
      </c>
      <c r="L8" s="331" t="s">
        <v>193</v>
      </c>
    </row>
    <row r="9" spans="1:12" ht="18" customHeight="1">
      <c r="A9" s="301">
        <v>3</v>
      </c>
      <c r="B9" s="303">
        <v>155</v>
      </c>
      <c r="C9" s="328" t="s">
        <v>84</v>
      </c>
      <c r="D9" s="327" t="s">
        <v>838</v>
      </c>
      <c r="E9" s="329" t="s">
        <v>839</v>
      </c>
      <c r="F9" s="330" t="s">
        <v>190</v>
      </c>
      <c r="G9" s="330" t="s">
        <v>181</v>
      </c>
      <c r="H9" s="330" t="s">
        <v>842</v>
      </c>
      <c r="I9" s="304">
        <v>5</v>
      </c>
      <c r="J9" s="318">
        <v>44.93</v>
      </c>
      <c r="K9" s="27" t="str">
        <f t="shared" si="0"/>
        <v>III A</v>
      </c>
      <c r="L9" s="331" t="s">
        <v>820</v>
      </c>
    </row>
    <row r="10" spans="1:12" ht="18" customHeight="1">
      <c r="A10" s="301">
        <v>4</v>
      </c>
      <c r="B10" s="303">
        <v>167</v>
      </c>
      <c r="C10" s="328" t="s">
        <v>80</v>
      </c>
      <c r="D10" s="327" t="s">
        <v>882</v>
      </c>
      <c r="E10" s="329" t="s">
        <v>883</v>
      </c>
      <c r="F10" s="330" t="s">
        <v>142</v>
      </c>
      <c r="G10" s="330" t="s">
        <v>143</v>
      </c>
      <c r="H10" s="330" t="s">
        <v>144</v>
      </c>
      <c r="I10" s="304">
        <v>3</v>
      </c>
      <c r="J10" s="318">
        <v>47.44</v>
      </c>
      <c r="K10" s="27" t="str">
        <f t="shared" si="0"/>
        <v>III A</v>
      </c>
      <c r="L10" s="331" t="s">
        <v>881</v>
      </c>
    </row>
    <row r="11" spans="1:12" ht="18" customHeight="1">
      <c r="A11" s="301">
        <v>4</v>
      </c>
      <c r="B11" s="303">
        <v>65</v>
      </c>
      <c r="C11" s="328" t="s">
        <v>117</v>
      </c>
      <c r="D11" s="452" t="s">
        <v>492</v>
      </c>
      <c r="E11" s="329">
        <v>36625</v>
      </c>
      <c r="F11" s="330" t="s">
        <v>104</v>
      </c>
      <c r="G11" s="330" t="s">
        <v>96</v>
      </c>
      <c r="H11" s="330"/>
      <c r="I11" s="292" t="s">
        <v>406</v>
      </c>
      <c r="J11" s="318">
        <v>47.44</v>
      </c>
      <c r="K11" s="27" t="str">
        <f t="shared" si="0"/>
        <v>III A</v>
      </c>
      <c r="L11" s="331" t="s">
        <v>212</v>
      </c>
    </row>
    <row r="12" spans="1:12" ht="18" customHeight="1">
      <c r="A12" s="301">
        <v>6</v>
      </c>
      <c r="B12" s="303">
        <v>116</v>
      </c>
      <c r="C12" s="328" t="s">
        <v>169</v>
      </c>
      <c r="D12" s="327" t="s">
        <v>738</v>
      </c>
      <c r="E12" s="329">
        <v>36887</v>
      </c>
      <c r="F12" s="330" t="s">
        <v>129</v>
      </c>
      <c r="G12" s="330" t="s">
        <v>128</v>
      </c>
      <c r="H12" s="330"/>
      <c r="I12" s="292">
        <v>2</v>
      </c>
      <c r="J12" s="318">
        <v>48.18</v>
      </c>
      <c r="K12" s="27" t="str">
        <f t="shared" si="0"/>
        <v>III A</v>
      </c>
      <c r="L12" s="331" t="s">
        <v>170</v>
      </c>
    </row>
    <row r="13" spans="1:12" ht="18" customHeight="1">
      <c r="A13" s="301">
        <v>7</v>
      </c>
      <c r="B13" s="303">
        <v>63</v>
      </c>
      <c r="C13" s="328" t="s">
        <v>68</v>
      </c>
      <c r="D13" s="452" t="s">
        <v>221</v>
      </c>
      <c r="E13" s="329">
        <v>36683</v>
      </c>
      <c r="F13" s="330" t="s">
        <v>104</v>
      </c>
      <c r="G13" s="330" t="s">
        <v>96</v>
      </c>
      <c r="H13" s="330"/>
      <c r="I13" s="292">
        <v>1</v>
      </c>
      <c r="J13" s="318">
        <v>48.27</v>
      </c>
      <c r="K13" s="27" t="str">
        <f t="shared" si="0"/>
        <v>III A</v>
      </c>
      <c r="L13" s="331" t="s">
        <v>477</v>
      </c>
    </row>
    <row r="14" spans="1:12" ht="18" customHeight="1">
      <c r="A14" s="301">
        <v>8</v>
      </c>
      <c r="B14" s="303">
        <v>66</v>
      </c>
      <c r="C14" s="328" t="s">
        <v>75</v>
      </c>
      <c r="D14" s="452" t="s">
        <v>490</v>
      </c>
      <c r="E14" s="329">
        <v>36595</v>
      </c>
      <c r="F14" s="330" t="s">
        <v>104</v>
      </c>
      <c r="G14" s="330" t="s">
        <v>96</v>
      </c>
      <c r="H14" s="330"/>
      <c r="I14" s="292" t="s">
        <v>406</v>
      </c>
      <c r="J14" s="318">
        <v>48.3</v>
      </c>
      <c r="K14" s="27" t="str">
        <f t="shared" si="0"/>
        <v>III A</v>
      </c>
      <c r="L14" s="331" t="s">
        <v>491</v>
      </c>
    </row>
    <row r="15" spans="1:12" ht="18" customHeight="1">
      <c r="A15" s="301">
        <v>9</v>
      </c>
      <c r="B15" s="303">
        <v>82</v>
      </c>
      <c r="C15" s="328" t="s">
        <v>584</v>
      </c>
      <c r="D15" s="327" t="s">
        <v>585</v>
      </c>
      <c r="E15" s="329">
        <v>36550</v>
      </c>
      <c r="F15" s="330" t="s">
        <v>47</v>
      </c>
      <c r="G15" s="330" t="s">
        <v>113</v>
      </c>
      <c r="H15" s="330"/>
      <c r="I15" s="292"/>
      <c r="J15" s="318">
        <v>48.95</v>
      </c>
      <c r="K15" s="27" t="str">
        <f t="shared" si="0"/>
        <v>I JA</v>
      </c>
      <c r="L15" s="331" t="s">
        <v>114</v>
      </c>
    </row>
    <row r="16" spans="1:12" ht="18" customHeight="1">
      <c r="A16" s="301">
        <v>10</v>
      </c>
      <c r="B16" s="303">
        <v>13</v>
      </c>
      <c r="C16" s="328" t="s">
        <v>186</v>
      </c>
      <c r="D16" s="327" t="s">
        <v>342</v>
      </c>
      <c r="E16" s="329" t="s">
        <v>343</v>
      </c>
      <c r="F16" s="330" t="s">
        <v>51</v>
      </c>
      <c r="G16" s="330" t="s">
        <v>368</v>
      </c>
      <c r="H16" s="330"/>
      <c r="I16" s="292"/>
      <c r="J16" s="318">
        <v>50</v>
      </c>
      <c r="K16" s="27" t="str">
        <f t="shared" si="0"/>
        <v>I JA</v>
      </c>
      <c r="L16" s="331" t="s">
        <v>73</v>
      </c>
    </row>
    <row r="17" spans="1:12" ht="18" customHeight="1">
      <c r="A17" s="301">
        <v>11</v>
      </c>
      <c r="B17" s="303">
        <v>108</v>
      </c>
      <c r="C17" s="328" t="s">
        <v>230</v>
      </c>
      <c r="D17" s="327" t="s">
        <v>698</v>
      </c>
      <c r="E17" s="329">
        <v>36455</v>
      </c>
      <c r="F17" s="330" t="s">
        <v>119</v>
      </c>
      <c r="G17" s="330" t="s">
        <v>238</v>
      </c>
      <c r="H17" s="330"/>
      <c r="I17" s="292"/>
      <c r="J17" s="318">
        <v>50.92</v>
      </c>
      <c r="K17" s="27" t="str">
        <f t="shared" si="0"/>
        <v>I JA</v>
      </c>
      <c r="L17" s="331" t="s">
        <v>166</v>
      </c>
    </row>
    <row r="18" spans="1:12" ht="18" customHeight="1">
      <c r="A18" s="301">
        <v>12</v>
      </c>
      <c r="B18" s="303">
        <v>98</v>
      </c>
      <c r="C18" s="328" t="s">
        <v>199</v>
      </c>
      <c r="D18" s="327" t="s">
        <v>630</v>
      </c>
      <c r="E18" s="329" t="s">
        <v>631</v>
      </c>
      <c r="F18" s="330" t="s">
        <v>17</v>
      </c>
      <c r="G18" s="330" t="s">
        <v>180</v>
      </c>
      <c r="H18" s="330"/>
      <c r="I18" s="292"/>
      <c r="J18" s="318">
        <v>51.17</v>
      </c>
      <c r="K18" s="27" t="str">
        <f t="shared" si="0"/>
        <v>I JA</v>
      </c>
      <c r="L18" s="331" t="s">
        <v>629</v>
      </c>
    </row>
    <row r="19" spans="1:12" ht="18" customHeight="1">
      <c r="A19" s="301">
        <v>13</v>
      </c>
      <c r="B19" s="303">
        <v>41</v>
      </c>
      <c r="C19" s="328" t="s">
        <v>204</v>
      </c>
      <c r="D19" s="327" t="s">
        <v>421</v>
      </c>
      <c r="E19" s="329" t="s">
        <v>422</v>
      </c>
      <c r="F19" s="330" t="s">
        <v>50</v>
      </c>
      <c r="G19" s="330" t="s">
        <v>424</v>
      </c>
      <c r="H19" s="330"/>
      <c r="I19" s="292"/>
      <c r="J19" s="318">
        <v>52.28</v>
      </c>
      <c r="K19" s="27" t="str">
        <f t="shared" si="0"/>
        <v>I JA</v>
      </c>
      <c r="L19" s="331" t="s">
        <v>423</v>
      </c>
    </row>
    <row r="20" spans="1:12" ht="18" customHeight="1">
      <c r="A20" s="301">
        <v>14</v>
      </c>
      <c r="B20" s="303">
        <v>9</v>
      </c>
      <c r="C20" s="328" t="s">
        <v>173</v>
      </c>
      <c r="D20" s="327" t="s">
        <v>326</v>
      </c>
      <c r="E20" s="329" t="s">
        <v>327</v>
      </c>
      <c r="F20" s="330" t="s">
        <v>49</v>
      </c>
      <c r="G20" s="330" t="s">
        <v>70</v>
      </c>
      <c r="H20" s="330" t="s">
        <v>71</v>
      </c>
      <c r="I20" s="292"/>
      <c r="J20" s="318">
        <v>55.9</v>
      </c>
      <c r="K20" s="27" t="str">
        <f t="shared" si="0"/>
        <v>II JA</v>
      </c>
      <c r="L20" s="331" t="s">
        <v>334</v>
      </c>
    </row>
    <row r="21" spans="1:12" ht="18" customHeight="1">
      <c r="A21" s="301"/>
      <c r="B21" s="303">
        <v>117</v>
      </c>
      <c r="C21" s="328" t="s">
        <v>742</v>
      </c>
      <c r="D21" s="327" t="s">
        <v>225</v>
      </c>
      <c r="E21" s="329">
        <v>36423</v>
      </c>
      <c r="F21" s="330" t="s">
        <v>129</v>
      </c>
      <c r="G21" s="330" t="s">
        <v>128</v>
      </c>
      <c r="H21" s="330"/>
      <c r="I21" s="292"/>
      <c r="J21" s="318" t="s">
        <v>978</v>
      </c>
      <c r="K21" s="27"/>
      <c r="L21" s="331" t="s">
        <v>170</v>
      </c>
    </row>
    <row r="22" spans="1:12" ht="18" customHeight="1">
      <c r="A22" s="301"/>
      <c r="B22" s="303">
        <v>38</v>
      </c>
      <c r="C22" s="328" t="s">
        <v>408</v>
      </c>
      <c r="D22" s="327" t="s">
        <v>409</v>
      </c>
      <c r="E22" s="329" t="s">
        <v>410</v>
      </c>
      <c r="F22" s="330" t="s">
        <v>50</v>
      </c>
      <c r="G22" s="330" t="s">
        <v>424</v>
      </c>
      <c r="H22" s="330"/>
      <c r="I22" s="292"/>
      <c r="J22" s="318" t="s">
        <v>978</v>
      </c>
      <c r="K22" s="27"/>
      <c r="L22" s="331" t="s">
        <v>423</v>
      </c>
    </row>
    <row r="23" spans="1:12" ht="18" customHeight="1">
      <c r="A23" s="301"/>
      <c r="B23" s="303">
        <v>107</v>
      </c>
      <c r="C23" s="328" t="s">
        <v>197</v>
      </c>
      <c r="D23" s="327" t="s">
        <v>239</v>
      </c>
      <c r="E23" s="329">
        <v>36774</v>
      </c>
      <c r="F23" s="330" t="s">
        <v>119</v>
      </c>
      <c r="G23" s="330" t="s">
        <v>238</v>
      </c>
      <c r="H23" s="330"/>
      <c r="I23" s="292"/>
      <c r="J23" s="318" t="s">
        <v>978</v>
      </c>
      <c r="K23" s="27"/>
      <c r="L23" s="331" t="s">
        <v>166</v>
      </c>
    </row>
    <row r="24" spans="1:12" ht="18" customHeight="1">
      <c r="A24" s="301"/>
      <c r="B24" s="303">
        <v>62</v>
      </c>
      <c r="C24" s="328" t="s">
        <v>488</v>
      </c>
      <c r="D24" s="452" t="s">
        <v>489</v>
      </c>
      <c r="E24" s="329">
        <v>36825</v>
      </c>
      <c r="F24" s="330" t="s">
        <v>104</v>
      </c>
      <c r="G24" s="330" t="s">
        <v>96</v>
      </c>
      <c r="H24" s="330"/>
      <c r="I24" s="292" t="s">
        <v>406</v>
      </c>
      <c r="J24" s="318" t="s">
        <v>978</v>
      </c>
      <c r="K24" s="27"/>
      <c r="L24" s="331" t="s">
        <v>212</v>
      </c>
    </row>
    <row r="25" spans="1:12" s="59" customFormat="1" ht="12.75">
      <c r="A25" s="233"/>
      <c r="B25" s="319"/>
      <c r="C25" s="320"/>
      <c r="D25" s="321"/>
      <c r="E25" s="321"/>
      <c r="F25" s="238"/>
      <c r="G25" s="238"/>
      <c r="H25" s="238"/>
      <c r="I25" s="238"/>
      <c r="J25" s="322"/>
      <c r="K25" s="297"/>
      <c r="L25" s="300"/>
    </row>
    <row r="26" spans="1:12" s="59" customFormat="1" ht="12.75">
      <c r="A26" s="233"/>
      <c r="B26" s="319"/>
      <c r="C26" s="320"/>
      <c r="D26" s="321"/>
      <c r="E26" s="321"/>
      <c r="F26" s="238"/>
      <c r="G26" s="238"/>
      <c r="H26" s="238"/>
      <c r="I26" s="238"/>
      <c r="J26" s="322"/>
      <c r="K26" s="297"/>
      <c r="L26" s="300"/>
    </row>
  </sheetData>
  <sheetProtection/>
  <printOptions horizontalCentered="1"/>
  <pageMargins left="0.3937007874015748" right="0.3937007874015748" top="0.2362204724409449" bottom="0.2755905511811024" header="0.3937007874015748" footer="0.393700787401574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J5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4.140625" style="45" bestFit="1" customWidth="1"/>
    <col min="5" max="5" width="10.7109375" style="58" customWidth="1"/>
    <col min="6" max="6" width="14.57421875" style="59" bestFit="1" customWidth="1"/>
    <col min="7" max="7" width="16.7109375" style="59" bestFit="1" customWidth="1"/>
    <col min="8" max="8" width="16.8515625" style="59" bestFit="1" customWidth="1"/>
    <col min="9" max="9" width="9.140625" style="88" customWidth="1"/>
    <col min="10" max="10" width="22.57421875" style="55" bestFit="1" customWidth="1"/>
    <col min="11" max="16384" width="9.140625" style="45" customWidth="1"/>
  </cols>
  <sheetData>
    <row r="1" spans="1:10" s="61" customFormat="1" ht="15.75">
      <c r="A1" s="326" t="s">
        <v>194</v>
      </c>
      <c r="D1" s="62"/>
      <c r="E1" s="74"/>
      <c r="F1" s="74"/>
      <c r="G1" s="74"/>
      <c r="H1" s="92"/>
      <c r="I1" s="65"/>
      <c r="J1" s="93"/>
    </row>
    <row r="2" spans="1:10" s="61" customFormat="1" ht="15.75">
      <c r="A2" s="61" t="s">
        <v>935</v>
      </c>
      <c r="D2" s="62"/>
      <c r="E2" s="74"/>
      <c r="F2" s="74"/>
      <c r="G2" s="92"/>
      <c r="H2" s="92"/>
      <c r="I2" s="65"/>
      <c r="J2" s="94"/>
    </row>
    <row r="3" spans="1:10" ht="12.75">
      <c r="A3"/>
      <c r="B3"/>
      <c r="C3" s="50"/>
      <c r="D3"/>
      <c r="E3"/>
      <c r="F3"/>
      <c r="G3"/>
      <c r="H3"/>
      <c r="I3"/>
      <c r="J3"/>
    </row>
    <row r="4" spans="3:10" s="60" customFormat="1" ht="15.75">
      <c r="C4" s="61" t="s">
        <v>30</v>
      </c>
      <c r="D4" s="61"/>
      <c r="E4" s="62"/>
      <c r="F4" s="62"/>
      <c r="G4" s="62"/>
      <c r="H4" s="63"/>
      <c r="I4" s="323"/>
      <c r="J4" s="65"/>
    </row>
    <row r="5" spans="3:9" s="60" customFormat="1" ht="18" customHeight="1" thickBot="1">
      <c r="C5" s="231">
        <v>1</v>
      </c>
      <c r="D5" s="231" t="s">
        <v>947</v>
      </c>
      <c r="E5" s="62"/>
      <c r="F5" s="62"/>
      <c r="G5" s="62"/>
      <c r="H5" s="63"/>
      <c r="I5" s="323"/>
    </row>
    <row r="6" spans="1:10" s="53" customFormat="1" ht="18" customHeight="1" thickBot="1">
      <c r="A6" s="95" t="s">
        <v>18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324" t="s">
        <v>4</v>
      </c>
      <c r="J6" s="70" t="s">
        <v>5</v>
      </c>
    </row>
    <row r="7" spans="1:10" ht="18" customHeight="1">
      <c r="A7" s="32">
        <v>1</v>
      </c>
      <c r="B7" s="303"/>
      <c r="C7" s="328"/>
      <c r="D7" s="327"/>
      <c r="E7" s="329"/>
      <c r="F7" s="330"/>
      <c r="G7" s="330"/>
      <c r="H7" s="330"/>
      <c r="I7" s="91"/>
      <c r="J7" s="331"/>
    </row>
    <row r="8" spans="1:10" ht="18" customHeight="1">
      <c r="A8" s="32">
        <v>2</v>
      </c>
      <c r="B8" s="303">
        <v>27</v>
      </c>
      <c r="C8" s="328" t="s">
        <v>373</v>
      </c>
      <c r="D8" s="327" t="s">
        <v>571</v>
      </c>
      <c r="E8" s="329" t="s">
        <v>572</v>
      </c>
      <c r="F8" s="330" t="s">
        <v>56</v>
      </c>
      <c r="G8" s="330" t="s">
        <v>579</v>
      </c>
      <c r="H8" s="330"/>
      <c r="I8" s="91">
        <v>42.64</v>
      </c>
      <c r="J8" s="331" t="s">
        <v>551</v>
      </c>
    </row>
    <row r="9" spans="1:10" ht="18" customHeight="1">
      <c r="A9" s="32">
        <v>3</v>
      </c>
      <c r="B9" s="303">
        <v>84</v>
      </c>
      <c r="C9" s="328" t="s">
        <v>587</v>
      </c>
      <c r="D9" s="327" t="s">
        <v>588</v>
      </c>
      <c r="E9" s="329">
        <v>37112</v>
      </c>
      <c r="F9" s="330" t="s">
        <v>47</v>
      </c>
      <c r="G9" s="330" t="s">
        <v>113</v>
      </c>
      <c r="H9" s="330"/>
      <c r="I9" s="91">
        <v>36.73</v>
      </c>
      <c r="J9" s="331" t="s">
        <v>589</v>
      </c>
    </row>
    <row r="10" spans="1:10" ht="18" customHeight="1">
      <c r="A10" s="32">
        <v>4</v>
      </c>
      <c r="B10" s="303">
        <v>71</v>
      </c>
      <c r="C10" s="328" t="s">
        <v>105</v>
      </c>
      <c r="D10" s="327" t="s">
        <v>507</v>
      </c>
      <c r="E10" s="329" t="s">
        <v>508</v>
      </c>
      <c r="F10" s="330" t="s">
        <v>103</v>
      </c>
      <c r="G10" s="330" t="s">
        <v>100</v>
      </c>
      <c r="H10" s="330"/>
      <c r="I10" s="91">
        <v>38.46</v>
      </c>
      <c r="J10" s="331" t="s">
        <v>164</v>
      </c>
    </row>
    <row r="11" spans="3:9" s="60" customFormat="1" ht="18" customHeight="1" thickBot="1">
      <c r="C11" s="231">
        <v>2</v>
      </c>
      <c r="D11" s="231" t="s">
        <v>947</v>
      </c>
      <c r="E11" s="62"/>
      <c r="F11" s="62"/>
      <c r="G11" s="62"/>
      <c r="H11" s="63"/>
      <c r="I11" s="323"/>
    </row>
    <row r="12" spans="1:10" s="53" customFormat="1" ht="18" customHeight="1" thickBot="1">
      <c r="A12" s="95" t="s">
        <v>18</v>
      </c>
      <c r="B12" s="126" t="s">
        <v>19</v>
      </c>
      <c r="C12" s="66" t="s">
        <v>0</v>
      </c>
      <c r="D12" s="67" t="s">
        <v>1</v>
      </c>
      <c r="E12" s="69" t="s">
        <v>10</v>
      </c>
      <c r="F12" s="68" t="s">
        <v>2</v>
      </c>
      <c r="G12" s="68" t="s">
        <v>3</v>
      </c>
      <c r="H12" s="68" t="s">
        <v>16</v>
      </c>
      <c r="I12" s="324" t="s">
        <v>4</v>
      </c>
      <c r="J12" s="70" t="s">
        <v>5</v>
      </c>
    </row>
    <row r="13" spans="1:10" ht="18" customHeight="1">
      <c r="A13" s="32">
        <v>1</v>
      </c>
      <c r="B13" s="303"/>
      <c r="C13" s="328"/>
      <c r="D13" s="327"/>
      <c r="E13" s="329"/>
      <c r="F13" s="330"/>
      <c r="G13" s="330"/>
      <c r="H13" s="330"/>
      <c r="I13" s="91"/>
      <c r="J13" s="331"/>
    </row>
    <row r="14" spans="1:10" ht="18" customHeight="1">
      <c r="A14" s="32">
        <v>2</v>
      </c>
      <c r="B14" s="303">
        <v>59</v>
      </c>
      <c r="C14" s="328" t="s">
        <v>250</v>
      </c>
      <c r="D14" s="452" t="s">
        <v>480</v>
      </c>
      <c r="E14" s="329" t="s">
        <v>482</v>
      </c>
      <c r="F14" s="330" t="s">
        <v>104</v>
      </c>
      <c r="G14" s="330" t="s">
        <v>96</v>
      </c>
      <c r="H14" s="330"/>
      <c r="I14" s="91" t="s">
        <v>978</v>
      </c>
      <c r="J14" s="331" t="s">
        <v>214</v>
      </c>
    </row>
    <row r="15" spans="1:10" ht="18" customHeight="1">
      <c r="A15" s="32">
        <v>2</v>
      </c>
      <c r="B15" s="303">
        <v>164</v>
      </c>
      <c r="C15" s="328" t="s">
        <v>869</v>
      </c>
      <c r="D15" s="327" t="s">
        <v>870</v>
      </c>
      <c r="E15" s="329" t="s">
        <v>871</v>
      </c>
      <c r="F15" s="330" t="s">
        <v>142</v>
      </c>
      <c r="G15" s="330" t="s">
        <v>143</v>
      </c>
      <c r="H15" s="330" t="s">
        <v>144</v>
      </c>
      <c r="I15" s="325">
        <v>37.87</v>
      </c>
      <c r="J15" s="331" t="s">
        <v>145</v>
      </c>
    </row>
    <row r="16" spans="1:10" ht="18" customHeight="1">
      <c r="A16" s="32">
        <v>4</v>
      </c>
      <c r="B16" s="303">
        <v>87</v>
      </c>
      <c r="C16" s="328" t="s">
        <v>593</v>
      </c>
      <c r="D16" s="327" t="s">
        <v>594</v>
      </c>
      <c r="E16" s="329">
        <v>37167</v>
      </c>
      <c r="F16" s="330" t="s">
        <v>47</v>
      </c>
      <c r="G16" s="330" t="s">
        <v>113</v>
      </c>
      <c r="H16" s="330"/>
      <c r="I16" s="325">
        <v>38.12</v>
      </c>
      <c r="J16" s="331" t="s">
        <v>114</v>
      </c>
    </row>
    <row r="17" spans="3:9" s="60" customFormat="1" ht="18" customHeight="1" thickBot="1">
      <c r="C17" s="231">
        <v>3</v>
      </c>
      <c r="D17" s="231" t="s">
        <v>947</v>
      </c>
      <c r="E17" s="62"/>
      <c r="F17" s="62"/>
      <c r="G17" s="62"/>
      <c r="H17" s="63"/>
      <c r="I17" s="323"/>
    </row>
    <row r="18" spans="1:10" s="53" customFormat="1" ht="18" customHeight="1" thickBot="1">
      <c r="A18" s="95" t="s">
        <v>18</v>
      </c>
      <c r="B18" s="126" t="s">
        <v>19</v>
      </c>
      <c r="C18" s="66" t="s">
        <v>0</v>
      </c>
      <c r="D18" s="67" t="s">
        <v>1</v>
      </c>
      <c r="E18" s="69" t="s">
        <v>10</v>
      </c>
      <c r="F18" s="68" t="s">
        <v>2</v>
      </c>
      <c r="G18" s="68" t="s">
        <v>3</v>
      </c>
      <c r="H18" s="68" t="s">
        <v>16</v>
      </c>
      <c r="I18" s="324" t="s">
        <v>4</v>
      </c>
      <c r="J18" s="70" t="s">
        <v>5</v>
      </c>
    </row>
    <row r="19" spans="1:10" ht="18" customHeight="1">
      <c r="A19" s="32">
        <v>1</v>
      </c>
      <c r="B19" s="303"/>
      <c r="C19" s="328"/>
      <c r="D19" s="327"/>
      <c r="E19" s="329"/>
      <c r="F19" s="330"/>
      <c r="G19" s="330"/>
      <c r="H19" s="330"/>
      <c r="I19" s="91"/>
      <c r="J19" s="331"/>
    </row>
    <row r="20" spans="1:10" ht="18" customHeight="1">
      <c r="A20" s="32">
        <v>2</v>
      </c>
      <c r="B20" s="303">
        <v>86</v>
      </c>
      <c r="C20" s="328" t="s">
        <v>591</v>
      </c>
      <c r="D20" s="327" t="s">
        <v>592</v>
      </c>
      <c r="E20" s="329">
        <v>37280</v>
      </c>
      <c r="F20" s="330" t="s">
        <v>47</v>
      </c>
      <c r="G20" s="330" t="s">
        <v>113</v>
      </c>
      <c r="H20" s="330"/>
      <c r="I20" s="91">
        <v>40.62</v>
      </c>
      <c r="J20" s="331" t="s">
        <v>114</v>
      </c>
    </row>
    <row r="21" spans="1:10" ht="18" customHeight="1">
      <c r="A21" s="32">
        <v>3</v>
      </c>
      <c r="B21" s="303">
        <v>25</v>
      </c>
      <c r="C21" s="328" t="s">
        <v>552</v>
      </c>
      <c r="D21" s="327" t="s">
        <v>553</v>
      </c>
      <c r="E21" s="329" t="s">
        <v>554</v>
      </c>
      <c r="F21" s="330" t="s">
        <v>56</v>
      </c>
      <c r="G21" s="330" t="s">
        <v>579</v>
      </c>
      <c r="H21" s="330"/>
      <c r="I21" s="91">
        <v>40.25</v>
      </c>
      <c r="J21" s="331" t="s">
        <v>555</v>
      </c>
    </row>
    <row r="22" spans="1:10" ht="18" customHeight="1">
      <c r="A22" s="32">
        <v>4</v>
      </c>
      <c r="B22" s="303">
        <v>157</v>
      </c>
      <c r="C22" s="328" t="s">
        <v>850</v>
      </c>
      <c r="D22" s="327" t="s">
        <v>851</v>
      </c>
      <c r="E22" s="329" t="s">
        <v>852</v>
      </c>
      <c r="F22" s="330" t="s">
        <v>140</v>
      </c>
      <c r="G22" s="330" t="s">
        <v>662</v>
      </c>
      <c r="H22" s="330"/>
      <c r="I22" s="91">
        <v>40.52</v>
      </c>
      <c r="J22" s="331" t="s">
        <v>139</v>
      </c>
    </row>
    <row r="23" spans="3:9" s="60" customFormat="1" ht="18" customHeight="1" thickBot="1">
      <c r="C23" s="231">
        <v>4</v>
      </c>
      <c r="D23" s="231" t="s">
        <v>947</v>
      </c>
      <c r="E23" s="62"/>
      <c r="F23" s="62"/>
      <c r="G23" s="62"/>
      <c r="H23" s="63"/>
      <c r="I23" s="323"/>
    </row>
    <row r="24" spans="1:10" s="53" customFormat="1" ht="18" customHeight="1" thickBot="1">
      <c r="A24" s="95" t="s">
        <v>18</v>
      </c>
      <c r="B24" s="126" t="s">
        <v>19</v>
      </c>
      <c r="C24" s="66" t="s">
        <v>0</v>
      </c>
      <c r="D24" s="67" t="s">
        <v>1</v>
      </c>
      <c r="E24" s="69" t="s">
        <v>10</v>
      </c>
      <c r="F24" s="68" t="s">
        <v>2</v>
      </c>
      <c r="G24" s="68" t="s">
        <v>3</v>
      </c>
      <c r="H24" s="68" t="s">
        <v>16</v>
      </c>
      <c r="I24" s="324" t="s">
        <v>4</v>
      </c>
      <c r="J24" s="70" t="s">
        <v>5</v>
      </c>
    </row>
    <row r="25" spans="1:10" ht="18" customHeight="1">
      <c r="A25" s="32">
        <v>1</v>
      </c>
      <c r="B25" s="303"/>
      <c r="C25" s="328"/>
      <c r="D25" s="327"/>
      <c r="E25" s="329"/>
      <c r="F25" s="330"/>
      <c r="G25" s="330"/>
      <c r="H25" s="330"/>
      <c r="I25" s="91"/>
      <c r="J25" s="331"/>
    </row>
    <row r="26" spans="1:10" ht="18" customHeight="1">
      <c r="A26" s="32">
        <v>2</v>
      </c>
      <c r="B26" s="303">
        <v>158</v>
      </c>
      <c r="C26" s="328" t="s">
        <v>853</v>
      </c>
      <c r="D26" s="327" t="s">
        <v>854</v>
      </c>
      <c r="E26" s="329" t="s">
        <v>776</v>
      </c>
      <c r="F26" s="330" t="s">
        <v>140</v>
      </c>
      <c r="G26" s="330" t="s">
        <v>662</v>
      </c>
      <c r="H26" s="330"/>
      <c r="I26" s="91">
        <v>45.08</v>
      </c>
      <c r="J26" s="331" t="s">
        <v>259</v>
      </c>
    </row>
    <row r="27" spans="1:10" ht="18" customHeight="1">
      <c r="A27" s="32">
        <v>3</v>
      </c>
      <c r="B27" s="303">
        <v>142</v>
      </c>
      <c r="C27" s="328" t="s">
        <v>809</v>
      </c>
      <c r="D27" s="327" t="s">
        <v>810</v>
      </c>
      <c r="E27" s="329" t="s">
        <v>811</v>
      </c>
      <c r="F27" s="330" t="s">
        <v>190</v>
      </c>
      <c r="G27" s="330" t="s">
        <v>181</v>
      </c>
      <c r="H27" s="330" t="s">
        <v>842</v>
      </c>
      <c r="I27" s="325">
        <v>42.32</v>
      </c>
      <c r="J27" s="331" t="s">
        <v>258</v>
      </c>
    </row>
    <row r="28" spans="1:10" ht="18" customHeight="1">
      <c r="A28" s="32">
        <v>4</v>
      </c>
      <c r="B28" s="303">
        <v>105</v>
      </c>
      <c r="C28" s="328" t="s">
        <v>108</v>
      </c>
      <c r="D28" s="327" t="s">
        <v>696</v>
      </c>
      <c r="E28" s="329">
        <v>36953</v>
      </c>
      <c r="F28" s="330" t="s">
        <v>119</v>
      </c>
      <c r="G28" s="330" t="s">
        <v>238</v>
      </c>
      <c r="H28" s="330"/>
      <c r="I28" s="91" t="s">
        <v>978</v>
      </c>
      <c r="J28" s="331" t="s">
        <v>240</v>
      </c>
    </row>
    <row r="29" spans="3:9" s="60" customFormat="1" ht="18" customHeight="1" thickBot="1">
      <c r="C29" s="231">
        <v>5</v>
      </c>
      <c r="D29" s="231" t="s">
        <v>947</v>
      </c>
      <c r="E29" s="62"/>
      <c r="F29" s="62"/>
      <c r="G29" s="62"/>
      <c r="H29" s="63"/>
      <c r="I29" s="323"/>
    </row>
    <row r="30" spans="1:10" s="53" customFormat="1" ht="18" customHeight="1" thickBot="1">
      <c r="A30" s="95" t="s">
        <v>18</v>
      </c>
      <c r="B30" s="126" t="s">
        <v>19</v>
      </c>
      <c r="C30" s="66" t="s">
        <v>0</v>
      </c>
      <c r="D30" s="67" t="s">
        <v>1</v>
      </c>
      <c r="E30" s="69" t="s">
        <v>10</v>
      </c>
      <c r="F30" s="68" t="s">
        <v>2</v>
      </c>
      <c r="G30" s="68" t="s">
        <v>3</v>
      </c>
      <c r="H30" s="68" t="s">
        <v>16</v>
      </c>
      <c r="I30" s="324" t="s">
        <v>4</v>
      </c>
      <c r="J30" s="70" t="s">
        <v>5</v>
      </c>
    </row>
    <row r="31" spans="1:10" ht="18" customHeight="1">
      <c r="A31" s="32">
        <v>1</v>
      </c>
      <c r="B31" s="303"/>
      <c r="C31" s="328"/>
      <c r="D31" s="327"/>
      <c r="E31" s="329"/>
      <c r="F31" s="330"/>
      <c r="G31" s="330"/>
      <c r="H31" s="330"/>
      <c r="I31" s="91"/>
      <c r="J31" s="331"/>
    </row>
    <row r="32" spans="1:10" ht="18" customHeight="1">
      <c r="A32" s="32">
        <v>2</v>
      </c>
      <c r="B32" s="303">
        <v>129</v>
      </c>
      <c r="C32" s="328" t="s">
        <v>766</v>
      </c>
      <c r="D32" s="327" t="s">
        <v>767</v>
      </c>
      <c r="E32" s="329">
        <v>37058</v>
      </c>
      <c r="F32" s="330" t="s">
        <v>53</v>
      </c>
      <c r="G32" s="330" t="s">
        <v>149</v>
      </c>
      <c r="H32" s="330" t="s">
        <v>179</v>
      </c>
      <c r="I32" s="325">
        <v>41.7</v>
      </c>
      <c r="J32" s="331" t="s">
        <v>178</v>
      </c>
    </row>
    <row r="33" spans="1:10" ht="18" customHeight="1">
      <c r="A33" s="32">
        <v>3</v>
      </c>
      <c r="B33" s="303">
        <v>143</v>
      </c>
      <c r="C33" s="328" t="s">
        <v>66</v>
      </c>
      <c r="D33" s="327" t="s">
        <v>812</v>
      </c>
      <c r="E33" s="329" t="s">
        <v>813</v>
      </c>
      <c r="F33" s="330" t="s">
        <v>190</v>
      </c>
      <c r="G33" s="330" t="s">
        <v>181</v>
      </c>
      <c r="H33" s="330" t="s">
        <v>842</v>
      </c>
      <c r="I33" s="325">
        <v>40.26</v>
      </c>
      <c r="J33" s="331" t="s">
        <v>258</v>
      </c>
    </row>
    <row r="34" spans="1:10" ht="18" customHeight="1">
      <c r="A34" s="32">
        <v>4</v>
      </c>
      <c r="B34" s="303">
        <v>120</v>
      </c>
      <c r="C34" s="328" t="s">
        <v>745</v>
      </c>
      <c r="D34" s="327" t="s">
        <v>188</v>
      </c>
      <c r="E34" s="329">
        <v>37197</v>
      </c>
      <c r="F34" s="330" t="s">
        <v>129</v>
      </c>
      <c r="G34" s="330" t="s">
        <v>128</v>
      </c>
      <c r="H34" s="330"/>
      <c r="I34" s="91">
        <v>40.57</v>
      </c>
      <c r="J34" s="331" t="s">
        <v>170</v>
      </c>
    </row>
    <row r="35" spans="1:10" s="61" customFormat="1" ht="15.75">
      <c r="A35" s="326" t="s">
        <v>194</v>
      </c>
      <c r="D35" s="62"/>
      <c r="E35" s="74"/>
      <c r="F35" s="74"/>
      <c r="G35" s="74"/>
      <c r="H35" s="92"/>
      <c r="I35" s="65"/>
      <c r="J35" s="93"/>
    </row>
    <row r="36" spans="1:10" s="61" customFormat="1" ht="15.75">
      <c r="A36" s="61" t="s">
        <v>935</v>
      </c>
      <c r="D36" s="62"/>
      <c r="E36" s="74"/>
      <c r="F36" s="74"/>
      <c r="G36" s="92"/>
      <c r="H36" s="92"/>
      <c r="I36" s="65"/>
      <c r="J36" s="94"/>
    </row>
    <row r="37" spans="1:10" ht="12.75">
      <c r="A37"/>
      <c r="B37"/>
      <c r="C37" s="50"/>
      <c r="D37"/>
      <c r="E37"/>
      <c r="F37"/>
      <c r="G37"/>
      <c r="H37"/>
      <c r="I37"/>
      <c r="J37"/>
    </row>
    <row r="38" spans="3:10" s="60" customFormat="1" ht="15.75">
      <c r="C38" s="61" t="s">
        <v>30</v>
      </c>
      <c r="D38" s="61"/>
      <c r="E38" s="62"/>
      <c r="F38" s="62"/>
      <c r="G38" s="62"/>
      <c r="H38" s="63"/>
      <c r="I38" s="323"/>
      <c r="J38" s="65"/>
    </row>
    <row r="39" spans="3:9" s="60" customFormat="1" ht="18" customHeight="1" thickBot="1">
      <c r="C39" s="231">
        <v>6</v>
      </c>
      <c r="D39" s="231" t="s">
        <v>947</v>
      </c>
      <c r="E39" s="62"/>
      <c r="F39" s="62"/>
      <c r="G39" s="62"/>
      <c r="H39" s="63"/>
      <c r="I39" s="323"/>
    </row>
    <row r="40" spans="1:10" s="53" customFormat="1" ht="18" customHeight="1" thickBot="1">
      <c r="A40" s="95" t="s">
        <v>18</v>
      </c>
      <c r="B40" s="126" t="s">
        <v>19</v>
      </c>
      <c r="C40" s="66" t="s">
        <v>0</v>
      </c>
      <c r="D40" s="67" t="s">
        <v>1</v>
      </c>
      <c r="E40" s="69" t="s">
        <v>10</v>
      </c>
      <c r="F40" s="68" t="s">
        <v>2</v>
      </c>
      <c r="G40" s="68" t="s">
        <v>3</v>
      </c>
      <c r="H40" s="68" t="s">
        <v>16</v>
      </c>
      <c r="I40" s="324" t="s">
        <v>4</v>
      </c>
      <c r="J40" s="70" t="s">
        <v>5</v>
      </c>
    </row>
    <row r="41" spans="1:10" ht="18" customHeight="1">
      <c r="A41" s="32">
        <v>1</v>
      </c>
      <c r="B41" s="303"/>
      <c r="C41" s="328"/>
      <c r="D41" s="327"/>
      <c r="E41" s="329"/>
      <c r="F41" s="330"/>
      <c r="G41" s="330"/>
      <c r="H41" s="330"/>
      <c r="I41" s="91"/>
      <c r="J41" s="331"/>
    </row>
    <row r="42" spans="1:10" ht="18" customHeight="1">
      <c r="A42" s="32">
        <v>2</v>
      </c>
      <c r="B42" s="303">
        <v>61</v>
      </c>
      <c r="C42" s="328" t="s">
        <v>475</v>
      </c>
      <c r="D42" s="452" t="s">
        <v>476</v>
      </c>
      <c r="E42" s="329">
        <v>36896</v>
      </c>
      <c r="F42" s="330" t="s">
        <v>104</v>
      </c>
      <c r="G42" s="330" t="s">
        <v>96</v>
      </c>
      <c r="H42" s="330"/>
      <c r="I42" s="325">
        <v>43.5</v>
      </c>
      <c r="J42" s="331" t="s">
        <v>477</v>
      </c>
    </row>
    <row r="43" spans="1:10" ht="18" customHeight="1">
      <c r="A43" s="32">
        <v>3</v>
      </c>
      <c r="B43" s="303">
        <v>156</v>
      </c>
      <c r="C43" s="328" t="s">
        <v>105</v>
      </c>
      <c r="D43" s="327" t="s">
        <v>846</v>
      </c>
      <c r="E43" s="329" t="s">
        <v>847</v>
      </c>
      <c r="F43" s="330" t="s">
        <v>140</v>
      </c>
      <c r="G43" s="330" t="s">
        <v>662</v>
      </c>
      <c r="H43" s="330"/>
      <c r="I43" s="325">
        <v>43.53</v>
      </c>
      <c r="J43" s="331" t="s">
        <v>139</v>
      </c>
    </row>
    <row r="44" spans="1:10" ht="18" customHeight="1">
      <c r="A44" s="32">
        <v>4</v>
      </c>
      <c r="B44" s="303">
        <v>58</v>
      </c>
      <c r="C44" s="328" t="s">
        <v>105</v>
      </c>
      <c r="D44" s="452" t="s">
        <v>467</v>
      </c>
      <c r="E44" s="329">
        <v>37247</v>
      </c>
      <c r="F44" s="330" t="s">
        <v>104</v>
      </c>
      <c r="G44" s="330" t="s">
        <v>96</v>
      </c>
      <c r="H44" s="330"/>
      <c r="I44" s="325">
        <v>41.78</v>
      </c>
      <c r="J44" s="331" t="s">
        <v>212</v>
      </c>
    </row>
    <row r="45" spans="3:9" s="60" customFormat="1" ht="18" customHeight="1" thickBot="1">
      <c r="C45" s="231">
        <v>7</v>
      </c>
      <c r="D45" s="231" t="s">
        <v>947</v>
      </c>
      <c r="E45" s="62"/>
      <c r="F45" s="62"/>
      <c r="G45" s="62"/>
      <c r="H45" s="63"/>
      <c r="I45" s="323"/>
    </row>
    <row r="46" spans="1:10" s="53" customFormat="1" ht="18" customHeight="1" thickBot="1">
      <c r="A46" s="95" t="s">
        <v>18</v>
      </c>
      <c r="B46" s="126" t="s">
        <v>19</v>
      </c>
      <c r="C46" s="66" t="s">
        <v>0</v>
      </c>
      <c r="D46" s="67" t="s">
        <v>1</v>
      </c>
      <c r="E46" s="69" t="s">
        <v>10</v>
      </c>
      <c r="F46" s="68" t="s">
        <v>2</v>
      </c>
      <c r="G46" s="68" t="s">
        <v>3</v>
      </c>
      <c r="H46" s="68" t="s">
        <v>16</v>
      </c>
      <c r="I46" s="324" t="s">
        <v>4</v>
      </c>
      <c r="J46" s="70" t="s">
        <v>5</v>
      </c>
    </row>
    <row r="47" spans="1:10" ht="18" customHeight="1">
      <c r="A47" s="32">
        <v>1</v>
      </c>
      <c r="B47" s="303"/>
      <c r="C47" s="328"/>
      <c r="D47" s="327"/>
      <c r="E47" s="329"/>
      <c r="F47" s="330"/>
      <c r="G47" s="330"/>
      <c r="H47" s="330"/>
      <c r="I47" s="91"/>
      <c r="J47" s="331"/>
    </row>
    <row r="48" spans="1:10" ht="18" customHeight="1">
      <c r="A48" s="32">
        <v>2</v>
      </c>
      <c r="B48" s="303">
        <v>85</v>
      </c>
      <c r="C48" s="328" t="s">
        <v>215</v>
      </c>
      <c r="D48" s="327" t="s">
        <v>590</v>
      </c>
      <c r="E48" s="329">
        <v>37312</v>
      </c>
      <c r="F48" s="330" t="s">
        <v>47</v>
      </c>
      <c r="G48" s="330" t="s">
        <v>113</v>
      </c>
      <c r="H48" s="330"/>
      <c r="I48" s="91">
        <v>40.49</v>
      </c>
      <c r="J48" s="331" t="s">
        <v>589</v>
      </c>
    </row>
    <row r="49" spans="1:10" ht="18" customHeight="1">
      <c r="A49" s="32">
        <v>3</v>
      </c>
      <c r="B49" s="303">
        <v>150</v>
      </c>
      <c r="C49" s="328" t="s">
        <v>403</v>
      </c>
      <c r="D49" s="327" t="s">
        <v>825</v>
      </c>
      <c r="E49" s="329" t="s">
        <v>826</v>
      </c>
      <c r="F49" s="330" t="s">
        <v>190</v>
      </c>
      <c r="G49" s="330" t="s">
        <v>181</v>
      </c>
      <c r="H49" s="330" t="s">
        <v>842</v>
      </c>
      <c r="I49" s="325">
        <v>41.4</v>
      </c>
      <c r="J49" s="331" t="s">
        <v>138</v>
      </c>
    </row>
    <row r="50" spans="1:10" ht="18" customHeight="1">
      <c r="A50" s="32">
        <v>4</v>
      </c>
      <c r="B50" s="303">
        <v>103</v>
      </c>
      <c r="C50" s="328" t="s">
        <v>130</v>
      </c>
      <c r="D50" s="327" t="s">
        <v>690</v>
      </c>
      <c r="E50" s="329">
        <v>37468</v>
      </c>
      <c r="F50" s="330" t="s">
        <v>119</v>
      </c>
      <c r="G50" s="330" t="s">
        <v>238</v>
      </c>
      <c r="H50" s="330"/>
      <c r="I50" s="91" t="s">
        <v>978</v>
      </c>
      <c r="J50" s="331" t="s">
        <v>166</v>
      </c>
    </row>
    <row r="51" spans="3:9" s="60" customFormat="1" ht="18" customHeight="1" thickBot="1">
      <c r="C51" s="231">
        <v>8</v>
      </c>
      <c r="D51" s="231" t="s">
        <v>947</v>
      </c>
      <c r="E51" s="62"/>
      <c r="F51" s="62"/>
      <c r="G51" s="62"/>
      <c r="H51" s="63"/>
      <c r="I51" s="323"/>
    </row>
    <row r="52" spans="1:10" s="53" customFormat="1" ht="18" customHeight="1" thickBot="1">
      <c r="A52" s="95" t="s">
        <v>18</v>
      </c>
      <c r="B52" s="126" t="s">
        <v>19</v>
      </c>
      <c r="C52" s="66" t="s">
        <v>0</v>
      </c>
      <c r="D52" s="67" t="s">
        <v>1</v>
      </c>
      <c r="E52" s="69" t="s">
        <v>10</v>
      </c>
      <c r="F52" s="68" t="s">
        <v>2</v>
      </c>
      <c r="G52" s="68" t="s">
        <v>3</v>
      </c>
      <c r="H52" s="68" t="s">
        <v>16</v>
      </c>
      <c r="I52" s="324" t="s">
        <v>4</v>
      </c>
      <c r="J52" s="70" t="s">
        <v>5</v>
      </c>
    </row>
    <row r="53" spans="1:10" ht="18" customHeight="1">
      <c r="A53" s="32">
        <v>14</v>
      </c>
      <c r="B53" s="303">
        <v>165</v>
      </c>
      <c r="C53" s="328" t="s">
        <v>878</v>
      </c>
      <c r="D53" s="327" t="s">
        <v>879</v>
      </c>
      <c r="E53" s="329" t="s">
        <v>880</v>
      </c>
      <c r="F53" s="330" t="s">
        <v>142</v>
      </c>
      <c r="G53" s="330" t="s">
        <v>143</v>
      </c>
      <c r="H53" s="330" t="s">
        <v>144</v>
      </c>
      <c r="I53" s="325">
        <v>42.8</v>
      </c>
      <c r="J53" s="331" t="s">
        <v>881</v>
      </c>
    </row>
    <row r="54" spans="1:10" ht="18" customHeight="1">
      <c r="A54" s="32">
        <v>15</v>
      </c>
      <c r="B54" s="303">
        <v>159</v>
      </c>
      <c r="C54" s="328" t="s">
        <v>226</v>
      </c>
      <c r="D54" s="327" t="s">
        <v>855</v>
      </c>
      <c r="E54" s="329" t="s">
        <v>856</v>
      </c>
      <c r="F54" s="330" t="s">
        <v>140</v>
      </c>
      <c r="G54" s="330" t="s">
        <v>662</v>
      </c>
      <c r="H54" s="330"/>
      <c r="I54" s="325">
        <v>39.88</v>
      </c>
      <c r="J54" s="331" t="s">
        <v>259</v>
      </c>
    </row>
    <row r="55" spans="1:10" ht="18" customHeight="1">
      <c r="A55" s="32">
        <v>16</v>
      </c>
      <c r="B55" s="303">
        <v>90</v>
      </c>
      <c r="C55" s="328" t="s">
        <v>101</v>
      </c>
      <c r="D55" s="327" t="s">
        <v>597</v>
      </c>
      <c r="E55" s="329">
        <v>37555</v>
      </c>
      <c r="F55" s="330" t="s">
        <v>47</v>
      </c>
      <c r="G55" s="330" t="s">
        <v>113</v>
      </c>
      <c r="H55" s="330"/>
      <c r="I55" s="325">
        <v>44.38</v>
      </c>
      <c r="J55" s="331" t="s">
        <v>114</v>
      </c>
    </row>
    <row r="56" spans="1:10" ht="18" customHeight="1">
      <c r="A56" s="32">
        <v>17</v>
      </c>
      <c r="B56" s="303">
        <v>89</v>
      </c>
      <c r="C56" s="328" t="s">
        <v>63</v>
      </c>
      <c r="D56" s="327" t="s">
        <v>596</v>
      </c>
      <c r="E56" s="329">
        <v>37560</v>
      </c>
      <c r="F56" s="330" t="s">
        <v>47</v>
      </c>
      <c r="G56" s="330" t="s">
        <v>113</v>
      </c>
      <c r="H56" s="330"/>
      <c r="I56" s="325">
        <v>40</v>
      </c>
      <c r="J56" s="331" t="s">
        <v>114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L3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4.140625" style="45" bestFit="1" customWidth="1"/>
    <col min="5" max="5" width="10.7109375" style="58" customWidth="1"/>
    <col min="6" max="6" width="14.57421875" style="59" bestFit="1" customWidth="1"/>
    <col min="7" max="7" width="16.7109375" style="59" bestFit="1" customWidth="1"/>
    <col min="8" max="8" width="16.8515625" style="59" bestFit="1" customWidth="1"/>
    <col min="9" max="9" width="5.8515625" style="59" bestFit="1" customWidth="1"/>
    <col min="10" max="10" width="9.140625" style="88" customWidth="1"/>
    <col min="11" max="11" width="6.421875" style="54" bestFit="1" customWidth="1"/>
    <col min="12" max="12" width="22.57421875" style="55" bestFit="1" customWidth="1"/>
    <col min="13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ht="12.75">
      <c r="A3"/>
      <c r="B3"/>
      <c r="C3" s="50"/>
      <c r="D3"/>
      <c r="E3"/>
      <c r="F3"/>
      <c r="G3"/>
      <c r="H3"/>
      <c r="I3"/>
      <c r="J3"/>
      <c r="K3"/>
      <c r="L3"/>
    </row>
    <row r="4" spans="3:12" s="60" customFormat="1" ht="15.75">
      <c r="C4" s="61" t="s">
        <v>30</v>
      </c>
      <c r="D4" s="61"/>
      <c r="E4" s="62"/>
      <c r="F4" s="62"/>
      <c r="G4" s="62"/>
      <c r="H4" s="63"/>
      <c r="I4" s="63"/>
      <c r="J4" s="323"/>
      <c r="K4" s="64"/>
      <c r="L4" s="65"/>
    </row>
    <row r="5" spans="3:11" s="60" customFormat="1" ht="18" customHeight="1" thickBot="1">
      <c r="C5" s="231"/>
      <c r="D5" s="231"/>
      <c r="E5" s="62"/>
      <c r="F5" s="62"/>
      <c r="G5" s="62"/>
      <c r="H5" s="63"/>
      <c r="I5" s="63"/>
      <c r="J5" s="323"/>
      <c r="K5" s="64"/>
    </row>
    <row r="6" spans="1:12" s="53" customFormat="1" ht="18" customHeight="1" thickBot="1">
      <c r="A6" s="95" t="s">
        <v>20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324" t="s">
        <v>4</v>
      </c>
      <c r="K6" s="78" t="s">
        <v>14</v>
      </c>
      <c r="L6" s="70" t="s">
        <v>5</v>
      </c>
    </row>
    <row r="7" spans="1:12" ht="18" customHeight="1">
      <c r="A7" s="32">
        <v>1</v>
      </c>
      <c r="B7" s="303">
        <v>84</v>
      </c>
      <c r="C7" s="328" t="s">
        <v>587</v>
      </c>
      <c r="D7" s="327" t="s">
        <v>588</v>
      </c>
      <c r="E7" s="329">
        <v>37112</v>
      </c>
      <c r="F7" s="330" t="s">
        <v>47</v>
      </c>
      <c r="G7" s="330" t="s">
        <v>113</v>
      </c>
      <c r="H7" s="330"/>
      <c r="I7" s="91">
        <v>16</v>
      </c>
      <c r="J7" s="91">
        <v>36.73</v>
      </c>
      <c r="K7" s="27" t="str">
        <f aca="true" t="shared" si="0" ref="K7:K28">IF(ISBLANK(J7),"",IF(J7&lt;=34.75,"KSM",IF(J7&lt;=36.2,"I A",IF(J7&lt;=38.5,"II A",IF(J7&lt;=42,"III A",IF(J7&lt;=46,"I JA",IF(J7&lt;=50,"II JA",IF(J7&lt;=53,"III JA"))))))))</f>
        <v>II A</v>
      </c>
      <c r="L7" s="331" t="s">
        <v>589</v>
      </c>
    </row>
    <row r="8" spans="1:12" ht="18" customHeight="1">
      <c r="A8" s="32">
        <v>2</v>
      </c>
      <c r="B8" s="303">
        <v>164</v>
      </c>
      <c r="C8" s="328" t="s">
        <v>869</v>
      </c>
      <c r="D8" s="327" t="s">
        <v>870</v>
      </c>
      <c r="E8" s="329" t="s">
        <v>871</v>
      </c>
      <c r="F8" s="330" t="s">
        <v>142</v>
      </c>
      <c r="G8" s="330" t="s">
        <v>143</v>
      </c>
      <c r="H8" s="330" t="s">
        <v>144</v>
      </c>
      <c r="I8" s="91">
        <v>12</v>
      </c>
      <c r="J8" s="325">
        <v>37.87</v>
      </c>
      <c r="K8" s="27" t="str">
        <f t="shared" si="0"/>
        <v>II A</v>
      </c>
      <c r="L8" s="331" t="s">
        <v>145</v>
      </c>
    </row>
    <row r="9" spans="1:12" ht="18" customHeight="1">
      <c r="A9" s="32">
        <v>3</v>
      </c>
      <c r="B9" s="303">
        <v>87</v>
      </c>
      <c r="C9" s="328" t="s">
        <v>593</v>
      </c>
      <c r="D9" s="327" t="s">
        <v>594</v>
      </c>
      <c r="E9" s="329">
        <v>37167</v>
      </c>
      <c r="F9" s="330" t="s">
        <v>47</v>
      </c>
      <c r="G9" s="330" t="s">
        <v>113</v>
      </c>
      <c r="H9" s="330"/>
      <c r="I9" s="91">
        <v>9</v>
      </c>
      <c r="J9" s="325">
        <v>38.12</v>
      </c>
      <c r="K9" s="27" t="str">
        <f t="shared" si="0"/>
        <v>II A</v>
      </c>
      <c r="L9" s="331" t="s">
        <v>114</v>
      </c>
    </row>
    <row r="10" spans="1:12" ht="18" customHeight="1">
      <c r="A10" s="32">
        <v>4</v>
      </c>
      <c r="B10" s="303">
        <v>71</v>
      </c>
      <c r="C10" s="328" t="s">
        <v>105</v>
      </c>
      <c r="D10" s="327" t="s">
        <v>507</v>
      </c>
      <c r="E10" s="329" t="s">
        <v>508</v>
      </c>
      <c r="F10" s="330" t="s">
        <v>103</v>
      </c>
      <c r="G10" s="330" t="s">
        <v>100</v>
      </c>
      <c r="H10" s="330"/>
      <c r="I10" s="91">
        <v>7</v>
      </c>
      <c r="J10" s="91">
        <v>38.46</v>
      </c>
      <c r="K10" s="27" t="str">
        <f t="shared" si="0"/>
        <v>II A</v>
      </c>
      <c r="L10" s="331" t="s">
        <v>164</v>
      </c>
    </row>
    <row r="11" spans="1:12" ht="18" customHeight="1">
      <c r="A11" s="32">
        <v>5</v>
      </c>
      <c r="B11" s="303">
        <v>159</v>
      </c>
      <c r="C11" s="328" t="s">
        <v>226</v>
      </c>
      <c r="D11" s="327" t="s">
        <v>855</v>
      </c>
      <c r="E11" s="329" t="s">
        <v>856</v>
      </c>
      <c r="F11" s="330" t="s">
        <v>140</v>
      </c>
      <c r="G11" s="330" t="s">
        <v>662</v>
      </c>
      <c r="H11" s="330"/>
      <c r="I11" s="91">
        <v>6</v>
      </c>
      <c r="J11" s="325">
        <v>39.88</v>
      </c>
      <c r="K11" s="27" t="str">
        <f t="shared" si="0"/>
        <v>III A</v>
      </c>
      <c r="L11" s="331" t="s">
        <v>259</v>
      </c>
    </row>
    <row r="12" spans="1:12" ht="18" customHeight="1">
      <c r="A12" s="32">
        <v>6</v>
      </c>
      <c r="B12" s="303">
        <v>89</v>
      </c>
      <c r="C12" s="328" t="s">
        <v>63</v>
      </c>
      <c r="D12" s="327" t="s">
        <v>596</v>
      </c>
      <c r="E12" s="329">
        <v>37560</v>
      </c>
      <c r="F12" s="330" t="s">
        <v>47</v>
      </c>
      <c r="G12" s="330" t="s">
        <v>113</v>
      </c>
      <c r="H12" s="330"/>
      <c r="I12" s="91">
        <v>5</v>
      </c>
      <c r="J12" s="325">
        <v>40</v>
      </c>
      <c r="K12" s="27" t="str">
        <f t="shared" si="0"/>
        <v>III A</v>
      </c>
      <c r="L12" s="331" t="s">
        <v>114</v>
      </c>
    </row>
    <row r="13" spans="1:12" ht="18" customHeight="1">
      <c r="A13" s="32">
        <v>7</v>
      </c>
      <c r="B13" s="303">
        <v>25</v>
      </c>
      <c r="C13" s="328" t="s">
        <v>552</v>
      </c>
      <c r="D13" s="327" t="s">
        <v>553</v>
      </c>
      <c r="E13" s="329" t="s">
        <v>554</v>
      </c>
      <c r="F13" s="330" t="s">
        <v>56</v>
      </c>
      <c r="G13" s="330" t="s">
        <v>579</v>
      </c>
      <c r="H13" s="330"/>
      <c r="I13" s="91">
        <v>4</v>
      </c>
      <c r="J13" s="91">
        <v>40.25</v>
      </c>
      <c r="K13" s="27" t="str">
        <f t="shared" si="0"/>
        <v>III A</v>
      </c>
      <c r="L13" s="331" t="s">
        <v>555</v>
      </c>
    </row>
    <row r="14" spans="1:12" ht="18" customHeight="1">
      <c r="A14" s="32">
        <v>8</v>
      </c>
      <c r="B14" s="303">
        <v>143</v>
      </c>
      <c r="C14" s="328" t="s">
        <v>66</v>
      </c>
      <c r="D14" s="327" t="s">
        <v>812</v>
      </c>
      <c r="E14" s="329" t="s">
        <v>813</v>
      </c>
      <c r="F14" s="330" t="s">
        <v>190</v>
      </c>
      <c r="G14" s="330" t="s">
        <v>181</v>
      </c>
      <c r="H14" s="330" t="s">
        <v>842</v>
      </c>
      <c r="I14" s="91">
        <v>3</v>
      </c>
      <c r="J14" s="325">
        <v>40.26</v>
      </c>
      <c r="K14" s="27" t="str">
        <f t="shared" si="0"/>
        <v>III A</v>
      </c>
      <c r="L14" s="331" t="s">
        <v>258</v>
      </c>
    </row>
    <row r="15" spans="1:12" ht="18" customHeight="1">
      <c r="A15" s="32">
        <v>9</v>
      </c>
      <c r="B15" s="303">
        <v>85</v>
      </c>
      <c r="C15" s="328" t="s">
        <v>215</v>
      </c>
      <c r="D15" s="327" t="s">
        <v>590</v>
      </c>
      <c r="E15" s="329">
        <v>37312</v>
      </c>
      <c r="F15" s="330" t="s">
        <v>47</v>
      </c>
      <c r="G15" s="330" t="s">
        <v>113</v>
      </c>
      <c r="H15" s="330"/>
      <c r="I15" s="91">
        <v>2</v>
      </c>
      <c r="J15" s="91">
        <v>40.49</v>
      </c>
      <c r="K15" s="27" t="str">
        <f t="shared" si="0"/>
        <v>III A</v>
      </c>
      <c r="L15" s="331" t="s">
        <v>589</v>
      </c>
    </row>
    <row r="16" spans="1:12" ht="18" customHeight="1">
      <c r="A16" s="32">
        <v>10</v>
      </c>
      <c r="B16" s="303">
        <v>157</v>
      </c>
      <c r="C16" s="328" t="s">
        <v>850</v>
      </c>
      <c r="D16" s="327" t="s">
        <v>851</v>
      </c>
      <c r="E16" s="329" t="s">
        <v>852</v>
      </c>
      <c r="F16" s="330" t="s">
        <v>140</v>
      </c>
      <c r="G16" s="330" t="s">
        <v>662</v>
      </c>
      <c r="H16" s="330"/>
      <c r="I16" s="91">
        <v>1</v>
      </c>
      <c r="J16" s="91">
        <v>40.52</v>
      </c>
      <c r="K16" s="27" t="str">
        <f t="shared" si="0"/>
        <v>III A</v>
      </c>
      <c r="L16" s="331" t="s">
        <v>139</v>
      </c>
    </row>
    <row r="17" spans="1:12" ht="18" customHeight="1">
      <c r="A17" s="32">
        <v>11</v>
      </c>
      <c r="B17" s="303">
        <v>120</v>
      </c>
      <c r="C17" s="328" t="s">
        <v>745</v>
      </c>
      <c r="D17" s="327" t="s">
        <v>188</v>
      </c>
      <c r="E17" s="329">
        <v>37197</v>
      </c>
      <c r="F17" s="330" t="s">
        <v>129</v>
      </c>
      <c r="G17" s="330" t="s">
        <v>128</v>
      </c>
      <c r="H17" s="330"/>
      <c r="I17" s="91"/>
      <c r="J17" s="91">
        <v>40.57</v>
      </c>
      <c r="K17" s="27" t="str">
        <f t="shared" si="0"/>
        <v>III A</v>
      </c>
      <c r="L17" s="331" t="s">
        <v>170</v>
      </c>
    </row>
    <row r="18" spans="1:12" ht="18" customHeight="1">
      <c r="A18" s="32">
        <v>12</v>
      </c>
      <c r="B18" s="303">
        <v>86</v>
      </c>
      <c r="C18" s="328" t="s">
        <v>591</v>
      </c>
      <c r="D18" s="327" t="s">
        <v>592</v>
      </c>
      <c r="E18" s="329">
        <v>37280</v>
      </c>
      <c r="F18" s="330" t="s">
        <v>47</v>
      </c>
      <c r="G18" s="330" t="s">
        <v>113</v>
      </c>
      <c r="H18" s="330"/>
      <c r="I18" s="91"/>
      <c r="J18" s="91">
        <v>40.62</v>
      </c>
      <c r="K18" s="27" t="str">
        <f t="shared" si="0"/>
        <v>III A</v>
      </c>
      <c r="L18" s="331" t="s">
        <v>114</v>
      </c>
    </row>
    <row r="19" spans="1:12" ht="18" customHeight="1">
      <c r="A19" s="32">
        <v>13</v>
      </c>
      <c r="B19" s="303">
        <v>150</v>
      </c>
      <c r="C19" s="328" t="s">
        <v>403</v>
      </c>
      <c r="D19" s="327" t="s">
        <v>825</v>
      </c>
      <c r="E19" s="329" t="s">
        <v>826</v>
      </c>
      <c r="F19" s="330" t="s">
        <v>190</v>
      </c>
      <c r="G19" s="330" t="s">
        <v>181</v>
      </c>
      <c r="H19" s="330" t="s">
        <v>842</v>
      </c>
      <c r="I19" s="91"/>
      <c r="J19" s="325">
        <v>41.4</v>
      </c>
      <c r="K19" s="27" t="str">
        <f t="shared" si="0"/>
        <v>III A</v>
      </c>
      <c r="L19" s="331" t="s">
        <v>138</v>
      </c>
    </row>
    <row r="20" spans="1:12" ht="18" customHeight="1">
      <c r="A20" s="32">
        <v>14</v>
      </c>
      <c r="B20" s="303">
        <v>129</v>
      </c>
      <c r="C20" s="328" t="s">
        <v>766</v>
      </c>
      <c r="D20" s="327" t="s">
        <v>767</v>
      </c>
      <c r="E20" s="329">
        <v>37058</v>
      </c>
      <c r="F20" s="330" t="s">
        <v>53</v>
      </c>
      <c r="G20" s="330" t="s">
        <v>149</v>
      </c>
      <c r="H20" s="330" t="s">
        <v>179</v>
      </c>
      <c r="I20" s="91"/>
      <c r="J20" s="325">
        <v>41.7</v>
      </c>
      <c r="K20" s="27" t="str">
        <f t="shared" si="0"/>
        <v>III A</v>
      </c>
      <c r="L20" s="331" t="s">
        <v>178</v>
      </c>
    </row>
    <row r="21" spans="1:12" ht="18" customHeight="1">
      <c r="A21" s="32">
        <v>15</v>
      </c>
      <c r="B21" s="303">
        <v>58</v>
      </c>
      <c r="C21" s="328" t="s">
        <v>105</v>
      </c>
      <c r="D21" s="452" t="s">
        <v>467</v>
      </c>
      <c r="E21" s="329">
        <v>37247</v>
      </c>
      <c r="F21" s="330" t="s">
        <v>104</v>
      </c>
      <c r="G21" s="330" t="s">
        <v>96</v>
      </c>
      <c r="H21" s="330"/>
      <c r="I21" s="91"/>
      <c r="J21" s="325">
        <v>41.78</v>
      </c>
      <c r="K21" s="27" t="str">
        <f t="shared" si="0"/>
        <v>III A</v>
      </c>
      <c r="L21" s="331" t="s">
        <v>212</v>
      </c>
    </row>
    <row r="22" spans="1:12" ht="18" customHeight="1">
      <c r="A22" s="32">
        <v>16</v>
      </c>
      <c r="B22" s="303">
        <v>142</v>
      </c>
      <c r="C22" s="328" t="s">
        <v>809</v>
      </c>
      <c r="D22" s="327" t="s">
        <v>810</v>
      </c>
      <c r="E22" s="329" t="s">
        <v>811</v>
      </c>
      <c r="F22" s="330" t="s">
        <v>190</v>
      </c>
      <c r="G22" s="330" t="s">
        <v>181</v>
      </c>
      <c r="H22" s="330" t="s">
        <v>842</v>
      </c>
      <c r="I22" s="91"/>
      <c r="J22" s="325">
        <v>42.32</v>
      </c>
      <c r="K22" s="27" t="str">
        <f t="shared" si="0"/>
        <v>I JA</v>
      </c>
      <c r="L22" s="331" t="s">
        <v>258</v>
      </c>
    </row>
    <row r="23" spans="1:12" ht="18" customHeight="1">
      <c r="A23" s="32">
        <v>17</v>
      </c>
      <c r="B23" s="303">
        <v>27</v>
      </c>
      <c r="C23" s="328" t="s">
        <v>373</v>
      </c>
      <c r="D23" s="327" t="s">
        <v>571</v>
      </c>
      <c r="E23" s="329" t="s">
        <v>572</v>
      </c>
      <c r="F23" s="330" t="s">
        <v>56</v>
      </c>
      <c r="G23" s="330" t="s">
        <v>579</v>
      </c>
      <c r="H23" s="330"/>
      <c r="I23" s="91"/>
      <c r="J23" s="91">
        <v>42.64</v>
      </c>
      <c r="K23" s="27" t="str">
        <f t="shared" si="0"/>
        <v>I JA</v>
      </c>
      <c r="L23" s="331" t="s">
        <v>551</v>
      </c>
    </row>
    <row r="24" spans="1:12" ht="18" customHeight="1">
      <c r="A24" s="32">
        <v>18</v>
      </c>
      <c r="B24" s="303">
        <v>165</v>
      </c>
      <c r="C24" s="328" t="s">
        <v>878</v>
      </c>
      <c r="D24" s="327" t="s">
        <v>879</v>
      </c>
      <c r="E24" s="329" t="s">
        <v>880</v>
      </c>
      <c r="F24" s="330" t="s">
        <v>142</v>
      </c>
      <c r="G24" s="330" t="s">
        <v>143</v>
      </c>
      <c r="H24" s="330" t="s">
        <v>144</v>
      </c>
      <c r="I24" s="91"/>
      <c r="J24" s="325">
        <v>42.8</v>
      </c>
      <c r="K24" s="27" t="str">
        <f t="shared" si="0"/>
        <v>I JA</v>
      </c>
      <c r="L24" s="331" t="s">
        <v>881</v>
      </c>
    </row>
    <row r="25" spans="1:12" ht="18" customHeight="1">
      <c r="A25" s="32">
        <v>19</v>
      </c>
      <c r="B25" s="303">
        <v>61</v>
      </c>
      <c r="C25" s="328" t="s">
        <v>475</v>
      </c>
      <c r="D25" s="452" t="s">
        <v>476</v>
      </c>
      <c r="E25" s="329">
        <v>36896</v>
      </c>
      <c r="F25" s="330" t="s">
        <v>104</v>
      </c>
      <c r="G25" s="330" t="s">
        <v>96</v>
      </c>
      <c r="H25" s="330"/>
      <c r="I25" s="267"/>
      <c r="J25" s="325">
        <v>43.5</v>
      </c>
      <c r="K25" s="27" t="str">
        <f t="shared" si="0"/>
        <v>I JA</v>
      </c>
      <c r="L25" s="331" t="s">
        <v>477</v>
      </c>
    </row>
    <row r="26" spans="1:12" ht="18" customHeight="1">
      <c r="A26" s="32">
        <v>20</v>
      </c>
      <c r="B26" s="303">
        <v>156</v>
      </c>
      <c r="C26" s="328" t="s">
        <v>105</v>
      </c>
      <c r="D26" s="327" t="s">
        <v>846</v>
      </c>
      <c r="E26" s="329" t="s">
        <v>847</v>
      </c>
      <c r="F26" s="330" t="s">
        <v>140</v>
      </c>
      <c r="G26" s="330" t="s">
        <v>662</v>
      </c>
      <c r="H26" s="330"/>
      <c r="I26" s="91"/>
      <c r="J26" s="325">
        <v>43.53</v>
      </c>
      <c r="K26" s="27" t="str">
        <f t="shared" si="0"/>
        <v>I JA</v>
      </c>
      <c r="L26" s="331" t="s">
        <v>139</v>
      </c>
    </row>
    <row r="27" spans="1:12" ht="18" customHeight="1">
      <c r="A27" s="32">
        <v>21</v>
      </c>
      <c r="B27" s="303">
        <v>90</v>
      </c>
      <c r="C27" s="328" t="s">
        <v>101</v>
      </c>
      <c r="D27" s="327" t="s">
        <v>597</v>
      </c>
      <c r="E27" s="329">
        <v>37555</v>
      </c>
      <c r="F27" s="330" t="s">
        <v>47</v>
      </c>
      <c r="G27" s="330" t="s">
        <v>113</v>
      </c>
      <c r="H27" s="330"/>
      <c r="I27" s="91"/>
      <c r="J27" s="325">
        <v>44.38</v>
      </c>
      <c r="K27" s="27" t="str">
        <f t="shared" si="0"/>
        <v>I JA</v>
      </c>
      <c r="L27" s="331" t="s">
        <v>114</v>
      </c>
    </row>
    <row r="28" spans="1:12" ht="18" customHeight="1">
      <c r="A28" s="32">
        <v>22</v>
      </c>
      <c r="B28" s="303">
        <v>158</v>
      </c>
      <c r="C28" s="328" t="s">
        <v>853</v>
      </c>
      <c r="D28" s="327" t="s">
        <v>854</v>
      </c>
      <c r="E28" s="329" t="s">
        <v>776</v>
      </c>
      <c r="F28" s="330" t="s">
        <v>140</v>
      </c>
      <c r="G28" s="330" t="s">
        <v>662</v>
      </c>
      <c r="H28" s="330"/>
      <c r="I28" s="91"/>
      <c r="J28" s="91">
        <v>45.08</v>
      </c>
      <c r="K28" s="27" t="str">
        <f t="shared" si="0"/>
        <v>I JA</v>
      </c>
      <c r="L28" s="331" t="s">
        <v>259</v>
      </c>
    </row>
    <row r="29" spans="1:12" ht="18" customHeight="1">
      <c r="A29" s="32"/>
      <c r="B29" s="303">
        <v>59</v>
      </c>
      <c r="C29" s="328" t="s">
        <v>250</v>
      </c>
      <c r="D29" s="452" t="s">
        <v>480</v>
      </c>
      <c r="E29" s="329" t="s">
        <v>482</v>
      </c>
      <c r="F29" s="330" t="s">
        <v>104</v>
      </c>
      <c r="G29" s="330" t="s">
        <v>96</v>
      </c>
      <c r="H29" s="330"/>
      <c r="I29" s="91"/>
      <c r="J29" s="91" t="s">
        <v>978</v>
      </c>
      <c r="K29" s="27"/>
      <c r="L29" s="331" t="s">
        <v>214</v>
      </c>
    </row>
    <row r="30" spans="1:12" ht="18" customHeight="1">
      <c r="A30" s="32"/>
      <c r="B30" s="303">
        <v>105</v>
      </c>
      <c r="C30" s="328" t="s">
        <v>108</v>
      </c>
      <c r="D30" s="327" t="s">
        <v>696</v>
      </c>
      <c r="E30" s="329">
        <v>36953</v>
      </c>
      <c r="F30" s="330" t="s">
        <v>119</v>
      </c>
      <c r="G30" s="330" t="s">
        <v>238</v>
      </c>
      <c r="H30" s="330"/>
      <c r="I30" s="91"/>
      <c r="J30" s="91" t="s">
        <v>978</v>
      </c>
      <c r="K30" s="27"/>
      <c r="L30" s="331" t="s">
        <v>240</v>
      </c>
    </row>
    <row r="31" spans="1:12" ht="18" customHeight="1">
      <c r="A31" s="32"/>
      <c r="B31" s="303">
        <v>103</v>
      </c>
      <c r="C31" s="328" t="s">
        <v>130</v>
      </c>
      <c r="D31" s="327" t="s">
        <v>690</v>
      </c>
      <c r="E31" s="329">
        <v>37468</v>
      </c>
      <c r="F31" s="330" t="s">
        <v>119</v>
      </c>
      <c r="G31" s="330" t="s">
        <v>238</v>
      </c>
      <c r="H31" s="330"/>
      <c r="I31" s="91"/>
      <c r="J31" s="91" t="s">
        <v>978</v>
      </c>
      <c r="K31" s="27"/>
      <c r="L31" s="331" t="s">
        <v>166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1:J2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4.140625" style="45" bestFit="1" customWidth="1"/>
    <col min="5" max="5" width="10.7109375" style="58" customWidth="1"/>
    <col min="6" max="6" width="14.57421875" style="59" bestFit="1" customWidth="1"/>
    <col min="7" max="7" width="16.7109375" style="59" bestFit="1" customWidth="1"/>
    <col min="8" max="8" width="16.8515625" style="59" bestFit="1" customWidth="1"/>
    <col min="9" max="9" width="9.140625" style="88" customWidth="1"/>
    <col min="10" max="10" width="22.57421875" style="55" bestFit="1" customWidth="1"/>
    <col min="11" max="16384" width="9.140625" style="45" customWidth="1"/>
  </cols>
  <sheetData>
    <row r="1" spans="1:10" s="61" customFormat="1" ht="15.75">
      <c r="A1" s="326" t="s">
        <v>194</v>
      </c>
      <c r="D1" s="62"/>
      <c r="E1" s="74"/>
      <c r="F1" s="74"/>
      <c r="G1" s="74"/>
      <c r="H1" s="92"/>
      <c r="I1" s="65"/>
      <c r="J1" s="93"/>
    </row>
    <row r="2" spans="1:10" s="61" customFormat="1" ht="15.75">
      <c r="A2" s="61" t="s">
        <v>935</v>
      </c>
      <c r="D2" s="62"/>
      <c r="E2" s="74"/>
      <c r="F2" s="74"/>
      <c r="G2" s="92"/>
      <c r="H2" s="92"/>
      <c r="I2" s="65"/>
      <c r="J2" s="94"/>
    </row>
    <row r="3" spans="1:10" ht="12" customHeight="1">
      <c r="A3"/>
      <c r="B3"/>
      <c r="C3" s="50"/>
      <c r="D3"/>
      <c r="E3"/>
      <c r="F3"/>
      <c r="G3"/>
      <c r="H3"/>
      <c r="I3"/>
      <c r="J3"/>
    </row>
    <row r="4" spans="3:10" s="60" customFormat="1" ht="15.75">
      <c r="C4" s="61" t="s">
        <v>274</v>
      </c>
      <c r="D4" s="61"/>
      <c r="E4" s="62"/>
      <c r="F4" s="62"/>
      <c r="G4" s="62"/>
      <c r="H4" s="63"/>
      <c r="I4" s="323"/>
      <c r="J4" s="65"/>
    </row>
    <row r="5" spans="3:9" s="60" customFormat="1" ht="18" customHeight="1" thickBot="1">
      <c r="C5" s="231">
        <v>1</v>
      </c>
      <c r="D5" s="231" t="s">
        <v>947</v>
      </c>
      <c r="E5" s="62"/>
      <c r="F5" s="62"/>
      <c r="G5" s="62"/>
      <c r="H5" s="63"/>
      <c r="I5" s="323"/>
    </row>
    <row r="6" spans="1:10" s="53" customFormat="1" ht="18" customHeight="1" thickBot="1">
      <c r="A6" s="95" t="s">
        <v>18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324" t="s">
        <v>4</v>
      </c>
      <c r="J6" s="70" t="s">
        <v>5</v>
      </c>
    </row>
    <row r="7" spans="1:10" ht="18" customHeight="1">
      <c r="A7" s="32">
        <v>1</v>
      </c>
      <c r="B7" s="303"/>
      <c r="C7" s="328"/>
      <c r="D7" s="327"/>
      <c r="E7" s="329"/>
      <c r="F7" s="330"/>
      <c r="G7" s="330"/>
      <c r="H7" s="330"/>
      <c r="I7" s="91"/>
      <c r="J7" s="331"/>
    </row>
    <row r="8" spans="1:10" ht="18" customHeight="1">
      <c r="A8" s="32">
        <v>2</v>
      </c>
      <c r="B8" s="303"/>
      <c r="C8" s="328"/>
      <c r="D8" s="327"/>
      <c r="E8" s="329"/>
      <c r="F8" s="330"/>
      <c r="G8" s="330"/>
      <c r="H8" s="330"/>
      <c r="I8" s="91"/>
      <c r="J8" s="331"/>
    </row>
    <row r="9" spans="1:10" ht="18" customHeight="1">
      <c r="A9" s="32">
        <v>3</v>
      </c>
      <c r="B9" s="303">
        <v>166</v>
      </c>
      <c r="C9" s="328" t="s">
        <v>89</v>
      </c>
      <c r="D9" s="327" t="s">
        <v>879</v>
      </c>
      <c r="E9" s="329" t="s">
        <v>642</v>
      </c>
      <c r="F9" s="330" t="s">
        <v>142</v>
      </c>
      <c r="G9" s="330" t="s">
        <v>143</v>
      </c>
      <c r="H9" s="330" t="s">
        <v>144</v>
      </c>
      <c r="I9" s="91">
        <v>37.67</v>
      </c>
      <c r="J9" s="331" t="s">
        <v>881</v>
      </c>
    </row>
    <row r="10" spans="1:10" ht="18" customHeight="1">
      <c r="A10" s="32">
        <v>4</v>
      </c>
      <c r="B10" s="303">
        <v>141</v>
      </c>
      <c r="C10" s="328" t="s">
        <v>213</v>
      </c>
      <c r="D10" s="327" t="s">
        <v>804</v>
      </c>
      <c r="E10" s="329" t="s">
        <v>805</v>
      </c>
      <c r="F10" s="330" t="s">
        <v>134</v>
      </c>
      <c r="G10" s="330" t="s">
        <v>132</v>
      </c>
      <c r="H10" s="330"/>
      <c r="I10" s="325">
        <v>36.55</v>
      </c>
      <c r="J10" s="331" t="s">
        <v>148</v>
      </c>
    </row>
    <row r="11" spans="3:9" s="60" customFormat="1" ht="18" customHeight="1" thickBot="1">
      <c r="C11" s="231">
        <v>2</v>
      </c>
      <c r="D11" s="231" t="s">
        <v>947</v>
      </c>
      <c r="E11" s="62"/>
      <c r="F11" s="62"/>
      <c r="G11" s="62"/>
      <c r="H11" s="63"/>
      <c r="I11" s="323"/>
    </row>
    <row r="12" spans="1:10" s="53" customFormat="1" ht="18" customHeight="1" thickBot="1">
      <c r="A12" s="95" t="s">
        <v>18</v>
      </c>
      <c r="B12" s="126" t="s">
        <v>19</v>
      </c>
      <c r="C12" s="66" t="s">
        <v>0</v>
      </c>
      <c r="D12" s="67" t="s">
        <v>1</v>
      </c>
      <c r="E12" s="69" t="s">
        <v>10</v>
      </c>
      <c r="F12" s="68" t="s">
        <v>2</v>
      </c>
      <c r="G12" s="68" t="s">
        <v>3</v>
      </c>
      <c r="H12" s="68" t="s">
        <v>16</v>
      </c>
      <c r="I12" s="324" t="s">
        <v>4</v>
      </c>
      <c r="J12" s="70" t="s">
        <v>5</v>
      </c>
    </row>
    <row r="13" spans="1:10" ht="18" customHeight="1">
      <c r="A13" s="32">
        <v>1</v>
      </c>
      <c r="B13" s="303"/>
      <c r="C13" s="328"/>
      <c r="D13" s="327"/>
      <c r="E13" s="329"/>
      <c r="F13" s="330"/>
      <c r="G13" s="330"/>
      <c r="H13" s="330"/>
      <c r="I13" s="91"/>
      <c r="J13" s="331"/>
    </row>
    <row r="14" spans="1:10" ht="18" customHeight="1">
      <c r="A14" s="32">
        <v>2</v>
      </c>
      <c r="B14" s="303">
        <v>100</v>
      </c>
      <c r="C14" s="328" t="s">
        <v>136</v>
      </c>
      <c r="D14" s="327" t="s">
        <v>668</v>
      </c>
      <c r="E14" s="329" t="s">
        <v>669</v>
      </c>
      <c r="F14" s="330" t="s">
        <v>236</v>
      </c>
      <c r="G14" s="330" t="s">
        <v>662</v>
      </c>
      <c r="H14" s="330"/>
      <c r="I14" s="91" t="s">
        <v>983</v>
      </c>
      <c r="J14" s="331" t="s">
        <v>663</v>
      </c>
    </row>
    <row r="15" spans="1:10" ht="18" customHeight="1">
      <c r="A15" s="32">
        <v>3</v>
      </c>
      <c r="B15" s="303">
        <v>64</v>
      </c>
      <c r="C15" s="328" t="s">
        <v>402</v>
      </c>
      <c r="D15" s="452" t="s">
        <v>484</v>
      </c>
      <c r="E15" s="329">
        <v>36678</v>
      </c>
      <c r="F15" s="330" t="s">
        <v>104</v>
      </c>
      <c r="G15" s="330" t="s">
        <v>96</v>
      </c>
      <c r="H15" s="330"/>
      <c r="I15" s="325" t="s">
        <v>984</v>
      </c>
      <c r="J15" s="331" t="s">
        <v>477</v>
      </c>
    </row>
    <row r="16" spans="1:10" ht="18" customHeight="1">
      <c r="A16" s="32">
        <v>4</v>
      </c>
      <c r="B16" s="303"/>
      <c r="C16" s="328"/>
      <c r="D16" s="327"/>
      <c r="E16" s="329"/>
      <c r="F16" s="330"/>
      <c r="G16" s="330"/>
      <c r="H16" s="330"/>
      <c r="I16" s="325"/>
      <c r="J16" s="331"/>
    </row>
    <row r="17" spans="3:9" s="60" customFormat="1" ht="18" customHeight="1" thickBot="1">
      <c r="C17" s="231">
        <v>3</v>
      </c>
      <c r="D17" s="231" t="s">
        <v>947</v>
      </c>
      <c r="E17" s="62"/>
      <c r="F17" s="62"/>
      <c r="G17" s="62"/>
      <c r="H17" s="63"/>
      <c r="I17" s="323"/>
    </row>
    <row r="18" spans="1:10" s="53" customFormat="1" ht="18" customHeight="1" thickBot="1">
      <c r="A18" s="95" t="s">
        <v>18</v>
      </c>
      <c r="B18" s="126" t="s">
        <v>19</v>
      </c>
      <c r="C18" s="66" t="s">
        <v>0</v>
      </c>
      <c r="D18" s="67" t="s">
        <v>1</v>
      </c>
      <c r="E18" s="69" t="s">
        <v>10</v>
      </c>
      <c r="F18" s="68" t="s">
        <v>2</v>
      </c>
      <c r="G18" s="68" t="s">
        <v>3</v>
      </c>
      <c r="H18" s="68" t="s">
        <v>16</v>
      </c>
      <c r="I18" s="324" t="s">
        <v>4</v>
      </c>
      <c r="J18" s="70" t="s">
        <v>5</v>
      </c>
    </row>
    <row r="19" spans="1:10" ht="18" customHeight="1">
      <c r="A19" s="32">
        <v>1</v>
      </c>
      <c r="B19" s="303"/>
      <c r="C19" s="328"/>
      <c r="D19" s="327"/>
      <c r="E19" s="329"/>
      <c r="F19" s="330"/>
      <c r="G19" s="330"/>
      <c r="H19" s="330"/>
      <c r="I19" s="91"/>
      <c r="J19" s="331"/>
    </row>
    <row r="20" spans="1:10" ht="18" customHeight="1">
      <c r="A20" s="32">
        <v>2</v>
      </c>
      <c r="B20" s="303"/>
      <c r="C20" s="328"/>
      <c r="D20" s="327"/>
      <c r="E20" s="329"/>
      <c r="F20" s="330"/>
      <c r="G20" s="330"/>
      <c r="H20" s="330"/>
      <c r="I20" s="91"/>
      <c r="J20" s="331"/>
    </row>
    <row r="21" spans="1:10" ht="18" customHeight="1">
      <c r="A21" s="32">
        <v>3</v>
      </c>
      <c r="B21" s="303">
        <v>154</v>
      </c>
      <c r="C21" s="328" t="s">
        <v>766</v>
      </c>
      <c r="D21" s="327" t="s">
        <v>836</v>
      </c>
      <c r="E21" s="329" t="s">
        <v>837</v>
      </c>
      <c r="F21" s="330" t="s">
        <v>190</v>
      </c>
      <c r="G21" s="330" t="s">
        <v>181</v>
      </c>
      <c r="H21" s="330" t="s">
        <v>842</v>
      </c>
      <c r="I21" s="91">
        <v>41.78</v>
      </c>
      <c r="J21" s="331" t="s">
        <v>820</v>
      </c>
    </row>
    <row r="22" spans="1:10" ht="18" customHeight="1">
      <c r="A22" s="32">
        <v>4</v>
      </c>
      <c r="B22" s="303">
        <v>115</v>
      </c>
      <c r="C22" s="328" t="s">
        <v>736</v>
      </c>
      <c r="D22" s="327" t="s">
        <v>737</v>
      </c>
      <c r="E22" s="329">
        <v>36712</v>
      </c>
      <c r="F22" s="330" t="s">
        <v>129</v>
      </c>
      <c r="G22" s="330" t="s">
        <v>128</v>
      </c>
      <c r="H22" s="330"/>
      <c r="I22" s="91">
        <v>40.78</v>
      </c>
      <c r="J22" s="331" t="s">
        <v>170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1:L1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4.140625" style="45" bestFit="1" customWidth="1"/>
    <col min="5" max="5" width="10.7109375" style="58" customWidth="1"/>
    <col min="6" max="6" width="14.57421875" style="59" bestFit="1" customWidth="1"/>
    <col min="7" max="7" width="16.7109375" style="59" bestFit="1" customWidth="1"/>
    <col min="8" max="8" width="16.8515625" style="59" bestFit="1" customWidth="1"/>
    <col min="9" max="9" width="5.8515625" style="59" bestFit="1" customWidth="1"/>
    <col min="10" max="10" width="9.140625" style="88" customWidth="1"/>
    <col min="11" max="11" width="6.421875" style="54" bestFit="1" customWidth="1"/>
    <col min="12" max="12" width="22.57421875" style="55" bestFit="1" customWidth="1"/>
    <col min="13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ht="12" customHeight="1">
      <c r="A3"/>
      <c r="B3"/>
      <c r="C3" s="50"/>
      <c r="D3"/>
      <c r="E3"/>
      <c r="F3"/>
      <c r="G3"/>
      <c r="H3"/>
      <c r="I3"/>
      <c r="J3"/>
      <c r="K3"/>
      <c r="L3"/>
    </row>
    <row r="4" spans="3:12" s="60" customFormat="1" ht="15.75">
      <c r="C4" s="61" t="s">
        <v>274</v>
      </c>
      <c r="D4" s="61"/>
      <c r="E4" s="62"/>
      <c r="F4" s="62"/>
      <c r="G4" s="62"/>
      <c r="H4" s="63"/>
      <c r="I4" s="63"/>
      <c r="J4" s="323"/>
      <c r="K4" s="64"/>
      <c r="L4" s="65"/>
    </row>
    <row r="5" spans="3:11" s="60" customFormat="1" ht="18" customHeight="1" thickBot="1">
      <c r="C5" s="231"/>
      <c r="D5" s="231"/>
      <c r="E5" s="62"/>
      <c r="F5" s="62"/>
      <c r="G5" s="62"/>
      <c r="H5" s="63"/>
      <c r="I5" s="63"/>
      <c r="J5" s="323"/>
      <c r="K5" s="64"/>
    </row>
    <row r="6" spans="1:12" s="53" customFormat="1" ht="18" customHeight="1" thickBot="1">
      <c r="A6" s="95" t="s">
        <v>20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324" t="s">
        <v>4</v>
      </c>
      <c r="K6" s="78" t="s">
        <v>14</v>
      </c>
      <c r="L6" s="70" t="s">
        <v>5</v>
      </c>
    </row>
    <row r="7" spans="1:12" ht="18" customHeight="1">
      <c r="A7" s="32">
        <v>1</v>
      </c>
      <c r="B7" s="303">
        <v>141</v>
      </c>
      <c r="C7" s="328" t="s">
        <v>213</v>
      </c>
      <c r="D7" s="327" t="s">
        <v>804</v>
      </c>
      <c r="E7" s="329" t="s">
        <v>805</v>
      </c>
      <c r="F7" s="330" t="s">
        <v>134</v>
      </c>
      <c r="G7" s="330" t="s">
        <v>132</v>
      </c>
      <c r="H7" s="330"/>
      <c r="I7" s="91">
        <v>12</v>
      </c>
      <c r="J7" s="325">
        <v>36.55</v>
      </c>
      <c r="K7" s="27"/>
      <c r="L7" s="331" t="s">
        <v>148</v>
      </c>
    </row>
    <row r="8" spans="1:12" ht="18" customHeight="1">
      <c r="A8" s="32">
        <v>2</v>
      </c>
      <c r="B8" s="303">
        <v>166</v>
      </c>
      <c r="C8" s="328" t="s">
        <v>89</v>
      </c>
      <c r="D8" s="327" t="s">
        <v>879</v>
      </c>
      <c r="E8" s="329" t="s">
        <v>642</v>
      </c>
      <c r="F8" s="330" t="s">
        <v>142</v>
      </c>
      <c r="G8" s="330" t="s">
        <v>143</v>
      </c>
      <c r="H8" s="330" t="s">
        <v>144</v>
      </c>
      <c r="I8" s="91">
        <v>8</v>
      </c>
      <c r="J8" s="91">
        <v>37.67</v>
      </c>
      <c r="K8" s="27"/>
      <c r="L8" s="331" t="s">
        <v>881</v>
      </c>
    </row>
    <row r="9" spans="1:12" ht="18" customHeight="1">
      <c r="A9" s="32">
        <v>3</v>
      </c>
      <c r="B9" s="303">
        <v>100</v>
      </c>
      <c r="C9" s="328" t="s">
        <v>136</v>
      </c>
      <c r="D9" s="327" t="s">
        <v>668</v>
      </c>
      <c r="E9" s="329" t="s">
        <v>669</v>
      </c>
      <c r="F9" s="330" t="s">
        <v>236</v>
      </c>
      <c r="G9" s="330" t="s">
        <v>662</v>
      </c>
      <c r="H9" s="330"/>
      <c r="I9" s="91">
        <v>5</v>
      </c>
      <c r="J9" s="91" t="s">
        <v>983</v>
      </c>
      <c r="K9" s="27"/>
      <c r="L9" s="331" t="s">
        <v>663</v>
      </c>
    </row>
    <row r="10" spans="1:12" ht="18" customHeight="1">
      <c r="A10" s="32">
        <v>4</v>
      </c>
      <c r="B10" s="303">
        <v>115</v>
      </c>
      <c r="C10" s="328" t="s">
        <v>736</v>
      </c>
      <c r="D10" s="327" t="s">
        <v>737</v>
      </c>
      <c r="E10" s="329">
        <v>36712</v>
      </c>
      <c r="F10" s="330" t="s">
        <v>129</v>
      </c>
      <c r="G10" s="330" t="s">
        <v>128</v>
      </c>
      <c r="H10" s="330"/>
      <c r="I10" s="91">
        <v>3</v>
      </c>
      <c r="J10" s="91">
        <v>40.78</v>
      </c>
      <c r="K10" s="27"/>
      <c r="L10" s="331" t="s">
        <v>170</v>
      </c>
    </row>
    <row r="11" spans="1:12" ht="18" customHeight="1">
      <c r="A11" s="32">
        <v>5</v>
      </c>
      <c r="B11" s="303">
        <v>154</v>
      </c>
      <c r="C11" s="328" t="s">
        <v>766</v>
      </c>
      <c r="D11" s="327" t="s">
        <v>836</v>
      </c>
      <c r="E11" s="329" t="s">
        <v>837</v>
      </c>
      <c r="F11" s="330" t="s">
        <v>190</v>
      </c>
      <c r="G11" s="330" t="s">
        <v>181</v>
      </c>
      <c r="H11" s="330" t="s">
        <v>842</v>
      </c>
      <c r="I11" s="91">
        <v>2</v>
      </c>
      <c r="J11" s="91">
        <v>41.78</v>
      </c>
      <c r="K11" s="27"/>
      <c r="L11" s="331" t="s">
        <v>820</v>
      </c>
    </row>
    <row r="12" spans="1:12" ht="18" customHeight="1">
      <c r="A12" s="32">
        <v>6</v>
      </c>
      <c r="B12" s="303">
        <v>64</v>
      </c>
      <c r="C12" s="328" t="s">
        <v>402</v>
      </c>
      <c r="D12" s="452" t="s">
        <v>484</v>
      </c>
      <c r="E12" s="329">
        <v>36678</v>
      </c>
      <c r="F12" s="330" t="s">
        <v>104</v>
      </c>
      <c r="G12" s="330" t="s">
        <v>96</v>
      </c>
      <c r="H12" s="330"/>
      <c r="I12" s="91">
        <v>1</v>
      </c>
      <c r="J12" s="325" t="s">
        <v>984</v>
      </c>
      <c r="K12" s="27"/>
      <c r="L12" s="331" t="s">
        <v>477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L2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0.00390625" style="45" customWidth="1"/>
    <col min="4" max="4" width="19.140625" style="45" bestFit="1" customWidth="1"/>
    <col min="5" max="5" width="10.7109375" style="58" customWidth="1"/>
    <col min="6" max="6" width="16.140625" style="59" bestFit="1" customWidth="1"/>
    <col min="7" max="7" width="18.28125" style="59" bestFit="1" customWidth="1"/>
    <col min="8" max="8" width="15.7109375" style="59" bestFit="1" customWidth="1"/>
    <col min="9" max="9" width="9.140625" style="54" customWidth="1"/>
    <col min="10" max="10" width="19.7109375" style="37" bestFit="1" customWidth="1"/>
    <col min="11" max="16384" width="9.140625" style="45" customWidth="1"/>
  </cols>
  <sheetData>
    <row r="1" spans="1:10" s="61" customFormat="1" ht="15.75">
      <c r="A1" s="326" t="s">
        <v>194</v>
      </c>
      <c r="D1" s="62"/>
      <c r="E1" s="74"/>
      <c r="F1" s="74"/>
      <c r="G1" s="74"/>
      <c r="H1" s="92"/>
      <c r="I1" s="65"/>
      <c r="J1" s="93"/>
    </row>
    <row r="2" spans="1:10" s="61" customFormat="1" ht="15.75">
      <c r="A2" s="61" t="s">
        <v>195</v>
      </c>
      <c r="D2" s="62"/>
      <c r="E2" s="74"/>
      <c r="F2" s="74"/>
      <c r="G2" s="92"/>
      <c r="H2" s="92"/>
      <c r="I2" s="65"/>
      <c r="J2" s="94"/>
    </row>
    <row r="3" spans="1:10" s="37" customFormat="1" ht="12" customHeight="1">
      <c r="A3" s="45"/>
      <c r="B3" s="45"/>
      <c r="C3" s="45"/>
      <c r="D3" s="50"/>
      <c r="E3" s="56"/>
      <c r="F3" s="51"/>
      <c r="G3" s="51"/>
      <c r="H3" s="51"/>
      <c r="I3" s="52"/>
      <c r="J3" s="57"/>
    </row>
    <row r="4" spans="3:9" s="60" customFormat="1" ht="15.75">
      <c r="C4" s="61" t="s">
        <v>24</v>
      </c>
      <c r="D4" s="61"/>
      <c r="E4" s="62"/>
      <c r="F4" s="62"/>
      <c r="G4" s="62"/>
      <c r="H4" s="63"/>
      <c r="I4" s="64"/>
    </row>
    <row r="5" spans="3:10" s="60" customFormat="1" ht="18" customHeight="1" thickBot="1">
      <c r="C5" s="61">
        <v>1</v>
      </c>
      <c r="D5" s="61" t="s">
        <v>947</v>
      </c>
      <c r="E5" s="56"/>
      <c r="F5" s="86"/>
      <c r="G5" s="86"/>
      <c r="H5" s="59"/>
      <c r="I5" s="54"/>
      <c r="J5" s="52"/>
    </row>
    <row r="6" spans="1:10" s="53" customFormat="1" ht="18" customHeight="1" thickBot="1">
      <c r="A6" s="97" t="s">
        <v>21</v>
      </c>
      <c r="B6" s="117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9" t="s">
        <v>4</v>
      </c>
      <c r="J6" s="70" t="s">
        <v>5</v>
      </c>
    </row>
    <row r="7" spans="1:12" ht="18" customHeight="1">
      <c r="A7" s="32">
        <v>1</v>
      </c>
      <c r="B7" s="303">
        <v>4</v>
      </c>
      <c r="C7" s="328" t="s">
        <v>295</v>
      </c>
      <c r="D7" s="327" t="s">
        <v>296</v>
      </c>
      <c r="E7" s="329" t="s">
        <v>297</v>
      </c>
      <c r="F7" s="330" t="s">
        <v>62</v>
      </c>
      <c r="G7" s="330" t="s">
        <v>152</v>
      </c>
      <c r="H7" s="330"/>
      <c r="I7" s="109">
        <v>0.0012482638888888888</v>
      </c>
      <c r="J7" s="331" t="s">
        <v>153</v>
      </c>
      <c r="K7" s="201"/>
      <c r="L7" s="200"/>
    </row>
    <row r="8" spans="1:12" ht="18" customHeight="1">
      <c r="A8" s="32">
        <v>2</v>
      </c>
      <c r="B8" s="303">
        <v>28</v>
      </c>
      <c r="C8" s="328" t="s">
        <v>92</v>
      </c>
      <c r="D8" s="327" t="s">
        <v>159</v>
      </c>
      <c r="E8" s="329" t="s">
        <v>382</v>
      </c>
      <c r="F8" s="330" t="s">
        <v>141</v>
      </c>
      <c r="G8" s="330" t="s">
        <v>160</v>
      </c>
      <c r="H8" s="330"/>
      <c r="I8" s="109">
        <v>0.0012407407407407408</v>
      </c>
      <c r="J8" s="331" t="s">
        <v>161</v>
      </c>
      <c r="K8" s="206"/>
      <c r="L8" s="208"/>
    </row>
    <row r="9" spans="1:12" ht="18" customHeight="1">
      <c r="A9" s="32">
        <v>3</v>
      </c>
      <c r="B9" s="303">
        <v>91</v>
      </c>
      <c r="C9" s="328" t="s">
        <v>603</v>
      </c>
      <c r="D9" s="327" t="s">
        <v>604</v>
      </c>
      <c r="E9" s="329" t="s">
        <v>605</v>
      </c>
      <c r="F9" s="330" t="s">
        <v>57</v>
      </c>
      <c r="G9" s="330" t="s">
        <v>600</v>
      </c>
      <c r="H9" s="330"/>
      <c r="I9" s="109">
        <v>0.0014403935185185186</v>
      </c>
      <c r="J9" s="331" t="s">
        <v>228</v>
      </c>
      <c r="K9" s="203"/>
      <c r="L9" s="202"/>
    </row>
    <row r="10" spans="1:12" ht="18" customHeight="1">
      <c r="A10" s="32">
        <v>4</v>
      </c>
      <c r="B10" s="303">
        <v>109</v>
      </c>
      <c r="C10" s="328" t="s">
        <v>223</v>
      </c>
      <c r="D10" s="327" t="s">
        <v>699</v>
      </c>
      <c r="E10" s="329" t="s">
        <v>516</v>
      </c>
      <c r="F10" s="330" t="s">
        <v>125</v>
      </c>
      <c r="G10" s="330" t="s">
        <v>124</v>
      </c>
      <c r="H10" s="330"/>
      <c r="I10" s="109">
        <v>0.0011653935185185185</v>
      </c>
      <c r="J10" s="331" t="s">
        <v>167</v>
      </c>
      <c r="K10" s="207"/>
      <c r="L10" s="206"/>
    </row>
    <row r="11" spans="1:12" ht="18" customHeight="1">
      <c r="A11" s="32">
        <v>5</v>
      </c>
      <c r="B11" s="303">
        <v>110</v>
      </c>
      <c r="C11" s="328" t="s">
        <v>700</v>
      </c>
      <c r="D11" s="327" t="s">
        <v>699</v>
      </c>
      <c r="E11" s="329" t="s">
        <v>516</v>
      </c>
      <c r="F11" s="330" t="s">
        <v>125</v>
      </c>
      <c r="G11" s="330" t="s">
        <v>124</v>
      </c>
      <c r="H11" s="330"/>
      <c r="I11" s="109">
        <v>0.001139236111111111</v>
      </c>
      <c r="J11" s="331" t="s">
        <v>167</v>
      </c>
      <c r="K11" s="205"/>
      <c r="L11" s="212"/>
    </row>
    <row r="12" spans="1:12" ht="18" customHeight="1">
      <c r="A12" s="32">
        <v>6</v>
      </c>
      <c r="B12" s="303">
        <v>135</v>
      </c>
      <c r="C12" s="328" t="s">
        <v>562</v>
      </c>
      <c r="D12" s="327" t="s">
        <v>784</v>
      </c>
      <c r="E12" s="329" t="s">
        <v>785</v>
      </c>
      <c r="F12" s="330" t="s">
        <v>134</v>
      </c>
      <c r="G12" s="330" t="s">
        <v>132</v>
      </c>
      <c r="H12" s="330"/>
      <c r="I12" s="109">
        <v>0.0011971064814814815</v>
      </c>
      <c r="J12" s="331" t="s">
        <v>148</v>
      </c>
      <c r="K12" s="213"/>
      <c r="L12" s="214"/>
    </row>
    <row r="13" spans="1:10" ht="18" customHeight="1">
      <c r="A13" s="32">
        <v>7</v>
      </c>
      <c r="B13" s="303">
        <v>174</v>
      </c>
      <c r="C13" s="328" t="s">
        <v>133</v>
      </c>
      <c r="D13" s="327" t="s">
        <v>902</v>
      </c>
      <c r="E13" s="329" t="s">
        <v>903</v>
      </c>
      <c r="F13" s="330" t="s">
        <v>54</v>
      </c>
      <c r="G13" s="330" t="s">
        <v>174</v>
      </c>
      <c r="H13" s="330" t="s">
        <v>898</v>
      </c>
      <c r="I13" s="109">
        <v>0.0013353009259259258</v>
      </c>
      <c r="J13" s="331" t="s">
        <v>175</v>
      </c>
    </row>
    <row r="14" spans="3:10" s="60" customFormat="1" ht="18" customHeight="1" thickBot="1">
      <c r="C14" s="61">
        <v>2</v>
      </c>
      <c r="D14" s="61" t="s">
        <v>947</v>
      </c>
      <c r="E14" s="56"/>
      <c r="F14" s="86"/>
      <c r="G14" s="86"/>
      <c r="H14" s="59"/>
      <c r="I14" s="54"/>
      <c r="J14" s="52"/>
    </row>
    <row r="15" spans="1:10" s="53" customFormat="1" ht="18" customHeight="1" thickBot="1">
      <c r="A15" s="97" t="s">
        <v>21</v>
      </c>
      <c r="B15" s="117" t="s">
        <v>19</v>
      </c>
      <c r="C15" s="66" t="s">
        <v>0</v>
      </c>
      <c r="D15" s="67" t="s">
        <v>1</v>
      </c>
      <c r="E15" s="69" t="s">
        <v>10</v>
      </c>
      <c r="F15" s="68" t="s">
        <v>2</v>
      </c>
      <c r="G15" s="68" t="s">
        <v>3</v>
      </c>
      <c r="H15" s="68" t="s">
        <v>16</v>
      </c>
      <c r="I15" s="69" t="s">
        <v>4</v>
      </c>
      <c r="J15" s="70" t="s">
        <v>5</v>
      </c>
    </row>
    <row r="16" spans="1:12" ht="18" customHeight="1">
      <c r="A16" s="32">
        <v>1</v>
      </c>
      <c r="B16" s="303">
        <v>31</v>
      </c>
      <c r="C16" s="328" t="s">
        <v>157</v>
      </c>
      <c r="D16" s="327" t="s">
        <v>391</v>
      </c>
      <c r="E16" s="329" t="s">
        <v>392</v>
      </c>
      <c r="F16" s="330" t="s">
        <v>141</v>
      </c>
      <c r="G16" s="330" t="s">
        <v>160</v>
      </c>
      <c r="H16" s="330"/>
      <c r="I16" s="109">
        <v>0.0015207175925925926</v>
      </c>
      <c r="J16" s="331" t="s">
        <v>161</v>
      </c>
      <c r="K16" s="200"/>
      <c r="L16" s="201"/>
    </row>
    <row r="17" spans="1:12" ht="18" customHeight="1">
      <c r="A17" s="32">
        <v>2</v>
      </c>
      <c r="B17" s="303">
        <v>54</v>
      </c>
      <c r="C17" s="328" t="s">
        <v>466</v>
      </c>
      <c r="D17" s="327" t="s">
        <v>463</v>
      </c>
      <c r="E17" s="329">
        <v>36920</v>
      </c>
      <c r="F17" s="330" t="s">
        <v>208</v>
      </c>
      <c r="G17" s="330"/>
      <c r="H17" s="330"/>
      <c r="I17" s="109">
        <v>0.0013545138888888888</v>
      </c>
      <c r="J17" s="331" t="s">
        <v>459</v>
      </c>
      <c r="K17" s="201"/>
      <c r="L17" s="210"/>
    </row>
    <row r="18" spans="1:12" ht="18" customHeight="1">
      <c r="A18" s="32">
        <v>3</v>
      </c>
      <c r="B18" s="303">
        <v>80</v>
      </c>
      <c r="C18" s="328" t="s">
        <v>539</v>
      </c>
      <c r="D18" s="327" t="s">
        <v>543</v>
      </c>
      <c r="E18" s="329" t="s">
        <v>305</v>
      </c>
      <c r="F18" s="330" t="s">
        <v>218</v>
      </c>
      <c r="G18" s="330" t="s">
        <v>536</v>
      </c>
      <c r="H18" s="330"/>
      <c r="I18" s="109">
        <v>0.001477314814814815</v>
      </c>
      <c r="J18" s="331" t="s">
        <v>219</v>
      </c>
      <c r="K18" s="205"/>
      <c r="L18" s="205"/>
    </row>
    <row r="19" spans="1:12" ht="18" customHeight="1">
      <c r="A19" s="32">
        <v>4</v>
      </c>
      <c r="B19" s="303">
        <v>99</v>
      </c>
      <c r="C19" s="328" t="s">
        <v>97</v>
      </c>
      <c r="D19" s="327" t="s">
        <v>647</v>
      </c>
      <c r="E19" s="329" t="s">
        <v>648</v>
      </c>
      <c r="F19" s="330" t="s">
        <v>60</v>
      </c>
      <c r="G19" s="330" t="s">
        <v>233</v>
      </c>
      <c r="H19" s="330" t="s">
        <v>659</v>
      </c>
      <c r="I19" s="109">
        <v>0.001325925925925926</v>
      </c>
      <c r="J19" s="331" t="s">
        <v>234</v>
      </c>
      <c r="K19" s="201"/>
      <c r="L19" s="210"/>
    </row>
    <row r="20" spans="1:12" ht="18" customHeight="1">
      <c r="A20" s="32">
        <v>5</v>
      </c>
      <c r="B20" s="303">
        <v>152</v>
      </c>
      <c r="C20" s="328" t="s">
        <v>84</v>
      </c>
      <c r="D20" s="327" t="s">
        <v>829</v>
      </c>
      <c r="E20" s="329" t="s">
        <v>830</v>
      </c>
      <c r="F20" s="330" t="s">
        <v>190</v>
      </c>
      <c r="G20" s="330" t="s">
        <v>181</v>
      </c>
      <c r="H20" s="330" t="s">
        <v>842</v>
      </c>
      <c r="I20" s="109">
        <v>0.0012636574074074074</v>
      </c>
      <c r="J20" s="331" t="s">
        <v>138</v>
      </c>
      <c r="K20" s="205"/>
      <c r="L20" s="205"/>
    </row>
    <row r="21" spans="1:12" ht="18" customHeight="1">
      <c r="A21" s="32">
        <v>6</v>
      </c>
      <c r="B21" s="303">
        <v>175</v>
      </c>
      <c r="C21" s="328" t="s">
        <v>91</v>
      </c>
      <c r="D21" s="327" t="s">
        <v>904</v>
      </c>
      <c r="E21" s="329" t="s">
        <v>905</v>
      </c>
      <c r="F21" s="330" t="s">
        <v>54</v>
      </c>
      <c r="G21" s="330" t="s">
        <v>174</v>
      </c>
      <c r="H21" s="330" t="s">
        <v>898</v>
      </c>
      <c r="I21" s="109">
        <v>0.0015128472222222225</v>
      </c>
      <c r="J21" s="331" t="s">
        <v>263</v>
      </c>
      <c r="K21" s="205"/>
      <c r="L21" s="205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N1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0.00390625" style="45" customWidth="1"/>
    <col min="4" max="4" width="19.140625" style="45" bestFit="1" customWidth="1"/>
    <col min="5" max="5" width="10.7109375" style="58" customWidth="1"/>
    <col min="6" max="6" width="16.140625" style="59" bestFit="1" customWidth="1"/>
    <col min="7" max="7" width="18.28125" style="59" bestFit="1" customWidth="1"/>
    <col min="8" max="8" width="15.7109375" style="59" bestFit="1" customWidth="1"/>
    <col min="9" max="9" width="5.8515625" style="59" bestFit="1" customWidth="1"/>
    <col min="10" max="10" width="9.140625" style="54" customWidth="1"/>
    <col min="11" max="11" width="5.28125" style="54" bestFit="1" customWidth="1"/>
    <col min="12" max="12" width="19.7109375" style="37" bestFit="1" customWidth="1"/>
    <col min="13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7"/>
    </row>
    <row r="4" spans="3:11" s="60" customFormat="1" ht="15.75">
      <c r="C4" s="61" t="s">
        <v>24</v>
      </c>
      <c r="D4" s="61"/>
      <c r="E4" s="62"/>
      <c r="F4" s="62"/>
      <c r="G4" s="62"/>
      <c r="H4" s="63"/>
      <c r="I4" s="63"/>
      <c r="J4" s="64"/>
      <c r="K4" s="64"/>
    </row>
    <row r="5" spans="3:12" s="60" customFormat="1" ht="18" customHeight="1" thickBot="1">
      <c r="C5" s="61"/>
      <c r="D5" s="61"/>
      <c r="E5" s="56"/>
      <c r="F5" s="86"/>
      <c r="G5" s="86"/>
      <c r="H5" s="59"/>
      <c r="I5" s="59"/>
      <c r="J5" s="54"/>
      <c r="K5" s="52"/>
      <c r="L5" s="52"/>
    </row>
    <row r="6" spans="1:12" s="53" customFormat="1" ht="18" customHeight="1" thickBot="1">
      <c r="A6" s="97" t="s">
        <v>20</v>
      </c>
      <c r="B6" s="117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69" t="s">
        <v>4</v>
      </c>
      <c r="K6" s="78" t="s">
        <v>14</v>
      </c>
      <c r="L6" s="70" t="s">
        <v>5</v>
      </c>
    </row>
    <row r="7" spans="1:14" ht="18" customHeight="1">
      <c r="A7" s="32">
        <v>1</v>
      </c>
      <c r="B7" s="303">
        <v>110</v>
      </c>
      <c r="C7" s="328" t="s">
        <v>700</v>
      </c>
      <c r="D7" s="327" t="s">
        <v>699</v>
      </c>
      <c r="E7" s="329" t="s">
        <v>516</v>
      </c>
      <c r="F7" s="330" t="s">
        <v>125</v>
      </c>
      <c r="G7" s="330" t="s">
        <v>124</v>
      </c>
      <c r="H7" s="330"/>
      <c r="I7" s="91">
        <v>16</v>
      </c>
      <c r="J7" s="109">
        <v>0.001139236111111111</v>
      </c>
      <c r="K7" s="27" t="str">
        <f aca="true" t="shared" si="0" ref="K7:K19">IF(ISBLANK(J7),"",IF(J7&lt;=0.00109375,"KSM",IF(J7&lt;=0.00115162037037037,"I A",IF(J7&lt;=0.00124421296296296,"II A",IF(J7&lt;=0.0013599537037037,"III A",IF(J7&lt;=0.00148726851851852,"I JA",IF(J7&lt;=0.00160300925925926,"II JA",IF(J7&lt;=0.00169560185185185,"III JA"))))))))</f>
        <v>I A</v>
      </c>
      <c r="L7" s="331" t="s">
        <v>167</v>
      </c>
      <c r="M7" s="201"/>
      <c r="N7" s="200"/>
    </row>
    <row r="8" spans="1:14" ht="18" customHeight="1">
      <c r="A8" s="32">
        <v>2</v>
      </c>
      <c r="B8" s="303">
        <v>109</v>
      </c>
      <c r="C8" s="328" t="s">
        <v>223</v>
      </c>
      <c r="D8" s="327" t="s">
        <v>699</v>
      </c>
      <c r="E8" s="329" t="s">
        <v>516</v>
      </c>
      <c r="F8" s="330" t="s">
        <v>125</v>
      </c>
      <c r="G8" s="330" t="s">
        <v>124</v>
      </c>
      <c r="H8" s="330"/>
      <c r="I8" s="91">
        <v>12</v>
      </c>
      <c r="J8" s="109">
        <v>0.0011653935185185185</v>
      </c>
      <c r="K8" s="27" t="str">
        <f t="shared" si="0"/>
        <v>II A</v>
      </c>
      <c r="L8" s="331" t="s">
        <v>167</v>
      </c>
      <c r="M8" s="206"/>
      <c r="N8" s="208"/>
    </row>
    <row r="9" spans="1:14" ht="18" customHeight="1">
      <c r="A9" s="32">
        <v>3</v>
      </c>
      <c r="B9" s="303">
        <v>135</v>
      </c>
      <c r="C9" s="328" t="s">
        <v>562</v>
      </c>
      <c r="D9" s="327" t="s">
        <v>784</v>
      </c>
      <c r="E9" s="329" t="s">
        <v>785</v>
      </c>
      <c r="F9" s="330" t="s">
        <v>134</v>
      </c>
      <c r="G9" s="330" t="s">
        <v>132</v>
      </c>
      <c r="H9" s="330"/>
      <c r="I9" s="91">
        <v>9</v>
      </c>
      <c r="J9" s="109">
        <v>0.0011971064814814815</v>
      </c>
      <c r="K9" s="27" t="str">
        <f t="shared" si="0"/>
        <v>II A</v>
      </c>
      <c r="L9" s="331" t="s">
        <v>148</v>
      </c>
      <c r="M9" s="203"/>
      <c r="N9" s="202"/>
    </row>
    <row r="10" spans="1:14" ht="18" customHeight="1">
      <c r="A10" s="32">
        <v>4</v>
      </c>
      <c r="B10" s="303">
        <v>28</v>
      </c>
      <c r="C10" s="328" t="s">
        <v>92</v>
      </c>
      <c r="D10" s="327" t="s">
        <v>159</v>
      </c>
      <c r="E10" s="329" t="s">
        <v>382</v>
      </c>
      <c r="F10" s="330" t="s">
        <v>141</v>
      </c>
      <c r="G10" s="330" t="s">
        <v>160</v>
      </c>
      <c r="H10" s="330"/>
      <c r="I10" s="91">
        <v>7</v>
      </c>
      <c r="J10" s="109">
        <v>0.0012407407407407408</v>
      </c>
      <c r="K10" s="27" t="str">
        <f t="shared" si="0"/>
        <v>II A</v>
      </c>
      <c r="L10" s="331" t="s">
        <v>161</v>
      </c>
      <c r="M10" s="207"/>
      <c r="N10" s="206"/>
    </row>
    <row r="11" spans="1:14" ht="18" customHeight="1">
      <c r="A11" s="32">
        <v>5</v>
      </c>
      <c r="B11" s="303">
        <v>4</v>
      </c>
      <c r="C11" s="328" t="s">
        <v>295</v>
      </c>
      <c r="D11" s="327" t="s">
        <v>296</v>
      </c>
      <c r="E11" s="329" t="s">
        <v>297</v>
      </c>
      <c r="F11" s="330" t="s">
        <v>62</v>
      </c>
      <c r="G11" s="330" t="s">
        <v>152</v>
      </c>
      <c r="H11" s="330"/>
      <c r="I11" s="91">
        <v>6</v>
      </c>
      <c r="J11" s="109">
        <v>0.0012482638888888888</v>
      </c>
      <c r="K11" s="27" t="str">
        <f t="shared" si="0"/>
        <v>III A</v>
      </c>
      <c r="L11" s="331" t="s">
        <v>153</v>
      </c>
      <c r="M11" s="205"/>
      <c r="N11" s="212"/>
    </row>
    <row r="12" spans="1:14" ht="18" customHeight="1">
      <c r="A12" s="32">
        <v>6</v>
      </c>
      <c r="B12" s="303">
        <v>152</v>
      </c>
      <c r="C12" s="328" t="s">
        <v>84</v>
      </c>
      <c r="D12" s="327" t="s">
        <v>829</v>
      </c>
      <c r="E12" s="329" t="s">
        <v>830</v>
      </c>
      <c r="F12" s="330" t="s">
        <v>190</v>
      </c>
      <c r="G12" s="330" t="s">
        <v>181</v>
      </c>
      <c r="H12" s="330" t="s">
        <v>842</v>
      </c>
      <c r="I12" s="91">
        <v>5</v>
      </c>
      <c r="J12" s="109">
        <v>0.0012636574074074074</v>
      </c>
      <c r="K12" s="27" t="str">
        <f t="shared" si="0"/>
        <v>III A</v>
      </c>
      <c r="L12" s="331" t="s">
        <v>138</v>
      </c>
      <c r="M12" s="213"/>
      <c r="N12" s="214"/>
    </row>
    <row r="13" spans="1:12" ht="18" customHeight="1">
      <c r="A13" s="32">
        <v>7</v>
      </c>
      <c r="B13" s="303">
        <v>99</v>
      </c>
      <c r="C13" s="328" t="s">
        <v>97</v>
      </c>
      <c r="D13" s="327" t="s">
        <v>647</v>
      </c>
      <c r="E13" s="329" t="s">
        <v>648</v>
      </c>
      <c r="F13" s="330" t="s">
        <v>60</v>
      </c>
      <c r="G13" s="330" t="s">
        <v>233</v>
      </c>
      <c r="H13" s="330" t="s">
        <v>659</v>
      </c>
      <c r="I13" s="91">
        <v>4</v>
      </c>
      <c r="J13" s="109">
        <v>0.001325925925925926</v>
      </c>
      <c r="K13" s="27" t="str">
        <f t="shared" si="0"/>
        <v>III A</v>
      </c>
      <c r="L13" s="331" t="s">
        <v>234</v>
      </c>
    </row>
    <row r="14" spans="1:14" ht="18" customHeight="1">
      <c r="A14" s="32">
        <v>8</v>
      </c>
      <c r="B14" s="303">
        <v>174</v>
      </c>
      <c r="C14" s="328" t="s">
        <v>133</v>
      </c>
      <c r="D14" s="327" t="s">
        <v>902</v>
      </c>
      <c r="E14" s="329" t="s">
        <v>903</v>
      </c>
      <c r="F14" s="330" t="s">
        <v>54</v>
      </c>
      <c r="G14" s="330" t="s">
        <v>174</v>
      </c>
      <c r="H14" s="330" t="s">
        <v>898</v>
      </c>
      <c r="I14" s="91">
        <v>3</v>
      </c>
      <c r="J14" s="109">
        <v>0.0013353009259259258</v>
      </c>
      <c r="K14" s="27" t="str">
        <f t="shared" si="0"/>
        <v>III A</v>
      </c>
      <c r="L14" s="331" t="s">
        <v>175</v>
      </c>
      <c r="M14" s="200"/>
      <c r="N14" s="201"/>
    </row>
    <row r="15" spans="1:14" ht="18" customHeight="1">
      <c r="A15" s="32">
        <v>9</v>
      </c>
      <c r="B15" s="303">
        <v>54</v>
      </c>
      <c r="C15" s="328" t="s">
        <v>466</v>
      </c>
      <c r="D15" s="327" t="s">
        <v>463</v>
      </c>
      <c r="E15" s="329">
        <v>36920</v>
      </c>
      <c r="F15" s="330" t="s">
        <v>208</v>
      </c>
      <c r="G15" s="330"/>
      <c r="H15" s="330"/>
      <c r="I15" s="91">
        <v>2</v>
      </c>
      <c r="J15" s="109">
        <v>0.0013545138888888888</v>
      </c>
      <c r="K15" s="27" t="str">
        <f t="shared" si="0"/>
        <v>III A</v>
      </c>
      <c r="L15" s="331" t="s">
        <v>459</v>
      </c>
      <c r="M15" s="201"/>
      <c r="N15" s="210"/>
    </row>
    <row r="16" spans="1:14" ht="18" customHeight="1">
      <c r="A16" s="32">
        <v>10</v>
      </c>
      <c r="B16" s="303">
        <v>91</v>
      </c>
      <c r="C16" s="328" t="s">
        <v>603</v>
      </c>
      <c r="D16" s="327" t="s">
        <v>604</v>
      </c>
      <c r="E16" s="329" t="s">
        <v>605</v>
      </c>
      <c r="F16" s="330" t="s">
        <v>57</v>
      </c>
      <c r="G16" s="330" t="s">
        <v>600</v>
      </c>
      <c r="H16" s="330"/>
      <c r="I16" s="91">
        <v>1</v>
      </c>
      <c r="J16" s="109">
        <v>0.0014403935185185186</v>
      </c>
      <c r="K16" s="27" t="str">
        <f t="shared" si="0"/>
        <v>I JA</v>
      </c>
      <c r="L16" s="331" t="s">
        <v>228</v>
      </c>
      <c r="M16" s="205"/>
      <c r="N16" s="205"/>
    </row>
    <row r="17" spans="1:14" ht="18" customHeight="1">
      <c r="A17" s="32">
        <v>11</v>
      </c>
      <c r="B17" s="303">
        <v>80</v>
      </c>
      <c r="C17" s="328" t="s">
        <v>539</v>
      </c>
      <c r="D17" s="327" t="s">
        <v>543</v>
      </c>
      <c r="E17" s="329" t="s">
        <v>305</v>
      </c>
      <c r="F17" s="330" t="s">
        <v>218</v>
      </c>
      <c r="G17" s="330" t="s">
        <v>536</v>
      </c>
      <c r="H17" s="330"/>
      <c r="I17" s="91"/>
      <c r="J17" s="109">
        <v>0.001477314814814815</v>
      </c>
      <c r="K17" s="27" t="str">
        <f t="shared" si="0"/>
        <v>I JA</v>
      </c>
      <c r="L17" s="331" t="s">
        <v>219</v>
      </c>
      <c r="M17" s="201"/>
      <c r="N17" s="210"/>
    </row>
    <row r="18" spans="1:14" ht="18" customHeight="1">
      <c r="A18" s="32">
        <v>12</v>
      </c>
      <c r="B18" s="303">
        <v>175</v>
      </c>
      <c r="C18" s="328" t="s">
        <v>91</v>
      </c>
      <c r="D18" s="327" t="s">
        <v>904</v>
      </c>
      <c r="E18" s="329" t="s">
        <v>905</v>
      </c>
      <c r="F18" s="330" t="s">
        <v>54</v>
      </c>
      <c r="G18" s="330" t="s">
        <v>174</v>
      </c>
      <c r="H18" s="330" t="s">
        <v>898</v>
      </c>
      <c r="I18" s="267"/>
      <c r="J18" s="109">
        <v>0.0015128472222222225</v>
      </c>
      <c r="K18" s="27" t="str">
        <f t="shared" si="0"/>
        <v>II JA</v>
      </c>
      <c r="L18" s="331" t="s">
        <v>263</v>
      </c>
      <c r="M18" s="205"/>
      <c r="N18" s="205"/>
    </row>
    <row r="19" spans="1:14" ht="18" customHeight="1">
      <c r="A19" s="32">
        <v>13</v>
      </c>
      <c r="B19" s="303">
        <v>31</v>
      </c>
      <c r="C19" s="328" t="s">
        <v>157</v>
      </c>
      <c r="D19" s="327" t="s">
        <v>391</v>
      </c>
      <c r="E19" s="329" t="s">
        <v>392</v>
      </c>
      <c r="F19" s="330" t="s">
        <v>141</v>
      </c>
      <c r="G19" s="330" t="s">
        <v>160</v>
      </c>
      <c r="H19" s="330"/>
      <c r="I19" s="91"/>
      <c r="J19" s="109">
        <v>0.0015207175925925926</v>
      </c>
      <c r="K19" s="27" t="str">
        <f t="shared" si="0"/>
        <v>II JA</v>
      </c>
      <c r="L19" s="331" t="s">
        <v>161</v>
      </c>
      <c r="M19" s="205"/>
      <c r="N19" s="205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5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2.421875" style="45" customWidth="1"/>
    <col min="4" max="4" width="15.421875" style="45" bestFit="1" customWidth="1"/>
    <col min="5" max="5" width="10.7109375" style="58" customWidth="1"/>
    <col min="6" max="6" width="15.00390625" style="59" customWidth="1"/>
    <col min="7" max="7" width="17.57421875" style="59" bestFit="1" customWidth="1"/>
    <col min="8" max="8" width="16.8515625" style="59" bestFit="1" customWidth="1"/>
    <col min="9" max="9" width="8.140625" style="54" customWidth="1"/>
    <col min="10" max="10" width="23.00390625" style="37" bestFit="1" customWidth="1"/>
    <col min="11" max="16384" width="9.140625" style="45" customWidth="1"/>
  </cols>
  <sheetData>
    <row r="1" spans="1:9" s="61" customFormat="1" ht="15.75">
      <c r="A1" s="326" t="s">
        <v>194</v>
      </c>
      <c r="D1" s="62"/>
      <c r="E1" s="74"/>
      <c r="F1" s="74"/>
      <c r="G1" s="74"/>
      <c r="H1" s="92"/>
      <c r="I1" s="65"/>
    </row>
    <row r="2" spans="1:9" s="61" customFormat="1" ht="15.75">
      <c r="A2" s="61" t="s">
        <v>195</v>
      </c>
      <c r="D2" s="62"/>
      <c r="E2" s="74"/>
      <c r="F2" s="74"/>
      <c r="G2" s="92"/>
      <c r="H2" s="92"/>
      <c r="I2" s="65"/>
    </row>
    <row r="3" spans="1:10" s="37" customFormat="1" ht="12" customHeight="1">
      <c r="A3" s="45"/>
      <c r="B3" s="45"/>
      <c r="C3" s="45"/>
      <c r="D3" s="50"/>
      <c r="E3" s="56"/>
      <c r="F3" s="51"/>
      <c r="G3" s="51"/>
      <c r="H3" s="51"/>
      <c r="I3" s="52"/>
      <c r="J3" s="57"/>
    </row>
    <row r="4" spans="3:10" s="60" customFormat="1" ht="15.75">
      <c r="C4" s="61" t="s">
        <v>22</v>
      </c>
      <c r="D4" s="61"/>
      <c r="E4" s="56"/>
      <c r="F4" s="96"/>
      <c r="G4" s="96"/>
      <c r="H4" s="59"/>
      <c r="I4" s="54"/>
      <c r="J4" s="37"/>
    </row>
    <row r="5" spans="3:7" ht="18" customHeight="1" thickBot="1">
      <c r="C5" s="140">
        <v>1</v>
      </c>
      <c r="D5" s="61" t="s">
        <v>947</v>
      </c>
      <c r="E5" s="56"/>
      <c r="F5" s="96"/>
      <c r="G5" s="96"/>
    </row>
    <row r="6" spans="1:10" s="53" customFormat="1" ht="18" customHeight="1" thickBot="1">
      <c r="A6" s="95" t="s">
        <v>18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9" t="s">
        <v>6</v>
      </c>
      <c r="J6" s="70" t="s">
        <v>5</v>
      </c>
    </row>
    <row r="7" spans="1:10" ht="18" customHeight="1">
      <c r="A7" s="32">
        <v>1</v>
      </c>
      <c r="B7" s="17"/>
      <c r="C7" s="328"/>
      <c r="D7" s="327"/>
      <c r="E7" s="329"/>
      <c r="F7" s="330"/>
      <c r="G7" s="330"/>
      <c r="H7" s="330"/>
      <c r="I7" s="124"/>
      <c r="J7" s="331"/>
    </row>
    <row r="8" spans="1:10" ht="18" customHeight="1">
      <c r="A8" s="32">
        <v>2</v>
      </c>
      <c r="B8" s="17"/>
      <c r="C8" s="328" t="s">
        <v>107</v>
      </c>
      <c r="D8" s="327" t="s">
        <v>542</v>
      </c>
      <c r="E8" s="329" t="s">
        <v>535</v>
      </c>
      <c r="F8" s="330" t="s">
        <v>218</v>
      </c>
      <c r="G8" s="330" t="s">
        <v>536</v>
      </c>
      <c r="H8" s="330"/>
      <c r="I8" s="111">
        <v>9.7</v>
      </c>
      <c r="J8" s="331" t="s">
        <v>219</v>
      </c>
    </row>
    <row r="9" spans="1:10" ht="18" customHeight="1">
      <c r="A9" s="32">
        <v>3</v>
      </c>
      <c r="B9" s="17"/>
      <c r="C9" s="328" t="s">
        <v>84</v>
      </c>
      <c r="D9" s="327" t="s">
        <v>438</v>
      </c>
      <c r="E9" s="329" t="s">
        <v>439</v>
      </c>
      <c r="F9" s="330" t="s">
        <v>79</v>
      </c>
      <c r="G9" s="330" t="s">
        <v>207</v>
      </c>
      <c r="H9" s="330"/>
      <c r="I9" s="124">
        <v>8.98</v>
      </c>
      <c r="J9" s="331" t="s">
        <v>945</v>
      </c>
    </row>
    <row r="10" spans="1:10" ht="18" customHeight="1">
      <c r="A10" s="32">
        <v>4</v>
      </c>
      <c r="B10" s="17"/>
      <c r="C10" s="328"/>
      <c r="D10" s="327"/>
      <c r="E10" s="329"/>
      <c r="F10" s="330"/>
      <c r="G10" s="330"/>
      <c r="H10" s="330"/>
      <c r="I10" s="461">
        <v>8.98</v>
      </c>
      <c r="J10" s="331"/>
    </row>
    <row r="11" spans="1:10" ht="18" customHeight="1">
      <c r="A11" s="32">
        <v>5</v>
      </c>
      <c r="B11" s="17"/>
      <c r="C11" s="328" t="s">
        <v>92</v>
      </c>
      <c r="D11" s="327" t="s">
        <v>586</v>
      </c>
      <c r="E11" s="329">
        <v>36942</v>
      </c>
      <c r="F11" s="330" t="s">
        <v>47</v>
      </c>
      <c r="G11" s="330" t="s">
        <v>113</v>
      </c>
      <c r="H11" s="330"/>
      <c r="I11" s="111">
        <v>8.76</v>
      </c>
      <c r="J11" s="331" t="s">
        <v>165</v>
      </c>
    </row>
    <row r="12" spans="1:10" ht="18" customHeight="1">
      <c r="A12" s="32">
        <v>6</v>
      </c>
      <c r="B12" s="17"/>
      <c r="C12" s="328" t="s">
        <v>538</v>
      </c>
      <c r="D12" s="327" t="s">
        <v>541</v>
      </c>
      <c r="E12" s="329" t="s">
        <v>533</v>
      </c>
      <c r="F12" s="330" t="s">
        <v>218</v>
      </c>
      <c r="G12" s="330" t="s">
        <v>536</v>
      </c>
      <c r="H12" s="330"/>
      <c r="I12" s="111">
        <v>9.2</v>
      </c>
      <c r="J12" s="331" t="s">
        <v>219</v>
      </c>
    </row>
    <row r="13" spans="3:7" ht="18" customHeight="1" thickBot="1">
      <c r="C13" s="140">
        <v>2</v>
      </c>
      <c r="D13" s="61" t="s">
        <v>947</v>
      </c>
      <c r="E13" s="56"/>
      <c r="F13" s="96"/>
      <c r="G13" s="96"/>
    </row>
    <row r="14" spans="1:10" s="53" customFormat="1" ht="18" customHeight="1" thickBot="1">
      <c r="A14" s="95" t="s">
        <v>18</v>
      </c>
      <c r="B14" s="126" t="s">
        <v>19</v>
      </c>
      <c r="C14" s="66" t="s">
        <v>0</v>
      </c>
      <c r="D14" s="67" t="s">
        <v>1</v>
      </c>
      <c r="E14" s="69" t="s">
        <v>10</v>
      </c>
      <c r="F14" s="68" t="s">
        <v>2</v>
      </c>
      <c r="G14" s="68" t="s">
        <v>3</v>
      </c>
      <c r="H14" s="68" t="s">
        <v>16</v>
      </c>
      <c r="I14" s="69" t="s">
        <v>6</v>
      </c>
      <c r="J14" s="70" t="s">
        <v>5</v>
      </c>
    </row>
    <row r="15" spans="1:10" ht="18" customHeight="1">
      <c r="A15" s="32">
        <v>1</v>
      </c>
      <c r="B15" s="17"/>
      <c r="C15" s="328" t="s">
        <v>538</v>
      </c>
      <c r="D15" s="327" t="s">
        <v>791</v>
      </c>
      <c r="E15" s="329" t="s">
        <v>792</v>
      </c>
      <c r="F15" s="330" t="s">
        <v>134</v>
      </c>
      <c r="G15" s="330" t="s">
        <v>132</v>
      </c>
      <c r="H15" s="330"/>
      <c r="I15" s="111">
        <v>8.82</v>
      </c>
      <c r="J15" s="331" t="s">
        <v>148</v>
      </c>
    </row>
    <row r="16" spans="1:10" ht="18" customHeight="1">
      <c r="A16" s="32">
        <v>2</v>
      </c>
      <c r="B16" s="17"/>
      <c r="C16" s="328" t="s">
        <v>817</v>
      </c>
      <c r="D16" s="327" t="s">
        <v>818</v>
      </c>
      <c r="E16" s="329" t="s">
        <v>819</v>
      </c>
      <c r="F16" s="330" t="s">
        <v>190</v>
      </c>
      <c r="G16" s="330" t="s">
        <v>181</v>
      </c>
      <c r="H16" s="330" t="s">
        <v>842</v>
      </c>
      <c r="I16" s="111">
        <v>8.88</v>
      </c>
      <c r="J16" s="331" t="s">
        <v>820</v>
      </c>
    </row>
    <row r="17" spans="1:10" ht="18" customHeight="1">
      <c r="A17" s="32">
        <v>3</v>
      </c>
      <c r="B17" s="17"/>
      <c r="C17" s="328" t="s">
        <v>349</v>
      </c>
      <c r="D17" s="327" t="s">
        <v>350</v>
      </c>
      <c r="E17" s="329" t="s">
        <v>351</v>
      </c>
      <c r="F17" s="330" t="s">
        <v>51</v>
      </c>
      <c r="G17" s="330" t="s">
        <v>368</v>
      </c>
      <c r="H17" s="330"/>
      <c r="I17" s="111">
        <v>8.96</v>
      </c>
      <c r="J17" s="331" t="s">
        <v>367</v>
      </c>
    </row>
    <row r="18" spans="1:10" ht="18" customHeight="1">
      <c r="A18" s="32">
        <v>4</v>
      </c>
      <c r="B18" s="17"/>
      <c r="C18" s="328" t="s">
        <v>526</v>
      </c>
      <c r="D18" s="327" t="s">
        <v>527</v>
      </c>
      <c r="E18" s="329" t="s">
        <v>528</v>
      </c>
      <c r="F18" s="330" t="s">
        <v>61</v>
      </c>
      <c r="G18" s="330" t="s">
        <v>530</v>
      </c>
      <c r="H18" s="330"/>
      <c r="I18" s="111">
        <v>8.87</v>
      </c>
      <c r="J18" s="331" t="s">
        <v>531</v>
      </c>
    </row>
    <row r="19" spans="1:10" ht="18" customHeight="1">
      <c r="A19" s="32">
        <v>5</v>
      </c>
      <c r="B19" s="17"/>
      <c r="C19" s="328" t="s">
        <v>173</v>
      </c>
      <c r="D19" s="327" t="s">
        <v>844</v>
      </c>
      <c r="E19" s="329" t="s">
        <v>845</v>
      </c>
      <c r="F19" s="330" t="s">
        <v>140</v>
      </c>
      <c r="G19" s="330" t="s">
        <v>662</v>
      </c>
      <c r="H19" s="330"/>
      <c r="I19" s="111">
        <v>8.76</v>
      </c>
      <c r="J19" s="331" t="s">
        <v>139</v>
      </c>
    </row>
    <row r="20" spans="1:10" ht="18" customHeight="1">
      <c r="A20" s="32">
        <v>6</v>
      </c>
      <c r="B20" s="17"/>
      <c r="C20" s="328" t="s">
        <v>122</v>
      </c>
      <c r="D20" s="327" t="s">
        <v>428</v>
      </c>
      <c r="E20" s="329" t="s">
        <v>429</v>
      </c>
      <c r="F20" s="330" t="s">
        <v>78</v>
      </c>
      <c r="G20" s="330" t="s">
        <v>368</v>
      </c>
      <c r="H20" s="330"/>
      <c r="I20" s="111">
        <v>8.71</v>
      </c>
      <c r="J20" s="331" t="s">
        <v>427</v>
      </c>
    </row>
    <row r="21" spans="3:7" ht="18" customHeight="1" thickBot="1">
      <c r="C21" s="140">
        <v>3</v>
      </c>
      <c r="D21" s="61" t="s">
        <v>947</v>
      </c>
      <c r="E21" s="56"/>
      <c r="F21" s="96"/>
      <c r="G21" s="96"/>
    </row>
    <row r="22" spans="1:10" s="53" customFormat="1" ht="18" customHeight="1" thickBot="1">
      <c r="A22" s="95" t="s">
        <v>18</v>
      </c>
      <c r="B22" s="126" t="s">
        <v>19</v>
      </c>
      <c r="C22" s="66" t="s">
        <v>0</v>
      </c>
      <c r="D22" s="67" t="s">
        <v>1</v>
      </c>
      <c r="E22" s="69" t="s">
        <v>10</v>
      </c>
      <c r="F22" s="68" t="s">
        <v>2</v>
      </c>
      <c r="G22" s="68" t="s">
        <v>3</v>
      </c>
      <c r="H22" s="68" t="s">
        <v>16</v>
      </c>
      <c r="I22" s="69" t="s">
        <v>6</v>
      </c>
      <c r="J22" s="70" t="s">
        <v>5</v>
      </c>
    </row>
    <row r="23" spans="1:10" ht="18" customHeight="1">
      <c r="A23" s="32">
        <v>1</v>
      </c>
      <c r="B23" s="17"/>
      <c r="C23" s="328" t="s">
        <v>229</v>
      </c>
      <c r="D23" s="327" t="s">
        <v>821</v>
      </c>
      <c r="E23" s="329" t="s">
        <v>822</v>
      </c>
      <c r="F23" s="330" t="s">
        <v>190</v>
      </c>
      <c r="G23" s="330" t="s">
        <v>181</v>
      </c>
      <c r="H23" s="330" t="s">
        <v>842</v>
      </c>
      <c r="I23" s="111">
        <v>8.87</v>
      </c>
      <c r="J23" s="331" t="s">
        <v>138</v>
      </c>
    </row>
    <row r="24" spans="1:10" ht="18" customHeight="1">
      <c r="A24" s="32">
        <v>2</v>
      </c>
      <c r="B24" s="17"/>
      <c r="C24" s="328" t="s">
        <v>601</v>
      </c>
      <c r="D24" s="327" t="s">
        <v>602</v>
      </c>
      <c r="E24" s="329">
        <v>37544</v>
      </c>
      <c r="F24" s="330" t="s">
        <v>57</v>
      </c>
      <c r="G24" s="330" t="s">
        <v>600</v>
      </c>
      <c r="H24" s="330"/>
      <c r="I24" s="124">
        <v>9.55</v>
      </c>
      <c r="J24" s="331" t="s">
        <v>228</v>
      </c>
    </row>
    <row r="25" spans="1:10" ht="18" customHeight="1">
      <c r="A25" s="32">
        <v>3</v>
      </c>
      <c r="B25" s="17"/>
      <c r="C25" s="328" t="s">
        <v>69</v>
      </c>
      <c r="D25" s="327" t="s">
        <v>298</v>
      </c>
      <c r="E25" s="329" t="s">
        <v>299</v>
      </c>
      <c r="F25" s="330" t="s">
        <v>62</v>
      </c>
      <c r="G25" s="330" t="s">
        <v>152</v>
      </c>
      <c r="H25" s="330"/>
      <c r="I25" s="124">
        <v>9.2</v>
      </c>
      <c r="J25" s="331" t="s">
        <v>153</v>
      </c>
    </row>
    <row r="26" spans="1:10" ht="18" customHeight="1">
      <c r="A26" s="32">
        <v>4</v>
      </c>
      <c r="B26" s="17"/>
      <c r="C26" s="328" t="s">
        <v>107</v>
      </c>
      <c r="D26" s="327" t="s">
        <v>674</v>
      </c>
      <c r="E26" s="329" t="s">
        <v>508</v>
      </c>
      <c r="F26" s="330" t="s">
        <v>236</v>
      </c>
      <c r="G26" s="330" t="s">
        <v>662</v>
      </c>
      <c r="H26" s="330"/>
      <c r="I26" s="111">
        <v>8.11</v>
      </c>
      <c r="J26" s="331" t="s">
        <v>663</v>
      </c>
    </row>
    <row r="27" spans="1:10" ht="18" customHeight="1">
      <c r="A27" s="32">
        <v>5</v>
      </c>
      <c r="B27" s="17"/>
      <c r="C27" s="328" t="s">
        <v>694</v>
      </c>
      <c r="D27" s="327" t="s">
        <v>867</v>
      </c>
      <c r="E27" s="329" t="s">
        <v>868</v>
      </c>
      <c r="F27" s="330" t="s">
        <v>142</v>
      </c>
      <c r="G27" s="330" t="s">
        <v>143</v>
      </c>
      <c r="H27" s="330" t="s">
        <v>144</v>
      </c>
      <c r="I27" s="111">
        <v>8.64</v>
      </c>
      <c r="J27" s="331" t="s">
        <v>145</v>
      </c>
    </row>
    <row r="28" spans="1:10" ht="18" customHeight="1">
      <c r="A28" s="32">
        <v>6</v>
      </c>
      <c r="B28" s="17"/>
      <c r="C28" s="328" t="s">
        <v>106</v>
      </c>
      <c r="D28" s="327" t="s">
        <v>743</v>
      </c>
      <c r="E28" s="329">
        <v>37333</v>
      </c>
      <c r="F28" s="330" t="s">
        <v>129</v>
      </c>
      <c r="G28" s="330" t="s">
        <v>128</v>
      </c>
      <c r="H28" s="330"/>
      <c r="I28" s="111">
        <v>8.51</v>
      </c>
      <c r="J28" s="331" t="s">
        <v>170</v>
      </c>
    </row>
    <row r="29" spans="3:7" ht="18" customHeight="1" thickBot="1">
      <c r="C29" s="140">
        <v>4</v>
      </c>
      <c r="D29" s="61" t="s">
        <v>947</v>
      </c>
      <c r="E29" s="56"/>
      <c r="F29" s="96"/>
      <c r="G29" s="96"/>
    </row>
    <row r="30" spans="1:10" s="53" customFormat="1" ht="18" customHeight="1" thickBot="1">
      <c r="A30" s="95" t="s">
        <v>18</v>
      </c>
      <c r="B30" s="126" t="s">
        <v>19</v>
      </c>
      <c r="C30" s="66" t="s">
        <v>0</v>
      </c>
      <c r="D30" s="67" t="s">
        <v>1</v>
      </c>
      <c r="E30" s="69" t="s">
        <v>10</v>
      </c>
      <c r="F30" s="68" t="s">
        <v>2</v>
      </c>
      <c r="G30" s="68" t="s">
        <v>3</v>
      </c>
      <c r="H30" s="68" t="s">
        <v>16</v>
      </c>
      <c r="I30" s="69" t="s">
        <v>6</v>
      </c>
      <c r="J30" s="70" t="s">
        <v>5</v>
      </c>
    </row>
    <row r="31" spans="1:10" ht="18" customHeight="1">
      <c r="A31" s="32">
        <v>1</v>
      </c>
      <c r="B31" s="17"/>
      <c r="C31" s="328" t="s">
        <v>678</v>
      </c>
      <c r="D31" s="327" t="s">
        <v>679</v>
      </c>
      <c r="E31" s="329" t="s">
        <v>680</v>
      </c>
      <c r="F31" s="330" t="s">
        <v>236</v>
      </c>
      <c r="G31" s="330" t="s">
        <v>662</v>
      </c>
      <c r="H31" s="330"/>
      <c r="I31" s="111">
        <v>8.44</v>
      </c>
      <c r="J31" s="331" t="s">
        <v>667</v>
      </c>
    </row>
    <row r="32" spans="1:10" ht="18" customHeight="1">
      <c r="A32" s="32">
        <v>2</v>
      </c>
      <c r="B32" s="17"/>
      <c r="C32" s="328" t="s">
        <v>122</v>
      </c>
      <c r="D32" s="327" t="s">
        <v>599</v>
      </c>
      <c r="E32" s="329">
        <v>37340</v>
      </c>
      <c r="F32" s="330" t="s">
        <v>57</v>
      </c>
      <c r="G32" s="330" t="s">
        <v>600</v>
      </c>
      <c r="H32" s="330"/>
      <c r="I32" s="111">
        <v>9.04</v>
      </c>
      <c r="J32" s="331" t="s">
        <v>228</v>
      </c>
    </row>
    <row r="33" spans="1:10" ht="18" customHeight="1">
      <c r="A33" s="32">
        <v>3</v>
      </c>
      <c r="B33" s="17"/>
      <c r="C33" s="328" t="s">
        <v>681</v>
      </c>
      <c r="D33" s="327" t="s">
        <v>682</v>
      </c>
      <c r="E33" s="329" t="s">
        <v>683</v>
      </c>
      <c r="F33" s="330" t="s">
        <v>236</v>
      </c>
      <c r="G33" s="330" t="s">
        <v>662</v>
      </c>
      <c r="H33" s="330"/>
      <c r="I33" s="111">
        <v>8.7</v>
      </c>
      <c r="J33" s="331" t="s">
        <v>663</v>
      </c>
    </row>
    <row r="34" spans="1:10" ht="18" customHeight="1">
      <c r="A34" s="32">
        <v>4</v>
      </c>
      <c r="B34" s="17"/>
      <c r="C34" s="328" t="s">
        <v>189</v>
      </c>
      <c r="D34" s="327" t="s">
        <v>896</v>
      </c>
      <c r="E34" s="329" t="s">
        <v>683</v>
      </c>
      <c r="F34" s="330" t="s">
        <v>142</v>
      </c>
      <c r="G34" s="330" t="s">
        <v>143</v>
      </c>
      <c r="H34" s="330" t="s">
        <v>144</v>
      </c>
      <c r="I34" s="111">
        <v>10.07</v>
      </c>
      <c r="J34" s="331" t="s">
        <v>881</v>
      </c>
    </row>
    <row r="35" spans="1:10" ht="18" customHeight="1">
      <c r="A35" s="32">
        <v>5</v>
      </c>
      <c r="B35" s="17"/>
      <c r="C35" s="328" t="s">
        <v>716</v>
      </c>
      <c r="D35" s="327" t="s">
        <v>706</v>
      </c>
      <c r="E35" s="329" t="s">
        <v>707</v>
      </c>
      <c r="F35" s="330" t="s">
        <v>125</v>
      </c>
      <c r="G35" s="330" t="s">
        <v>124</v>
      </c>
      <c r="H35" s="330" t="s">
        <v>708</v>
      </c>
      <c r="I35" s="111">
        <v>8.15</v>
      </c>
      <c r="J35" s="331" t="s">
        <v>123</v>
      </c>
    </row>
    <row r="36" spans="1:10" ht="18" customHeight="1">
      <c r="A36" s="32">
        <v>6</v>
      </c>
      <c r="B36" s="17"/>
      <c r="C36" s="328" t="s">
        <v>77</v>
      </c>
      <c r="D36" s="327" t="s">
        <v>859</v>
      </c>
      <c r="E36" s="329" t="s">
        <v>860</v>
      </c>
      <c r="F36" s="330" t="s">
        <v>140</v>
      </c>
      <c r="G36" s="330" t="s">
        <v>662</v>
      </c>
      <c r="H36" s="330"/>
      <c r="I36" s="111">
        <v>8.94</v>
      </c>
      <c r="J36" s="331" t="s">
        <v>259</v>
      </c>
    </row>
    <row r="37" spans="1:10" ht="18" customHeight="1">
      <c r="A37" s="71"/>
      <c r="B37" s="340"/>
      <c r="C37" s="341"/>
      <c r="D37" s="342"/>
      <c r="E37" s="343"/>
      <c r="F37" s="344"/>
      <c r="G37" s="344"/>
      <c r="H37" s="344"/>
      <c r="I37" s="122"/>
      <c r="J37" s="345"/>
    </row>
    <row r="38" spans="1:9" s="61" customFormat="1" ht="15.75">
      <c r="A38" s="326" t="s">
        <v>194</v>
      </c>
      <c r="D38" s="62"/>
      <c r="E38" s="74"/>
      <c r="F38" s="74"/>
      <c r="G38" s="74"/>
      <c r="H38" s="92"/>
      <c r="I38" s="65"/>
    </row>
    <row r="39" spans="1:9" s="61" customFormat="1" ht="15.75">
      <c r="A39" s="61" t="s">
        <v>195</v>
      </c>
      <c r="D39" s="62"/>
      <c r="E39" s="74"/>
      <c r="F39" s="74"/>
      <c r="G39" s="92"/>
      <c r="H39" s="92"/>
      <c r="I39" s="65"/>
    </row>
    <row r="40" spans="1:10" s="37" customFormat="1" ht="12" customHeight="1">
      <c r="A40" s="45"/>
      <c r="B40" s="45"/>
      <c r="C40" s="45"/>
      <c r="D40" s="50"/>
      <c r="E40" s="56"/>
      <c r="F40" s="51"/>
      <c r="G40" s="51"/>
      <c r="H40" s="51"/>
      <c r="I40" s="52"/>
      <c r="J40" s="57"/>
    </row>
    <row r="41" spans="3:10" s="60" customFormat="1" ht="15.75">
      <c r="C41" s="61" t="s">
        <v>22</v>
      </c>
      <c r="D41" s="61"/>
      <c r="E41" s="56"/>
      <c r="F41" s="96"/>
      <c r="G41" s="96"/>
      <c r="H41" s="59"/>
      <c r="I41" s="54"/>
      <c r="J41" s="37"/>
    </row>
    <row r="42" spans="3:7" ht="18" customHeight="1" thickBot="1">
      <c r="C42" s="140">
        <v>5</v>
      </c>
      <c r="D42" s="61" t="s">
        <v>947</v>
      </c>
      <c r="E42" s="56"/>
      <c r="F42" s="96"/>
      <c r="G42" s="96"/>
    </row>
    <row r="43" spans="1:10" s="53" customFormat="1" ht="18" customHeight="1" thickBot="1">
      <c r="A43" s="95" t="s">
        <v>18</v>
      </c>
      <c r="B43" s="126" t="s">
        <v>19</v>
      </c>
      <c r="C43" s="66" t="s">
        <v>0</v>
      </c>
      <c r="D43" s="67" t="s">
        <v>1</v>
      </c>
      <c r="E43" s="69" t="s">
        <v>10</v>
      </c>
      <c r="F43" s="68" t="s">
        <v>2</v>
      </c>
      <c r="G43" s="68" t="s">
        <v>3</v>
      </c>
      <c r="H43" s="68" t="s">
        <v>16</v>
      </c>
      <c r="I43" s="69" t="s">
        <v>6</v>
      </c>
      <c r="J43" s="70" t="s">
        <v>5</v>
      </c>
    </row>
    <row r="44" spans="1:10" ht="18" customHeight="1">
      <c r="A44" s="32">
        <v>1</v>
      </c>
      <c r="B44" s="17"/>
      <c r="C44" s="328" t="s">
        <v>64</v>
      </c>
      <c r="D44" s="327" t="s">
        <v>857</v>
      </c>
      <c r="E44" s="329" t="s">
        <v>858</v>
      </c>
      <c r="F44" s="330" t="s">
        <v>140</v>
      </c>
      <c r="G44" s="330" t="s">
        <v>662</v>
      </c>
      <c r="H44" s="330"/>
      <c r="I44" s="111">
        <v>9.43</v>
      </c>
      <c r="J44" s="331" t="s">
        <v>259</v>
      </c>
    </row>
    <row r="45" spans="1:10" ht="18" customHeight="1">
      <c r="A45" s="32">
        <v>2</v>
      </c>
      <c r="B45" s="17"/>
      <c r="C45" s="328" t="s">
        <v>742</v>
      </c>
      <c r="D45" s="327" t="s">
        <v>894</v>
      </c>
      <c r="E45" s="329" t="s">
        <v>895</v>
      </c>
      <c r="F45" s="330" t="s">
        <v>142</v>
      </c>
      <c r="G45" s="330" t="s">
        <v>143</v>
      </c>
      <c r="H45" s="330" t="s">
        <v>144</v>
      </c>
      <c r="I45" s="111">
        <v>9.61</v>
      </c>
      <c r="J45" s="331" t="s">
        <v>881</v>
      </c>
    </row>
    <row r="46" spans="1:10" ht="18" customHeight="1">
      <c r="A46" s="32">
        <v>3</v>
      </c>
      <c r="B46" s="17"/>
      <c r="C46" s="328" t="s">
        <v>69</v>
      </c>
      <c r="D46" s="327" t="s">
        <v>848</v>
      </c>
      <c r="E46" s="329" t="s">
        <v>849</v>
      </c>
      <c r="F46" s="330" t="s">
        <v>140</v>
      </c>
      <c r="G46" s="330" t="s">
        <v>662</v>
      </c>
      <c r="H46" s="330"/>
      <c r="I46" s="111">
        <v>9.71</v>
      </c>
      <c r="J46" s="331" t="s">
        <v>139</v>
      </c>
    </row>
    <row r="47" spans="1:10" ht="18" customHeight="1">
      <c r="A47" s="32">
        <v>4</v>
      </c>
      <c r="B47" s="17"/>
      <c r="C47" s="328" t="s">
        <v>358</v>
      </c>
      <c r="D47" s="327" t="s">
        <v>359</v>
      </c>
      <c r="E47" s="329" t="s">
        <v>360</v>
      </c>
      <c r="F47" s="330" t="s">
        <v>51</v>
      </c>
      <c r="G47" s="330" t="s">
        <v>368</v>
      </c>
      <c r="H47" s="330"/>
      <c r="I47" s="124">
        <v>8.46</v>
      </c>
      <c r="J47" s="331" t="s">
        <v>200</v>
      </c>
    </row>
    <row r="48" spans="1:10" ht="18" customHeight="1">
      <c r="A48" s="32">
        <v>5</v>
      </c>
      <c r="B48" s="17"/>
      <c r="C48" s="328" t="s">
        <v>291</v>
      </c>
      <c r="D48" s="327" t="s">
        <v>217</v>
      </c>
      <c r="E48" s="329" t="s">
        <v>292</v>
      </c>
      <c r="F48" s="330" t="s">
        <v>62</v>
      </c>
      <c r="G48" s="330" t="s">
        <v>152</v>
      </c>
      <c r="H48" s="330"/>
      <c r="I48" s="111">
        <v>9</v>
      </c>
      <c r="J48" s="331" t="s">
        <v>153</v>
      </c>
    </row>
    <row r="49" spans="1:10" ht="18" customHeight="1">
      <c r="A49" s="32">
        <v>6</v>
      </c>
      <c r="B49" s="17"/>
      <c r="C49" s="328" t="s">
        <v>211</v>
      </c>
      <c r="D49" s="327" t="s">
        <v>752</v>
      </c>
      <c r="E49" s="329">
        <v>37445</v>
      </c>
      <c r="F49" s="330" t="s">
        <v>129</v>
      </c>
      <c r="G49" s="330" t="s">
        <v>128</v>
      </c>
      <c r="H49" s="330"/>
      <c r="I49" s="111">
        <v>8.98</v>
      </c>
      <c r="J49" s="331" t="s">
        <v>170</v>
      </c>
    </row>
    <row r="50" spans="3:7" ht="18" customHeight="1" thickBot="1">
      <c r="C50" s="140">
        <v>6</v>
      </c>
      <c r="D50" s="61" t="s">
        <v>947</v>
      </c>
      <c r="E50" s="56"/>
      <c r="F50" s="96"/>
      <c r="G50" s="96"/>
    </row>
    <row r="51" spans="1:10" s="53" customFormat="1" ht="18" customHeight="1" thickBot="1">
      <c r="A51" s="95" t="s">
        <v>18</v>
      </c>
      <c r="B51" s="126" t="s">
        <v>19</v>
      </c>
      <c r="C51" s="66" t="s">
        <v>0</v>
      </c>
      <c r="D51" s="67" t="s">
        <v>1</v>
      </c>
      <c r="E51" s="69" t="s">
        <v>10</v>
      </c>
      <c r="F51" s="68" t="s">
        <v>2</v>
      </c>
      <c r="G51" s="68" t="s">
        <v>3</v>
      </c>
      <c r="H51" s="68" t="s">
        <v>16</v>
      </c>
      <c r="I51" s="69" t="s">
        <v>6</v>
      </c>
      <c r="J51" s="70" t="s">
        <v>5</v>
      </c>
    </row>
    <row r="52" spans="1:10" ht="18" customHeight="1">
      <c r="A52" s="32">
        <v>1</v>
      </c>
      <c r="B52" s="17"/>
      <c r="C52" s="328" t="s">
        <v>323</v>
      </c>
      <c r="D52" s="327" t="s">
        <v>324</v>
      </c>
      <c r="E52" s="329" t="s">
        <v>325</v>
      </c>
      <c r="F52" s="330" t="s">
        <v>49</v>
      </c>
      <c r="G52" s="330" t="s">
        <v>70</v>
      </c>
      <c r="H52" s="330" t="s">
        <v>71</v>
      </c>
      <c r="I52" s="111">
        <v>10.44</v>
      </c>
      <c r="J52" s="331" t="s">
        <v>334</v>
      </c>
    </row>
    <row r="53" spans="1:10" ht="18" customHeight="1">
      <c r="A53" s="32">
        <v>2</v>
      </c>
      <c r="B53" s="17"/>
      <c r="C53" s="328" t="s">
        <v>77</v>
      </c>
      <c r="D53" s="339" t="s">
        <v>468</v>
      </c>
      <c r="E53" s="329">
        <v>37476</v>
      </c>
      <c r="F53" s="330" t="s">
        <v>104</v>
      </c>
      <c r="G53" s="330" t="s">
        <v>96</v>
      </c>
      <c r="H53" s="330"/>
      <c r="I53" s="111">
        <v>8.7</v>
      </c>
      <c r="J53" s="331" t="s">
        <v>469</v>
      </c>
    </row>
    <row r="54" spans="1:10" ht="18" customHeight="1">
      <c r="A54" s="32">
        <v>3</v>
      </c>
      <c r="B54" s="17"/>
      <c r="C54" s="328" t="s">
        <v>603</v>
      </c>
      <c r="D54" s="327" t="s">
        <v>604</v>
      </c>
      <c r="E54" s="329" t="s">
        <v>605</v>
      </c>
      <c r="F54" s="330" t="s">
        <v>57</v>
      </c>
      <c r="G54" s="330" t="s">
        <v>600</v>
      </c>
      <c r="H54" s="330"/>
      <c r="I54" s="111">
        <v>9.52</v>
      </c>
      <c r="J54" s="331" t="s">
        <v>228</v>
      </c>
    </row>
    <row r="55" spans="1:10" ht="18" customHeight="1">
      <c r="A55" s="32">
        <v>4</v>
      </c>
      <c r="B55" s="17"/>
      <c r="C55" s="328" t="s">
        <v>126</v>
      </c>
      <c r="D55" s="327" t="s">
        <v>352</v>
      </c>
      <c r="E55" s="329" t="s">
        <v>353</v>
      </c>
      <c r="F55" s="330" t="s">
        <v>51</v>
      </c>
      <c r="G55" s="330" t="s">
        <v>368</v>
      </c>
      <c r="H55" s="330"/>
      <c r="I55" s="111">
        <v>8.52</v>
      </c>
      <c r="J55" s="331" t="s">
        <v>73</v>
      </c>
    </row>
    <row r="56" spans="1:10" ht="18" customHeight="1">
      <c r="A56" s="32">
        <v>5</v>
      </c>
      <c r="B56" s="17"/>
      <c r="C56" s="328" t="s">
        <v>106</v>
      </c>
      <c r="D56" s="327" t="s">
        <v>383</v>
      </c>
      <c r="E56" s="329" t="s">
        <v>384</v>
      </c>
      <c r="F56" s="330" t="s">
        <v>141</v>
      </c>
      <c r="G56" s="330" t="s">
        <v>160</v>
      </c>
      <c r="H56" s="330"/>
      <c r="I56" s="111">
        <v>9.35</v>
      </c>
      <c r="J56" s="331" t="s">
        <v>161</v>
      </c>
    </row>
    <row r="57" spans="1:10" ht="18" customHeight="1">
      <c r="A57" s="32">
        <v>6</v>
      </c>
      <c r="B57" s="17"/>
      <c r="C57" s="328" t="s">
        <v>224</v>
      </c>
      <c r="D57" s="327" t="s">
        <v>232</v>
      </c>
      <c r="E57" s="329" t="s">
        <v>634</v>
      </c>
      <c r="F57" s="330" t="s">
        <v>17</v>
      </c>
      <c r="G57" s="330" t="s">
        <v>180</v>
      </c>
      <c r="H57" s="330"/>
      <c r="I57" s="124">
        <v>8.91</v>
      </c>
      <c r="J57" s="331" t="s">
        <v>231</v>
      </c>
    </row>
  </sheetData>
  <sheetProtection/>
  <printOptions horizontalCentered="1"/>
  <pageMargins left="0.15748031496062992" right="0.1968503937007874" top="0.15748031496062992" bottom="0.3937007874015748" header="0.15748031496062992" footer="0.3937007874015748"/>
  <pageSetup horizontalDpi="600" verticalDpi="600" orientation="landscape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O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0.00390625" style="45" customWidth="1"/>
    <col min="4" max="4" width="19.140625" style="45" bestFit="1" customWidth="1"/>
    <col min="5" max="5" width="10.7109375" style="58" customWidth="1"/>
    <col min="6" max="6" width="16.140625" style="59" bestFit="1" customWidth="1"/>
    <col min="7" max="7" width="18.28125" style="59" bestFit="1" customWidth="1"/>
    <col min="8" max="8" width="15.7109375" style="59" bestFit="1" customWidth="1"/>
    <col min="9" max="9" width="5.8515625" style="59" bestFit="1" customWidth="1"/>
    <col min="10" max="10" width="9.140625" style="54" customWidth="1"/>
    <col min="11" max="11" width="5.28125" style="54" bestFit="1" customWidth="1"/>
    <col min="12" max="12" width="19.7109375" style="37" bestFit="1" customWidth="1"/>
    <col min="13" max="13" width="29.421875" style="45" bestFit="1" customWidth="1"/>
    <col min="14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7"/>
    </row>
    <row r="4" spans="3:11" s="60" customFormat="1" ht="15.75">
      <c r="C4" s="61" t="s">
        <v>275</v>
      </c>
      <c r="D4" s="61"/>
      <c r="E4" s="62"/>
      <c r="F4" s="62"/>
      <c r="G4" s="62"/>
      <c r="H4" s="63"/>
      <c r="I4" s="63"/>
      <c r="J4" s="64"/>
      <c r="K4" s="64"/>
    </row>
    <row r="5" spans="3:12" s="60" customFormat="1" ht="18" customHeight="1" thickBot="1">
      <c r="C5" s="61"/>
      <c r="D5" s="61"/>
      <c r="E5" s="56"/>
      <c r="F5" s="86"/>
      <c r="G5" s="86"/>
      <c r="H5" s="59"/>
      <c r="I5" s="59"/>
      <c r="J5" s="54"/>
      <c r="K5" s="52"/>
      <c r="L5" s="52"/>
    </row>
    <row r="6" spans="1:12" s="53" customFormat="1" ht="18" customHeight="1" thickBot="1">
      <c r="A6" s="97" t="s">
        <v>20</v>
      </c>
      <c r="B6" s="117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69" t="s">
        <v>4</v>
      </c>
      <c r="K6" s="78" t="s">
        <v>14</v>
      </c>
      <c r="L6" s="70" t="s">
        <v>5</v>
      </c>
    </row>
    <row r="7" spans="1:15" ht="18" customHeight="1">
      <c r="A7" s="32">
        <v>1</v>
      </c>
      <c r="B7" s="303">
        <v>182</v>
      </c>
      <c r="C7" s="328" t="s">
        <v>86</v>
      </c>
      <c r="D7" s="327" t="s">
        <v>918</v>
      </c>
      <c r="E7" s="329" t="s">
        <v>919</v>
      </c>
      <c r="F7" s="330" t="s">
        <v>59</v>
      </c>
      <c r="G7" s="330" t="s">
        <v>146</v>
      </c>
      <c r="H7" s="330"/>
      <c r="I7" s="91">
        <v>12</v>
      </c>
      <c r="J7" s="109">
        <v>0.0012034722222222223</v>
      </c>
      <c r="K7" s="27" t="str">
        <f aca="true" t="shared" si="0" ref="K7:K14">IF(ISBLANK(J7),"",IF(J7&lt;=0.00109375,"KSM",IF(J7&lt;=0.00115162037037037,"I A",IF(J7&lt;=0.00124421296296296,"II A",IF(J7&lt;=0.0013599537037037,"III A",IF(J7&lt;=0.00148726851851852,"I JA",IF(J7&lt;=0.00160300925925926,"II JA",IF(J7&lt;=0.00169560185185185,"III JA"))))))))</f>
        <v>II A</v>
      </c>
      <c r="L7" s="331" t="s">
        <v>193</v>
      </c>
      <c r="M7" s="200"/>
      <c r="N7" s="201"/>
      <c r="O7" s="200"/>
    </row>
    <row r="8" spans="1:15" ht="18" customHeight="1">
      <c r="A8" s="32">
        <v>2</v>
      </c>
      <c r="B8" s="303">
        <v>67</v>
      </c>
      <c r="C8" s="328" t="s">
        <v>494</v>
      </c>
      <c r="D8" s="327" t="s">
        <v>495</v>
      </c>
      <c r="E8" s="329" t="s">
        <v>496</v>
      </c>
      <c r="F8" s="330" t="s">
        <v>103</v>
      </c>
      <c r="G8" s="330" t="s">
        <v>100</v>
      </c>
      <c r="H8" s="330"/>
      <c r="I8" s="91">
        <v>8</v>
      </c>
      <c r="J8" s="109">
        <v>0.0012078703703703702</v>
      </c>
      <c r="K8" s="27" t="str">
        <f t="shared" si="0"/>
        <v>II A</v>
      </c>
      <c r="L8" s="331" t="s">
        <v>102</v>
      </c>
      <c r="M8" s="200"/>
      <c r="N8" s="200"/>
      <c r="O8" s="201"/>
    </row>
    <row r="9" spans="1:15" ht="18" customHeight="1">
      <c r="A9" s="32">
        <v>3</v>
      </c>
      <c r="B9" s="303">
        <v>65</v>
      </c>
      <c r="C9" s="328" t="s">
        <v>117</v>
      </c>
      <c r="D9" s="452" t="s">
        <v>492</v>
      </c>
      <c r="E9" s="329">
        <v>36625</v>
      </c>
      <c r="F9" s="330" t="s">
        <v>104</v>
      </c>
      <c r="G9" s="330" t="s">
        <v>96</v>
      </c>
      <c r="H9" s="330"/>
      <c r="I9" s="91">
        <v>5</v>
      </c>
      <c r="J9" s="109">
        <v>0.0012482638888888888</v>
      </c>
      <c r="K9" s="27" t="str">
        <f t="shared" si="0"/>
        <v>III A</v>
      </c>
      <c r="L9" s="331" t="s">
        <v>212</v>
      </c>
      <c r="M9" s="207"/>
      <c r="N9" s="206"/>
      <c r="O9" s="208"/>
    </row>
    <row r="10" spans="1:15" ht="18" customHeight="1">
      <c r="A10" s="32">
        <v>4</v>
      </c>
      <c r="B10" s="303">
        <v>44</v>
      </c>
      <c r="C10" s="328" t="s">
        <v>442</v>
      </c>
      <c r="D10" s="327" t="s">
        <v>443</v>
      </c>
      <c r="E10" s="329" t="s">
        <v>444</v>
      </c>
      <c r="F10" s="330" t="s">
        <v>79</v>
      </c>
      <c r="G10" s="330" t="s">
        <v>207</v>
      </c>
      <c r="H10" s="330"/>
      <c r="I10" s="91">
        <v>3</v>
      </c>
      <c r="J10" s="109">
        <v>0.0012962962962962963</v>
      </c>
      <c r="K10" s="27" t="str">
        <f t="shared" si="0"/>
        <v>III A</v>
      </c>
      <c r="L10" s="331" t="s">
        <v>945</v>
      </c>
      <c r="M10" s="204"/>
      <c r="N10" s="205"/>
      <c r="O10" s="205"/>
    </row>
    <row r="11" spans="1:15" ht="18" customHeight="1">
      <c r="A11" s="32">
        <v>5</v>
      </c>
      <c r="B11" s="303">
        <v>33</v>
      </c>
      <c r="C11" s="328" t="s">
        <v>407</v>
      </c>
      <c r="D11" s="327" t="s">
        <v>395</v>
      </c>
      <c r="E11" s="329" t="s">
        <v>396</v>
      </c>
      <c r="F11" s="330" t="s">
        <v>141</v>
      </c>
      <c r="G11" s="330" t="s">
        <v>160</v>
      </c>
      <c r="H11" s="330"/>
      <c r="I11" s="91">
        <v>2</v>
      </c>
      <c r="J11" s="109">
        <v>0.0013565972222222224</v>
      </c>
      <c r="K11" s="27" t="str">
        <f t="shared" si="0"/>
        <v>III A</v>
      </c>
      <c r="L11" s="331" t="s">
        <v>161</v>
      </c>
      <c r="M11" s="202"/>
      <c r="N11" s="203"/>
      <c r="O11" s="202"/>
    </row>
    <row r="12" spans="1:15" ht="18" customHeight="1">
      <c r="A12" s="32">
        <v>6</v>
      </c>
      <c r="B12" s="303">
        <v>173</v>
      </c>
      <c r="C12" s="328" t="s">
        <v>169</v>
      </c>
      <c r="D12" s="327" t="s">
        <v>900</v>
      </c>
      <c r="E12" s="329" t="s">
        <v>901</v>
      </c>
      <c r="F12" s="330" t="s">
        <v>54</v>
      </c>
      <c r="G12" s="330" t="s">
        <v>174</v>
      </c>
      <c r="H12" s="330" t="s">
        <v>898</v>
      </c>
      <c r="I12" s="91">
        <v>1</v>
      </c>
      <c r="J12" s="109">
        <v>0.0013789351851851853</v>
      </c>
      <c r="K12" s="27" t="str">
        <f t="shared" si="0"/>
        <v>I JA</v>
      </c>
      <c r="L12" s="331" t="s">
        <v>263</v>
      </c>
      <c r="M12" s="209"/>
      <c r="N12" s="201"/>
      <c r="O12" s="210"/>
    </row>
    <row r="13" spans="1:15" ht="18" customHeight="1">
      <c r="A13" s="32">
        <v>7</v>
      </c>
      <c r="B13" s="303">
        <v>47</v>
      </c>
      <c r="C13" s="328" t="s">
        <v>133</v>
      </c>
      <c r="D13" s="327" t="s">
        <v>446</v>
      </c>
      <c r="E13" s="329" t="s">
        <v>447</v>
      </c>
      <c r="F13" s="330" t="s">
        <v>79</v>
      </c>
      <c r="G13" s="330" t="s">
        <v>207</v>
      </c>
      <c r="H13" s="330"/>
      <c r="I13" s="91"/>
      <c r="J13" s="109">
        <v>0.0014274305555555553</v>
      </c>
      <c r="K13" s="27" t="str">
        <f t="shared" si="0"/>
        <v>I JA</v>
      </c>
      <c r="L13" s="331" t="s">
        <v>943</v>
      </c>
      <c r="M13" s="206"/>
      <c r="N13" s="207"/>
      <c r="O13" s="206"/>
    </row>
    <row r="14" spans="1:15" ht="18" customHeight="1">
      <c r="A14" s="32">
        <v>8</v>
      </c>
      <c r="B14" s="303">
        <v>53</v>
      </c>
      <c r="C14" s="328" t="s">
        <v>64</v>
      </c>
      <c r="D14" s="327" t="s">
        <v>98</v>
      </c>
      <c r="E14" s="329">
        <v>36829</v>
      </c>
      <c r="F14" s="330" t="s">
        <v>208</v>
      </c>
      <c r="G14" s="330"/>
      <c r="H14" s="330"/>
      <c r="I14" s="91"/>
      <c r="J14" s="109">
        <v>0.0014898148148148147</v>
      </c>
      <c r="K14" s="27" t="str">
        <f t="shared" si="0"/>
        <v>II JA</v>
      </c>
      <c r="L14" s="331" t="s">
        <v>459</v>
      </c>
      <c r="M14" s="211"/>
      <c r="N14" s="205"/>
      <c r="O14" s="212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Q5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1.57421875" style="45" bestFit="1" customWidth="1"/>
    <col min="5" max="5" width="10.7109375" style="58" customWidth="1"/>
    <col min="6" max="6" width="18.00390625" style="59" bestFit="1" customWidth="1"/>
    <col min="7" max="7" width="18.28125" style="59" bestFit="1" customWidth="1"/>
    <col min="8" max="8" width="15.7109375" style="59" bestFit="1" customWidth="1"/>
    <col min="9" max="9" width="9.140625" style="54" customWidth="1"/>
    <col min="10" max="10" width="23.8515625" style="37" bestFit="1" customWidth="1"/>
    <col min="11" max="16384" width="9.140625" style="45" customWidth="1"/>
  </cols>
  <sheetData>
    <row r="1" spans="1:10" s="61" customFormat="1" ht="15.75">
      <c r="A1" s="326" t="s">
        <v>194</v>
      </c>
      <c r="D1" s="62"/>
      <c r="E1" s="74"/>
      <c r="F1" s="74"/>
      <c r="G1" s="74"/>
      <c r="H1" s="92"/>
      <c r="I1" s="65"/>
      <c r="J1" s="93"/>
    </row>
    <row r="2" spans="1:10" s="61" customFormat="1" ht="15.75">
      <c r="A2" s="61" t="s">
        <v>195</v>
      </c>
      <c r="D2" s="62"/>
      <c r="E2" s="74"/>
      <c r="F2" s="74"/>
      <c r="G2" s="92"/>
      <c r="H2" s="92"/>
      <c r="I2" s="65"/>
      <c r="J2" s="94"/>
    </row>
    <row r="3" spans="1:10" s="37" customFormat="1" ht="12" customHeight="1">
      <c r="A3" s="45"/>
      <c r="B3" s="45"/>
      <c r="C3" s="45"/>
      <c r="D3" s="50"/>
      <c r="E3" s="56"/>
      <c r="F3" s="51"/>
      <c r="G3" s="51"/>
      <c r="H3" s="51"/>
      <c r="I3" s="52"/>
      <c r="J3" s="57"/>
    </row>
    <row r="4" spans="3:9" s="38" customFormat="1" ht="15.75">
      <c r="C4" s="39" t="s">
        <v>31</v>
      </c>
      <c r="D4" s="39"/>
      <c r="E4" s="43"/>
      <c r="F4" s="43"/>
      <c r="G4" s="43"/>
      <c r="H4" s="41"/>
      <c r="I4" s="47"/>
    </row>
    <row r="5" spans="3:9" s="38" customFormat="1" ht="18" customHeight="1" thickBot="1">
      <c r="C5" s="39">
        <v>1</v>
      </c>
      <c r="D5" s="39" t="s">
        <v>947</v>
      </c>
      <c r="E5" s="43"/>
      <c r="F5" s="43"/>
      <c r="G5" s="43"/>
      <c r="H5" s="41"/>
      <c r="I5" s="47"/>
    </row>
    <row r="6" spans="1:17" s="14" customFormat="1" ht="18" customHeight="1" thickBot="1">
      <c r="A6" s="97" t="s">
        <v>21</v>
      </c>
      <c r="B6" s="117" t="s">
        <v>19</v>
      </c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13" t="s">
        <v>4</v>
      </c>
      <c r="J6" s="49" t="s">
        <v>5</v>
      </c>
      <c r="K6" s="210"/>
      <c r="L6" s="200"/>
      <c r="M6" s="200"/>
      <c r="N6" s="209"/>
      <c r="O6" s="216"/>
      <c r="P6" s="22"/>
      <c r="Q6" s="22"/>
    </row>
    <row r="7" spans="1:17" s="22" customFormat="1" ht="18" customHeight="1">
      <c r="A7" s="32">
        <v>1</v>
      </c>
      <c r="B7" s="303">
        <v>22</v>
      </c>
      <c r="C7" s="328" t="s">
        <v>402</v>
      </c>
      <c r="D7" s="327" t="s">
        <v>544</v>
      </c>
      <c r="E7" s="329" t="s">
        <v>545</v>
      </c>
      <c r="F7" s="330" t="s">
        <v>56</v>
      </c>
      <c r="G7" s="330" t="s">
        <v>579</v>
      </c>
      <c r="H7" s="330" t="s">
        <v>192</v>
      </c>
      <c r="I7" s="109">
        <v>0.0010519675925925924</v>
      </c>
      <c r="J7" s="331" t="s">
        <v>546</v>
      </c>
      <c r="K7" s="205"/>
      <c r="L7" s="205"/>
      <c r="M7" s="205"/>
      <c r="N7" s="223"/>
      <c r="Q7" s="45"/>
    </row>
    <row r="8" spans="1:15" s="22" customFormat="1" ht="18" customHeight="1">
      <c r="A8" s="32">
        <v>2</v>
      </c>
      <c r="B8" s="303">
        <v>88</v>
      </c>
      <c r="C8" s="328" t="s">
        <v>94</v>
      </c>
      <c r="D8" s="327" t="s">
        <v>595</v>
      </c>
      <c r="E8" s="329">
        <v>37012</v>
      </c>
      <c r="F8" s="330" t="s">
        <v>47</v>
      </c>
      <c r="G8" s="330" t="s">
        <v>113</v>
      </c>
      <c r="H8" s="330"/>
      <c r="I8" s="109">
        <v>0.0010299768518518518</v>
      </c>
      <c r="J8" s="331" t="s">
        <v>114</v>
      </c>
      <c r="K8" s="210"/>
      <c r="L8" s="200"/>
      <c r="M8" s="200"/>
      <c r="N8" s="209"/>
      <c r="O8" s="216"/>
    </row>
    <row r="9" spans="1:14" s="22" customFormat="1" ht="18" customHeight="1">
      <c r="A9" s="32">
        <v>3</v>
      </c>
      <c r="B9" s="303">
        <v>122</v>
      </c>
      <c r="C9" s="328" t="s">
        <v>65</v>
      </c>
      <c r="D9" s="327" t="s">
        <v>750</v>
      </c>
      <c r="E9" s="329">
        <v>37388</v>
      </c>
      <c r="F9" s="330" t="s">
        <v>129</v>
      </c>
      <c r="G9" s="330" t="s">
        <v>128</v>
      </c>
      <c r="H9" s="330"/>
      <c r="I9" s="222">
        <v>0.0011280092592592594</v>
      </c>
      <c r="J9" s="331" t="s">
        <v>251</v>
      </c>
      <c r="K9" s="205"/>
      <c r="L9" s="205"/>
      <c r="M9" s="205"/>
      <c r="N9" s="205"/>
    </row>
    <row r="10" spans="1:17" s="22" customFormat="1" ht="18" customHeight="1">
      <c r="A10" s="32">
        <v>4</v>
      </c>
      <c r="B10" s="303">
        <v>124</v>
      </c>
      <c r="C10" s="328" t="s">
        <v>403</v>
      </c>
      <c r="D10" s="327" t="s">
        <v>756</v>
      </c>
      <c r="E10" s="329">
        <v>37597</v>
      </c>
      <c r="F10" s="330" t="s">
        <v>53</v>
      </c>
      <c r="G10" s="330" t="s">
        <v>149</v>
      </c>
      <c r="H10" s="330" t="s">
        <v>757</v>
      </c>
      <c r="I10" s="109">
        <v>0.001090277777777778</v>
      </c>
      <c r="J10" s="331" t="s">
        <v>758</v>
      </c>
      <c r="K10" s="205"/>
      <c r="L10" s="205"/>
      <c r="M10" s="205"/>
      <c r="N10" s="223"/>
      <c r="Q10" s="45"/>
    </row>
    <row r="11" spans="1:17" s="22" customFormat="1" ht="18" customHeight="1">
      <c r="A11" s="32">
        <v>5</v>
      </c>
      <c r="B11" s="303">
        <v>136</v>
      </c>
      <c r="C11" s="328" t="s">
        <v>198</v>
      </c>
      <c r="D11" s="327" t="s">
        <v>786</v>
      </c>
      <c r="E11" s="329" t="s">
        <v>787</v>
      </c>
      <c r="F11" s="330" t="s">
        <v>134</v>
      </c>
      <c r="G11" s="330" t="s">
        <v>132</v>
      </c>
      <c r="H11" s="330"/>
      <c r="I11" s="109">
        <v>0.0010349537037037037</v>
      </c>
      <c r="J11" s="331" t="s">
        <v>148</v>
      </c>
      <c r="K11" s="213"/>
      <c r="L11" s="224"/>
      <c r="M11" s="213"/>
      <c r="N11" s="213"/>
      <c r="Q11" s="45"/>
    </row>
    <row r="12" spans="1:14" s="22" customFormat="1" ht="18" customHeight="1">
      <c r="A12" s="32">
        <v>6</v>
      </c>
      <c r="B12" s="303">
        <v>149</v>
      </c>
      <c r="C12" s="328" t="s">
        <v>198</v>
      </c>
      <c r="D12" s="327" t="s">
        <v>823</v>
      </c>
      <c r="E12" s="329" t="s">
        <v>824</v>
      </c>
      <c r="F12" s="330" t="s">
        <v>190</v>
      </c>
      <c r="G12" s="330" t="s">
        <v>181</v>
      </c>
      <c r="H12" s="330" t="s">
        <v>842</v>
      </c>
      <c r="I12" s="109">
        <v>0.0010453703703703703</v>
      </c>
      <c r="J12" s="331" t="s">
        <v>138</v>
      </c>
      <c r="K12" s="205"/>
      <c r="L12" s="205"/>
      <c r="M12" s="205"/>
      <c r="N12" s="205"/>
    </row>
    <row r="13" spans="1:15" s="22" customFormat="1" ht="18" customHeight="1">
      <c r="A13" s="32">
        <v>7</v>
      </c>
      <c r="B13" s="303">
        <v>178</v>
      </c>
      <c r="C13" s="328" t="s">
        <v>924</v>
      </c>
      <c r="D13" s="327" t="s">
        <v>910</v>
      </c>
      <c r="E13" s="329" t="s">
        <v>911</v>
      </c>
      <c r="F13" s="330" t="s">
        <v>59</v>
      </c>
      <c r="G13" s="330" t="s">
        <v>146</v>
      </c>
      <c r="H13" s="330"/>
      <c r="I13" s="109">
        <v>0.001036574074074074</v>
      </c>
      <c r="J13" s="331" t="s">
        <v>193</v>
      </c>
      <c r="K13" s="217"/>
      <c r="L13" s="218"/>
      <c r="M13" s="200"/>
      <c r="N13" s="209"/>
      <c r="O13" s="218"/>
    </row>
    <row r="14" spans="1:17" s="221" customFormat="1" ht="18" customHeight="1">
      <c r="A14" s="32">
        <v>8</v>
      </c>
      <c r="B14" s="303">
        <v>60</v>
      </c>
      <c r="C14" s="328" t="s">
        <v>99</v>
      </c>
      <c r="D14" s="452" t="s">
        <v>479</v>
      </c>
      <c r="E14" s="329">
        <v>36908</v>
      </c>
      <c r="F14" s="330" t="s">
        <v>104</v>
      </c>
      <c r="G14" s="330" t="s">
        <v>96</v>
      </c>
      <c r="H14" s="330"/>
      <c r="I14" s="109">
        <v>0.001084837962962963</v>
      </c>
      <c r="J14" s="331" t="s">
        <v>214</v>
      </c>
      <c r="K14" s="205"/>
      <c r="L14" s="205"/>
      <c r="M14" s="205"/>
      <c r="N14" s="223"/>
      <c r="O14" s="22"/>
      <c r="P14" s="22"/>
      <c r="Q14" s="45"/>
    </row>
    <row r="15" spans="3:9" s="38" customFormat="1" ht="18" customHeight="1" thickBot="1">
      <c r="C15" s="39">
        <v>2</v>
      </c>
      <c r="D15" s="39" t="s">
        <v>947</v>
      </c>
      <c r="E15" s="43"/>
      <c r="F15" s="43"/>
      <c r="G15" s="43"/>
      <c r="H15" s="41"/>
      <c r="I15" s="47"/>
    </row>
    <row r="16" spans="1:17" s="14" customFormat="1" ht="18" customHeight="1" thickBot="1">
      <c r="A16" s="97" t="s">
        <v>21</v>
      </c>
      <c r="B16" s="117" t="s">
        <v>19</v>
      </c>
      <c r="C16" s="11" t="s">
        <v>0</v>
      </c>
      <c r="D16" s="12" t="s">
        <v>1</v>
      </c>
      <c r="E16" s="13" t="s">
        <v>10</v>
      </c>
      <c r="F16" s="48" t="s">
        <v>2</v>
      </c>
      <c r="G16" s="68" t="s">
        <v>3</v>
      </c>
      <c r="H16" s="68" t="s">
        <v>16</v>
      </c>
      <c r="I16" s="13" t="s">
        <v>4</v>
      </c>
      <c r="J16" s="49" t="s">
        <v>5</v>
      </c>
      <c r="K16" s="210"/>
      <c r="L16" s="200"/>
      <c r="M16" s="200"/>
      <c r="N16" s="209"/>
      <c r="O16" s="216"/>
      <c r="P16" s="22"/>
      <c r="Q16" s="22"/>
    </row>
    <row r="17" spans="1:17" s="22" customFormat="1" ht="18" customHeight="1">
      <c r="A17" s="32">
        <v>1</v>
      </c>
      <c r="B17" s="303">
        <v>121</v>
      </c>
      <c r="C17" s="328" t="s">
        <v>746</v>
      </c>
      <c r="D17" s="327" t="s">
        <v>747</v>
      </c>
      <c r="E17" s="329">
        <v>36997</v>
      </c>
      <c r="F17" s="330" t="s">
        <v>129</v>
      </c>
      <c r="G17" s="330" t="s">
        <v>128</v>
      </c>
      <c r="H17" s="330"/>
      <c r="I17" s="109">
        <v>0.0011107638888888888</v>
      </c>
      <c r="J17" s="331" t="s">
        <v>170</v>
      </c>
      <c r="K17" s="205"/>
      <c r="L17" s="205"/>
      <c r="M17" s="205"/>
      <c r="N17" s="205"/>
      <c r="Q17" s="45"/>
    </row>
    <row r="18" spans="1:17" s="22" customFormat="1" ht="18" customHeight="1">
      <c r="A18" s="32">
        <v>2</v>
      </c>
      <c r="B18" s="303">
        <v>43</v>
      </c>
      <c r="C18" s="328" t="s">
        <v>242</v>
      </c>
      <c r="D18" s="327" t="s">
        <v>440</v>
      </c>
      <c r="E18" s="329" t="s">
        <v>441</v>
      </c>
      <c r="F18" s="330" t="s">
        <v>79</v>
      </c>
      <c r="G18" s="330" t="s">
        <v>207</v>
      </c>
      <c r="H18" s="330"/>
      <c r="I18" s="109">
        <v>0.0011530092592592592</v>
      </c>
      <c r="J18" s="331" t="s">
        <v>943</v>
      </c>
      <c r="K18" s="205"/>
      <c r="L18" s="205"/>
      <c r="M18" s="205"/>
      <c r="N18" s="205"/>
      <c r="Q18" s="45"/>
    </row>
    <row r="19" spans="1:15" s="22" customFormat="1" ht="18" customHeight="1">
      <c r="A19" s="32">
        <v>3</v>
      </c>
      <c r="B19" s="303">
        <v>120</v>
      </c>
      <c r="C19" s="328" t="s">
        <v>745</v>
      </c>
      <c r="D19" s="327" t="s">
        <v>188</v>
      </c>
      <c r="E19" s="329">
        <v>37197</v>
      </c>
      <c r="F19" s="330" t="s">
        <v>129</v>
      </c>
      <c r="G19" s="330" t="s">
        <v>128</v>
      </c>
      <c r="H19" s="330"/>
      <c r="I19" s="109">
        <v>0.0011374999999999998</v>
      </c>
      <c r="J19" s="331" t="s">
        <v>170</v>
      </c>
      <c r="K19" s="217"/>
      <c r="L19" s="201"/>
      <c r="M19" s="200"/>
      <c r="N19" s="209"/>
      <c r="O19" s="218"/>
    </row>
    <row r="20" spans="1:17" s="22" customFormat="1" ht="18" customHeight="1">
      <c r="A20" s="32">
        <v>4</v>
      </c>
      <c r="B20" s="303">
        <v>18</v>
      </c>
      <c r="C20" s="328" t="s">
        <v>380</v>
      </c>
      <c r="D20" s="327" t="s">
        <v>372</v>
      </c>
      <c r="E20" s="329">
        <v>37273</v>
      </c>
      <c r="F20" s="330" t="s">
        <v>48</v>
      </c>
      <c r="G20" s="330" t="s">
        <v>369</v>
      </c>
      <c r="H20" s="330" t="s">
        <v>381</v>
      </c>
      <c r="I20" s="109">
        <v>0.001154976851851852</v>
      </c>
      <c r="J20" s="331" t="s">
        <v>74</v>
      </c>
      <c r="K20" s="209"/>
      <c r="L20" s="217"/>
      <c r="M20" s="209"/>
      <c r="N20" s="209"/>
      <c r="O20" s="218"/>
      <c r="Q20" s="45"/>
    </row>
    <row r="21" spans="1:17" s="22" customFormat="1" ht="18" customHeight="1">
      <c r="A21" s="32">
        <v>5</v>
      </c>
      <c r="B21" s="303">
        <v>86</v>
      </c>
      <c r="C21" s="328" t="s">
        <v>591</v>
      </c>
      <c r="D21" s="327" t="s">
        <v>592</v>
      </c>
      <c r="E21" s="329">
        <v>37280</v>
      </c>
      <c r="F21" s="330" t="s">
        <v>47</v>
      </c>
      <c r="G21" s="330" t="s">
        <v>113</v>
      </c>
      <c r="H21" s="330"/>
      <c r="I21" s="109">
        <v>0.0011086805555555557</v>
      </c>
      <c r="J21" s="331" t="s">
        <v>114</v>
      </c>
      <c r="K21" s="205"/>
      <c r="L21" s="205"/>
      <c r="M21" s="205"/>
      <c r="N21" s="223"/>
      <c r="Q21" s="45"/>
    </row>
    <row r="22" spans="1:15" s="22" customFormat="1" ht="18" customHeight="1">
      <c r="A22" s="32">
        <v>6</v>
      </c>
      <c r="B22" s="303">
        <v>73</v>
      </c>
      <c r="C22" s="328" t="s">
        <v>537</v>
      </c>
      <c r="D22" s="327" t="s">
        <v>540</v>
      </c>
      <c r="E22" s="329" t="s">
        <v>532</v>
      </c>
      <c r="F22" s="330" t="s">
        <v>218</v>
      </c>
      <c r="G22" s="330" t="s">
        <v>536</v>
      </c>
      <c r="H22" s="330"/>
      <c r="I22" s="109">
        <v>0.001104513888888889</v>
      </c>
      <c r="J22" s="331" t="s">
        <v>219</v>
      </c>
      <c r="K22" s="200"/>
      <c r="L22" s="201"/>
      <c r="M22" s="200"/>
      <c r="N22" s="201"/>
      <c r="O22" s="216"/>
    </row>
    <row r="23" spans="1:17" s="22" customFormat="1" ht="18" customHeight="1">
      <c r="A23" s="32">
        <v>7</v>
      </c>
      <c r="B23" s="303">
        <v>72</v>
      </c>
      <c r="C23" s="328" t="s">
        <v>509</v>
      </c>
      <c r="D23" s="327" t="s">
        <v>510</v>
      </c>
      <c r="E23" s="329" t="s">
        <v>511</v>
      </c>
      <c r="F23" s="330" t="s">
        <v>103</v>
      </c>
      <c r="G23" s="330" t="s">
        <v>100</v>
      </c>
      <c r="H23" s="330"/>
      <c r="I23" s="109">
        <v>0.0011766203703703702</v>
      </c>
      <c r="J23" s="331" t="s">
        <v>164</v>
      </c>
      <c r="K23" s="217"/>
      <c r="L23" s="217"/>
      <c r="M23" s="209"/>
      <c r="N23" s="209"/>
      <c r="O23" s="217"/>
      <c r="P23" s="45"/>
      <c r="Q23" s="45"/>
    </row>
    <row r="24" spans="1:17" s="22" customFormat="1" ht="18" customHeight="1">
      <c r="A24" s="32">
        <v>8</v>
      </c>
      <c r="B24" s="303">
        <v>20</v>
      </c>
      <c r="C24" s="328" t="s">
        <v>376</v>
      </c>
      <c r="D24" s="327" t="s">
        <v>377</v>
      </c>
      <c r="E24" s="329" t="s">
        <v>378</v>
      </c>
      <c r="F24" s="330" t="s">
        <v>48</v>
      </c>
      <c r="G24" s="330" t="s">
        <v>369</v>
      </c>
      <c r="H24" s="330" t="s">
        <v>381</v>
      </c>
      <c r="I24" s="109">
        <v>0.0013275462962962963</v>
      </c>
      <c r="J24" s="331" t="s">
        <v>74</v>
      </c>
      <c r="K24" s="200"/>
      <c r="L24" s="200"/>
      <c r="M24" s="200"/>
      <c r="N24" s="200"/>
      <c r="O24" s="208"/>
      <c r="P24" s="45"/>
      <c r="Q24" s="45"/>
    </row>
    <row r="25" spans="3:9" s="38" customFormat="1" ht="18" customHeight="1" thickBot="1">
      <c r="C25" s="39">
        <v>3</v>
      </c>
      <c r="D25" s="39" t="s">
        <v>947</v>
      </c>
      <c r="E25" s="43"/>
      <c r="F25" s="43"/>
      <c r="G25" s="43"/>
      <c r="H25" s="41"/>
      <c r="I25" s="47"/>
    </row>
    <row r="26" spans="1:17" s="14" customFormat="1" ht="18" customHeight="1" thickBot="1">
      <c r="A26" s="97" t="s">
        <v>21</v>
      </c>
      <c r="B26" s="117" t="s">
        <v>19</v>
      </c>
      <c r="C26" s="11" t="s">
        <v>0</v>
      </c>
      <c r="D26" s="12" t="s">
        <v>1</v>
      </c>
      <c r="E26" s="13" t="s">
        <v>10</v>
      </c>
      <c r="F26" s="48" t="s">
        <v>2</v>
      </c>
      <c r="G26" s="68" t="s">
        <v>3</v>
      </c>
      <c r="H26" s="68" t="s">
        <v>16</v>
      </c>
      <c r="I26" s="13" t="s">
        <v>4</v>
      </c>
      <c r="J26" s="49" t="s">
        <v>5</v>
      </c>
      <c r="K26" s="210"/>
      <c r="L26" s="200"/>
      <c r="M26" s="200"/>
      <c r="N26" s="209"/>
      <c r="O26" s="216"/>
      <c r="P26" s="22"/>
      <c r="Q26" s="22"/>
    </row>
    <row r="27" spans="1:15" s="22" customFormat="1" ht="18" customHeight="1">
      <c r="A27" s="32">
        <v>1</v>
      </c>
      <c r="B27" s="303">
        <v>30</v>
      </c>
      <c r="C27" s="328" t="s">
        <v>385</v>
      </c>
      <c r="D27" s="327" t="s">
        <v>386</v>
      </c>
      <c r="E27" s="329" t="s">
        <v>387</v>
      </c>
      <c r="F27" s="330" t="s">
        <v>141</v>
      </c>
      <c r="G27" s="330" t="s">
        <v>160</v>
      </c>
      <c r="H27" s="330"/>
      <c r="I27" s="109">
        <v>0.0012582175925925927</v>
      </c>
      <c r="J27" s="331" t="s">
        <v>161</v>
      </c>
      <c r="K27" s="200"/>
      <c r="L27" s="200"/>
      <c r="M27" s="200"/>
      <c r="N27" s="200"/>
      <c r="O27" s="208"/>
    </row>
    <row r="28" spans="1:17" s="22" customFormat="1" ht="18" customHeight="1">
      <c r="A28" s="32">
        <v>2</v>
      </c>
      <c r="B28" s="303">
        <v>150</v>
      </c>
      <c r="C28" s="328" t="s">
        <v>403</v>
      </c>
      <c r="D28" s="327" t="s">
        <v>825</v>
      </c>
      <c r="E28" s="329" t="s">
        <v>826</v>
      </c>
      <c r="F28" s="330" t="s">
        <v>190</v>
      </c>
      <c r="G28" s="330" t="s">
        <v>181</v>
      </c>
      <c r="H28" s="330" t="s">
        <v>842</v>
      </c>
      <c r="I28" s="109">
        <v>0.0010914351851851853</v>
      </c>
      <c r="J28" s="331" t="s">
        <v>138</v>
      </c>
      <c r="K28" s="45"/>
      <c r="L28" s="45"/>
      <c r="M28" s="45"/>
      <c r="N28" s="45"/>
      <c r="O28" s="45"/>
      <c r="P28" s="45"/>
      <c r="Q28" s="45"/>
    </row>
    <row r="29" spans="1:15" s="22" customFormat="1" ht="18" customHeight="1">
      <c r="A29" s="32">
        <v>3</v>
      </c>
      <c r="B29" s="303">
        <v>3</v>
      </c>
      <c r="C29" s="328" t="s">
        <v>76</v>
      </c>
      <c r="D29" s="327" t="s">
        <v>293</v>
      </c>
      <c r="E29" s="329" t="s">
        <v>294</v>
      </c>
      <c r="F29" s="330" t="s">
        <v>62</v>
      </c>
      <c r="G29" s="330" t="s">
        <v>152</v>
      </c>
      <c r="H29" s="330"/>
      <c r="I29" s="109">
        <v>0.0011767361111111113</v>
      </c>
      <c r="J29" s="331" t="s">
        <v>153</v>
      </c>
      <c r="K29" s="201"/>
      <c r="L29" s="200"/>
      <c r="M29" s="200"/>
      <c r="N29" s="201"/>
      <c r="O29" s="216"/>
    </row>
    <row r="30" spans="1:17" s="22" customFormat="1" ht="18" customHeight="1">
      <c r="A30" s="32">
        <v>4</v>
      </c>
      <c r="B30" s="303">
        <v>172</v>
      </c>
      <c r="C30" s="328" t="s">
        <v>85</v>
      </c>
      <c r="D30" s="327" t="s">
        <v>262</v>
      </c>
      <c r="E30" s="329" t="s">
        <v>899</v>
      </c>
      <c r="F30" s="330" t="s">
        <v>54</v>
      </c>
      <c r="G30" s="330" t="s">
        <v>174</v>
      </c>
      <c r="H30" s="330" t="s">
        <v>898</v>
      </c>
      <c r="I30" s="109">
        <v>0.0011572916666666667</v>
      </c>
      <c r="J30" s="331" t="s">
        <v>175</v>
      </c>
      <c r="K30" s="205"/>
      <c r="L30" s="205"/>
      <c r="M30" s="205"/>
      <c r="N30" s="223"/>
      <c r="Q30" s="45"/>
    </row>
    <row r="31" spans="1:17" s="22" customFormat="1" ht="18" customHeight="1">
      <c r="A31" s="32">
        <v>5</v>
      </c>
      <c r="B31" s="303">
        <v>103</v>
      </c>
      <c r="C31" s="328" t="s">
        <v>130</v>
      </c>
      <c r="D31" s="327" t="s">
        <v>690</v>
      </c>
      <c r="E31" s="329">
        <v>37468</v>
      </c>
      <c r="F31" s="330" t="s">
        <v>119</v>
      </c>
      <c r="G31" s="330" t="s">
        <v>238</v>
      </c>
      <c r="H31" s="330"/>
      <c r="I31" s="109">
        <v>0.0011619212962962963</v>
      </c>
      <c r="J31" s="331" t="s">
        <v>166</v>
      </c>
      <c r="K31" s="201"/>
      <c r="L31" s="200"/>
      <c r="M31" s="216"/>
      <c r="N31" s="216"/>
      <c r="O31" s="216"/>
      <c r="P31" s="45"/>
      <c r="Q31" s="45"/>
    </row>
    <row r="32" spans="1:15" s="22" customFormat="1" ht="18" customHeight="1">
      <c r="A32" s="32">
        <v>6</v>
      </c>
      <c r="B32" s="303">
        <v>151</v>
      </c>
      <c r="C32" s="328" t="s">
        <v>105</v>
      </c>
      <c r="D32" s="327" t="s">
        <v>827</v>
      </c>
      <c r="E32" s="329" t="s">
        <v>828</v>
      </c>
      <c r="F32" s="330" t="s">
        <v>190</v>
      </c>
      <c r="G32" s="330" t="s">
        <v>181</v>
      </c>
      <c r="H32" s="330" t="s">
        <v>842</v>
      </c>
      <c r="I32" s="109">
        <v>0.001200462962962963</v>
      </c>
      <c r="J32" s="331" t="s">
        <v>138</v>
      </c>
      <c r="K32" s="220"/>
      <c r="L32" s="201"/>
      <c r="M32" s="219"/>
      <c r="N32" s="220"/>
      <c r="O32" s="216"/>
    </row>
    <row r="33" spans="1:17" s="22" customFormat="1" ht="18" customHeight="1">
      <c r="A33" s="32">
        <v>7</v>
      </c>
      <c r="B33" s="303">
        <v>177</v>
      </c>
      <c r="C33" s="328" t="s">
        <v>703</v>
      </c>
      <c r="D33" s="327" t="s">
        <v>909</v>
      </c>
      <c r="E33" s="329" t="s">
        <v>384</v>
      </c>
      <c r="F33" s="330" t="s">
        <v>59</v>
      </c>
      <c r="G33" s="330" t="s">
        <v>146</v>
      </c>
      <c r="H33" s="330"/>
      <c r="I33" s="109">
        <v>0.0011597222222222221</v>
      </c>
      <c r="J33" s="331" t="s">
        <v>193</v>
      </c>
      <c r="K33" s="201"/>
      <c r="L33" s="200"/>
      <c r="M33" s="216"/>
      <c r="N33" s="216"/>
      <c r="O33" s="216"/>
      <c r="P33" s="45"/>
      <c r="Q33" s="45"/>
    </row>
    <row r="35" spans="11:15" ht="18">
      <c r="K35" s="201"/>
      <c r="L35" s="200"/>
      <c r="M35" s="216"/>
      <c r="N35" s="216"/>
      <c r="O35" s="216"/>
    </row>
    <row r="36" spans="11:15" ht="18">
      <c r="K36" s="201"/>
      <c r="L36" s="200"/>
      <c r="M36" s="216"/>
      <c r="N36" s="216"/>
      <c r="O36" s="216"/>
    </row>
    <row r="37" spans="11:15" ht="18">
      <c r="K37" s="200"/>
      <c r="L37" s="200"/>
      <c r="M37" s="200"/>
      <c r="N37" s="200"/>
      <c r="O37" s="208"/>
    </row>
    <row r="38" spans="11:16" ht="18">
      <c r="K38" s="205"/>
      <c r="L38" s="205"/>
      <c r="M38" s="205"/>
      <c r="N38" s="205"/>
      <c r="O38" s="22"/>
      <c r="P38" s="22"/>
    </row>
    <row r="39" spans="11:16" ht="18">
      <c r="K39" s="205"/>
      <c r="L39" s="205"/>
      <c r="M39" s="205"/>
      <c r="N39" s="205"/>
      <c r="O39" s="22"/>
      <c r="P39" s="22"/>
    </row>
    <row r="40" spans="11:16" ht="18">
      <c r="K40" s="205"/>
      <c r="L40" s="205"/>
      <c r="M40" s="205"/>
      <c r="N40" s="205"/>
      <c r="O40" s="22"/>
      <c r="P40" s="22"/>
    </row>
    <row r="41" spans="11:16" ht="18">
      <c r="K41" s="213"/>
      <c r="L41" s="224"/>
      <c r="M41" s="213"/>
      <c r="N41" s="213"/>
      <c r="O41" s="22"/>
      <c r="P41" s="22"/>
    </row>
    <row r="42" spans="5:16" ht="18">
      <c r="E42" s="45"/>
      <c r="F42" s="45"/>
      <c r="G42" s="45"/>
      <c r="H42" s="45"/>
      <c r="I42" s="45"/>
      <c r="J42" s="45"/>
      <c r="K42" s="226"/>
      <c r="L42" s="225"/>
      <c r="M42" s="225"/>
      <c r="N42" s="226"/>
      <c r="O42" s="22"/>
      <c r="P42" s="22"/>
    </row>
    <row r="43" spans="5:16" ht="18">
      <c r="E43" s="45"/>
      <c r="F43" s="45"/>
      <c r="G43" s="45"/>
      <c r="H43" s="45"/>
      <c r="I43" s="45"/>
      <c r="J43" s="45"/>
      <c r="K43" s="205"/>
      <c r="L43" s="205"/>
      <c r="M43" s="205"/>
      <c r="N43" s="223"/>
      <c r="O43" s="22"/>
      <c r="P43" s="22"/>
    </row>
    <row r="44" spans="5:16" ht="18">
      <c r="E44" s="45"/>
      <c r="F44" s="45"/>
      <c r="G44" s="45"/>
      <c r="H44" s="45"/>
      <c r="I44" s="45"/>
      <c r="J44" s="45"/>
      <c r="K44" s="205"/>
      <c r="L44" s="205"/>
      <c r="M44" s="205"/>
      <c r="N44" s="205"/>
      <c r="O44" s="22"/>
      <c r="P44" s="22"/>
    </row>
    <row r="45" spans="5:16" ht="18">
      <c r="E45" s="45"/>
      <c r="F45" s="45"/>
      <c r="G45" s="45"/>
      <c r="H45" s="45"/>
      <c r="I45" s="45"/>
      <c r="J45" s="45"/>
      <c r="K45" s="205"/>
      <c r="L45" s="205"/>
      <c r="M45" s="205"/>
      <c r="N45" s="223"/>
      <c r="O45" s="22"/>
      <c r="P45" s="22"/>
    </row>
    <row r="46" spans="5:16" ht="18">
      <c r="E46" s="45"/>
      <c r="F46" s="45"/>
      <c r="G46" s="45"/>
      <c r="H46" s="45"/>
      <c r="I46" s="45"/>
      <c r="J46" s="45"/>
      <c r="K46" s="205"/>
      <c r="L46" s="205"/>
      <c r="M46" s="205"/>
      <c r="N46" s="223"/>
      <c r="O46" s="22"/>
      <c r="P46" s="22"/>
    </row>
    <row r="47" spans="5:16" ht="18">
      <c r="E47" s="45"/>
      <c r="F47" s="45"/>
      <c r="G47" s="45"/>
      <c r="H47" s="45"/>
      <c r="I47" s="45"/>
      <c r="J47" s="45"/>
      <c r="K47" s="205"/>
      <c r="L47" s="205"/>
      <c r="M47" s="205"/>
      <c r="N47" s="223"/>
      <c r="O47" s="22"/>
      <c r="P47" s="22"/>
    </row>
    <row r="48" spans="5:16" ht="18">
      <c r="E48" s="45"/>
      <c r="F48" s="45"/>
      <c r="G48" s="45"/>
      <c r="H48" s="45"/>
      <c r="I48" s="45"/>
      <c r="J48" s="45"/>
      <c r="K48" s="205"/>
      <c r="L48" s="205"/>
      <c r="M48" s="205"/>
      <c r="N48" s="223"/>
      <c r="O48" s="22"/>
      <c r="P48" s="22"/>
    </row>
    <row r="49" spans="5:16" ht="18">
      <c r="E49" s="45"/>
      <c r="F49" s="45"/>
      <c r="G49" s="45"/>
      <c r="H49" s="45"/>
      <c r="I49" s="45"/>
      <c r="J49" s="45"/>
      <c r="K49" s="205"/>
      <c r="L49" s="205"/>
      <c r="M49" s="205"/>
      <c r="N49" s="223"/>
      <c r="O49" s="22"/>
      <c r="P49" s="22"/>
    </row>
    <row r="50" spans="5:16" ht="18">
      <c r="E50" s="45"/>
      <c r="F50" s="45"/>
      <c r="G50" s="45"/>
      <c r="H50" s="45"/>
      <c r="I50" s="45"/>
      <c r="J50" s="45"/>
      <c r="K50" s="205"/>
      <c r="L50" s="205"/>
      <c r="M50" s="205"/>
      <c r="N50" s="223"/>
      <c r="O50" s="22"/>
      <c r="P50" s="22"/>
    </row>
    <row r="51" spans="5:16" ht="18">
      <c r="E51" s="45"/>
      <c r="F51" s="45"/>
      <c r="G51" s="45"/>
      <c r="H51" s="45"/>
      <c r="I51" s="45"/>
      <c r="J51" s="45"/>
      <c r="K51" s="205"/>
      <c r="L51" s="205"/>
      <c r="M51" s="205"/>
      <c r="N51" s="205"/>
      <c r="O51" s="22"/>
      <c r="P51" s="22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S4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3.7109375" style="45" customWidth="1"/>
    <col min="4" max="4" width="11.57421875" style="45" bestFit="1" customWidth="1"/>
    <col min="5" max="5" width="10.7109375" style="58" customWidth="1"/>
    <col min="6" max="6" width="18.00390625" style="59" bestFit="1" customWidth="1"/>
    <col min="7" max="7" width="18.28125" style="59" bestFit="1" customWidth="1"/>
    <col min="8" max="8" width="15.7109375" style="59" bestFit="1" customWidth="1"/>
    <col min="9" max="9" width="5.8515625" style="59" bestFit="1" customWidth="1"/>
    <col min="10" max="10" width="9.140625" style="54" customWidth="1"/>
    <col min="11" max="11" width="5.28125" style="54" bestFit="1" customWidth="1"/>
    <col min="12" max="12" width="17.00390625" style="37" customWidth="1"/>
    <col min="13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7"/>
    </row>
    <row r="4" spans="3:11" s="38" customFormat="1" ht="15.75">
      <c r="C4" s="39" t="s">
        <v>31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8" customHeight="1" thickBot="1">
      <c r="C5" s="39"/>
      <c r="D5" s="39"/>
      <c r="E5" s="43"/>
      <c r="F5" s="43"/>
      <c r="G5" s="43"/>
      <c r="H5" s="41"/>
      <c r="I5" s="41"/>
      <c r="J5" s="47"/>
      <c r="K5" s="47"/>
    </row>
    <row r="6" spans="1:19" s="14" customFormat="1" ht="18" customHeight="1" thickBot="1">
      <c r="A6" s="97" t="s">
        <v>20</v>
      </c>
      <c r="B6" s="117" t="s">
        <v>19</v>
      </c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" t="s">
        <v>4</v>
      </c>
      <c r="K6" s="77" t="s">
        <v>14</v>
      </c>
      <c r="L6" s="49" t="s">
        <v>5</v>
      </c>
      <c r="M6" s="210"/>
      <c r="N6" s="200"/>
      <c r="O6" s="200"/>
      <c r="P6" s="209"/>
      <c r="Q6" s="216"/>
      <c r="R6" s="22"/>
      <c r="S6" s="22"/>
    </row>
    <row r="7" spans="1:17" s="22" customFormat="1" ht="18" customHeight="1">
      <c r="A7" s="32">
        <v>1</v>
      </c>
      <c r="B7" s="303">
        <v>88</v>
      </c>
      <c r="C7" s="328" t="s">
        <v>94</v>
      </c>
      <c r="D7" s="327" t="s">
        <v>595</v>
      </c>
      <c r="E7" s="329">
        <v>37012</v>
      </c>
      <c r="F7" s="330" t="s">
        <v>47</v>
      </c>
      <c r="G7" s="330" t="s">
        <v>113</v>
      </c>
      <c r="H7" s="330"/>
      <c r="I7" s="91">
        <v>16</v>
      </c>
      <c r="J7" s="109">
        <v>0.0010299768518518518</v>
      </c>
      <c r="K7" s="27" t="str">
        <f aca="true" t="shared" si="0" ref="K7:K29">IF(ISBLANK(J7),"",IF(J7&lt;=0.000966435185185185,"KSM",IF(J7&lt;=0.00101273148148148,"I A",IF(J7&lt;=0.00108217592592593,"II A",IF(J7&lt;=0.00118634259259259,"III A",IF(J7&lt;=0.00130208333333333,"I JA",IF(J7&lt;=0.00140625,"II JA",IF(J7&lt;=0.00147569444444444,"III JA"))))))))</f>
        <v>II A</v>
      </c>
      <c r="L7" s="331" t="s">
        <v>114</v>
      </c>
      <c r="M7" s="210"/>
      <c r="N7" s="200"/>
      <c r="O7" s="200"/>
      <c r="P7" s="209"/>
      <c r="Q7" s="216"/>
    </row>
    <row r="8" spans="1:19" s="22" customFormat="1" ht="18" customHeight="1">
      <c r="A8" s="32">
        <v>2</v>
      </c>
      <c r="B8" s="303">
        <v>136</v>
      </c>
      <c r="C8" s="328" t="s">
        <v>198</v>
      </c>
      <c r="D8" s="327" t="s">
        <v>786</v>
      </c>
      <c r="E8" s="329" t="s">
        <v>787</v>
      </c>
      <c r="F8" s="330" t="s">
        <v>134</v>
      </c>
      <c r="G8" s="330" t="s">
        <v>132</v>
      </c>
      <c r="H8" s="330"/>
      <c r="I8" s="91">
        <v>12</v>
      </c>
      <c r="J8" s="109">
        <v>0.0010349537037037037</v>
      </c>
      <c r="K8" s="27" t="str">
        <f t="shared" si="0"/>
        <v>II A</v>
      </c>
      <c r="L8" s="331" t="s">
        <v>148</v>
      </c>
      <c r="M8" s="213"/>
      <c r="N8" s="224"/>
      <c r="O8" s="213"/>
      <c r="P8" s="213"/>
      <c r="S8" s="45"/>
    </row>
    <row r="9" spans="1:17" s="22" customFormat="1" ht="18" customHeight="1">
      <c r="A9" s="32">
        <v>3</v>
      </c>
      <c r="B9" s="303">
        <v>178</v>
      </c>
      <c r="C9" s="328" t="s">
        <v>924</v>
      </c>
      <c r="D9" s="327" t="s">
        <v>910</v>
      </c>
      <c r="E9" s="329" t="s">
        <v>911</v>
      </c>
      <c r="F9" s="330" t="s">
        <v>59</v>
      </c>
      <c r="G9" s="330" t="s">
        <v>146</v>
      </c>
      <c r="H9" s="330"/>
      <c r="I9" s="91">
        <v>9</v>
      </c>
      <c r="J9" s="109">
        <v>0.001036574074074074</v>
      </c>
      <c r="K9" s="27" t="str">
        <f t="shared" si="0"/>
        <v>II A</v>
      </c>
      <c r="L9" s="331" t="s">
        <v>193</v>
      </c>
      <c r="M9" s="217"/>
      <c r="N9" s="218"/>
      <c r="O9" s="200"/>
      <c r="P9" s="209"/>
      <c r="Q9" s="218"/>
    </row>
    <row r="10" spans="1:16" s="22" customFormat="1" ht="18" customHeight="1">
      <c r="A10" s="32">
        <v>4</v>
      </c>
      <c r="B10" s="303">
        <v>149</v>
      </c>
      <c r="C10" s="328" t="s">
        <v>198</v>
      </c>
      <c r="D10" s="327" t="s">
        <v>823</v>
      </c>
      <c r="E10" s="329" t="s">
        <v>824</v>
      </c>
      <c r="F10" s="330" t="s">
        <v>190</v>
      </c>
      <c r="G10" s="330" t="s">
        <v>181</v>
      </c>
      <c r="H10" s="330" t="s">
        <v>842</v>
      </c>
      <c r="I10" s="91">
        <v>7</v>
      </c>
      <c r="J10" s="109">
        <v>0.0010453703703703703</v>
      </c>
      <c r="K10" s="27" t="str">
        <f t="shared" si="0"/>
        <v>II A</v>
      </c>
      <c r="L10" s="331" t="s">
        <v>138</v>
      </c>
      <c r="M10" s="205"/>
      <c r="N10" s="205"/>
      <c r="O10" s="205"/>
      <c r="P10" s="205"/>
    </row>
    <row r="11" spans="1:19" s="22" customFormat="1" ht="18" customHeight="1">
      <c r="A11" s="32">
        <v>5</v>
      </c>
      <c r="B11" s="303">
        <v>22</v>
      </c>
      <c r="C11" s="328" t="s">
        <v>402</v>
      </c>
      <c r="D11" s="327" t="s">
        <v>544</v>
      </c>
      <c r="E11" s="329" t="s">
        <v>545</v>
      </c>
      <c r="F11" s="330" t="s">
        <v>56</v>
      </c>
      <c r="G11" s="330" t="s">
        <v>579</v>
      </c>
      <c r="H11" s="330" t="s">
        <v>192</v>
      </c>
      <c r="I11" s="91">
        <v>6</v>
      </c>
      <c r="J11" s="109">
        <v>0.0010519675925925924</v>
      </c>
      <c r="K11" s="27" t="str">
        <f t="shared" si="0"/>
        <v>II A</v>
      </c>
      <c r="L11" s="331" t="s">
        <v>546</v>
      </c>
      <c r="M11" s="205"/>
      <c r="N11" s="205"/>
      <c r="O11" s="205"/>
      <c r="P11" s="223"/>
      <c r="S11" s="45"/>
    </row>
    <row r="12" spans="1:19" s="22" customFormat="1" ht="18" customHeight="1">
      <c r="A12" s="32">
        <v>6</v>
      </c>
      <c r="B12" s="303">
        <v>60</v>
      </c>
      <c r="C12" s="328" t="s">
        <v>99</v>
      </c>
      <c r="D12" s="452" t="s">
        <v>479</v>
      </c>
      <c r="E12" s="329">
        <v>36908</v>
      </c>
      <c r="F12" s="330" t="s">
        <v>104</v>
      </c>
      <c r="G12" s="330" t="s">
        <v>96</v>
      </c>
      <c r="H12" s="330"/>
      <c r="I12" s="91">
        <v>5</v>
      </c>
      <c r="J12" s="109">
        <v>0.001084837962962963</v>
      </c>
      <c r="K12" s="27" t="str">
        <f t="shared" si="0"/>
        <v>III A</v>
      </c>
      <c r="L12" s="331" t="s">
        <v>214</v>
      </c>
      <c r="M12" s="205"/>
      <c r="N12" s="205"/>
      <c r="O12" s="205"/>
      <c r="P12" s="223"/>
      <c r="S12" s="45"/>
    </row>
    <row r="13" spans="1:19" s="22" customFormat="1" ht="18" customHeight="1">
      <c r="A13" s="32">
        <v>7</v>
      </c>
      <c r="B13" s="303">
        <v>124</v>
      </c>
      <c r="C13" s="328" t="s">
        <v>403</v>
      </c>
      <c r="D13" s="327" t="s">
        <v>756</v>
      </c>
      <c r="E13" s="329">
        <v>37597</v>
      </c>
      <c r="F13" s="330" t="s">
        <v>53</v>
      </c>
      <c r="G13" s="330" t="s">
        <v>149</v>
      </c>
      <c r="H13" s="330" t="s">
        <v>757</v>
      </c>
      <c r="I13" s="91">
        <v>4</v>
      </c>
      <c r="J13" s="109">
        <v>0.001090277777777778</v>
      </c>
      <c r="K13" s="27" t="str">
        <f t="shared" si="0"/>
        <v>III A</v>
      </c>
      <c r="L13" s="331" t="s">
        <v>758</v>
      </c>
      <c r="M13" s="205"/>
      <c r="N13" s="205"/>
      <c r="O13" s="205"/>
      <c r="P13" s="223"/>
      <c r="S13" s="45"/>
    </row>
    <row r="14" spans="1:19" s="221" customFormat="1" ht="18" customHeight="1">
      <c r="A14" s="32">
        <v>8</v>
      </c>
      <c r="B14" s="303">
        <v>150</v>
      </c>
      <c r="C14" s="328" t="s">
        <v>403</v>
      </c>
      <c r="D14" s="327" t="s">
        <v>825</v>
      </c>
      <c r="E14" s="329" t="s">
        <v>826</v>
      </c>
      <c r="F14" s="330" t="s">
        <v>190</v>
      </c>
      <c r="G14" s="330" t="s">
        <v>181</v>
      </c>
      <c r="H14" s="330" t="s">
        <v>842</v>
      </c>
      <c r="I14" s="91">
        <v>3</v>
      </c>
      <c r="J14" s="109">
        <v>0.0010914351851851853</v>
      </c>
      <c r="K14" s="27" t="str">
        <f t="shared" si="0"/>
        <v>III A</v>
      </c>
      <c r="L14" s="331" t="s">
        <v>138</v>
      </c>
      <c r="M14" s="45"/>
      <c r="N14" s="45"/>
      <c r="O14" s="45"/>
      <c r="P14" s="45"/>
      <c r="Q14" s="45"/>
      <c r="R14" s="45"/>
      <c r="S14" s="45"/>
    </row>
    <row r="15" spans="1:17" s="22" customFormat="1" ht="18" customHeight="1">
      <c r="A15" s="32">
        <v>9</v>
      </c>
      <c r="B15" s="303">
        <v>73</v>
      </c>
      <c r="C15" s="328" t="s">
        <v>537</v>
      </c>
      <c r="D15" s="327" t="s">
        <v>540</v>
      </c>
      <c r="E15" s="329" t="s">
        <v>532</v>
      </c>
      <c r="F15" s="330" t="s">
        <v>218</v>
      </c>
      <c r="G15" s="330" t="s">
        <v>536</v>
      </c>
      <c r="H15" s="330"/>
      <c r="I15" s="91">
        <v>2</v>
      </c>
      <c r="J15" s="109">
        <v>0.001104513888888889</v>
      </c>
      <c r="K15" s="27" t="str">
        <f t="shared" si="0"/>
        <v>III A</v>
      </c>
      <c r="L15" s="331" t="s">
        <v>219</v>
      </c>
      <c r="M15" s="200"/>
      <c r="N15" s="201"/>
      <c r="O15" s="200"/>
      <c r="P15" s="201"/>
      <c r="Q15" s="216"/>
    </row>
    <row r="16" spans="1:19" s="22" customFormat="1" ht="18" customHeight="1">
      <c r="A16" s="32">
        <v>10</v>
      </c>
      <c r="B16" s="303">
        <v>86</v>
      </c>
      <c r="C16" s="328" t="s">
        <v>591</v>
      </c>
      <c r="D16" s="327" t="s">
        <v>592</v>
      </c>
      <c r="E16" s="329">
        <v>37280</v>
      </c>
      <c r="F16" s="330" t="s">
        <v>47</v>
      </c>
      <c r="G16" s="330" t="s">
        <v>113</v>
      </c>
      <c r="H16" s="330"/>
      <c r="I16" s="91">
        <v>1</v>
      </c>
      <c r="J16" s="109">
        <v>0.0011086805555555557</v>
      </c>
      <c r="K16" s="27" t="str">
        <f t="shared" si="0"/>
        <v>III A</v>
      </c>
      <c r="L16" s="331" t="s">
        <v>114</v>
      </c>
      <c r="M16" s="205"/>
      <c r="N16" s="205"/>
      <c r="O16" s="205"/>
      <c r="P16" s="223"/>
      <c r="S16" s="45"/>
    </row>
    <row r="17" spans="1:19" s="22" customFormat="1" ht="18" customHeight="1">
      <c r="A17" s="32">
        <v>11</v>
      </c>
      <c r="B17" s="303">
        <v>121</v>
      </c>
      <c r="C17" s="328" t="s">
        <v>746</v>
      </c>
      <c r="D17" s="327" t="s">
        <v>747</v>
      </c>
      <c r="E17" s="329">
        <v>36997</v>
      </c>
      <c r="F17" s="330" t="s">
        <v>129</v>
      </c>
      <c r="G17" s="330" t="s">
        <v>128</v>
      </c>
      <c r="H17" s="330"/>
      <c r="I17" s="91"/>
      <c r="J17" s="109">
        <v>0.0011107638888888888</v>
      </c>
      <c r="K17" s="27" t="str">
        <f t="shared" si="0"/>
        <v>III A</v>
      </c>
      <c r="L17" s="331" t="s">
        <v>170</v>
      </c>
      <c r="M17" s="205"/>
      <c r="N17" s="205"/>
      <c r="O17" s="205"/>
      <c r="P17" s="205"/>
      <c r="S17" s="45"/>
    </row>
    <row r="18" spans="1:16" s="22" customFormat="1" ht="18" customHeight="1">
      <c r="A18" s="32">
        <v>12</v>
      </c>
      <c r="B18" s="303">
        <v>122</v>
      </c>
      <c r="C18" s="328" t="s">
        <v>65</v>
      </c>
      <c r="D18" s="327" t="s">
        <v>750</v>
      </c>
      <c r="E18" s="329">
        <v>37388</v>
      </c>
      <c r="F18" s="330" t="s">
        <v>129</v>
      </c>
      <c r="G18" s="330" t="s">
        <v>128</v>
      </c>
      <c r="H18" s="330"/>
      <c r="I18" s="91"/>
      <c r="J18" s="222">
        <v>0.0011280092592592594</v>
      </c>
      <c r="K18" s="27" t="str">
        <f t="shared" si="0"/>
        <v>III A</v>
      </c>
      <c r="L18" s="331" t="s">
        <v>251</v>
      </c>
      <c r="M18" s="205"/>
      <c r="N18" s="205"/>
      <c r="O18" s="205"/>
      <c r="P18" s="205"/>
    </row>
    <row r="19" spans="1:17" s="22" customFormat="1" ht="18" customHeight="1">
      <c r="A19" s="32">
        <v>13</v>
      </c>
      <c r="B19" s="303">
        <v>120</v>
      </c>
      <c r="C19" s="328" t="s">
        <v>745</v>
      </c>
      <c r="D19" s="327" t="s">
        <v>188</v>
      </c>
      <c r="E19" s="329">
        <v>37197</v>
      </c>
      <c r="F19" s="330" t="s">
        <v>129</v>
      </c>
      <c r="G19" s="330" t="s">
        <v>128</v>
      </c>
      <c r="H19" s="330"/>
      <c r="I19" s="91"/>
      <c r="J19" s="109">
        <v>0.0011374999999999998</v>
      </c>
      <c r="K19" s="27" t="str">
        <f t="shared" si="0"/>
        <v>III A</v>
      </c>
      <c r="L19" s="331" t="s">
        <v>170</v>
      </c>
      <c r="M19" s="217"/>
      <c r="N19" s="201"/>
      <c r="O19" s="200"/>
      <c r="P19" s="209"/>
      <c r="Q19" s="218"/>
    </row>
    <row r="20" spans="1:19" s="22" customFormat="1" ht="18" customHeight="1">
      <c r="A20" s="32">
        <v>14</v>
      </c>
      <c r="B20" s="303">
        <v>43</v>
      </c>
      <c r="C20" s="328" t="s">
        <v>242</v>
      </c>
      <c r="D20" s="327" t="s">
        <v>440</v>
      </c>
      <c r="E20" s="329" t="s">
        <v>441</v>
      </c>
      <c r="F20" s="330" t="s">
        <v>79</v>
      </c>
      <c r="G20" s="330" t="s">
        <v>207</v>
      </c>
      <c r="H20" s="330"/>
      <c r="I20" s="267"/>
      <c r="J20" s="109">
        <v>0.0011530092592592592</v>
      </c>
      <c r="K20" s="27" t="str">
        <f t="shared" si="0"/>
        <v>III A</v>
      </c>
      <c r="L20" s="331" t="s">
        <v>943</v>
      </c>
      <c r="M20" s="205"/>
      <c r="N20" s="205"/>
      <c r="O20" s="205"/>
      <c r="P20" s="205"/>
      <c r="S20" s="45"/>
    </row>
    <row r="21" spans="1:19" s="22" customFormat="1" ht="18" customHeight="1">
      <c r="A21" s="32">
        <v>15</v>
      </c>
      <c r="B21" s="303">
        <v>18</v>
      </c>
      <c r="C21" s="328" t="s">
        <v>380</v>
      </c>
      <c r="D21" s="327" t="s">
        <v>372</v>
      </c>
      <c r="E21" s="329">
        <v>37273</v>
      </c>
      <c r="F21" s="330" t="s">
        <v>48</v>
      </c>
      <c r="G21" s="330" t="s">
        <v>369</v>
      </c>
      <c r="H21" s="330" t="s">
        <v>381</v>
      </c>
      <c r="I21" s="91"/>
      <c r="J21" s="109">
        <v>0.001154976851851852</v>
      </c>
      <c r="K21" s="27" t="str">
        <f t="shared" si="0"/>
        <v>III A</v>
      </c>
      <c r="L21" s="331" t="s">
        <v>74</v>
      </c>
      <c r="M21" s="209"/>
      <c r="N21" s="217"/>
      <c r="O21" s="209"/>
      <c r="P21" s="209"/>
      <c r="Q21" s="218"/>
      <c r="S21" s="45"/>
    </row>
    <row r="22" spans="1:19" s="22" customFormat="1" ht="18" customHeight="1">
      <c r="A22" s="32">
        <v>16</v>
      </c>
      <c r="B22" s="303">
        <v>172</v>
      </c>
      <c r="C22" s="328" t="s">
        <v>85</v>
      </c>
      <c r="D22" s="327" t="s">
        <v>262</v>
      </c>
      <c r="E22" s="329" t="s">
        <v>899</v>
      </c>
      <c r="F22" s="330" t="s">
        <v>54</v>
      </c>
      <c r="G22" s="330" t="s">
        <v>174</v>
      </c>
      <c r="H22" s="330" t="s">
        <v>898</v>
      </c>
      <c r="I22" s="91"/>
      <c r="J22" s="109">
        <v>0.0011572916666666667</v>
      </c>
      <c r="K22" s="27" t="str">
        <f t="shared" si="0"/>
        <v>III A</v>
      </c>
      <c r="L22" s="331" t="s">
        <v>175</v>
      </c>
      <c r="M22" s="205"/>
      <c r="N22" s="205"/>
      <c r="O22" s="205"/>
      <c r="P22" s="223"/>
      <c r="S22" s="45"/>
    </row>
    <row r="23" spans="1:19" s="22" customFormat="1" ht="18" customHeight="1">
      <c r="A23" s="32">
        <v>17</v>
      </c>
      <c r="B23" s="303">
        <v>177</v>
      </c>
      <c r="C23" s="328" t="s">
        <v>703</v>
      </c>
      <c r="D23" s="327" t="s">
        <v>909</v>
      </c>
      <c r="E23" s="329" t="s">
        <v>384</v>
      </c>
      <c r="F23" s="330" t="s">
        <v>59</v>
      </c>
      <c r="G23" s="330" t="s">
        <v>146</v>
      </c>
      <c r="H23" s="330"/>
      <c r="I23" s="91"/>
      <c r="J23" s="109">
        <v>0.0011597222222222221</v>
      </c>
      <c r="K23" s="27" t="str">
        <f t="shared" si="0"/>
        <v>III A</v>
      </c>
      <c r="L23" s="331" t="s">
        <v>193</v>
      </c>
      <c r="M23" s="201"/>
      <c r="N23" s="200"/>
      <c r="O23" s="216"/>
      <c r="P23" s="216"/>
      <c r="Q23" s="216"/>
      <c r="R23" s="45"/>
      <c r="S23" s="45"/>
    </row>
    <row r="24" spans="1:19" s="22" customFormat="1" ht="18" customHeight="1">
      <c r="A24" s="32">
        <v>18</v>
      </c>
      <c r="B24" s="303">
        <v>103</v>
      </c>
      <c r="C24" s="328" t="s">
        <v>130</v>
      </c>
      <c r="D24" s="327" t="s">
        <v>690</v>
      </c>
      <c r="E24" s="329">
        <v>37468</v>
      </c>
      <c r="F24" s="330" t="s">
        <v>119</v>
      </c>
      <c r="G24" s="330" t="s">
        <v>238</v>
      </c>
      <c r="H24" s="330"/>
      <c r="I24" s="91"/>
      <c r="J24" s="109">
        <v>0.0011619212962962963</v>
      </c>
      <c r="K24" s="27" t="str">
        <f t="shared" si="0"/>
        <v>III A</v>
      </c>
      <c r="L24" s="331" t="s">
        <v>166</v>
      </c>
      <c r="M24" s="201"/>
      <c r="N24" s="200"/>
      <c r="O24" s="216"/>
      <c r="P24" s="216"/>
      <c r="Q24" s="216"/>
      <c r="R24" s="45"/>
      <c r="S24" s="45"/>
    </row>
    <row r="25" spans="1:19" s="22" customFormat="1" ht="18" customHeight="1">
      <c r="A25" s="32">
        <v>19</v>
      </c>
      <c r="B25" s="303">
        <v>72</v>
      </c>
      <c r="C25" s="328" t="s">
        <v>509</v>
      </c>
      <c r="D25" s="327" t="s">
        <v>510</v>
      </c>
      <c r="E25" s="329" t="s">
        <v>511</v>
      </c>
      <c r="F25" s="330" t="s">
        <v>103</v>
      </c>
      <c r="G25" s="330" t="s">
        <v>100</v>
      </c>
      <c r="H25" s="330"/>
      <c r="I25" s="91"/>
      <c r="J25" s="109">
        <v>0.0011766203703703702</v>
      </c>
      <c r="K25" s="27" t="str">
        <f t="shared" si="0"/>
        <v>III A</v>
      </c>
      <c r="L25" s="331" t="s">
        <v>164</v>
      </c>
      <c r="M25" s="217"/>
      <c r="N25" s="217"/>
      <c r="O25" s="209"/>
      <c r="P25" s="209"/>
      <c r="Q25" s="217"/>
      <c r="R25" s="45"/>
      <c r="S25" s="45"/>
    </row>
    <row r="26" spans="1:17" s="22" customFormat="1" ht="18" customHeight="1">
      <c r="A26" s="32">
        <v>20</v>
      </c>
      <c r="B26" s="303">
        <v>3</v>
      </c>
      <c r="C26" s="328" t="s">
        <v>76</v>
      </c>
      <c r="D26" s="327" t="s">
        <v>293</v>
      </c>
      <c r="E26" s="329" t="s">
        <v>294</v>
      </c>
      <c r="F26" s="330" t="s">
        <v>62</v>
      </c>
      <c r="G26" s="330" t="s">
        <v>152</v>
      </c>
      <c r="H26" s="330"/>
      <c r="I26" s="91"/>
      <c r="J26" s="109">
        <v>0.0011767361111111113</v>
      </c>
      <c r="K26" s="27" t="str">
        <f t="shared" si="0"/>
        <v>III A</v>
      </c>
      <c r="L26" s="331" t="s">
        <v>153</v>
      </c>
      <c r="M26" s="201"/>
      <c r="N26" s="200"/>
      <c r="O26" s="200"/>
      <c r="P26" s="201"/>
      <c r="Q26" s="216"/>
    </row>
    <row r="27" spans="1:17" s="22" customFormat="1" ht="18" customHeight="1">
      <c r="A27" s="32">
        <v>21</v>
      </c>
      <c r="B27" s="303">
        <v>151</v>
      </c>
      <c r="C27" s="328" t="s">
        <v>105</v>
      </c>
      <c r="D27" s="327" t="s">
        <v>827</v>
      </c>
      <c r="E27" s="329" t="s">
        <v>828</v>
      </c>
      <c r="F27" s="330" t="s">
        <v>190</v>
      </c>
      <c r="G27" s="330" t="s">
        <v>181</v>
      </c>
      <c r="H27" s="330" t="s">
        <v>842</v>
      </c>
      <c r="I27" s="91"/>
      <c r="J27" s="109">
        <v>0.001200462962962963</v>
      </c>
      <c r="K27" s="27" t="str">
        <f t="shared" si="0"/>
        <v>I JA</v>
      </c>
      <c r="L27" s="331" t="s">
        <v>138</v>
      </c>
      <c r="M27" s="220"/>
      <c r="N27" s="201"/>
      <c r="O27" s="219"/>
      <c r="P27" s="220"/>
      <c r="Q27" s="216"/>
    </row>
    <row r="28" spans="1:17" s="22" customFormat="1" ht="18" customHeight="1">
      <c r="A28" s="32">
        <v>22</v>
      </c>
      <c r="B28" s="303">
        <v>30</v>
      </c>
      <c r="C28" s="328" t="s">
        <v>385</v>
      </c>
      <c r="D28" s="327" t="s">
        <v>386</v>
      </c>
      <c r="E28" s="329" t="s">
        <v>387</v>
      </c>
      <c r="F28" s="330" t="s">
        <v>141</v>
      </c>
      <c r="G28" s="330" t="s">
        <v>160</v>
      </c>
      <c r="H28" s="330"/>
      <c r="I28" s="91"/>
      <c r="J28" s="109">
        <v>0.0012582175925925927</v>
      </c>
      <c r="K28" s="27" t="str">
        <f t="shared" si="0"/>
        <v>I JA</v>
      </c>
      <c r="L28" s="331" t="s">
        <v>161</v>
      </c>
      <c r="M28" s="200"/>
      <c r="N28" s="200"/>
      <c r="O28" s="200"/>
      <c r="P28" s="200"/>
      <c r="Q28" s="208"/>
    </row>
    <row r="29" spans="1:19" s="22" customFormat="1" ht="18" customHeight="1">
      <c r="A29" s="32">
        <v>23</v>
      </c>
      <c r="B29" s="303">
        <v>20</v>
      </c>
      <c r="C29" s="328" t="s">
        <v>376</v>
      </c>
      <c r="D29" s="327" t="s">
        <v>377</v>
      </c>
      <c r="E29" s="329" t="s">
        <v>378</v>
      </c>
      <c r="F29" s="330" t="s">
        <v>48</v>
      </c>
      <c r="G29" s="330" t="s">
        <v>369</v>
      </c>
      <c r="H29" s="330" t="s">
        <v>381</v>
      </c>
      <c r="I29" s="267"/>
      <c r="J29" s="109">
        <v>0.0013275462962962963</v>
      </c>
      <c r="K29" s="27" t="str">
        <f t="shared" si="0"/>
        <v>II JA</v>
      </c>
      <c r="L29" s="331" t="s">
        <v>74</v>
      </c>
      <c r="M29" s="200"/>
      <c r="N29" s="200"/>
      <c r="O29" s="200"/>
      <c r="P29" s="200"/>
      <c r="Q29" s="208"/>
      <c r="R29" s="45"/>
      <c r="S29" s="45"/>
    </row>
    <row r="31" spans="13:17" ht="18">
      <c r="M31" s="201"/>
      <c r="N31" s="200"/>
      <c r="O31" s="216"/>
      <c r="P31" s="216"/>
      <c r="Q31" s="216"/>
    </row>
    <row r="32" spans="13:17" ht="18">
      <c r="M32" s="201"/>
      <c r="N32" s="200"/>
      <c r="O32" s="216"/>
      <c r="P32" s="216"/>
      <c r="Q32" s="216"/>
    </row>
    <row r="33" spans="13:17" ht="18">
      <c r="M33" s="200"/>
      <c r="N33" s="200"/>
      <c r="O33" s="200"/>
      <c r="P33" s="200"/>
      <c r="Q33" s="208"/>
    </row>
    <row r="34" spans="13:18" ht="18">
      <c r="M34" s="205"/>
      <c r="N34" s="205"/>
      <c r="O34" s="205"/>
      <c r="P34" s="205"/>
      <c r="Q34" s="22"/>
      <c r="R34" s="22"/>
    </row>
    <row r="35" spans="13:18" ht="18">
      <c r="M35" s="205"/>
      <c r="N35" s="205"/>
      <c r="O35" s="205"/>
      <c r="P35" s="205"/>
      <c r="Q35" s="22"/>
      <c r="R35" s="22"/>
    </row>
    <row r="36" spans="13:18" ht="18">
      <c r="M36" s="205"/>
      <c r="N36" s="205"/>
      <c r="O36" s="205"/>
      <c r="P36" s="205"/>
      <c r="Q36" s="22"/>
      <c r="R36" s="22"/>
    </row>
    <row r="37" spans="13:18" ht="18">
      <c r="M37" s="213"/>
      <c r="N37" s="224"/>
      <c r="O37" s="213"/>
      <c r="P37" s="213"/>
      <c r="Q37" s="22"/>
      <c r="R37" s="22"/>
    </row>
    <row r="38" spans="5:18" ht="18">
      <c r="E38" s="45"/>
      <c r="F38" s="45"/>
      <c r="G38" s="45"/>
      <c r="H38" s="45"/>
      <c r="I38" s="45"/>
      <c r="J38" s="45"/>
      <c r="K38" s="45"/>
      <c r="L38" s="45"/>
      <c r="M38" s="226"/>
      <c r="N38" s="225"/>
      <c r="O38" s="225"/>
      <c r="P38" s="226"/>
      <c r="Q38" s="22"/>
      <c r="R38" s="22"/>
    </row>
    <row r="39" spans="5:18" ht="18">
      <c r="E39" s="45"/>
      <c r="F39" s="45"/>
      <c r="G39" s="45"/>
      <c r="H39" s="45"/>
      <c r="I39" s="45"/>
      <c r="J39" s="45"/>
      <c r="K39" s="45"/>
      <c r="L39" s="45"/>
      <c r="M39" s="205"/>
      <c r="N39" s="205"/>
      <c r="O39" s="205"/>
      <c r="P39" s="223"/>
      <c r="Q39" s="22"/>
      <c r="R39" s="22"/>
    </row>
    <row r="40" spans="5:18" ht="18">
      <c r="E40" s="45"/>
      <c r="F40" s="45"/>
      <c r="G40" s="45"/>
      <c r="H40" s="45"/>
      <c r="I40" s="45"/>
      <c r="J40" s="45"/>
      <c r="K40" s="45"/>
      <c r="L40" s="45"/>
      <c r="M40" s="205"/>
      <c r="N40" s="205"/>
      <c r="O40" s="205"/>
      <c r="P40" s="205"/>
      <c r="Q40" s="22"/>
      <c r="R40" s="22"/>
    </row>
    <row r="41" spans="5:18" ht="18">
      <c r="E41" s="45"/>
      <c r="F41" s="45"/>
      <c r="G41" s="45"/>
      <c r="H41" s="45"/>
      <c r="I41" s="45"/>
      <c r="J41" s="45"/>
      <c r="K41" s="45"/>
      <c r="L41" s="45"/>
      <c r="M41" s="205"/>
      <c r="N41" s="205"/>
      <c r="O41" s="205"/>
      <c r="P41" s="223"/>
      <c r="Q41" s="22"/>
      <c r="R41" s="22"/>
    </row>
    <row r="42" spans="5:18" ht="18">
      <c r="E42" s="45"/>
      <c r="F42" s="45"/>
      <c r="G42" s="45"/>
      <c r="H42" s="45"/>
      <c r="I42" s="45"/>
      <c r="J42" s="45"/>
      <c r="K42" s="45"/>
      <c r="L42" s="45"/>
      <c r="M42" s="205"/>
      <c r="N42" s="205"/>
      <c r="O42" s="205"/>
      <c r="P42" s="223"/>
      <c r="Q42" s="22"/>
      <c r="R42" s="22"/>
    </row>
    <row r="43" spans="5:18" ht="18">
      <c r="E43" s="45"/>
      <c r="F43" s="45"/>
      <c r="G43" s="45"/>
      <c r="H43" s="45"/>
      <c r="I43" s="45"/>
      <c r="J43" s="45"/>
      <c r="K43" s="45"/>
      <c r="L43" s="45"/>
      <c r="M43" s="205"/>
      <c r="N43" s="205"/>
      <c r="O43" s="205"/>
      <c r="P43" s="223"/>
      <c r="Q43" s="22"/>
      <c r="R43" s="22"/>
    </row>
    <row r="44" spans="5:18" ht="18">
      <c r="E44" s="45"/>
      <c r="F44" s="45"/>
      <c r="G44" s="45"/>
      <c r="H44" s="45"/>
      <c r="I44" s="45"/>
      <c r="J44" s="45"/>
      <c r="K44" s="45"/>
      <c r="L44" s="45"/>
      <c r="M44" s="205"/>
      <c r="N44" s="205"/>
      <c r="O44" s="205"/>
      <c r="P44" s="223"/>
      <c r="Q44" s="22"/>
      <c r="R44" s="22"/>
    </row>
    <row r="45" spans="5:18" ht="18">
      <c r="E45" s="45"/>
      <c r="F45" s="45"/>
      <c r="G45" s="45"/>
      <c r="H45" s="45"/>
      <c r="I45" s="45"/>
      <c r="J45" s="45"/>
      <c r="K45" s="45"/>
      <c r="L45" s="45"/>
      <c r="M45" s="205"/>
      <c r="N45" s="205"/>
      <c r="O45" s="205"/>
      <c r="P45" s="223"/>
      <c r="Q45" s="22"/>
      <c r="R45" s="22"/>
    </row>
    <row r="46" spans="5:18" ht="18">
      <c r="E46" s="45"/>
      <c r="F46" s="45"/>
      <c r="G46" s="45"/>
      <c r="H46" s="45"/>
      <c r="I46" s="45"/>
      <c r="J46" s="45"/>
      <c r="K46" s="45"/>
      <c r="L46" s="45"/>
      <c r="M46" s="205"/>
      <c r="N46" s="205"/>
      <c r="O46" s="205"/>
      <c r="P46" s="223"/>
      <c r="Q46" s="22"/>
      <c r="R46" s="22"/>
    </row>
    <row r="47" spans="5:18" ht="18">
      <c r="E47" s="45"/>
      <c r="F47" s="45"/>
      <c r="G47" s="45"/>
      <c r="H47" s="45"/>
      <c r="I47" s="45"/>
      <c r="J47" s="45"/>
      <c r="K47" s="45"/>
      <c r="L47" s="45"/>
      <c r="M47" s="205"/>
      <c r="N47" s="205"/>
      <c r="O47" s="205"/>
      <c r="P47" s="205"/>
      <c r="Q47" s="22"/>
      <c r="R47" s="22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2060"/>
  </sheetPr>
  <dimension ref="A1:Q3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1.57421875" style="45" bestFit="1" customWidth="1"/>
    <col min="5" max="5" width="10.7109375" style="58" customWidth="1"/>
    <col min="6" max="6" width="18.00390625" style="59" bestFit="1" customWidth="1"/>
    <col min="7" max="7" width="18.28125" style="59" bestFit="1" customWidth="1"/>
    <col min="8" max="8" width="15.7109375" style="59" bestFit="1" customWidth="1"/>
    <col min="9" max="9" width="9.140625" style="54" customWidth="1"/>
    <col min="10" max="10" width="23.8515625" style="37" bestFit="1" customWidth="1"/>
    <col min="11" max="16384" width="9.140625" style="45" customWidth="1"/>
  </cols>
  <sheetData>
    <row r="1" spans="1:10" s="61" customFormat="1" ht="15.75">
      <c r="A1" s="326" t="s">
        <v>194</v>
      </c>
      <c r="D1" s="62"/>
      <c r="E1" s="74"/>
      <c r="F1" s="74"/>
      <c r="G1" s="74"/>
      <c r="H1" s="92"/>
      <c r="I1" s="65"/>
      <c r="J1" s="93"/>
    </row>
    <row r="2" spans="1:10" s="61" customFormat="1" ht="15.75">
      <c r="A2" s="61" t="s">
        <v>195</v>
      </c>
      <c r="D2" s="62"/>
      <c r="E2" s="74"/>
      <c r="F2" s="74"/>
      <c r="G2" s="92"/>
      <c r="H2" s="92"/>
      <c r="I2" s="65"/>
      <c r="J2" s="94"/>
    </row>
    <row r="3" spans="1:10" s="37" customFormat="1" ht="12" customHeight="1">
      <c r="A3" s="45"/>
      <c r="B3" s="45"/>
      <c r="C3" s="45"/>
      <c r="D3" s="50"/>
      <c r="E3" s="56"/>
      <c r="F3" s="51"/>
      <c r="G3" s="51"/>
      <c r="H3" s="51"/>
      <c r="I3" s="52"/>
      <c r="J3" s="57"/>
    </row>
    <row r="4" spans="3:9" s="38" customFormat="1" ht="15.75">
      <c r="C4" s="39" t="s">
        <v>276</v>
      </c>
      <c r="D4" s="39"/>
      <c r="E4" s="43"/>
      <c r="F4" s="43"/>
      <c r="G4" s="43"/>
      <c r="H4" s="41"/>
      <c r="I4" s="47"/>
    </row>
    <row r="5" spans="3:9" s="38" customFormat="1" ht="18" customHeight="1" thickBot="1">
      <c r="C5" s="39">
        <v>1</v>
      </c>
      <c r="D5" s="39" t="s">
        <v>947</v>
      </c>
      <c r="E5" s="43"/>
      <c r="F5" s="43"/>
      <c r="G5" s="43"/>
      <c r="H5" s="41"/>
      <c r="I5" s="47"/>
    </row>
    <row r="6" spans="1:17" s="14" customFormat="1" ht="18" customHeight="1" thickBot="1">
      <c r="A6" s="97" t="s">
        <v>21</v>
      </c>
      <c r="B6" s="117" t="s">
        <v>19</v>
      </c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13" t="s">
        <v>4</v>
      </c>
      <c r="J6" s="49" t="s">
        <v>5</v>
      </c>
      <c r="K6" s="210"/>
      <c r="L6" s="200"/>
      <c r="M6" s="200"/>
      <c r="N6" s="209"/>
      <c r="O6" s="216"/>
      <c r="P6" s="22"/>
      <c r="Q6" s="22"/>
    </row>
    <row r="7" spans="1:17" s="221" customFormat="1" ht="18" customHeight="1">
      <c r="A7" s="32">
        <v>1</v>
      </c>
      <c r="B7" s="303">
        <v>141</v>
      </c>
      <c r="C7" s="328" t="s">
        <v>213</v>
      </c>
      <c r="D7" s="327" t="s">
        <v>804</v>
      </c>
      <c r="E7" s="329" t="s">
        <v>805</v>
      </c>
      <c r="F7" s="330" t="s">
        <v>134</v>
      </c>
      <c r="G7" s="330" t="s">
        <v>132</v>
      </c>
      <c r="H7" s="330"/>
      <c r="I7" s="109">
        <v>0.0009834490740740739</v>
      </c>
      <c r="J7" s="331" t="s">
        <v>148</v>
      </c>
      <c r="K7" s="205"/>
      <c r="L7" s="205"/>
      <c r="M7" s="205"/>
      <c r="N7" s="223"/>
      <c r="O7" s="22"/>
      <c r="P7" s="22"/>
      <c r="Q7" s="45"/>
    </row>
    <row r="8" spans="1:17" s="22" customFormat="1" ht="18" customHeight="1">
      <c r="A8" s="32">
        <v>2</v>
      </c>
      <c r="B8" s="303">
        <v>70</v>
      </c>
      <c r="C8" s="328" t="s">
        <v>65</v>
      </c>
      <c r="D8" s="327" t="s">
        <v>499</v>
      </c>
      <c r="E8" s="329" t="s">
        <v>500</v>
      </c>
      <c r="F8" s="330" t="s">
        <v>103</v>
      </c>
      <c r="G8" s="330" t="s">
        <v>501</v>
      </c>
      <c r="H8" s="330"/>
      <c r="I8" s="109">
        <v>0.0010994212962962963</v>
      </c>
      <c r="J8" s="331" t="s">
        <v>502</v>
      </c>
      <c r="K8" s="205"/>
      <c r="L8" s="205"/>
      <c r="M8" s="205"/>
      <c r="N8" s="205"/>
      <c r="Q8" s="45"/>
    </row>
    <row r="9" spans="1:15" s="22" customFormat="1" ht="18" customHeight="1">
      <c r="A9" s="32">
        <v>3</v>
      </c>
      <c r="B9" s="303">
        <v>183</v>
      </c>
      <c r="C9" s="328" t="s">
        <v>927</v>
      </c>
      <c r="D9" s="327" t="s">
        <v>261</v>
      </c>
      <c r="E9" s="329" t="s">
        <v>920</v>
      </c>
      <c r="F9" s="330" t="s">
        <v>59</v>
      </c>
      <c r="G9" s="330" t="s">
        <v>146</v>
      </c>
      <c r="H9" s="330"/>
      <c r="I9" s="109">
        <v>0.0010575231481481481</v>
      </c>
      <c r="J9" s="331" t="s">
        <v>193</v>
      </c>
      <c r="K9" s="217"/>
      <c r="L9" s="201"/>
      <c r="M9" s="200"/>
      <c r="N9" s="209"/>
      <c r="O9" s="218"/>
    </row>
    <row r="10" spans="1:15" s="22" customFormat="1" ht="18" customHeight="1">
      <c r="A10" s="32">
        <v>4</v>
      </c>
      <c r="B10" s="303">
        <v>166</v>
      </c>
      <c r="C10" s="328" t="s">
        <v>89</v>
      </c>
      <c r="D10" s="327" t="s">
        <v>879</v>
      </c>
      <c r="E10" s="329" t="s">
        <v>642</v>
      </c>
      <c r="F10" s="330" t="s">
        <v>142</v>
      </c>
      <c r="G10" s="330" t="s">
        <v>143</v>
      </c>
      <c r="H10" s="330" t="s">
        <v>144</v>
      </c>
      <c r="I10" s="222">
        <v>0.0010114583333333334</v>
      </c>
      <c r="J10" s="331" t="s">
        <v>881</v>
      </c>
      <c r="K10" s="210"/>
      <c r="L10" s="200"/>
      <c r="M10" s="200"/>
      <c r="N10" s="209"/>
      <c r="O10" s="216"/>
    </row>
    <row r="11" spans="1:17" s="22" customFormat="1" ht="18" customHeight="1">
      <c r="A11" s="32">
        <v>5</v>
      </c>
      <c r="B11" s="303">
        <v>36</v>
      </c>
      <c r="C11" s="328" t="s">
        <v>184</v>
      </c>
      <c r="D11" s="327" t="s">
        <v>400</v>
      </c>
      <c r="E11" s="329" t="s">
        <v>401</v>
      </c>
      <c r="F11" s="330" t="s">
        <v>141</v>
      </c>
      <c r="G11" s="330" t="s">
        <v>160</v>
      </c>
      <c r="H11" s="330"/>
      <c r="I11" s="109">
        <v>0.0010913194444444445</v>
      </c>
      <c r="J11" s="331" t="s">
        <v>161</v>
      </c>
      <c r="K11" s="209"/>
      <c r="L11" s="217"/>
      <c r="M11" s="209"/>
      <c r="N11" s="209"/>
      <c r="O11" s="218"/>
      <c r="Q11" s="45"/>
    </row>
    <row r="12" spans="1:14" s="22" customFormat="1" ht="18" customHeight="1">
      <c r="A12" s="32">
        <v>6</v>
      </c>
      <c r="B12" s="303">
        <v>69</v>
      </c>
      <c r="C12" s="328" t="s">
        <v>380</v>
      </c>
      <c r="D12" s="327" t="s">
        <v>93</v>
      </c>
      <c r="E12" s="329" t="s">
        <v>498</v>
      </c>
      <c r="F12" s="330" t="s">
        <v>103</v>
      </c>
      <c r="G12" s="330" t="s">
        <v>100</v>
      </c>
      <c r="H12" s="330"/>
      <c r="I12" s="109">
        <v>0.0010547453703703704</v>
      </c>
      <c r="J12" s="331" t="s">
        <v>102</v>
      </c>
      <c r="K12" s="205"/>
      <c r="L12" s="205"/>
      <c r="M12" s="205"/>
      <c r="N12" s="205"/>
    </row>
    <row r="13" spans="1:17" s="22" customFormat="1" ht="18" customHeight="1">
      <c r="A13" s="32">
        <v>7</v>
      </c>
      <c r="B13" s="303">
        <v>49</v>
      </c>
      <c r="C13" s="328" t="s">
        <v>455</v>
      </c>
      <c r="D13" s="327" t="s">
        <v>456</v>
      </c>
      <c r="E13" s="329" t="s">
        <v>457</v>
      </c>
      <c r="F13" s="330" t="s">
        <v>79</v>
      </c>
      <c r="G13" s="330" t="s">
        <v>207</v>
      </c>
      <c r="H13" s="330"/>
      <c r="I13" s="109">
        <v>0.0011133101851851853</v>
      </c>
      <c r="J13" s="331" t="s">
        <v>944</v>
      </c>
      <c r="K13" s="205"/>
      <c r="L13" s="205"/>
      <c r="M13" s="205"/>
      <c r="N13" s="223"/>
      <c r="Q13" s="45"/>
    </row>
    <row r="14" spans="3:9" s="38" customFormat="1" ht="18" customHeight="1" thickBot="1">
      <c r="C14" s="39">
        <v>2</v>
      </c>
      <c r="D14" s="39" t="s">
        <v>947</v>
      </c>
      <c r="E14" s="43"/>
      <c r="F14" s="43"/>
      <c r="G14" s="43"/>
      <c r="H14" s="41"/>
      <c r="I14" s="47"/>
    </row>
    <row r="15" spans="1:17" s="14" customFormat="1" ht="18" customHeight="1" thickBot="1">
      <c r="A15" s="97" t="s">
        <v>21</v>
      </c>
      <c r="B15" s="117" t="s">
        <v>19</v>
      </c>
      <c r="C15" s="11" t="s">
        <v>0</v>
      </c>
      <c r="D15" s="12" t="s">
        <v>1</v>
      </c>
      <c r="E15" s="13" t="s">
        <v>10</v>
      </c>
      <c r="F15" s="48" t="s">
        <v>2</v>
      </c>
      <c r="G15" s="68" t="s">
        <v>3</v>
      </c>
      <c r="H15" s="68" t="s">
        <v>16</v>
      </c>
      <c r="I15" s="13" t="s">
        <v>4</v>
      </c>
      <c r="J15" s="49" t="s">
        <v>5</v>
      </c>
      <c r="K15" s="210"/>
      <c r="L15" s="200"/>
      <c r="M15" s="200"/>
      <c r="N15" s="209"/>
      <c r="O15" s="216"/>
      <c r="P15" s="22"/>
      <c r="Q15" s="22"/>
    </row>
    <row r="16" spans="1:15" s="22" customFormat="1" ht="18" customHeight="1">
      <c r="A16" s="32">
        <v>8</v>
      </c>
      <c r="B16" s="303">
        <v>95</v>
      </c>
      <c r="C16" s="328" t="s">
        <v>65</v>
      </c>
      <c r="D16" s="327" t="s">
        <v>620</v>
      </c>
      <c r="E16" s="329" t="s">
        <v>621</v>
      </c>
      <c r="F16" s="330" t="s">
        <v>118</v>
      </c>
      <c r="G16" s="330" t="s">
        <v>115</v>
      </c>
      <c r="H16" s="330"/>
      <c r="I16" s="109">
        <v>0.0010827546296296295</v>
      </c>
      <c r="J16" s="331" t="s">
        <v>116</v>
      </c>
      <c r="K16" s="200"/>
      <c r="L16" s="201"/>
      <c r="M16" s="200"/>
      <c r="N16" s="201"/>
      <c r="O16" s="216"/>
    </row>
    <row r="17" spans="1:17" s="22" customFormat="1" ht="18" customHeight="1">
      <c r="A17" s="32">
        <v>9</v>
      </c>
      <c r="B17" s="303">
        <v>48</v>
      </c>
      <c r="C17" s="328" t="s">
        <v>450</v>
      </c>
      <c r="D17" s="327" t="s">
        <v>451</v>
      </c>
      <c r="E17" s="329" t="s">
        <v>452</v>
      </c>
      <c r="F17" s="330" t="s">
        <v>79</v>
      </c>
      <c r="G17" s="330" t="s">
        <v>207</v>
      </c>
      <c r="H17" s="330"/>
      <c r="I17" s="109">
        <v>0.0011506944444444444</v>
      </c>
      <c r="J17" s="331" t="s">
        <v>943</v>
      </c>
      <c r="K17" s="220"/>
      <c r="L17" s="201"/>
      <c r="M17" s="219"/>
      <c r="N17" s="220"/>
      <c r="O17" s="216"/>
      <c r="Q17" s="45"/>
    </row>
    <row r="18" spans="1:17" s="22" customFormat="1" ht="18" customHeight="1">
      <c r="A18" s="32">
        <v>10</v>
      </c>
      <c r="B18" s="303">
        <v>6</v>
      </c>
      <c r="C18" s="328" t="s">
        <v>314</v>
      </c>
      <c r="D18" s="327" t="s">
        <v>315</v>
      </c>
      <c r="E18" s="329" t="s">
        <v>316</v>
      </c>
      <c r="F18" s="330" t="s">
        <v>62</v>
      </c>
      <c r="G18" s="330" t="s">
        <v>152</v>
      </c>
      <c r="H18" s="330"/>
      <c r="I18" s="109">
        <v>0.0010686342592592592</v>
      </c>
      <c r="J18" s="331" t="s">
        <v>154</v>
      </c>
      <c r="K18" s="217"/>
      <c r="L18" s="217"/>
      <c r="M18" s="209"/>
      <c r="N18" s="209"/>
      <c r="O18" s="217"/>
      <c r="P18" s="45"/>
      <c r="Q18" s="45"/>
    </row>
    <row r="19" spans="1:17" s="22" customFormat="1" ht="18" customHeight="1">
      <c r="A19" s="32">
        <v>11</v>
      </c>
      <c r="B19" s="303">
        <v>51</v>
      </c>
      <c r="C19" s="328" t="s">
        <v>210</v>
      </c>
      <c r="D19" s="327" t="s">
        <v>252</v>
      </c>
      <c r="E19" s="329">
        <v>36625</v>
      </c>
      <c r="F19" s="330" t="s">
        <v>208</v>
      </c>
      <c r="G19" s="330"/>
      <c r="H19" s="330"/>
      <c r="I19" s="109">
        <v>0.0012317129629629629</v>
      </c>
      <c r="J19" s="331" t="s">
        <v>459</v>
      </c>
      <c r="K19" s="200"/>
      <c r="L19" s="200"/>
      <c r="M19" s="200"/>
      <c r="N19" s="200"/>
      <c r="O19" s="208"/>
      <c r="P19" s="45"/>
      <c r="Q19" s="45"/>
    </row>
    <row r="20" spans="1:15" s="22" customFormat="1" ht="18" customHeight="1">
      <c r="A20" s="32">
        <v>12</v>
      </c>
      <c r="B20" s="303">
        <v>50</v>
      </c>
      <c r="C20" s="328" t="s">
        <v>65</v>
      </c>
      <c r="D20" s="327" t="s">
        <v>458</v>
      </c>
      <c r="E20" s="329" t="s">
        <v>333</v>
      </c>
      <c r="F20" s="330" t="s">
        <v>79</v>
      </c>
      <c r="G20" s="330" t="s">
        <v>207</v>
      </c>
      <c r="H20" s="330"/>
      <c r="I20" s="109">
        <v>0.0012163194444444446</v>
      </c>
      <c r="J20" s="331" t="s">
        <v>942</v>
      </c>
      <c r="K20" s="200"/>
      <c r="L20" s="200"/>
      <c r="M20" s="200"/>
      <c r="N20" s="200"/>
      <c r="O20" s="208"/>
    </row>
    <row r="21" spans="1:17" s="22" customFormat="1" ht="18" customHeight="1">
      <c r="A21" s="32">
        <v>13</v>
      </c>
      <c r="B21" s="303">
        <v>52</v>
      </c>
      <c r="C21" s="328" t="s">
        <v>130</v>
      </c>
      <c r="D21" s="327" t="s">
        <v>460</v>
      </c>
      <c r="E21" s="329">
        <v>36844</v>
      </c>
      <c r="F21" s="330" t="s">
        <v>208</v>
      </c>
      <c r="G21" s="330"/>
      <c r="H21" s="330"/>
      <c r="I21" s="109">
        <v>0.0012002314814814816</v>
      </c>
      <c r="J21" s="331" t="s">
        <v>459</v>
      </c>
      <c r="K21" s="45"/>
      <c r="L21" s="45"/>
      <c r="M21" s="45"/>
      <c r="N21" s="45"/>
      <c r="O21" s="45"/>
      <c r="P21" s="45"/>
      <c r="Q21" s="45"/>
    </row>
    <row r="22" spans="11:15" ht="18">
      <c r="K22" s="200"/>
      <c r="L22" s="200"/>
      <c r="M22" s="200"/>
      <c r="N22" s="200"/>
      <c r="O22" s="208"/>
    </row>
    <row r="23" spans="11:16" ht="18">
      <c r="K23" s="205"/>
      <c r="L23" s="205"/>
      <c r="M23" s="205"/>
      <c r="N23" s="205"/>
      <c r="O23" s="22"/>
      <c r="P23" s="22"/>
    </row>
    <row r="24" spans="11:16" ht="18">
      <c r="K24" s="205"/>
      <c r="L24" s="205"/>
      <c r="M24" s="205"/>
      <c r="N24" s="205"/>
      <c r="O24" s="22"/>
      <c r="P24" s="22"/>
    </row>
    <row r="25" spans="11:16" ht="18">
      <c r="K25" s="205"/>
      <c r="L25" s="205"/>
      <c r="M25" s="205"/>
      <c r="N25" s="205"/>
      <c r="O25" s="22"/>
      <c r="P25" s="22"/>
    </row>
    <row r="26" spans="11:16" ht="18">
      <c r="K26" s="213"/>
      <c r="L26" s="224"/>
      <c r="M26" s="213"/>
      <c r="N26" s="213"/>
      <c r="O26" s="22"/>
      <c r="P26" s="22"/>
    </row>
    <row r="27" spans="5:16" ht="18">
      <c r="E27" s="45"/>
      <c r="F27" s="45"/>
      <c r="G27" s="45"/>
      <c r="H27" s="45"/>
      <c r="I27" s="45"/>
      <c r="J27" s="45"/>
      <c r="K27" s="226"/>
      <c r="L27" s="225"/>
      <c r="M27" s="225"/>
      <c r="N27" s="226"/>
      <c r="O27" s="22"/>
      <c r="P27" s="22"/>
    </row>
    <row r="28" spans="5:16" ht="18">
      <c r="E28" s="45"/>
      <c r="F28" s="45"/>
      <c r="G28" s="45"/>
      <c r="H28" s="45"/>
      <c r="I28" s="45"/>
      <c r="J28" s="45"/>
      <c r="K28" s="205"/>
      <c r="L28" s="205"/>
      <c r="M28" s="205"/>
      <c r="N28" s="223"/>
      <c r="O28" s="22"/>
      <c r="P28" s="22"/>
    </row>
    <row r="29" spans="5:16" ht="18">
      <c r="E29" s="45"/>
      <c r="F29" s="45"/>
      <c r="G29" s="45"/>
      <c r="H29" s="45"/>
      <c r="I29" s="45"/>
      <c r="J29" s="45"/>
      <c r="K29" s="205"/>
      <c r="L29" s="205"/>
      <c r="M29" s="205"/>
      <c r="N29" s="205"/>
      <c r="O29" s="22"/>
      <c r="P29" s="22"/>
    </row>
    <row r="30" spans="5:16" ht="18">
      <c r="E30" s="45"/>
      <c r="F30" s="45"/>
      <c r="G30" s="45"/>
      <c r="H30" s="45"/>
      <c r="I30" s="45"/>
      <c r="J30" s="45"/>
      <c r="K30" s="205"/>
      <c r="L30" s="205"/>
      <c r="M30" s="205"/>
      <c r="N30" s="223"/>
      <c r="O30" s="22"/>
      <c r="P30" s="22"/>
    </row>
    <row r="31" spans="5:16" ht="18">
      <c r="E31" s="45"/>
      <c r="F31" s="45"/>
      <c r="G31" s="45"/>
      <c r="H31" s="45"/>
      <c r="I31" s="45"/>
      <c r="J31" s="45"/>
      <c r="K31" s="205"/>
      <c r="L31" s="205"/>
      <c r="M31" s="205"/>
      <c r="N31" s="223"/>
      <c r="O31" s="22"/>
      <c r="P31" s="22"/>
    </row>
    <row r="32" spans="5:16" ht="18">
      <c r="E32" s="45"/>
      <c r="F32" s="45"/>
      <c r="G32" s="45"/>
      <c r="H32" s="45"/>
      <c r="I32" s="45"/>
      <c r="J32" s="45"/>
      <c r="K32" s="205"/>
      <c r="L32" s="205"/>
      <c r="M32" s="205"/>
      <c r="N32" s="223"/>
      <c r="O32" s="22"/>
      <c r="P32" s="22"/>
    </row>
    <row r="33" spans="11:16" s="45" customFormat="1" ht="18">
      <c r="K33" s="205"/>
      <c r="L33" s="205"/>
      <c r="M33" s="205"/>
      <c r="N33" s="223"/>
      <c r="O33" s="22"/>
      <c r="P33" s="22"/>
    </row>
    <row r="34" spans="11:16" s="45" customFormat="1" ht="18">
      <c r="K34" s="205"/>
      <c r="L34" s="205"/>
      <c r="M34" s="205"/>
      <c r="N34" s="223"/>
      <c r="O34" s="22"/>
      <c r="P34" s="22"/>
    </row>
    <row r="35" spans="11:16" s="45" customFormat="1" ht="18">
      <c r="K35" s="205"/>
      <c r="L35" s="205"/>
      <c r="M35" s="205"/>
      <c r="N35" s="223"/>
      <c r="O35" s="22"/>
      <c r="P35" s="22"/>
    </row>
    <row r="36" spans="11:16" s="45" customFormat="1" ht="18">
      <c r="K36" s="205"/>
      <c r="L36" s="205"/>
      <c r="M36" s="205"/>
      <c r="N36" s="205"/>
      <c r="O36" s="22"/>
      <c r="P36" s="22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2060"/>
  </sheetPr>
  <dimension ref="A1:S3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1.57421875" style="45" bestFit="1" customWidth="1"/>
    <col min="5" max="5" width="10.7109375" style="58" customWidth="1"/>
    <col min="6" max="6" width="18.00390625" style="59" bestFit="1" customWidth="1"/>
    <col min="7" max="7" width="18.28125" style="59" bestFit="1" customWidth="1"/>
    <col min="8" max="8" width="15.7109375" style="59" bestFit="1" customWidth="1"/>
    <col min="9" max="9" width="5.8515625" style="59" bestFit="1" customWidth="1"/>
    <col min="10" max="10" width="9.140625" style="54" customWidth="1"/>
    <col min="11" max="11" width="5.28125" style="54" bestFit="1" customWidth="1"/>
    <col min="12" max="12" width="23.8515625" style="37" bestFit="1" customWidth="1"/>
    <col min="13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7"/>
    </row>
    <row r="4" spans="3:11" s="38" customFormat="1" ht="15.75">
      <c r="C4" s="39" t="s">
        <v>276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8" customHeight="1" thickBot="1">
      <c r="C5" s="39"/>
      <c r="D5" s="39"/>
      <c r="E5" s="43"/>
      <c r="F5" s="43"/>
      <c r="G5" s="43"/>
      <c r="H5" s="41"/>
      <c r="I5" s="41"/>
      <c r="J5" s="47"/>
      <c r="K5" s="47"/>
    </row>
    <row r="6" spans="1:19" s="14" customFormat="1" ht="18" customHeight="1" thickBot="1">
      <c r="A6" s="97" t="s">
        <v>20</v>
      </c>
      <c r="B6" s="117" t="s">
        <v>19</v>
      </c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" t="s">
        <v>4</v>
      </c>
      <c r="K6" s="77" t="s">
        <v>14</v>
      </c>
      <c r="L6" s="49" t="s">
        <v>5</v>
      </c>
      <c r="M6" s="210"/>
      <c r="N6" s="200"/>
      <c r="O6" s="200"/>
      <c r="P6" s="209"/>
      <c r="Q6" s="216"/>
      <c r="R6" s="22"/>
      <c r="S6" s="22"/>
    </row>
    <row r="7" spans="1:19" s="221" customFormat="1" ht="18" customHeight="1">
      <c r="A7" s="32">
        <v>1</v>
      </c>
      <c r="B7" s="303">
        <v>141</v>
      </c>
      <c r="C7" s="328" t="s">
        <v>213</v>
      </c>
      <c r="D7" s="327" t="s">
        <v>804</v>
      </c>
      <c r="E7" s="329" t="s">
        <v>805</v>
      </c>
      <c r="F7" s="330" t="s">
        <v>134</v>
      </c>
      <c r="G7" s="330" t="s">
        <v>132</v>
      </c>
      <c r="H7" s="330"/>
      <c r="I7" s="91">
        <v>12</v>
      </c>
      <c r="J7" s="109">
        <v>0.0009834490740740739</v>
      </c>
      <c r="K7" s="27" t="str">
        <f aca="true" t="shared" si="0" ref="K7:K19">IF(ISBLANK(J7),"",IF(J7&lt;=0.000966435185185185,"KSM",IF(J7&lt;=0.00101273148148148,"I A",IF(J7&lt;=0.00108217592592593,"II A",IF(J7&lt;=0.00118634259259259,"III A",IF(J7&lt;=0.00130208333333333,"I JA",IF(J7&lt;=0.00140625,"II JA",IF(J7&lt;=0.00147569444444444,"III JA"))))))))</f>
        <v>I A</v>
      </c>
      <c r="L7" s="331" t="s">
        <v>148</v>
      </c>
      <c r="M7" s="205"/>
      <c r="N7" s="205"/>
      <c r="O7" s="205"/>
      <c r="P7" s="223"/>
      <c r="Q7" s="22"/>
      <c r="R7" s="22"/>
      <c r="S7" s="45"/>
    </row>
    <row r="8" spans="1:19" s="22" customFormat="1" ht="18" customHeight="1">
      <c r="A8" s="32">
        <v>2</v>
      </c>
      <c r="B8" s="303">
        <v>166</v>
      </c>
      <c r="C8" s="328" t="s">
        <v>89</v>
      </c>
      <c r="D8" s="327" t="s">
        <v>879</v>
      </c>
      <c r="E8" s="329" t="s">
        <v>642</v>
      </c>
      <c r="F8" s="330" t="s">
        <v>142</v>
      </c>
      <c r="G8" s="330" t="s">
        <v>143</v>
      </c>
      <c r="H8" s="330" t="s">
        <v>144</v>
      </c>
      <c r="I8" s="91">
        <v>8</v>
      </c>
      <c r="J8" s="222">
        <v>0.0010114583333333334</v>
      </c>
      <c r="K8" s="27" t="str">
        <f t="shared" si="0"/>
        <v>I A</v>
      </c>
      <c r="L8" s="331" t="s">
        <v>881</v>
      </c>
      <c r="M8" s="205"/>
      <c r="N8" s="205"/>
      <c r="O8" s="205"/>
      <c r="P8" s="205"/>
      <c r="S8" s="45"/>
    </row>
    <row r="9" spans="1:17" s="22" customFormat="1" ht="18" customHeight="1">
      <c r="A9" s="32">
        <v>3</v>
      </c>
      <c r="B9" s="303">
        <v>69</v>
      </c>
      <c r="C9" s="328" t="s">
        <v>380</v>
      </c>
      <c r="D9" s="327" t="s">
        <v>93</v>
      </c>
      <c r="E9" s="329" t="s">
        <v>498</v>
      </c>
      <c r="F9" s="330" t="s">
        <v>103</v>
      </c>
      <c r="G9" s="330" t="s">
        <v>100</v>
      </c>
      <c r="H9" s="330"/>
      <c r="I9" s="91">
        <v>5</v>
      </c>
      <c r="J9" s="109">
        <v>0.0010547453703703704</v>
      </c>
      <c r="K9" s="27" t="str">
        <f t="shared" si="0"/>
        <v>II A</v>
      </c>
      <c r="L9" s="331" t="s">
        <v>102</v>
      </c>
      <c r="M9" s="217"/>
      <c r="N9" s="201"/>
      <c r="O9" s="200"/>
      <c r="P9" s="209"/>
      <c r="Q9" s="218"/>
    </row>
    <row r="10" spans="1:17" s="22" customFormat="1" ht="18" customHeight="1">
      <c r="A10" s="32">
        <v>4</v>
      </c>
      <c r="B10" s="303">
        <v>183</v>
      </c>
      <c r="C10" s="328" t="s">
        <v>927</v>
      </c>
      <c r="D10" s="327" t="s">
        <v>261</v>
      </c>
      <c r="E10" s="329" t="s">
        <v>920</v>
      </c>
      <c r="F10" s="330" t="s">
        <v>59</v>
      </c>
      <c r="G10" s="330" t="s">
        <v>146</v>
      </c>
      <c r="H10" s="330"/>
      <c r="I10" s="91">
        <v>3</v>
      </c>
      <c r="J10" s="109">
        <v>0.0010575231481481481</v>
      </c>
      <c r="K10" s="27" t="str">
        <f t="shared" si="0"/>
        <v>II A</v>
      </c>
      <c r="L10" s="331" t="s">
        <v>193</v>
      </c>
      <c r="M10" s="210"/>
      <c r="N10" s="200"/>
      <c r="O10" s="200"/>
      <c r="P10" s="209"/>
      <c r="Q10" s="216"/>
    </row>
    <row r="11" spans="1:19" s="22" customFormat="1" ht="18" customHeight="1">
      <c r="A11" s="32">
        <v>5</v>
      </c>
      <c r="B11" s="303">
        <v>6</v>
      </c>
      <c r="C11" s="328" t="s">
        <v>314</v>
      </c>
      <c r="D11" s="327" t="s">
        <v>315</v>
      </c>
      <c r="E11" s="329" t="s">
        <v>316</v>
      </c>
      <c r="F11" s="330" t="s">
        <v>62</v>
      </c>
      <c r="G11" s="330" t="s">
        <v>152</v>
      </c>
      <c r="H11" s="330"/>
      <c r="I11" s="91">
        <v>2</v>
      </c>
      <c r="J11" s="109">
        <v>0.0010686342592592592</v>
      </c>
      <c r="K11" s="27" t="str">
        <f t="shared" si="0"/>
        <v>II A</v>
      </c>
      <c r="L11" s="331" t="s">
        <v>154</v>
      </c>
      <c r="M11" s="209"/>
      <c r="N11" s="217"/>
      <c r="O11" s="209"/>
      <c r="P11" s="209"/>
      <c r="Q11" s="218"/>
      <c r="S11" s="45"/>
    </row>
    <row r="12" spans="1:16" s="22" customFormat="1" ht="18" customHeight="1">
      <c r="A12" s="32">
        <v>6</v>
      </c>
      <c r="B12" s="303">
        <v>95</v>
      </c>
      <c r="C12" s="328" t="s">
        <v>65</v>
      </c>
      <c r="D12" s="327" t="s">
        <v>620</v>
      </c>
      <c r="E12" s="329" t="s">
        <v>621</v>
      </c>
      <c r="F12" s="330" t="s">
        <v>118</v>
      </c>
      <c r="G12" s="330" t="s">
        <v>115</v>
      </c>
      <c r="H12" s="330"/>
      <c r="I12" s="91">
        <v>1</v>
      </c>
      <c r="J12" s="109">
        <v>0.0010827546296296295</v>
      </c>
      <c r="K12" s="27" t="str">
        <f t="shared" si="0"/>
        <v>III A</v>
      </c>
      <c r="L12" s="331" t="s">
        <v>116</v>
      </c>
      <c r="M12" s="205"/>
      <c r="N12" s="205"/>
      <c r="O12" s="205"/>
      <c r="P12" s="205"/>
    </row>
    <row r="13" spans="1:19" s="22" customFormat="1" ht="18" customHeight="1">
      <c r="A13" s="32">
        <v>7</v>
      </c>
      <c r="B13" s="303">
        <v>36</v>
      </c>
      <c r="C13" s="328" t="s">
        <v>184</v>
      </c>
      <c r="D13" s="327" t="s">
        <v>400</v>
      </c>
      <c r="E13" s="329" t="s">
        <v>401</v>
      </c>
      <c r="F13" s="330" t="s">
        <v>141</v>
      </c>
      <c r="G13" s="330" t="s">
        <v>160</v>
      </c>
      <c r="H13" s="330"/>
      <c r="I13" s="267"/>
      <c r="J13" s="109">
        <v>0.0010913194444444445</v>
      </c>
      <c r="K13" s="27" t="str">
        <f t="shared" si="0"/>
        <v>III A</v>
      </c>
      <c r="L13" s="331" t="s">
        <v>161</v>
      </c>
      <c r="M13" s="205"/>
      <c r="N13" s="205"/>
      <c r="O13" s="205"/>
      <c r="P13" s="223"/>
      <c r="S13" s="45"/>
    </row>
    <row r="14" spans="1:17" s="22" customFormat="1" ht="18" customHeight="1">
      <c r="A14" s="32">
        <v>8</v>
      </c>
      <c r="B14" s="303">
        <v>70</v>
      </c>
      <c r="C14" s="328" t="s">
        <v>65</v>
      </c>
      <c r="D14" s="327" t="s">
        <v>499</v>
      </c>
      <c r="E14" s="329" t="s">
        <v>500</v>
      </c>
      <c r="F14" s="330" t="s">
        <v>103</v>
      </c>
      <c r="G14" s="330" t="s">
        <v>501</v>
      </c>
      <c r="H14" s="330"/>
      <c r="I14" s="91"/>
      <c r="J14" s="109">
        <v>0.0010994212962962963</v>
      </c>
      <c r="K14" s="27" t="str">
        <f t="shared" si="0"/>
        <v>III A</v>
      </c>
      <c r="L14" s="331" t="s">
        <v>502</v>
      </c>
      <c r="M14" s="200"/>
      <c r="N14" s="201"/>
      <c r="O14" s="200"/>
      <c r="P14" s="201"/>
      <c r="Q14" s="216"/>
    </row>
    <row r="15" spans="1:19" s="22" customFormat="1" ht="18" customHeight="1">
      <c r="A15" s="32">
        <v>9</v>
      </c>
      <c r="B15" s="303">
        <v>49</v>
      </c>
      <c r="C15" s="328" t="s">
        <v>455</v>
      </c>
      <c r="D15" s="327" t="s">
        <v>456</v>
      </c>
      <c r="E15" s="329" t="s">
        <v>457</v>
      </c>
      <c r="F15" s="330" t="s">
        <v>79</v>
      </c>
      <c r="G15" s="330" t="s">
        <v>207</v>
      </c>
      <c r="H15" s="330"/>
      <c r="I15" s="91"/>
      <c r="J15" s="109">
        <v>0.0011133101851851853</v>
      </c>
      <c r="K15" s="27" t="str">
        <f t="shared" si="0"/>
        <v>III A</v>
      </c>
      <c r="L15" s="331" t="s">
        <v>944</v>
      </c>
      <c r="M15" s="220"/>
      <c r="N15" s="201"/>
      <c r="O15" s="219"/>
      <c r="P15" s="220"/>
      <c r="Q15" s="216"/>
      <c r="S15" s="45"/>
    </row>
    <row r="16" spans="1:19" s="22" customFormat="1" ht="18" customHeight="1">
      <c r="A16" s="32">
        <v>10</v>
      </c>
      <c r="B16" s="303">
        <v>48</v>
      </c>
      <c r="C16" s="328" t="s">
        <v>450</v>
      </c>
      <c r="D16" s="327" t="s">
        <v>451</v>
      </c>
      <c r="E16" s="329" t="s">
        <v>452</v>
      </c>
      <c r="F16" s="330" t="s">
        <v>79</v>
      </c>
      <c r="G16" s="330" t="s">
        <v>207</v>
      </c>
      <c r="H16" s="330"/>
      <c r="I16" s="267"/>
      <c r="J16" s="109">
        <v>0.0011506944444444444</v>
      </c>
      <c r="K16" s="27" t="str">
        <f t="shared" si="0"/>
        <v>III A</v>
      </c>
      <c r="L16" s="331" t="s">
        <v>943</v>
      </c>
      <c r="M16" s="217"/>
      <c r="N16" s="217"/>
      <c r="O16" s="209"/>
      <c r="P16" s="209"/>
      <c r="Q16" s="217"/>
      <c r="R16" s="45"/>
      <c r="S16" s="45"/>
    </row>
    <row r="17" spans="1:19" s="22" customFormat="1" ht="18" customHeight="1">
      <c r="A17" s="32">
        <v>11</v>
      </c>
      <c r="B17" s="303">
        <v>52</v>
      </c>
      <c r="C17" s="328" t="s">
        <v>130</v>
      </c>
      <c r="D17" s="327" t="s">
        <v>460</v>
      </c>
      <c r="E17" s="329">
        <v>36844</v>
      </c>
      <c r="F17" s="330" t="s">
        <v>208</v>
      </c>
      <c r="G17" s="330"/>
      <c r="H17" s="330"/>
      <c r="I17" s="91"/>
      <c r="J17" s="109">
        <v>0.0012002314814814816</v>
      </c>
      <c r="K17" s="27" t="str">
        <f t="shared" si="0"/>
        <v>I JA</v>
      </c>
      <c r="L17" s="331" t="s">
        <v>459</v>
      </c>
      <c r="M17" s="200"/>
      <c r="N17" s="200"/>
      <c r="O17" s="200"/>
      <c r="P17" s="200"/>
      <c r="Q17" s="208"/>
      <c r="R17" s="45"/>
      <c r="S17" s="45"/>
    </row>
    <row r="18" spans="1:17" s="22" customFormat="1" ht="18" customHeight="1">
      <c r="A18" s="32">
        <v>12</v>
      </c>
      <c r="B18" s="303">
        <v>50</v>
      </c>
      <c r="C18" s="328" t="s">
        <v>65</v>
      </c>
      <c r="D18" s="327" t="s">
        <v>458</v>
      </c>
      <c r="E18" s="329" t="s">
        <v>333</v>
      </c>
      <c r="F18" s="330" t="s">
        <v>79</v>
      </c>
      <c r="G18" s="330" t="s">
        <v>207</v>
      </c>
      <c r="H18" s="330"/>
      <c r="I18" s="91" t="s">
        <v>406</v>
      </c>
      <c r="J18" s="109">
        <v>0.0012163194444444446</v>
      </c>
      <c r="K18" s="27" t="str">
        <f t="shared" si="0"/>
        <v>I JA</v>
      </c>
      <c r="L18" s="331" t="s">
        <v>942</v>
      </c>
      <c r="M18" s="200"/>
      <c r="N18" s="200"/>
      <c r="O18" s="200"/>
      <c r="P18" s="200"/>
      <c r="Q18" s="208"/>
    </row>
    <row r="19" spans="1:19" s="22" customFormat="1" ht="18" customHeight="1">
      <c r="A19" s="32">
        <v>13</v>
      </c>
      <c r="B19" s="303">
        <v>51</v>
      </c>
      <c r="C19" s="328" t="s">
        <v>210</v>
      </c>
      <c r="D19" s="327" t="s">
        <v>252</v>
      </c>
      <c r="E19" s="329">
        <v>36625</v>
      </c>
      <c r="F19" s="330" t="s">
        <v>208</v>
      </c>
      <c r="G19" s="330"/>
      <c r="H19" s="330"/>
      <c r="I19" s="91"/>
      <c r="J19" s="109">
        <v>0.0012317129629629629</v>
      </c>
      <c r="K19" s="27" t="str">
        <f t="shared" si="0"/>
        <v>I JA</v>
      </c>
      <c r="L19" s="331" t="s">
        <v>459</v>
      </c>
      <c r="M19" s="45"/>
      <c r="N19" s="45"/>
      <c r="O19" s="45"/>
      <c r="P19" s="45"/>
      <c r="Q19" s="45"/>
      <c r="R19" s="45"/>
      <c r="S19" s="45"/>
    </row>
    <row r="20" spans="13:17" ht="18">
      <c r="M20" s="200"/>
      <c r="N20" s="200"/>
      <c r="O20" s="200"/>
      <c r="P20" s="200"/>
      <c r="Q20" s="208"/>
    </row>
    <row r="21" spans="13:18" ht="18">
      <c r="M21" s="205"/>
      <c r="N21" s="205"/>
      <c r="O21" s="205"/>
      <c r="P21" s="205"/>
      <c r="Q21" s="22"/>
      <c r="R21" s="22"/>
    </row>
    <row r="22" spans="13:18" ht="18">
      <c r="M22" s="205"/>
      <c r="N22" s="205"/>
      <c r="O22" s="205"/>
      <c r="P22" s="205"/>
      <c r="Q22" s="22"/>
      <c r="R22" s="22"/>
    </row>
    <row r="23" spans="13:18" ht="18">
      <c r="M23" s="205"/>
      <c r="N23" s="205"/>
      <c r="O23" s="205"/>
      <c r="P23" s="205"/>
      <c r="Q23" s="22"/>
      <c r="R23" s="22"/>
    </row>
    <row r="24" spans="13:18" ht="18">
      <c r="M24" s="213"/>
      <c r="N24" s="224"/>
      <c r="O24" s="213"/>
      <c r="P24" s="213"/>
      <c r="Q24" s="22"/>
      <c r="R24" s="22"/>
    </row>
    <row r="25" spans="5:18" ht="18">
      <c r="E25" s="45"/>
      <c r="F25" s="45"/>
      <c r="G25" s="45"/>
      <c r="H25" s="45"/>
      <c r="I25" s="45"/>
      <c r="J25" s="45"/>
      <c r="K25" s="45"/>
      <c r="L25" s="45"/>
      <c r="M25" s="226"/>
      <c r="N25" s="225"/>
      <c r="O25" s="225"/>
      <c r="P25" s="226"/>
      <c r="Q25" s="22"/>
      <c r="R25" s="22"/>
    </row>
    <row r="26" spans="5:18" ht="18">
      <c r="E26" s="45"/>
      <c r="F26" s="45"/>
      <c r="G26" s="45"/>
      <c r="H26" s="45"/>
      <c r="I26" s="45"/>
      <c r="J26" s="45"/>
      <c r="K26" s="45"/>
      <c r="L26" s="45"/>
      <c r="M26" s="205"/>
      <c r="N26" s="205"/>
      <c r="O26" s="205"/>
      <c r="P26" s="223"/>
      <c r="Q26" s="22"/>
      <c r="R26" s="22"/>
    </row>
    <row r="27" spans="5:18" ht="18">
      <c r="E27" s="45"/>
      <c r="F27" s="45"/>
      <c r="G27" s="45"/>
      <c r="H27" s="45"/>
      <c r="I27" s="45"/>
      <c r="J27" s="45"/>
      <c r="K27" s="45"/>
      <c r="L27" s="45"/>
      <c r="M27" s="205"/>
      <c r="N27" s="205"/>
      <c r="O27" s="205"/>
      <c r="P27" s="205"/>
      <c r="Q27" s="22"/>
      <c r="R27" s="22"/>
    </row>
    <row r="28" spans="5:18" ht="18">
      <c r="E28" s="45"/>
      <c r="F28" s="45"/>
      <c r="G28" s="45"/>
      <c r="H28" s="45"/>
      <c r="I28" s="45"/>
      <c r="J28" s="45"/>
      <c r="K28" s="45"/>
      <c r="L28" s="45"/>
      <c r="M28" s="205"/>
      <c r="N28" s="205"/>
      <c r="O28" s="205"/>
      <c r="P28" s="223"/>
      <c r="Q28" s="22"/>
      <c r="R28" s="22"/>
    </row>
    <row r="29" spans="5:18" ht="18">
      <c r="E29" s="45"/>
      <c r="F29" s="45"/>
      <c r="G29" s="45"/>
      <c r="H29" s="45"/>
      <c r="I29" s="45"/>
      <c r="J29" s="45"/>
      <c r="K29" s="45"/>
      <c r="L29" s="45"/>
      <c r="M29" s="205"/>
      <c r="N29" s="205"/>
      <c r="O29" s="205"/>
      <c r="P29" s="223"/>
      <c r="Q29" s="22"/>
      <c r="R29" s="22"/>
    </row>
    <row r="30" spans="5:18" ht="18">
      <c r="E30" s="45"/>
      <c r="F30" s="45"/>
      <c r="G30" s="45"/>
      <c r="H30" s="45"/>
      <c r="I30" s="45"/>
      <c r="J30" s="45"/>
      <c r="K30" s="45"/>
      <c r="L30" s="45"/>
      <c r="M30" s="205"/>
      <c r="N30" s="205"/>
      <c r="O30" s="205"/>
      <c r="P30" s="223"/>
      <c r="Q30" s="22"/>
      <c r="R30" s="22"/>
    </row>
    <row r="31" spans="5:18" ht="18">
      <c r="E31" s="45"/>
      <c r="F31" s="45"/>
      <c r="G31" s="45"/>
      <c r="H31" s="45"/>
      <c r="I31" s="45"/>
      <c r="J31" s="45"/>
      <c r="K31" s="45"/>
      <c r="L31" s="45"/>
      <c r="M31" s="205"/>
      <c r="N31" s="205"/>
      <c r="O31" s="205"/>
      <c r="P31" s="223"/>
      <c r="Q31" s="22"/>
      <c r="R31" s="22"/>
    </row>
    <row r="32" spans="5:18" ht="18">
      <c r="E32" s="45"/>
      <c r="F32" s="45"/>
      <c r="G32" s="45"/>
      <c r="H32" s="45"/>
      <c r="I32" s="45"/>
      <c r="J32" s="45"/>
      <c r="K32" s="45"/>
      <c r="L32" s="45"/>
      <c r="M32" s="205"/>
      <c r="N32" s="205"/>
      <c r="O32" s="205"/>
      <c r="P32" s="223"/>
      <c r="Q32" s="22"/>
      <c r="R32" s="22"/>
    </row>
    <row r="33" spans="5:18" ht="18">
      <c r="E33" s="45"/>
      <c r="F33" s="45"/>
      <c r="G33" s="45"/>
      <c r="H33" s="45"/>
      <c r="I33" s="45"/>
      <c r="J33" s="45"/>
      <c r="K33" s="45"/>
      <c r="L33" s="45"/>
      <c r="M33" s="205"/>
      <c r="N33" s="205"/>
      <c r="O33" s="205"/>
      <c r="P33" s="223"/>
      <c r="Q33" s="22"/>
      <c r="R33" s="22"/>
    </row>
    <row r="34" spans="5:18" ht="18">
      <c r="E34" s="45"/>
      <c r="F34" s="45"/>
      <c r="G34" s="45"/>
      <c r="H34" s="45"/>
      <c r="I34" s="45"/>
      <c r="J34" s="45"/>
      <c r="K34" s="45"/>
      <c r="L34" s="45"/>
      <c r="M34" s="205"/>
      <c r="N34" s="205"/>
      <c r="O34" s="205"/>
      <c r="P34" s="205"/>
      <c r="Q34" s="22"/>
      <c r="R34" s="22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2.00390625" style="22" bestFit="1" customWidth="1"/>
    <col min="5" max="5" width="10.7109375" style="44" customWidth="1"/>
    <col min="6" max="6" width="16.140625" style="46" bestFit="1" customWidth="1"/>
    <col min="7" max="7" width="18.28125" style="46" bestFit="1" customWidth="1"/>
    <col min="8" max="8" width="13.7109375" style="46" bestFit="1" customWidth="1"/>
    <col min="9" max="9" width="5.8515625" style="46" bestFit="1" customWidth="1"/>
    <col min="10" max="10" width="9.140625" style="25" customWidth="1"/>
    <col min="11" max="11" width="4.57421875" style="25" bestFit="1" customWidth="1"/>
    <col min="12" max="12" width="25.8515625" style="24" bestFit="1" customWidth="1"/>
    <col min="13" max="14" width="23.00390625" style="22" bestFit="1" customWidth="1"/>
    <col min="15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5.75">
      <c r="C4" s="61" t="s">
        <v>55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8" customHeight="1" thickBot="1">
      <c r="C5" s="231"/>
      <c r="D5" s="231"/>
      <c r="E5" s="43"/>
      <c r="F5" s="43"/>
      <c r="G5" s="43"/>
      <c r="H5" s="41"/>
      <c r="I5" s="41"/>
      <c r="J5" s="47"/>
      <c r="K5" s="47"/>
    </row>
    <row r="6" spans="1:12" s="14" customFormat="1" ht="18" customHeight="1" thickBot="1">
      <c r="A6" s="97" t="s">
        <v>20</v>
      </c>
      <c r="B6" s="117" t="s">
        <v>19</v>
      </c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" t="s">
        <v>4</v>
      </c>
      <c r="K6" s="77" t="s">
        <v>14</v>
      </c>
      <c r="L6" s="49" t="s">
        <v>5</v>
      </c>
    </row>
    <row r="7" spans="1:12" s="45" customFormat="1" ht="18" customHeight="1">
      <c r="A7" s="32">
        <v>1</v>
      </c>
      <c r="B7" s="303">
        <v>110</v>
      </c>
      <c r="C7" s="328" t="s">
        <v>700</v>
      </c>
      <c r="D7" s="327" t="s">
        <v>699</v>
      </c>
      <c r="E7" s="329" t="s">
        <v>516</v>
      </c>
      <c r="F7" s="330" t="s">
        <v>125</v>
      </c>
      <c r="G7" s="330" t="s">
        <v>124</v>
      </c>
      <c r="H7" s="330"/>
      <c r="I7" s="91">
        <v>16</v>
      </c>
      <c r="J7" s="109">
        <v>0.002160185185185185</v>
      </c>
      <c r="K7" s="17" t="str">
        <f aca="true" t="shared" si="0" ref="K7:K13">IF(ISBLANK(J7),"",IF(J7&lt;=0.00202546296296296,"KSM",IF(J7&lt;=0.00216435185185185,"I A",IF(J7&lt;=0.00233796296296296,"II A",IF(J7&lt;=0.00256944444444444,"III A",IF(J7&lt;=0.00280092592592593,"I JA",IF(J7&lt;=0.00303240740740741,"II JA",IF(J7&lt;=0.00320601851851852,"III JA"))))))))</f>
        <v>I A</v>
      </c>
      <c r="L7" s="331" t="s">
        <v>167</v>
      </c>
    </row>
    <row r="8" spans="1:12" s="45" customFormat="1" ht="18" customHeight="1">
      <c r="A8" s="32">
        <v>2</v>
      </c>
      <c r="B8" s="303">
        <v>1</v>
      </c>
      <c r="C8" s="328" t="s">
        <v>322</v>
      </c>
      <c r="D8" s="327" t="s">
        <v>289</v>
      </c>
      <c r="E8" s="329" t="s">
        <v>290</v>
      </c>
      <c r="F8" s="330" t="s">
        <v>62</v>
      </c>
      <c r="G8" s="330" t="s">
        <v>152</v>
      </c>
      <c r="H8" s="330"/>
      <c r="I8" s="91">
        <v>12</v>
      </c>
      <c r="J8" s="109">
        <v>0.0024224537037037036</v>
      </c>
      <c r="K8" s="17" t="str">
        <f t="shared" si="0"/>
        <v>III A</v>
      </c>
      <c r="L8" s="331" t="s">
        <v>153</v>
      </c>
    </row>
    <row r="9" spans="1:12" s="45" customFormat="1" ht="18" customHeight="1">
      <c r="A9" s="32">
        <v>3</v>
      </c>
      <c r="B9" s="303">
        <v>137</v>
      </c>
      <c r="C9" s="328" t="s">
        <v>789</v>
      </c>
      <c r="D9" s="327" t="s">
        <v>682</v>
      </c>
      <c r="E9" s="329" t="s">
        <v>790</v>
      </c>
      <c r="F9" s="330" t="s">
        <v>134</v>
      </c>
      <c r="G9" s="330" t="s">
        <v>132</v>
      </c>
      <c r="H9" s="330"/>
      <c r="I9" s="267">
        <v>9</v>
      </c>
      <c r="J9" s="109">
        <v>0.002443287037037037</v>
      </c>
      <c r="K9" s="17" t="str">
        <f t="shared" si="0"/>
        <v>III A</v>
      </c>
      <c r="L9" s="331" t="s">
        <v>148</v>
      </c>
    </row>
    <row r="10" spans="1:12" s="45" customFormat="1" ht="18" customHeight="1">
      <c r="A10" s="32">
        <v>4</v>
      </c>
      <c r="B10" s="303">
        <v>127</v>
      </c>
      <c r="C10" s="328" t="s">
        <v>157</v>
      </c>
      <c r="D10" s="327" t="s">
        <v>763</v>
      </c>
      <c r="E10" s="329">
        <v>37203</v>
      </c>
      <c r="F10" s="330" t="s">
        <v>53</v>
      </c>
      <c r="G10" s="330" t="s">
        <v>149</v>
      </c>
      <c r="H10" s="330" t="s">
        <v>757</v>
      </c>
      <c r="I10" s="91">
        <v>7</v>
      </c>
      <c r="J10" s="109">
        <v>0.0025008101851851853</v>
      </c>
      <c r="K10" s="17" t="str">
        <f t="shared" si="0"/>
        <v>III A</v>
      </c>
      <c r="L10" s="331" t="s">
        <v>758</v>
      </c>
    </row>
    <row r="11" spans="1:12" s="45" customFormat="1" ht="18" customHeight="1">
      <c r="A11" s="32">
        <v>5</v>
      </c>
      <c r="B11" s="303">
        <v>113</v>
      </c>
      <c r="C11" s="328" t="s">
        <v>349</v>
      </c>
      <c r="D11" s="327" t="s">
        <v>709</v>
      </c>
      <c r="E11" s="329" t="s">
        <v>534</v>
      </c>
      <c r="F11" s="330" t="s">
        <v>125</v>
      </c>
      <c r="G11" s="330" t="s">
        <v>124</v>
      </c>
      <c r="H11" s="330" t="s">
        <v>708</v>
      </c>
      <c r="I11" s="267">
        <v>6</v>
      </c>
      <c r="J11" s="109">
        <v>0.0025761574074074076</v>
      </c>
      <c r="K11" s="17" t="str">
        <f t="shared" si="0"/>
        <v>I JA</v>
      </c>
      <c r="L11" s="331" t="s">
        <v>123</v>
      </c>
    </row>
    <row r="12" spans="1:12" s="45" customFormat="1" ht="18" customHeight="1">
      <c r="A12" s="32">
        <v>6</v>
      </c>
      <c r="B12" s="303">
        <v>104</v>
      </c>
      <c r="C12" s="328" t="s">
        <v>692</v>
      </c>
      <c r="D12" s="327" t="s">
        <v>693</v>
      </c>
      <c r="E12" s="329">
        <v>37055</v>
      </c>
      <c r="F12" s="330" t="s">
        <v>119</v>
      </c>
      <c r="G12" s="330" t="s">
        <v>238</v>
      </c>
      <c r="H12" s="330"/>
      <c r="I12" s="91">
        <v>5</v>
      </c>
      <c r="J12" s="109">
        <v>0.00265162037037037</v>
      </c>
      <c r="K12" s="17" t="str">
        <f t="shared" si="0"/>
        <v>I JA</v>
      </c>
      <c r="L12" s="331" t="s">
        <v>166</v>
      </c>
    </row>
    <row r="13" spans="1:12" s="45" customFormat="1" ht="18" customHeight="1">
      <c r="A13" s="32">
        <v>7</v>
      </c>
      <c r="B13" s="303">
        <v>181</v>
      </c>
      <c r="C13" s="328" t="s">
        <v>926</v>
      </c>
      <c r="D13" s="327" t="s">
        <v>916</v>
      </c>
      <c r="E13" s="329" t="s">
        <v>917</v>
      </c>
      <c r="F13" s="330" t="s">
        <v>59</v>
      </c>
      <c r="G13" s="330" t="s">
        <v>146</v>
      </c>
      <c r="H13" s="330"/>
      <c r="I13" s="91">
        <v>4</v>
      </c>
      <c r="J13" s="109">
        <v>0.0026805555555555554</v>
      </c>
      <c r="K13" s="17" t="str">
        <f t="shared" si="0"/>
        <v>I JA</v>
      </c>
      <c r="L13" s="331" t="s">
        <v>193</v>
      </c>
    </row>
    <row r="14" spans="1:12" ht="12.75">
      <c r="A14"/>
      <c r="B14"/>
      <c r="C14"/>
      <c r="D14"/>
      <c r="E14"/>
      <c r="F14"/>
      <c r="G14"/>
      <c r="H14"/>
      <c r="I14"/>
      <c r="J14"/>
      <c r="K14"/>
      <c r="L14"/>
    </row>
    <row r="15" spans="1:12" ht="12.75">
      <c r="A15"/>
      <c r="B15"/>
      <c r="C15"/>
      <c r="D15"/>
      <c r="E15"/>
      <c r="F15"/>
      <c r="G15"/>
      <c r="H15"/>
      <c r="I15"/>
      <c r="J15"/>
      <c r="K15"/>
      <c r="L15"/>
    </row>
    <row r="16" spans="1:12" ht="12.75">
      <c r="A16"/>
      <c r="B16"/>
      <c r="C16"/>
      <c r="D16"/>
      <c r="E16"/>
      <c r="F16"/>
      <c r="G16"/>
      <c r="H16"/>
      <c r="I16"/>
      <c r="J16"/>
      <c r="K16"/>
      <c r="L16"/>
    </row>
    <row r="17" spans="1:12" ht="12.75">
      <c r="A17"/>
      <c r="B17"/>
      <c r="C17"/>
      <c r="D17"/>
      <c r="E17"/>
      <c r="F17"/>
      <c r="G17"/>
      <c r="H17"/>
      <c r="I17"/>
      <c r="J17"/>
      <c r="K17"/>
      <c r="L17"/>
    </row>
    <row r="18" spans="1:12" ht="12.75">
      <c r="A18"/>
      <c r="B18"/>
      <c r="C18"/>
      <c r="D18"/>
      <c r="E18"/>
      <c r="F18"/>
      <c r="G18"/>
      <c r="H18"/>
      <c r="I18"/>
      <c r="J18"/>
      <c r="K18"/>
      <c r="L18"/>
    </row>
    <row r="19" spans="1:12" ht="12.75">
      <c r="A19"/>
      <c r="B19"/>
      <c r="C19"/>
      <c r="D19"/>
      <c r="E19"/>
      <c r="F19"/>
      <c r="G19"/>
      <c r="H19"/>
      <c r="I19"/>
      <c r="J19"/>
      <c r="K19"/>
      <c r="L19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3.7109375" style="22" customWidth="1"/>
    <col min="5" max="5" width="10.7109375" style="44" customWidth="1"/>
    <col min="6" max="6" width="16.140625" style="46" bestFit="1" customWidth="1"/>
    <col min="7" max="7" width="12.8515625" style="46" bestFit="1" customWidth="1"/>
    <col min="8" max="8" width="13.7109375" style="46" bestFit="1" customWidth="1"/>
    <col min="9" max="9" width="5.8515625" style="46" bestFit="1" customWidth="1"/>
    <col min="10" max="10" width="9.140625" style="25" customWidth="1"/>
    <col min="11" max="11" width="4.57421875" style="25" bestFit="1" customWidth="1"/>
    <col min="12" max="12" width="23.140625" style="24" customWidth="1"/>
    <col min="13" max="14" width="23.00390625" style="22" bestFit="1" customWidth="1"/>
    <col min="15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5.75">
      <c r="C4" s="61" t="s">
        <v>277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8" customHeight="1" thickBot="1">
      <c r="C5" s="231"/>
      <c r="D5" s="231"/>
      <c r="E5" s="43"/>
      <c r="F5" s="43"/>
      <c r="G5" s="43"/>
      <c r="H5" s="41"/>
      <c r="I5" s="41"/>
      <c r="J5" s="47"/>
      <c r="K5" s="47"/>
    </row>
    <row r="6" spans="1:12" s="14" customFormat="1" ht="18" customHeight="1" thickBot="1">
      <c r="A6" s="97" t="s">
        <v>20</v>
      </c>
      <c r="B6" s="117" t="s">
        <v>19</v>
      </c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" t="s">
        <v>4</v>
      </c>
      <c r="K6" s="77" t="s">
        <v>14</v>
      </c>
      <c r="L6" s="49" t="s">
        <v>5</v>
      </c>
    </row>
    <row r="7" spans="1:12" s="45" customFormat="1" ht="18" customHeight="1">
      <c r="A7" s="32">
        <v>1</v>
      </c>
      <c r="B7" s="303">
        <v>93</v>
      </c>
      <c r="C7" s="328" t="s">
        <v>625</v>
      </c>
      <c r="D7" s="327" t="s">
        <v>615</v>
      </c>
      <c r="E7" s="329" t="s">
        <v>616</v>
      </c>
      <c r="F7" s="330" t="s">
        <v>118</v>
      </c>
      <c r="G7" s="330" t="s">
        <v>115</v>
      </c>
      <c r="H7" s="21"/>
      <c r="I7" s="91">
        <v>12</v>
      </c>
      <c r="J7" s="109">
        <v>0.0021906250000000003</v>
      </c>
      <c r="K7" s="17" t="str">
        <f>IF(ISBLANK(J7),"",IF(J7&lt;=0.00202546296296296,"KSM",IF(J7&lt;=0.00216435185185185,"I A",IF(J7&lt;=0.00233796296296296,"II A",IF(J7&lt;=0.00256944444444444,"III A",IF(J7&lt;=0.00280092592592593,"I JA",IF(J7&lt;=0.00303240740740741,"II JA",IF(J7&lt;=0.00320601851851852,"III JA"))))))))</f>
        <v>II A</v>
      </c>
      <c r="L7" s="331" t="s">
        <v>116</v>
      </c>
    </row>
    <row r="8" spans="1:12" s="45" customFormat="1" ht="18" customHeight="1">
      <c r="A8" s="32">
        <v>2</v>
      </c>
      <c r="B8" s="303">
        <v>97</v>
      </c>
      <c r="C8" s="328" t="s">
        <v>622</v>
      </c>
      <c r="D8" s="327" t="s">
        <v>623</v>
      </c>
      <c r="E8" s="329" t="s">
        <v>624</v>
      </c>
      <c r="F8" s="330" t="s">
        <v>118</v>
      </c>
      <c r="G8" s="330" t="s">
        <v>115</v>
      </c>
      <c r="H8" s="266"/>
      <c r="I8" s="267">
        <v>8</v>
      </c>
      <c r="J8" s="109">
        <v>0.0025011574074074072</v>
      </c>
      <c r="K8" s="17" t="str">
        <f>IF(ISBLANK(J8),"",IF(J8&lt;=0.00202546296296296,"KSM",IF(J8&lt;=0.00216435185185185,"I A",IF(J8&lt;=0.00233796296296296,"II A",IF(J8&lt;=0.00256944444444444,"III A",IF(J8&lt;=0.00280092592592593,"I JA",IF(J8&lt;=0.00303240740740741,"II JA",IF(J8&lt;=0.00320601851851852,"III JA"))))))))</f>
        <v>III A</v>
      </c>
      <c r="L8" s="331" t="s">
        <v>116</v>
      </c>
    </row>
    <row r="9" spans="1:12" s="45" customFormat="1" ht="18" customHeight="1">
      <c r="A9" s="32">
        <v>3</v>
      </c>
      <c r="B9" s="303">
        <v>34</v>
      </c>
      <c r="C9" s="328" t="s">
        <v>397</v>
      </c>
      <c r="D9" s="327" t="s">
        <v>398</v>
      </c>
      <c r="E9" s="329" t="s">
        <v>399</v>
      </c>
      <c r="F9" s="330" t="s">
        <v>141</v>
      </c>
      <c r="G9" s="330" t="s">
        <v>160</v>
      </c>
      <c r="H9" s="21"/>
      <c r="I9" s="91">
        <v>5</v>
      </c>
      <c r="J9" s="109">
        <v>0.0027069444444444445</v>
      </c>
      <c r="K9" s="17" t="str">
        <f>IF(ISBLANK(J9),"",IF(J9&lt;=0.00202546296296296,"KSM",IF(J9&lt;=0.00216435185185185,"I A",IF(J9&lt;=0.00233796296296296,"II A",IF(J9&lt;=0.00256944444444444,"III A",IF(J9&lt;=0.00280092592592593,"I JA",IF(J9&lt;=0.00303240740740741,"II JA",IF(J9&lt;=0.00320601851851852,"III JA"))))))))</f>
        <v>I JA</v>
      </c>
      <c r="L9" s="331" t="s">
        <v>161</v>
      </c>
    </row>
    <row r="10" spans="1:12" ht="12.75">
      <c r="A10"/>
      <c r="B10"/>
      <c r="C10"/>
      <c r="D10"/>
      <c r="E10"/>
      <c r="F10"/>
      <c r="G10"/>
      <c r="H10"/>
      <c r="I10"/>
      <c r="J10"/>
      <c r="K10"/>
      <c r="L10"/>
    </row>
    <row r="11" spans="1:12" ht="12.75">
      <c r="A11"/>
      <c r="B11"/>
      <c r="C11"/>
      <c r="D11"/>
      <c r="E11"/>
      <c r="F11"/>
      <c r="G11"/>
      <c r="H11"/>
      <c r="I11"/>
      <c r="J11"/>
      <c r="K11"/>
      <c r="L11"/>
    </row>
    <row r="12" spans="1:12" ht="12.75">
      <c r="A12"/>
      <c r="B12"/>
      <c r="C12"/>
      <c r="D12"/>
      <c r="E12"/>
      <c r="F12"/>
      <c r="G12"/>
      <c r="H12"/>
      <c r="I12"/>
      <c r="J12"/>
      <c r="K12"/>
      <c r="L12"/>
    </row>
    <row r="13" spans="1:12" ht="12.75">
      <c r="A13"/>
      <c r="B13"/>
      <c r="C13"/>
      <c r="D13"/>
      <c r="E13"/>
      <c r="F13"/>
      <c r="G13"/>
      <c r="H13"/>
      <c r="I13"/>
      <c r="J13"/>
      <c r="K13"/>
      <c r="L13"/>
    </row>
    <row r="14" spans="1:12" ht="12.75">
      <c r="A14"/>
      <c r="B14"/>
      <c r="C14"/>
      <c r="D14"/>
      <c r="E14"/>
      <c r="F14"/>
      <c r="G14"/>
      <c r="H14"/>
      <c r="I14"/>
      <c r="J14"/>
      <c r="K14"/>
      <c r="L14"/>
    </row>
    <row r="15" spans="1:12" ht="12.7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K4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3.421875" style="22" bestFit="1" customWidth="1"/>
    <col min="5" max="5" width="10.7109375" style="44" customWidth="1"/>
    <col min="6" max="6" width="16.140625" style="46" bestFit="1" customWidth="1"/>
    <col min="7" max="7" width="16.7109375" style="46" bestFit="1" customWidth="1"/>
    <col min="8" max="8" width="14.140625" style="46" customWidth="1"/>
    <col min="9" max="9" width="9.140625" style="25" customWidth="1"/>
    <col min="10" max="10" width="22.00390625" style="24" bestFit="1" customWidth="1"/>
    <col min="11" max="11" width="7.140625" style="22" hidden="1" customWidth="1"/>
    <col min="12" max="14" width="23.00390625" style="22" bestFit="1" customWidth="1"/>
    <col min="15" max="16384" width="9.140625" style="22" customWidth="1"/>
  </cols>
  <sheetData>
    <row r="1" spans="1:10" s="61" customFormat="1" ht="15.75">
      <c r="A1" s="326" t="s">
        <v>194</v>
      </c>
      <c r="D1" s="62"/>
      <c r="E1" s="74"/>
      <c r="F1" s="74"/>
      <c r="G1" s="74"/>
      <c r="H1" s="92"/>
      <c r="I1" s="65"/>
      <c r="J1" s="93"/>
    </row>
    <row r="2" spans="1:10" s="61" customFormat="1" ht="15.75">
      <c r="A2" s="61" t="s">
        <v>935</v>
      </c>
      <c r="D2" s="62"/>
      <c r="E2" s="74"/>
      <c r="F2" s="74"/>
      <c r="G2" s="92"/>
      <c r="H2" s="92"/>
      <c r="I2" s="65"/>
      <c r="J2" s="94"/>
    </row>
    <row r="3" spans="1:11" s="24" customFormat="1" ht="12" customHeight="1">
      <c r="A3" s="273"/>
      <c r="B3" s="273"/>
      <c r="C3" s="273"/>
      <c r="D3" s="274"/>
      <c r="E3" s="275"/>
      <c r="F3" s="276"/>
      <c r="G3" s="276"/>
      <c r="H3" s="276"/>
      <c r="I3" s="277"/>
      <c r="J3" s="278"/>
      <c r="K3" s="279"/>
    </row>
    <row r="4" spans="1:11" s="60" customFormat="1" ht="15.75">
      <c r="A4" s="236"/>
      <c r="B4" s="236"/>
      <c r="C4" s="231" t="s">
        <v>32</v>
      </c>
      <c r="D4" s="231"/>
      <c r="E4" s="271"/>
      <c r="F4" s="271"/>
      <c r="G4" s="271"/>
      <c r="H4" s="296"/>
      <c r="I4" s="272"/>
      <c r="J4" s="236"/>
      <c r="K4" s="236"/>
    </row>
    <row r="5" spans="1:11" s="60" customFormat="1" ht="18" customHeight="1" thickBot="1">
      <c r="A5" s="236"/>
      <c r="B5" s="236"/>
      <c r="C5" s="231">
        <v>1</v>
      </c>
      <c r="D5" s="231" t="s">
        <v>947</v>
      </c>
      <c r="E5" s="234"/>
      <c r="F5" s="237"/>
      <c r="G5" s="237"/>
      <c r="H5" s="238"/>
      <c r="I5" s="297"/>
      <c r="J5" s="298"/>
      <c r="K5" s="236"/>
    </row>
    <row r="6" spans="1:11" s="37" customFormat="1" ht="18" customHeight="1" thickBot="1">
      <c r="A6" s="97" t="s">
        <v>21</v>
      </c>
      <c r="B6" s="118" t="s">
        <v>19</v>
      </c>
      <c r="C6" s="299" t="s">
        <v>0</v>
      </c>
      <c r="D6" s="240" t="s">
        <v>1</v>
      </c>
      <c r="E6" s="246" t="s">
        <v>10</v>
      </c>
      <c r="F6" s="289" t="s">
        <v>2</v>
      </c>
      <c r="G6" s="242" t="s">
        <v>3</v>
      </c>
      <c r="H6" s="242" t="s">
        <v>16</v>
      </c>
      <c r="I6" s="246" t="s">
        <v>4</v>
      </c>
      <c r="J6" s="248" t="s">
        <v>5</v>
      </c>
      <c r="K6" s="249"/>
    </row>
    <row r="7" spans="1:11" s="45" customFormat="1" ht="18" customHeight="1">
      <c r="A7" s="301">
        <v>1</v>
      </c>
      <c r="B7" s="303">
        <v>88</v>
      </c>
      <c r="C7" s="328" t="s">
        <v>94</v>
      </c>
      <c r="D7" s="327" t="s">
        <v>595</v>
      </c>
      <c r="E7" s="329">
        <v>37012</v>
      </c>
      <c r="F7" s="330" t="s">
        <v>47</v>
      </c>
      <c r="G7" s="330" t="s">
        <v>113</v>
      </c>
      <c r="H7" s="330"/>
      <c r="I7" s="302">
        <v>0.001977662037037037</v>
      </c>
      <c r="J7" s="331" t="s">
        <v>114</v>
      </c>
      <c r="K7" s="332" t="s">
        <v>202</v>
      </c>
    </row>
    <row r="8" spans="1:11" s="45" customFormat="1" ht="18" customHeight="1">
      <c r="A8" s="301">
        <v>2</v>
      </c>
      <c r="B8" s="303">
        <v>23</v>
      </c>
      <c r="C8" s="328" t="s">
        <v>76</v>
      </c>
      <c r="D8" s="327" t="s">
        <v>544</v>
      </c>
      <c r="E8" s="329" t="s">
        <v>545</v>
      </c>
      <c r="F8" s="330" t="s">
        <v>56</v>
      </c>
      <c r="G8" s="330" t="s">
        <v>579</v>
      </c>
      <c r="H8" s="330" t="s">
        <v>192</v>
      </c>
      <c r="I8" s="302">
        <v>0.0019511574074074075</v>
      </c>
      <c r="J8" s="331" t="s">
        <v>546</v>
      </c>
      <c r="K8" s="332" t="s">
        <v>547</v>
      </c>
    </row>
    <row r="9" spans="1:11" s="45" customFormat="1" ht="18" customHeight="1">
      <c r="A9" s="301">
        <v>3</v>
      </c>
      <c r="B9" s="303">
        <v>60</v>
      </c>
      <c r="C9" s="328" t="s">
        <v>99</v>
      </c>
      <c r="D9" s="452" t="s">
        <v>479</v>
      </c>
      <c r="E9" s="329">
        <v>36907</v>
      </c>
      <c r="F9" s="330" t="s">
        <v>104</v>
      </c>
      <c r="G9" s="330" t="s">
        <v>96</v>
      </c>
      <c r="H9" s="330"/>
      <c r="I9" s="302">
        <v>0.001979398148148148</v>
      </c>
      <c r="J9" s="331" t="s">
        <v>214</v>
      </c>
      <c r="K9" s="332"/>
    </row>
    <row r="10" spans="1:11" s="45" customFormat="1" ht="18" customHeight="1">
      <c r="A10" s="301">
        <v>4</v>
      </c>
      <c r="B10" s="303">
        <v>178</v>
      </c>
      <c r="C10" s="328" t="s">
        <v>924</v>
      </c>
      <c r="D10" s="327" t="s">
        <v>910</v>
      </c>
      <c r="E10" s="329" t="s">
        <v>911</v>
      </c>
      <c r="F10" s="330" t="s">
        <v>59</v>
      </c>
      <c r="G10" s="330" t="s">
        <v>146</v>
      </c>
      <c r="H10" s="330"/>
      <c r="I10" s="302">
        <v>0.001916087962962963</v>
      </c>
      <c r="J10" s="331" t="s">
        <v>193</v>
      </c>
      <c r="K10" s="332" t="s">
        <v>202</v>
      </c>
    </row>
    <row r="11" spans="1:11" s="45" customFormat="1" ht="18" customHeight="1">
      <c r="A11" s="301">
        <v>5</v>
      </c>
      <c r="B11" s="303">
        <v>124</v>
      </c>
      <c r="C11" s="328" t="s">
        <v>403</v>
      </c>
      <c r="D11" s="327" t="s">
        <v>756</v>
      </c>
      <c r="E11" s="329">
        <v>37597</v>
      </c>
      <c r="F11" s="330" t="s">
        <v>53</v>
      </c>
      <c r="G11" s="330" t="s">
        <v>149</v>
      </c>
      <c r="H11" s="330" t="s">
        <v>757</v>
      </c>
      <c r="I11" s="302">
        <v>0.002080671296296296</v>
      </c>
      <c r="J11" s="331" t="s">
        <v>758</v>
      </c>
      <c r="K11" s="332"/>
    </row>
    <row r="12" spans="1:11" s="45" customFormat="1" ht="18" customHeight="1">
      <c r="A12" s="301">
        <v>6</v>
      </c>
      <c r="B12" s="303">
        <v>136</v>
      </c>
      <c r="C12" s="328" t="s">
        <v>198</v>
      </c>
      <c r="D12" s="327" t="s">
        <v>786</v>
      </c>
      <c r="E12" s="329" t="s">
        <v>787</v>
      </c>
      <c r="F12" s="330" t="s">
        <v>134</v>
      </c>
      <c r="G12" s="330" t="s">
        <v>132</v>
      </c>
      <c r="H12" s="330"/>
      <c r="I12" s="302">
        <v>0.0019350694444444448</v>
      </c>
      <c r="J12" s="331" t="s">
        <v>148</v>
      </c>
      <c r="K12" s="332" t="s">
        <v>788</v>
      </c>
    </row>
    <row r="13" spans="1:11" s="45" customFormat="1" ht="18" customHeight="1">
      <c r="A13" s="301">
        <v>7</v>
      </c>
      <c r="B13" s="303">
        <v>30</v>
      </c>
      <c r="C13" s="328" t="s">
        <v>385</v>
      </c>
      <c r="D13" s="327" t="s">
        <v>386</v>
      </c>
      <c r="E13" s="329" t="s">
        <v>387</v>
      </c>
      <c r="F13" s="330" t="s">
        <v>141</v>
      </c>
      <c r="G13" s="330" t="s">
        <v>160</v>
      </c>
      <c r="H13" s="330"/>
      <c r="I13" s="302">
        <v>0.0023833333333333332</v>
      </c>
      <c r="J13" s="331" t="s">
        <v>161</v>
      </c>
      <c r="K13" s="332" t="s">
        <v>202</v>
      </c>
    </row>
    <row r="14" spans="1:11" s="45" customFormat="1" ht="18" customHeight="1">
      <c r="A14" s="301">
        <v>8</v>
      </c>
      <c r="B14" s="303">
        <v>149</v>
      </c>
      <c r="C14" s="328" t="s">
        <v>198</v>
      </c>
      <c r="D14" s="327" t="s">
        <v>823</v>
      </c>
      <c r="E14" s="329" t="s">
        <v>824</v>
      </c>
      <c r="F14" s="330" t="s">
        <v>190</v>
      </c>
      <c r="G14" s="330" t="s">
        <v>181</v>
      </c>
      <c r="H14" s="330" t="s">
        <v>842</v>
      </c>
      <c r="I14" s="302">
        <v>0.0019162037037037036</v>
      </c>
      <c r="J14" s="331" t="s">
        <v>138</v>
      </c>
      <c r="K14" s="332" t="s">
        <v>202</v>
      </c>
    </row>
    <row r="15" spans="1:11" s="60" customFormat="1" ht="18" customHeight="1" thickBot="1">
      <c r="A15" s="236"/>
      <c r="B15" s="236"/>
      <c r="C15" s="231">
        <v>2</v>
      </c>
      <c r="D15" s="231" t="s">
        <v>947</v>
      </c>
      <c r="E15" s="234"/>
      <c r="F15" s="237"/>
      <c r="G15" s="237"/>
      <c r="H15" s="238"/>
      <c r="I15" s="297"/>
      <c r="J15" s="298"/>
      <c r="K15" s="236"/>
    </row>
    <row r="16" spans="1:11" s="37" customFormat="1" ht="18" customHeight="1" thickBot="1">
      <c r="A16" s="97" t="s">
        <v>21</v>
      </c>
      <c r="B16" s="118" t="s">
        <v>19</v>
      </c>
      <c r="C16" s="299" t="s">
        <v>0</v>
      </c>
      <c r="D16" s="240" t="s">
        <v>1</v>
      </c>
      <c r="E16" s="246" t="s">
        <v>10</v>
      </c>
      <c r="F16" s="289" t="s">
        <v>2</v>
      </c>
      <c r="G16" s="242" t="s">
        <v>3</v>
      </c>
      <c r="H16" s="242" t="s">
        <v>16</v>
      </c>
      <c r="I16" s="246" t="s">
        <v>4</v>
      </c>
      <c r="J16" s="248" t="s">
        <v>5</v>
      </c>
      <c r="K16" s="249"/>
    </row>
    <row r="17" spans="1:11" s="45" customFormat="1" ht="18" customHeight="1">
      <c r="A17" s="301">
        <v>1</v>
      </c>
      <c r="B17" s="303">
        <v>40</v>
      </c>
      <c r="C17" s="328" t="s">
        <v>65</v>
      </c>
      <c r="D17" s="327" t="s">
        <v>418</v>
      </c>
      <c r="E17" s="329" t="s">
        <v>419</v>
      </c>
      <c r="F17" s="330" t="s">
        <v>50</v>
      </c>
      <c r="G17" s="330" t="s">
        <v>424</v>
      </c>
      <c r="H17" s="330"/>
      <c r="I17" s="302">
        <v>0.002038078703703704</v>
      </c>
      <c r="J17" s="331" t="s">
        <v>423</v>
      </c>
      <c r="K17" s="332"/>
    </row>
    <row r="18" spans="1:11" s="45" customFormat="1" ht="18" customHeight="1">
      <c r="A18" s="301">
        <v>2</v>
      </c>
      <c r="B18" s="303">
        <v>14</v>
      </c>
      <c r="C18" s="328" t="s">
        <v>260</v>
      </c>
      <c r="D18" s="327" t="s">
        <v>354</v>
      </c>
      <c r="E18" s="329" t="s">
        <v>355</v>
      </c>
      <c r="F18" s="330" t="s">
        <v>51</v>
      </c>
      <c r="G18" s="330" t="s">
        <v>368</v>
      </c>
      <c r="H18" s="330"/>
      <c r="I18" s="302">
        <v>0.0020283564814814812</v>
      </c>
      <c r="J18" s="331" t="s">
        <v>73</v>
      </c>
      <c r="K18" s="332"/>
    </row>
    <row r="19" spans="1:11" s="45" customFormat="1" ht="18" customHeight="1">
      <c r="A19" s="301">
        <v>3</v>
      </c>
      <c r="B19" s="303">
        <v>3</v>
      </c>
      <c r="C19" s="328" t="s">
        <v>76</v>
      </c>
      <c r="D19" s="327" t="s">
        <v>293</v>
      </c>
      <c r="E19" s="329" t="s">
        <v>294</v>
      </c>
      <c r="F19" s="330" t="s">
        <v>62</v>
      </c>
      <c r="G19" s="330" t="s">
        <v>152</v>
      </c>
      <c r="H19" s="330"/>
      <c r="I19" s="302">
        <v>0.0022149305555555555</v>
      </c>
      <c r="J19" s="331" t="s">
        <v>153</v>
      </c>
      <c r="K19" s="332"/>
    </row>
    <row r="20" spans="1:11" s="45" customFormat="1" ht="18" customHeight="1">
      <c r="A20" s="301">
        <v>4</v>
      </c>
      <c r="B20" s="303">
        <v>151</v>
      </c>
      <c r="C20" s="328" t="s">
        <v>105</v>
      </c>
      <c r="D20" s="327" t="s">
        <v>827</v>
      </c>
      <c r="E20" s="329" t="s">
        <v>828</v>
      </c>
      <c r="F20" s="330" t="s">
        <v>190</v>
      </c>
      <c r="G20" s="330" t="s">
        <v>181</v>
      </c>
      <c r="H20" s="330" t="s">
        <v>842</v>
      </c>
      <c r="I20" s="302">
        <v>0.002554976851851852</v>
      </c>
      <c r="J20" s="331" t="s">
        <v>138</v>
      </c>
      <c r="K20" s="332"/>
    </row>
    <row r="21" spans="1:11" s="45" customFormat="1" ht="18" customHeight="1">
      <c r="A21" s="301">
        <v>5</v>
      </c>
      <c r="B21" s="303">
        <v>177</v>
      </c>
      <c r="C21" s="328" t="s">
        <v>703</v>
      </c>
      <c r="D21" s="327" t="s">
        <v>909</v>
      </c>
      <c r="E21" s="329" t="s">
        <v>384</v>
      </c>
      <c r="F21" s="330" t="s">
        <v>59</v>
      </c>
      <c r="G21" s="330" t="s">
        <v>146</v>
      </c>
      <c r="H21" s="330"/>
      <c r="I21" s="302">
        <v>0.0021950231481481478</v>
      </c>
      <c r="J21" s="331" t="s">
        <v>193</v>
      </c>
      <c r="K21" s="332"/>
    </row>
    <row r="22" spans="1:11" s="45" customFormat="1" ht="18" customHeight="1">
      <c r="A22" s="301">
        <v>6</v>
      </c>
      <c r="B22" s="303">
        <v>10</v>
      </c>
      <c r="C22" s="328" t="s">
        <v>87</v>
      </c>
      <c r="D22" s="327" t="s">
        <v>328</v>
      </c>
      <c r="E22" s="329" t="s">
        <v>329</v>
      </c>
      <c r="F22" s="330" t="s">
        <v>49</v>
      </c>
      <c r="G22" s="330" t="s">
        <v>70</v>
      </c>
      <c r="H22" s="330" t="s">
        <v>71</v>
      </c>
      <c r="I22" s="302">
        <v>0.0021819444444444443</v>
      </c>
      <c r="J22" s="331" t="s">
        <v>334</v>
      </c>
      <c r="K22" s="332"/>
    </row>
    <row r="23" spans="1:11" s="45" customFormat="1" ht="18" customHeight="1">
      <c r="A23" s="301">
        <v>7</v>
      </c>
      <c r="B23" s="303">
        <v>72</v>
      </c>
      <c r="C23" s="328" t="s">
        <v>509</v>
      </c>
      <c r="D23" s="327" t="s">
        <v>510</v>
      </c>
      <c r="E23" s="329" t="s">
        <v>511</v>
      </c>
      <c r="F23" s="330" t="s">
        <v>103</v>
      </c>
      <c r="G23" s="330" t="s">
        <v>100</v>
      </c>
      <c r="H23" s="330"/>
      <c r="I23" s="302">
        <v>0.0021383101851851854</v>
      </c>
      <c r="J23" s="331" t="s">
        <v>164</v>
      </c>
      <c r="K23" s="332"/>
    </row>
    <row r="24" spans="1:11" s="45" customFormat="1" ht="18" customHeight="1">
      <c r="A24" s="301">
        <v>8</v>
      </c>
      <c r="B24" s="303">
        <v>55</v>
      </c>
      <c r="C24" s="328" t="s">
        <v>255</v>
      </c>
      <c r="D24" s="452" t="s">
        <v>483</v>
      </c>
      <c r="E24" s="329">
        <v>37602</v>
      </c>
      <c r="F24" s="330" t="s">
        <v>104</v>
      </c>
      <c r="G24" s="330" t="s">
        <v>96</v>
      </c>
      <c r="H24" s="330"/>
      <c r="I24" s="302">
        <v>0.0023032407407407407</v>
      </c>
      <c r="J24" s="331" t="s">
        <v>214</v>
      </c>
      <c r="K24" s="332"/>
    </row>
    <row r="25" spans="1:11" ht="12.75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305"/>
    </row>
    <row r="26" spans="1:11" ht="12.75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</row>
    <row r="27" ht="12.75">
      <c r="K27" s="256"/>
    </row>
    <row r="28" ht="12.75">
      <c r="K28" s="256"/>
    </row>
    <row r="29" ht="12.75">
      <c r="K29" s="256"/>
    </row>
    <row r="30" ht="12.75">
      <c r="K30" s="256"/>
    </row>
    <row r="31" ht="12.75">
      <c r="K31" s="256"/>
    </row>
    <row r="32" ht="12.75">
      <c r="K32" s="256"/>
    </row>
    <row r="33" ht="12.75">
      <c r="K33" s="256"/>
    </row>
    <row r="34" ht="12.75">
      <c r="K34" s="256"/>
    </row>
    <row r="35" ht="12.75">
      <c r="K35" s="256"/>
    </row>
    <row r="36" ht="12.75">
      <c r="K36" s="256"/>
    </row>
    <row r="37" ht="12.75">
      <c r="K37" s="256"/>
    </row>
    <row r="38" ht="12.75">
      <c r="K38" s="256"/>
    </row>
    <row r="39" ht="12.75">
      <c r="K39" s="256"/>
    </row>
    <row r="40" ht="12.75">
      <c r="K40" s="256"/>
    </row>
    <row r="41" ht="18">
      <c r="K41" s="202"/>
    </row>
    <row r="42" ht="18">
      <c r="K42" s="202"/>
    </row>
    <row r="43" ht="18">
      <c r="K43" s="215"/>
    </row>
    <row r="44" ht="18">
      <c r="K44" s="205"/>
    </row>
    <row r="45" ht="18">
      <c r="K45" s="204"/>
    </row>
    <row r="46" ht="18">
      <c r="K46" s="202"/>
    </row>
    <row r="47" ht="18">
      <c r="K47" s="306"/>
    </row>
    <row r="48" ht="18">
      <c r="K48" s="307"/>
    </row>
  </sheetData>
  <sheetProtection/>
  <printOptions horizontalCentered="1"/>
  <pageMargins left="0.2" right="0.3937007874015748" top="0.35" bottom="0.24" header="0.17" footer="0.21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M4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3.421875" style="22" bestFit="1" customWidth="1"/>
    <col min="5" max="5" width="10.7109375" style="44" customWidth="1"/>
    <col min="6" max="6" width="16.140625" style="46" bestFit="1" customWidth="1"/>
    <col min="7" max="7" width="16.7109375" style="46" bestFit="1" customWidth="1"/>
    <col min="8" max="8" width="14.140625" style="46" customWidth="1"/>
    <col min="9" max="9" width="5.8515625" style="46" bestFit="1" customWidth="1"/>
    <col min="10" max="10" width="9.140625" style="25" customWidth="1"/>
    <col min="11" max="11" width="7.140625" style="25" bestFit="1" customWidth="1"/>
    <col min="12" max="12" width="22.00390625" style="24" bestFit="1" customWidth="1"/>
    <col min="13" max="13" width="7.140625" style="22" hidden="1" customWidth="1"/>
    <col min="14" max="16" width="23.00390625" style="22" bestFit="1" customWidth="1"/>
    <col min="17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3" s="24" customFormat="1" ht="12" customHeight="1">
      <c r="A3" s="273"/>
      <c r="B3" s="273"/>
      <c r="C3" s="273"/>
      <c r="D3" s="274"/>
      <c r="E3" s="275"/>
      <c r="F3" s="276"/>
      <c r="G3" s="276"/>
      <c r="H3" s="276"/>
      <c r="I3" s="276"/>
      <c r="J3" s="277"/>
      <c r="K3" s="277"/>
      <c r="L3" s="278"/>
      <c r="M3" s="279"/>
    </row>
    <row r="4" spans="1:13" s="60" customFormat="1" ht="15.75">
      <c r="A4" s="236"/>
      <c r="B4" s="236"/>
      <c r="C4" s="231" t="s">
        <v>32</v>
      </c>
      <c r="D4" s="231"/>
      <c r="E4" s="271"/>
      <c r="F4" s="271"/>
      <c r="G4" s="271"/>
      <c r="H4" s="296"/>
      <c r="I4" s="296"/>
      <c r="J4" s="272"/>
      <c r="K4" s="272"/>
      <c r="L4" s="236"/>
      <c r="M4" s="236"/>
    </row>
    <row r="5" spans="1:13" s="60" customFormat="1" ht="18" customHeight="1" thickBot="1">
      <c r="A5" s="236"/>
      <c r="B5" s="236"/>
      <c r="C5" s="231"/>
      <c r="D5" s="231"/>
      <c r="E5" s="234"/>
      <c r="F5" s="237"/>
      <c r="G5" s="237"/>
      <c r="H5" s="238"/>
      <c r="I5" s="238"/>
      <c r="J5" s="297"/>
      <c r="K5" s="298"/>
      <c r="L5" s="298"/>
      <c r="M5" s="236"/>
    </row>
    <row r="6" spans="1:13" s="37" customFormat="1" ht="18" customHeight="1" thickBot="1">
      <c r="A6" s="97" t="s">
        <v>20</v>
      </c>
      <c r="B6" s="118" t="s">
        <v>19</v>
      </c>
      <c r="C6" s="299" t="s">
        <v>0</v>
      </c>
      <c r="D6" s="240" t="s">
        <v>1</v>
      </c>
      <c r="E6" s="246" t="s">
        <v>10</v>
      </c>
      <c r="F6" s="289" t="s">
        <v>2</v>
      </c>
      <c r="G6" s="242" t="s">
        <v>3</v>
      </c>
      <c r="H6" s="242" t="s">
        <v>16</v>
      </c>
      <c r="I6" s="242" t="s">
        <v>41</v>
      </c>
      <c r="J6" s="246" t="s">
        <v>4</v>
      </c>
      <c r="K6" s="247" t="s">
        <v>14</v>
      </c>
      <c r="L6" s="248" t="s">
        <v>5</v>
      </c>
      <c r="M6" s="249"/>
    </row>
    <row r="7" spans="1:13" s="45" customFormat="1" ht="18" customHeight="1">
      <c r="A7" s="301">
        <v>1</v>
      </c>
      <c r="B7" s="303">
        <v>178</v>
      </c>
      <c r="C7" s="328" t="s">
        <v>924</v>
      </c>
      <c r="D7" s="327" t="s">
        <v>910</v>
      </c>
      <c r="E7" s="329" t="s">
        <v>911</v>
      </c>
      <c r="F7" s="330" t="s">
        <v>59</v>
      </c>
      <c r="G7" s="330" t="s">
        <v>146</v>
      </c>
      <c r="H7" s="330"/>
      <c r="I7" s="292">
        <v>16</v>
      </c>
      <c r="J7" s="302">
        <v>0.001916087962962963</v>
      </c>
      <c r="K7" s="27" t="str">
        <f aca="true" t="shared" si="0" ref="K7:K22">IF(ISBLANK(J7),"",IF(J7&lt;=0.00174189814814815,"KSM",IF(J7&lt;=0.00185763888888889,"I A",IF(J7&lt;=0.00203125,"II A",IF(J7&lt;=0.00225115740740741,"III A",IF(J7&lt;=0.00245949074074074,"I JA",IF(J7&lt;=0.00264467592592593,"II JA",IF(J7&lt;=0.00280671296296296,"III JA"))))))))</f>
        <v>II A</v>
      </c>
      <c r="L7" s="331" t="s">
        <v>193</v>
      </c>
      <c r="M7" s="332" t="s">
        <v>202</v>
      </c>
    </row>
    <row r="8" spans="1:13" s="45" customFormat="1" ht="18" customHeight="1">
      <c r="A8" s="301">
        <v>2</v>
      </c>
      <c r="B8" s="303">
        <v>149</v>
      </c>
      <c r="C8" s="328" t="s">
        <v>198</v>
      </c>
      <c r="D8" s="327" t="s">
        <v>823</v>
      </c>
      <c r="E8" s="329" t="s">
        <v>824</v>
      </c>
      <c r="F8" s="330" t="s">
        <v>190</v>
      </c>
      <c r="G8" s="330" t="s">
        <v>181</v>
      </c>
      <c r="H8" s="330" t="s">
        <v>842</v>
      </c>
      <c r="I8" s="292">
        <v>12</v>
      </c>
      <c r="J8" s="302">
        <v>0.0019162037037037036</v>
      </c>
      <c r="K8" s="27" t="str">
        <f t="shared" si="0"/>
        <v>II A</v>
      </c>
      <c r="L8" s="331" t="s">
        <v>138</v>
      </c>
      <c r="M8" s="332" t="s">
        <v>547</v>
      </c>
    </row>
    <row r="9" spans="1:13" s="45" customFormat="1" ht="18" customHeight="1">
      <c r="A9" s="301">
        <v>3</v>
      </c>
      <c r="B9" s="303">
        <v>136</v>
      </c>
      <c r="C9" s="328" t="s">
        <v>198</v>
      </c>
      <c r="D9" s="327" t="s">
        <v>786</v>
      </c>
      <c r="E9" s="329" t="s">
        <v>787</v>
      </c>
      <c r="F9" s="330" t="s">
        <v>134</v>
      </c>
      <c r="G9" s="330" t="s">
        <v>132</v>
      </c>
      <c r="H9" s="330"/>
      <c r="I9" s="292">
        <v>9</v>
      </c>
      <c r="J9" s="302">
        <v>0.0019350694444444448</v>
      </c>
      <c r="K9" s="27" t="str">
        <f t="shared" si="0"/>
        <v>II A</v>
      </c>
      <c r="L9" s="331" t="s">
        <v>148</v>
      </c>
      <c r="M9" s="332"/>
    </row>
    <row r="10" spans="1:13" s="45" customFormat="1" ht="18" customHeight="1">
      <c r="A10" s="301">
        <v>4</v>
      </c>
      <c r="B10" s="303">
        <v>23</v>
      </c>
      <c r="C10" s="328" t="s">
        <v>76</v>
      </c>
      <c r="D10" s="327" t="s">
        <v>544</v>
      </c>
      <c r="E10" s="329" t="s">
        <v>545</v>
      </c>
      <c r="F10" s="330" t="s">
        <v>56</v>
      </c>
      <c r="G10" s="330" t="s">
        <v>579</v>
      </c>
      <c r="H10" s="330" t="s">
        <v>192</v>
      </c>
      <c r="I10" s="292">
        <v>7</v>
      </c>
      <c r="J10" s="302">
        <v>0.0019511574074074075</v>
      </c>
      <c r="K10" s="27" t="str">
        <f t="shared" si="0"/>
        <v>II A</v>
      </c>
      <c r="L10" s="331" t="s">
        <v>546</v>
      </c>
      <c r="M10" s="332" t="s">
        <v>202</v>
      </c>
    </row>
    <row r="11" spans="1:13" s="45" customFormat="1" ht="18" customHeight="1">
      <c r="A11" s="301">
        <v>5</v>
      </c>
      <c r="B11" s="303">
        <v>88</v>
      </c>
      <c r="C11" s="328" t="s">
        <v>94</v>
      </c>
      <c r="D11" s="327" t="s">
        <v>595</v>
      </c>
      <c r="E11" s="329">
        <v>37012</v>
      </c>
      <c r="F11" s="330" t="s">
        <v>47</v>
      </c>
      <c r="G11" s="330" t="s">
        <v>113</v>
      </c>
      <c r="H11" s="330"/>
      <c r="I11" s="292">
        <v>6</v>
      </c>
      <c r="J11" s="302">
        <v>0.001977662037037037</v>
      </c>
      <c r="K11" s="27" t="str">
        <f t="shared" si="0"/>
        <v>II A</v>
      </c>
      <c r="L11" s="331" t="s">
        <v>114</v>
      </c>
      <c r="M11" s="332"/>
    </row>
    <row r="12" spans="1:13" s="45" customFormat="1" ht="18" customHeight="1">
      <c r="A12" s="301">
        <v>6</v>
      </c>
      <c r="B12" s="303">
        <v>60</v>
      </c>
      <c r="C12" s="328" t="s">
        <v>99</v>
      </c>
      <c r="D12" s="452" t="s">
        <v>479</v>
      </c>
      <c r="E12" s="329">
        <v>36907</v>
      </c>
      <c r="F12" s="330" t="s">
        <v>104</v>
      </c>
      <c r="G12" s="330" t="s">
        <v>96</v>
      </c>
      <c r="H12" s="330"/>
      <c r="I12" s="292">
        <v>5</v>
      </c>
      <c r="J12" s="302">
        <v>0.001979398148148148</v>
      </c>
      <c r="K12" s="27" t="str">
        <f t="shared" si="0"/>
        <v>II A</v>
      </c>
      <c r="L12" s="331" t="s">
        <v>214</v>
      </c>
      <c r="M12" s="332" t="s">
        <v>788</v>
      </c>
    </row>
    <row r="13" spans="1:13" s="45" customFormat="1" ht="18" customHeight="1">
      <c r="A13" s="301">
        <v>7</v>
      </c>
      <c r="B13" s="303">
        <v>14</v>
      </c>
      <c r="C13" s="328" t="s">
        <v>260</v>
      </c>
      <c r="D13" s="327" t="s">
        <v>354</v>
      </c>
      <c r="E13" s="329" t="s">
        <v>355</v>
      </c>
      <c r="F13" s="330" t="s">
        <v>51</v>
      </c>
      <c r="G13" s="330" t="s">
        <v>368</v>
      </c>
      <c r="H13" s="330"/>
      <c r="I13" s="292">
        <v>4</v>
      </c>
      <c r="J13" s="302">
        <v>0.0020283564814814812</v>
      </c>
      <c r="K13" s="27" t="str">
        <f t="shared" si="0"/>
        <v>II A</v>
      </c>
      <c r="L13" s="331" t="s">
        <v>73</v>
      </c>
      <c r="M13" s="332" t="s">
        <v>202</v>
      </c>
    </row>
    <row r="14" spans="1:13" s="45" customFormat="1" ht="18" customHeight="1">
      <c r="A14" s="301">
        <v>8</v>
      </c>
      <c r="B14" s="303">
        <v>40</v>
      </c>
      <c r="C14" s="328" t="s">
        <v>65</v>
      </c>
      <c r="D14" s="327" t="s">
        <v>418</v>
      </c>
      <c r="E14" s="329" t="s">
        <v>419</v>
      </c>
      <c r="F14" s="330" t="s">
        <v>50</v>
      </c>
      <c r="G14" s="330" t="s">
        <v>424</v>
      </c>
      <c r="H14" s="330"/>
      <c r="I14" s="292">
        <v>3</v>
      </c>
      <c r="J14" s="302">
        <v>0.002038078703703704</v>
      </c>
      <c r="K14" s="27" t="str">
        <f t="shared" si="0"/>
        <v>III A</v>
      </c>
      <c r="L14" s="331" t="s">
        <v>423</v>
      </c>
      <c r="M14" s="332" t="s">
        <v>202</v>
      </c>
    </row>
    <row r="15" spans="1:13" s="45" customFormat="1" ht="18" customHeight="1">
      <c r="A15" s="301">
        <v>9</v>
      </c>
      <c r="B15" s="303">
        <v>124</v>
      </c>
      <c r="C15" s="328" t="s">
        <v>403</v>
      </c>
      <c r="D15" s="327" t="s">
        <v>756</v>
      </c>
      <c r="E15" s="329">
        <v>37597</v>
      </c>
      <c r="F15" s="330" t="s">
        <v>53</v>
      </c>
      <c r="G15" s="330" t="s">
        <v>149</v>
      </c>
      <c r="H15" s="330" t="s">
        <v>757</v>
      </c>
      <c r="I15" s="292">
        <v>2</v>
      </c>
      <c r="J15" s="302">
        <v>0.002080671296296296</v>
      </c>
      <c r="K15" s="27" t="str">
        <f t="shared" si="0"/>
        <v>III A</v>
      </c>
      <c r="L15" s="331" t="s">
        <v>758</v>
      </c>
      <c r="M15" s="332"/>
    </row>
    <row r="16" spans="1:13" s="45" customFormat="1" ht="18" customHeight="1">
      <c r="A16" s="301">
        <v>10</v>
      </c>
      <c r="B16" s="303">
        <v>72</v>
      </c>
      <c r="C16" s="328" t="s">
        <v>509</v>
      </c>
      <c r="D16" s="327" t="s">
        <v>510</v>
      </c>
      <c r="E16" s="329" t="s">
        <v>511</v>
      </c>
      <c r="F16" s="330" t="s">
        <v>103</v>
      </c>
      <c r="G16" s="330" t="s">
        <v>100</v>
      </c>
      <c r="H16" s="330"/>
      <c r="I16" s="292">
        <v>1</v>
      </c>
      <c r="J16" s="302">
        <v>0.0021383101851851854</v>
      </c>
      <c r="K16" s="27" t="str">
        <f t="shared" si="0"/>
        <v>III A</v>
      </c>
      <c r="L16" s="331" t="s">
        <v>164</v>
      </c>
      <c r="M16" s="332"/>
    </row>
    <row r="17" spans="1:13" s="45" customFormat="1" ht="18" customHeight="1">
      <c r="A17" s="301">
        <v>11</v>
      </c>
      <c r="B17" s="303">
        <v>10</v>
      </c>
      <c r="C17" s="328" t="s">
        <v>87</v>
      </c>
      <c r="D17" s="327" t="s">
        <v>328</v>
      </c>
      <c r="E17" s="329" t="s">
        <v>329</v>
      </c>
      <c r="F17" s="330" t="s">
        <v>49</v>
      </c>
      <c r="G17" s="330" t="s">
        <v>70</v>
      </c>
      <c r="H17" s="330" t="s">
        <v>71</v>
      </c>
      <c r="I17" s="292"/>
      <c r="J17" s="302">
        <v>0.0021819444444444443</v>
      </c>
      <c r="K17" s="27" t="str">
        <f t="shared" si="0"/>
        <v>III A</v>
      </c>
      <c r="L17" s="331" t="s">
        <v>334</v>
      </c>
      <c r="M17" s="332"/>
    </row>
    <row r="18" spans="1:13" s="45" customFormat="1" ht="18" customHeight="1">
      <c r="A18" s="301">
        <v>12</v>
      </c>
      <c r="B18" s="303">
        <v>177</v>
      </c>
      <c r="C18" s="328" t="s">
        <v>703</v>
      </c>
      <c r="D18" s="327" t="s">
        <v>909</v>
      </c>
      <c r="E18" s="329" t="s">
        <v>384</v>
      </c>
      <c r="F18" s="330" t="s">
        <v>59</v>
      </c>
      <c r="G18" s="330" t="s">
        <v>146</v>
      </c>
      <c r="H18" s="330"/>
      <c r="I18" s="292"/>
      <c r="J18" s="302">
        <v>0.0021950231481481478</v>
      </c>
      <c r="K18" s="27" t="str">
        <f t="shared" si="0"/>
        <v>III A</v>
      </c>
      <c r="L18" s="331" t="s">
        <v>193</v>
      </c>
      <c r="M18" s="332"/>
    </row>
    <row r="19" spans="1:13" s="45" customFormat="1" ht="18" customHeight="1">
      <c r="A19" s="301">
        <v>13</v>
      </c>
      <c r="B19" s="303">
        <v>3</v>
      </c>
      <c r="C19" s="328" t="s">
        <v>76</v>
      </c>
      <c r="D19" s="327" t="s">
        <v>293</v>
      </c>
      <c r="E19" s="329" t="s">
        <v>294</v>
      </c>
      <c r="F19" s="330" t="s">
        <v>62</v>
      </c>
      <c r="G19" s="330" t="s">
        <v>152</v>
      </c>
      <c r="H19" s="330"/>
      <c r="I19" s="292"/>
      <c r="J19" s="302">
        <v>0.0022149305555555555</v>
      </c>
      <c r="K19" s="27" t="str">
        <f t="shared" si="0"/>
        <v>III A</v>
      </c>
      <c r="L19" s="331" t="s">
        <v>153</v>
      </c>
      <c r="M19" s="332"/>
    </row>
    <row r="20" spans="1:13" s="45" customFormat="1" ht="18" customHeight="1">
      <c r="A20" s="301">
        <v>14</v>
      </c>
      <c r="B20" s="303">
        <v>55</v>
      </c>
      <c r="C20" s="328" t="s">
        <v>255</v>
      </c>
      <c r="D20" s="452" t="s">
        <v>483</v>
      </c>
      <c r="E20" s="329">
        <v>37602</v>
      </c>
      <c r="F20" s="330" t="s">
        <v>104</v>
      </c>
      <c r="G20" s="330" t="s">
        <v>96</v>
      </c>
      <c r="H20" s="330"/>
      <c r="I20" s="304"/>
      <c r="J20" s="302">
        <v>0.0023032407407407407</v>
      </c>
      <c r="K20" s="27" t="str">
        <f t="shared" si="0"/>
        <v>I JA</v>
      </c>
      <c r="L20" s="331" t="s">
        <v>214</v>
      </c>
      <c r="M20" s="332"/>
    </row>
    <row r="21" spans="1:13" s="45" customFormat="1" ht="18" customHeight="1">
      <c r="A21" s="301">
        <v>15</v>
      </c>
      <c r="B21" s="303">
        <v>30</v>
      </c>
      <c r="C21" s="328" t="s">
        <v>385</v>
      </c>
      <c r="D21" s="327" t="s">
        <v>386</v>
      </c>
      <c r="E21" s="329" t="s">
        <v>387</v>
      </c>
      <c r="F21" s="330" t="s">
        <v>141</v>
      </c>
      <c r="G21" s="330" t="s">
        <v>160</v>
      </c>
      <c r="H21" s="330"/>
      <c r="I21" s="292"/>
      <c r="J21" s="302">
        <v>0.0023833333333333332</v>
      </c>
      <c r="K21" s="27" t="str">
        <f t="shared" si="0"/>
        <v>I JA</v>
      </c>
      <c r="L21" s="331" t="s">
        <v>161</v>
      </c>
      <c r="M21" s="332"/>
    </row>
    <row r="22" spans="1:13" s="45" customFormat="1" ht="18" customHeight="1">
      <c r="A22" s="301">
        <v>16</v>
      </c>
      <c r="B22" s="303">
        <v>151</v>
      </c>
      <c r="C22" s="328" t="s">
        <v>105</v>
      </c>
      <c r="D22" s="327" t="s">
        <v>827</v>
      </c>
      <c r="E22" s="329" t="s">
        <v>828</v>
      </c>
      <c r="F22" s="330" t="s">
        <v>190</v>
      </c>
      <c r="G22" s="330" t="s">
        <v>181</v>
      </c>
      <c r="H22" s="330" t="s">
        <v>842</v>
      </c>
      <c r="I22" s="292"/>
      <c r="J22" s="302">
        <v>0.002554976851851852</v>
      </c>
      <c r="K22" s="27" t="str">
        <f t="shared" si="0"/>
        <v>II JA</v>
      </c>
      <c r="L22" s="331" t="s">
        <v>138</v>
      </c>
      <c r="M22" s="332"/>
    </row>
    <row r="23" spans="1:13" ht="12.75">
      <c r="A23" s="256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305"/>
    </row>
    <row r="24" spans="1:13" ht="12.75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</row>
    <row r="25" ht="12.75">
      <c r="M25" s="256"/>
    </row>
    <row r="26" ht="12.75">
      <c r="M26" s="256"/>
    </row>
    <row r="27" ht="12.75">
      <c r="M27" s="256"/>
    </row>
    <row r="28" ht="12.75">
      <c r="M28" s="256"/>
    </row>
    <row r="29" ht="12.75">
      <c r="M29" s="256"/>
    </row>
    <row r="30" ht="12.75">
      <c r="M30" s="256"/>
    </row>
    <row r="31" ht="12.75">
      <c r="M31" s="256"/>
    </row>
    <row r="32" ht="12.75">
      <c r="M32" s="256"/>
    </row>
    <row r="33" ht="12.75">
      <c r="M33" s="256"/>
    </row>
    <row r="34" ht="12.75">
      <c r="M34" s="256"/>
    </row>
    <row r="35" ht="12.75">
      <c r="M35" s="256"/>
    </row>
    <row r="36" ht="12.75">
      <c r="M36" s="256"/>
    </row>
    <row r="37" ht="12.75">
      <c r="M37" s="256"/>
    </row>
    <row r="38" ht="12.75">
      <c r="M38" s="256"/>
    </row>
    <row r="39" ht="18">
      <c r="M39" s="202"/>
    </row>
    <row r="40" ht="18">
      <c r="M40" s="202"/>
    </row>
    <row r="41" ht="18">
      <c r="M41" s="215"/>
    </row>
    <row r="42" ht="18">
      <c r="M42" s="205"/>
    </row>
    <row r="43" ht="18">
      <c r="M43" s="204"/>
    </row>
    <row r="44" ht="18">
      <c r="M44" s="202"/>
    </row>
    <row r="45" ht="18">
      <c r="M45" s="306"/>
    </row>
    <row r="46" ht="18">
      <c r="M46" s="307"/>
    </row>
  </sheetData>
  <sheetProtection/>
  <printOptions horizontalCentered="1"/>
  <pageMargins left="0.2" right="0.3937007874015748" top="0.35" bottom="0.24" header="0.17" footer="0.21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2060"/>
  </sheetPr>
  <dimension ref="A1:J2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3.421875" style="22" bestFit="1" customWidth="1"/>
    <col min="5" max="5" width="10.7109375" style="44" customWidth="1"/>
    <col min="6" max="6" width="16.140625" style="46" bestFit="1" customWidth="1"/>
    <col min="7" max="7" width="16.7109375" style="46" bestFit="1" customWidth="1"/>
    <col min="8" max="8" width="14.140625" style="46" customWidth="1"/>
    <col min="9" max="9" width="9.140625" style="25" customWidth="1"/>
    <col min="10" max="10" width="22.00390625" style="24" bestFit="1" customWidth="1"/>
    <col min="11" max="13" width="23.00390625" style="22" bestFit="1" customWidth="1"/>
    <col min="14" max="16384" width="9.140625" style="22" customWidth="1"/>
  </cols>
  <sheetData>
    <row r="1" spans="1:10" s="61" customFormat="1" ht="15.75">
      <c r="A1" s="326" t="s">
        <v>194</v>
      </c>
      <c r="D1" s="62"/>
      <c r="E1" s="74"/>
      <c r="F1" s="74"/>
      <c r="G1" s="74"/>
      <c r="H1" s="92"/>
      <c r="I1" s="65"/>
      <c r="J1" s="93"/>
    </row>
    <row r="2" spans="1:10" s="61" customFormat="1" ht="15.75">
      <c r="A2" s="61" t="s">
        <v>935</v>
      </c>
      <c r="D2" s="62"/>
      <c r="E2" s="74"/>
      <c r="F2" s="74"/>
      <c r="G2" s="92"/>
      <c r="H2" s="92"/>
      <c r="I2" s="65"/>
      <c r="J2" s="94"/>
    </row>
    <row r="3" spans="1:10" s="24" customFormat="1" ht="12" customHeight="1">
      <c r="A3" s="273"/>
      <c r="B3" s="273"/>
      <c r="C3" s="273"/>
      <c r="D3" s="274"/>
      <c r="E3" s="275"/>
      <c r="F3" s="276"/>
      <c r="G3" s="276"/>
      <c r="H3" s="276"/>
      <c r="I3" s="277"/>
      <c r="J3" s="278"/>
    </row>
    <row r="4" spans="1:10" s="60" customFormat="1" ht="15.75">
      <c r="A4" s="236"/>
      <c r="B4" s="236"/>
      <c r="C4" s="231" t="s">
        <v>278</v>
      </c>
      <c r="D4" s="231"/>
      <c r="E4" s="271"/>
      <c r="F4" s="271"/>
      <c r="G4" s="271"/>
      <c r="H4" s="296"/>
      <c r="I4" s="272"/>
      <c r="J4" s="236"/>
    </row>
    <row r="5" spans="1:10" s="60" customFormat="1" ht="18" customHeight="1" thickBot="1">
      <c r="A5" s="236"/>
      <c r="B5" s="236"/>
      <c r="C5" s="231">
        <v>1</v>
      </c>
      <c r="D5" s="231" t="s">
        <v>947</v>
      </c>
      <c r="E5" s="234"/>
      <c r="F5" s="237"/>
      <c r="G5" s="237"/>
      <c r="H5" s="238"/>
      <c r="I5" s="297"/>
      <c r="J5" s="298"/>
    </row>
    <row r="6" spans="1:10" s="37" customFormat="1" ht="18" customHeight="1" thickBot="1">
      <c r="A6" s="97" t="s">
        <v>21</v>
      </c>
      <c r="B6" s="118" t="s">
        <v>19</v>
      </c>
      <c r="C6" s="299" t="s">
        <v>0</v>
      </c>
      <c r="D6" s="240" t="s">
        <v>1</v>
      </c>
      <c r="E6" s="246" t="s">
        <v>10</v>
      </c>
      <c r="F6" s="289" t="s">
        <v>2</v>
      </c>
      <c r="G6" s="242" t="s">
        <v>3</v>
      </c>
      <c r="H6" s="242" t="s">
        <v>16</v>
      </c>
      <c r="I6" s="246" t="s">
        <v>4</v>
      </c>
      <c r="J6" s="248" t="s">
        <v>5</v>
      </c>
    </row>
    <row r="7" spans="1:10" s="45" customFormat="1" ht="18" customHeight="1">
      <c r="A7" s="301">
        <v>1</v>
      </c>
      <c r="B7" s="303">
        <v>68</v>
      </c>
      <c r="C7" s="328" t="s">
        <v>403</v>
      </c>
      <c r="D7" s="327" t="s">
        <v>216</v>
      </c>
      <c r="E7" s="329" t="s">
        <v>497</v>
      </c>
      <c r="F7" s="330" t="s">
        <v>103</v>
      </c>
      <c r="G7" s="330" t="s">
        <v>100</v>
      </c>
      <c r="H7" s="330"/>
      <c r="I7" s="302">
        <v>0.001830787037037037</v>
      </c>
      <c r="J7" s="331" t="s">
        <v>164</v>
      </c>
    </row>
    <row r="8" spans="1:10" s="45" customFormat="1" ht="18" customHeight="1">
      <c r="A8" s="301">
        <v>2</v>
      </c>
      <c r="B8" s="303">
        <v>69</v>
      </c>
      <c r="C8" s="328" t="s">
        <v>380</v>
      </c>
      <c r="D8" s="327" t="s">
        <v>93</v>
      </c>
      <c r="E8" s="329" t="s">
        <v>498</v>
      </c>
      <c r="F8" s="330" t="s">
        <v>103</v>
      </c>
      <c r="G8" s="330" t="s">
        <v>100</v>
      </c>
      <c r="H8" s="330"/>
      <c r="I8" s="302">
        <v>0.0021625</v>
      </c>
      <c r="J8" s="331" t="s">
        <v>102</v>
      </c>
    </row>
    <row r="9" spans="1:10" s="45" customFormat="1" ht="18" customHeight="1">
      <c r="A9" s="301">
        <v>3</v>
      </c>
      <c r="B9" s="303">
        <v>7</v>
      </c>
      <c r="C9" s="328" t="s">
        <v>99</v>
      </c>
      <c r="D9" s="327" t="s">
        <v>317</v>
      </c>
      <c r="E9" s="329" t="s">
        <v>318</v>
      </c>
      <c r="F9" s="330" t="s">
        <v>62</v>
      </c>
      <c r="G9" s="330" t="s">
        <v>152</v>
      </c>
      <c r="H9" s="330"/>
      <c r="I9" s="302">
        <v>0.0020766203703703706</v>
      </c>
      <c r="J9" s="331" t="s">
        <v>153</v>
      </c>
    </row>
    <row r="10" spans="1:10" s="45" customFormat="1" ht="18" customHeight="1">
      <c r="A10" s="301">
        <v>4</v>
      </c>
      <c r="B10" s="303">
        <v>140</v>
      </c>
      <c r="C10" s="328" t="s">
        <v>801</v>
      </c>
      <c r="D10" s="327" t="s">
        <v>802</v>
      </c>
      <c r="E10" s="329" t="s">
        <v>803</v>
      </c>
      <c r="F10" s="330" t="s">
        <v>134</v>
      </c>
      <c r="G10" s="330" t="s">
        <v>132</v>
      </c>
      <c r="H10" s="330"/>
      <c r="I10" s="302">
        <v>0.0019150462962962964</v>
      </c>
      <c r="J10" s="331" t="s">
        <v>148</v>
      </c>
    </row>
    <row r="11" spans="1:10" s="45" customFormat="1" ht="18" customHeight="1">
      <c r="A11" s="301">
        <v>5</v>
      </c>
      <c r="B11" s="303">
        <v>131</v>
      </c>
      <c r="C11" s="328" t="s">
        <v>617</v>
      </c>
      <c r="D11" s="327" t="s">
        <v>772</v>
      </c>
      <c r="E11" s="329" t="s">
        <v>773</v>
      </c>
      <c r="F11" s="330" t="s">
        <v>53</v>
      </c>
      <c r="G11" s="330" t="s">
        <v>759</v>
      </c>
      <c r="H11" s="330" t="s">
        <v>760</v>
      </c>
      <c r="I11" s="302">
        <v>0.0019574074074074073</v>
      </c>
      <c r="J11" s="331" t="s">
        <v>774</v>
      </c>
    </row>
    <row r="12" spans="1:10" s="45" customFormat="1" ht="18" customHeight="1">
      <c r="A12" s="301">
        <v>6</v>
      </c>
      <c r="B12" s="303">
        <v>185</v>
      </c>
      <c r="C12" s="328" t="s">
        <v>403</v>
      </c>
      <c r="D12" s="327" t="s">
        <v>922</v>
      </c>
      <c r="E12" s="329" t="s">
        <v>923</v>
      </c>
      <c r="F12" s="330" t="s">
        <v>59</v>
      </c>
      <c r="G12" s="330" t="s">
        <v>146</v>
      </c>
      <c r="H12" s="330"/>
      <c r="I12" s="302">
        <v>0.001997337962962963</v>
      </c>
      <c r="J12" s="331" t="s">
        <v>193</v>
      </c>
    </row>
    <row r="13" spans="1:10" s="45" customFormat="1" ht="18" customHeight="1">
      <c r="A13" s="301">
        <v>7</v>
      </c>
      <c r="B13" s="303">
        <v>81</v>
      </c>
      <c r="C13" s="328" t="s">
        <v>582</v>
      </c>
      <c r="D13" s="327" t="s">
        <v>583</v>
      </c>
      <c r="E13" s="329">
        <v>36545</v>
      </c>
      <c r="F13" s="330" t="s">
        <v>47</v>
      </c>
      <c r="G13" s="330" t="s">
        <v>113</v>
      </c>
      <c r="H13" s="330"/>
      <c r="I13" s="302">
        <v>0.0018141203703703705</v>
      </c>
      <c r="J13" s="331" t="s">
        <v>598</v>
      </c>
    </row>
    <row r="14" spans="1:10" s="45" customFormat="1" ht="18" customHeight="1">
      <c r="A14" s="301">
        <v>8</v>
      </c>
      <c r="B14" s="303">
        <v>94</v>
      </c>
      <c r="C14" s="328" t="s">
        <v>617</v>
      </c>
      <c r="D14" s="327" t="s">
        <v>618</v>
      </c>
      <c r="E14" s="329" t="s">
        <v>619</v>
      </c>
      <c r="F14" s="330" t="s">
        <v>118</v>
      </c>
      <c r="G14" s="330" t="s">
        <v>115</v>
      </c>
      <c r="H14" s="330"/>
      <c r="I14" s="302">
        <v>0.0019552083333333335</v>
      </c>
      <c r="J14" s="331" t="s">
        <v>116</v>
      </c>
    </row>
    <row r="15" spans="1:10" s="60" customFormat="1" ht="18" customHeight="1" thickBot="1">
      <c r="A15" s="236"/>
      <c r="B15" s="236"/>
      <c r="C15" s="231">
        <v>2</v>
      </c>
      <c r="D15" s="231" t="s">
        <v>947</v>
      </c>
      <c r="E15" s="234"/>
      <c r="F15" s="237"/>
      <c r="G15" s="237"/>
      <c r="H15" s="238"/>
      <c r="I15" s="297"/>
      <c r="J15" s="298"/>
    </row>
    <row r="16" spans="1:10" s="37" customFormat="1" ht="18" customHeight="1" thickBot="1">
      <c r="A16" s="97" t="s">
        <v>21</v>
      </c>
      <c r="B16" s="118" t="s">
        <v>19</v>
      </c>
      <c r="C16" s="299" t="s">
        <v>0</v>
      </c>
      <c r="D16" s="240" t="s">
        <v>1</v>
      </c>
      <c r="E16" s="246" t="s">
        <v>10</v>
      </c>
      <c r="F16" s="289" t="s">
        <v>2</v>
      </c>
      <c r="G16" s="242" t="s">
        <v>3</v>
      </c>
      <c r="H16" s="242" t="s">
        <v>16</v>
      </c>
      <c r="I16" s="246" t="s">
        <v>4</v>
      </c>
      <c r="J16" s="248" t="s">
        <v>5</v>
      </c>
    </row>
    <row r="17" spans="1:10" s="45" customFormat="1" ht="18" customHeight="1">
      <c r="A17" s="301">
        <v>1</v>
      </c>
      <c r="B17" s="303">
        <v>184</v>
      </c>
      <c r="C17" s="328" t="s">
        <v>928</v>
      </c>
      <c r="D17" s="327" t="s">
        <v>912</v>
      </c>
      <c r="E17" s="329" t="s">
        <v>921</v>
      </c>
      <c r="F17" s="330" t="s">
        <v>59</v>
      </c>
      <c r="G17" s="330" t="s">
        <v>146</v>
      </c>
      <c r="H17" s="330"/>
      <c r="I17" s="302">
        <v>0.001953125</v>
      </c>
      <c r="J17" s="331" t="s">
        <v>193</v>
      </c>
    </row>
    <row r="18" spans="1:10" s="45" customFormat="1" ht="18" customHeight="1">
      <c r="A18" s="301">
        <v>2</v>
      </c>
      <c r="B18" s="303">
        <v>114</v>
      </c>
      <c r="C18" s="328" t="s">
        <v>713</v>
      </c>
      <c r="D18" s="327" t="s">
        <v>714</v>
      </c>
      <c r="E18" s="329" t="s">
        <v>561</v>
      </c>
      <c r="F18" s="330" t="s">
        <v>125</v>
      </c>
      <c r="G18" s="330" t="s">
        <v>124</v>
      </c>
      <c r="H18" s="330" t="s">
        <v>708</v>
      </c>
      <c r="I18" s="302">
        <v>0.002023148148148148</v>
      </c>
      <c r="J18" s="331" t="s">
        <v>123</v>
      </c>
    </row>
    <row r="19" spans="1:10" s="45" customFormat="1" ht="18" customHeight="1">
      <c r="A19" s="301">
        <v>3</v>
      </c>
      <c r="B19" s="303">
        <v>36</v>
      </c>
      <c r="C19" s="328" t="s">
        <v>184</v>
      </c>
      <c r="D19" s="327" t="s">
        <v>400</v>
      </c>
      <c r="E19" s="329" t="s">
        <v>401</v>
      </c>
      <c r="F19" s="330" t="s">
        <v>141</v>
      </c>
      <c r="G19" s="330" t="s">
        <v>160</v>
      </c>
      <c r="H19" s="330"/>
      <c r="I19" s="302">
        <v>0.0021013888888888888</v>
      </c>
      <c r="J19" s="331" t="s">
        <v>161</v>
      </c>
    </row>
    <row r="20" spans="1:10" s="45" customFormat="1" ht="18" customHeight="1">
      <c r="A20" s="301">
        <v>4</v>
      </c>
      <c r="B20" s="303">
        <v>11</v>
      </c>
      <c r="C20" s="328" t="s">
        <v>72</v>
      </c>
      <c r="D20" s="327" t="s">
        <v>330</v>
      </c>
      <c r="E20" s="329" t="s">
        <v>331</v>
      </c>
      <c r="F20" s="330" t="s">
        <v>49</v>
      </c>
      <c r="G20" s="330" t="s">
        <v>70</v>
      </c>
      <c r="H20" s="330" t="s">
        <v>71</v>
      </c>
      <c r="I20" s="302">
        <v>0.0020510416666666667</v>
      </c>
      <c r="J20" s="331" t="s">
        <v>334</v>
      </c>
    </row>
    <row r="21" spans="1:10" s="45" customFormat="1" ht="18" customHeight="1">
      <c r="A21" s="301">
        <v>5</v>
      </c>
      <c r="B21" s="303">
        <v>183</v>
      </c>
      <c r="C21" s="328" t="s">
        <v>927</v>
      </c>
      <c r="D21" s="327" t="s">
        <v>261</v>
      </c>
      <c r="E21" s="329" t="s">
        <v>920</v>
      </c>
      <c r="F21" s="330" t="s">
        <v>59</v>
      </c>
      <c r="G21" s="330" t="s">
        <v>146</v>
      </c>
      <c r="H21" s="330"/>
      <c r="I21" s="302">
        <v>0.001997800925925926</v>
      </c>
      <c r="J21" s="331" t="s">
        <v>193</v>
      </c>
    </row>
    <row r="22" spans="1:10" s="45" customFormat="1" ht="18" customHeight="1">
      <c r="A22" s="301">
        <v>6</v>
      </c>
      <c r="B22" s="303">
        <v>95</v>
      </c>
      <c r="C22" s="328" t="s">
        <v>65</v>
      </c>
      <c r="D22" s="327" t="s">
        <v>620</v>
      </c>
      <c r="E22" s="329" t="s">
        <v>621</v>
      </c>
      <c r="F22" s="330" t="s">
        <v>118</v>
      </c>
      <c r="G22" s="330" t="s">
        <v>115</v>
      </c>
      <c r="H22" s="330"/>
      <c r="I22" s="302">
        <v>0.0019749999999999998</v>
      </c>
      <c r="J22" s="331" t="s">
        <v>116</v>
      </c>
    </row>
    <row r="23" spans="1:10" ht="12.75">
      <c r="A23" s="256"/>
      <c r="B23" s="256"/>
      <c r="C23" s="256"/>
      <c r="D23" s="256"/>
      <c r="E23" s="256"/>
      <c r="F23" s="256"/>
      <c r="G23" s="256"/>
      <c r="H23" s="256"/>
      <c r="I23" s="256"/>
      <c r="J23" s="256"/>
    </row>
    <row r="24" spans="1:10" ht="12.75">
      <c r="A24" s="256"/>
      <c r="B24" s="256"/>
      <c r="C24" s="256"/>
      <c r="D24" s="256"/>
      <c r="E24" s="256"/>
      <c r="F24" s="256"/>
      <c r="G24" s="256"/>
      <c r="H24" s="256"/>
      <c r="I24" s="256"/>
      <c r="J24" s="256"/>
    </row>
  </sheetData>
  <sheetProtection/>
  <printOptions horizontalCentered="1"/>
  <pageMargins left="0.2" right="0.3937007874015748" top="0.35" bottom="0.24" header="0.17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2.421875" style="45" customWidth="1"/>
    <col min="4" max="4" width="15.421875" style="45" bestFit="1" customWidth="1"/>
    <col min="5" max="5" width="10.7109375" style="58" customWidth="1"/>
    <col min="6" max="6" width="15.00390625" style="59" customWidth="1"/>
    <col min="7" max="7" width="17.57421875" style="59" bestFit="1" customWidth="1"/>
    <col min="8" max="8" width="16.8515625" style="59" bestFit="1" customWidth="1"/>
    <col min="9" max="9" width="5.8515625" style="59" bestFit="1" customWidth="1"/>
    <col min="10" max="10" width="8.140625" style="54" customWidth="1"/>
    <col min="11" max="11" width="9.00390625" style="52" bestFit="1" customWidth="1"/>
    <col min="12" max="12" width="4.7109375" style="52" bestFit="1" customWidth="1"/>
    <col min="13" max="13" width="23.00390625" style="37" bestFit="1" customWidth="1"/>
    <col min="14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3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2"/>
      <c r="M3" s="57"/>
    </row>
    <row r="4" spans="3:13" s="60" customFormat="1" ht="15.75">
      <c r="C4" s="61" t="s">
        <v>22</v>
      </c>
      <c r="D4" s="61"/>
      <c r="E4" s="56"/>
      <c r="F4" s="96"/>
      <c r="G4" s="96"/>
      <c r="H4" s="59"/>
      <c r="I4" s="59"/>
      <c r="J4" s="54"/>
      <c r="K4" s="52"/>
      <c r="L4" s="52"/>
      <c r="M4" s="37"/>
    </row>
    <row r="5" spans="3:7" ht="18" customHeight="1" thickBot="1">
      <c r="C5" s="140"/>
      <c r="D5" s="61"/>
      <c r="E5" s="56"/>
      <c r="F5" s="96"/>
      <c r="G5" s="96"/>
    </row>
    <row r="6" spans="1:13" s="53" customFormat="1" ht="18" customHeight="1" thickBot="1">
      <c r="A6" s="95" t="s">
        <v>20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69" t="s">
        <v>6</v>
      </c>
      <c r="K6" s="69" t="s">
        <v>7</v>
      </c>
      <c r="L6" s="78" t="s">
        <v>14</v>
      </c>
      <c r="M6" s="70" t="s">
        <v>5</v>
      </c>
    </row>
    <row r="7" spans="1:13" ht="18" customHeight="1">
      <c r="A7" s="32">
        <v>1</v>
      </c>
      <c r="B7" s="17"/>
      <c r="C7" s="328" t="s">
        <v>107</v>
      </c>
      <c r="D7" s="327" t="s">
        <v>674</v>
      </c>
      <c r="E7" s="329" t="s">
        <v>508</v>
      </c>
      <c r="F7" s="330" t="s">
        <v>236</v>
      </c>
      <c r="G7" s="330" t="s">
        <v>662</v>
      </c>
      <c r="H7" s="330"/>
      <c r="I7" s="91">
        <v>16</v>
      </c>
      <c r="J7" s="446">
        <v>8.11</v>
      </c>
      <c r="K7" s="111">
        <v>8.03</v>
      </c>
      <c r="L7" s="336" t="str">
        <f>IF(ISBLANK(J7),"",IF(J7&lt;=7.7,"KSM",IF(J7&lt;=8,"I A",IF(J7&lt;=8.44,"II A",IF(J7&lt;=9.04,"III A",IF(J7&lt;=9.64,"I JA",IF(J7&lt;=10.04,"II JA",IF(J7&lt;=10.34,"III JA"))))))))</f>
        <v>II A</v>
      </c>
      <c r="M7" s="331" t="s">
        <v>663</v>
      </c>
    </row>
    <row r="8" spans="1:13" ht="18" customHeight="1">
      <c r="A8" s="32">
        <v>2</v>
      </c>
      <c r="B8" s="17"/>
      <c r="C8" s="328" t="s">
        <v>716</v>
      </c>
      <c r="D8" s="327" t="s">
        <v>706</v>
      </c>
      <c r="E8" s="329" t="s">
        <v>707</v>
      </c>
      <c r="F8" s="330" t="s">
        <v>125</v>
      </c>
      <c r="G8" s="330" t="s">
        <v>124</v>
      </c>
      <c r="H8" s="330" t="s">
        <v>708</v>
      </c>
      <c r="I8" s="91">
        <v>12</v>
      </c>
      <c r="J8" s="446">
        <v>8.15</v>
      </c>
      <c r="K8" s="111" t="s">
        <v>953</v>
      </c>
      <c r="L8" s="336" t="str">
        <f>IF(ISBLANK(J8),"",IF(J8&lt;=7.7,"KSM",IF(J8&lt;=8,"I A",IF(J8&lt;=8.44,"II A",IF(J8&lt;=9.04,"III A",IF(J8&lt;=9.64,"I JA",IF(J8&lt;=10.04,"II JA",IF(J8&lt;=10.34,"III JA"))))))))</f>
        <v>II A</v>
      </c>
      <c r="M8" s="331" t="s">
        <v>123</v>
      </c>
    </row>
    <row r="9" spans="1:13" ht="18" customHeight="1">
      <c r="A9" s="32">
        <v>3</v>
      </c>
      <c r="B9" s="17"/>
      <c r="C9" s="328" t="s">
        <v>678</v>
      </c>
      <c r="D9" s="327" t="s">
        <v>679</v>
      </c>
      <c r="E9" s="329" t="s">
        <v>680</v>
      </c>
      <c r="F9" s="330" t="s">
        <v>236</v>
      </c>
      <c r="G9" s="330" t="s">
        <v>662</v>
      </c>
      <c r="H9" s="330"/>
      <c r="I9" s="91">
        <v>9</v>
      </c>
      <c r="J9" s="446">
        <v>8.44</v>
      </c>
      <c r="K9" s="111" t="s">
        <v>952</v>
      </c>
      <c r="L9" s="336" t="str">
        <f>IF(ISBLANK(J9),"",IF(J9&lt;=7.7,"KSM",IF(J9&lt;=8,"I A",IF(J9&lt;=8.44,"II A",IF(J9&lt;=9.04,"III A",IF(J9&lt;=9.64,"I JA",IF(J9&lt;=10.04,"II JA",IF(J9&lt;=10.34,"III JA"))))))))</f>
        <v>II A</v>
      </c>
      <c r="M9" s="331" t="s">
        <v>667</v>
      </c>
    </row>
    <row r="10" spans="1:13" ht="18" customHeight="1">
      <c r="A10" s="32">
        <v>4</v>
      </c>
      <c r="B10" s="17"/>
      <c r="C10" s="328" t="s">
        <v>358</v>
      </c>
      <c r="D10" s="327" t="s">
        <v>359</v>
      </c>
      <c r="E10" s="329" t="s">
        <v>360</v>
      </c>
      <c r="F10" s="330" t="s">
        <v>51</v>
      </c>
      <c r="G10" s="330" t="s">
        <v>368</v>
      </c>
      <c r="H10" s="330"/>
      <c r="I10" s="91">
        <v>7</v>
      </c>
      <c r="J10" s="27">
        <v>8.46</v>
      </c>
      <c r="K10" s="111" t="s">
        <v>954</v>
      </c>
      <c r="L10" s="336" t="s">
        <v>950</v>
      </c>
      <c r="M10" s="331" t="s">
        <v>200</v>
      </c>
    </row>
    <row r="11" spans="1:13" ht="18" customHeight="1">
      <c r="A11" s="32">
        <v>5</v>
      </c>
      <c r="B11" s="17"/>
      <c r="C11" s="328" t="s">
        <v>126</v>
      </c>
      <c r="D11" s="327" t="s">
        <v>352</v>
      </c>
      <c r="E11" s="329" t="s">
        <v>353</v>
      </c>
      <c r="F11" s="330" t="s">
        <v>51</v>
      </c>
      <c r="G11" s="330" t="s">
        <v>368</v>
      </c>
      <c r="H11" s="330"/>
      <c r="I11" s="91">
        <v>6</v>
      </c>
      <c r="J11" s="446">
        <v>8.52</v>
      </c>
      <c r="K11" s="111" t="s">
        <v>955</v>
      </c>
      <c r="L11" s="336" t="s">
        <v>950</v>
      </c>
      <c r="M11" s="331" t="s">
        <v>73</v>
      </c>
    </row>
    <row r="12" spans="1:13" ht="18" customHeight="1">
      <c r="A12" s="32">
        <v>6</v>
      </c>
      <c r="B12" s="17"/>
      <c r="C12" s="328" t="s">
        <v>106</v>
      </c>
      <c r="D12" s="327" t="s">
        <v>743</v>
      </c>
      <c r="E12" s="329">
        <v>37333</v>
      </c>
      <c r="F12" s="330" t="s">
        <v>129</v>
      </c>
      <c r="G12" s="330" t="s">
        <v>128</v>
      </c>
      <c r="H12" s="330"/>
      <c r="I12" s="91">
        <v>5</v>
      </c>
      <c r="J12" s="446">
        <v>8.51</v>
      </c>
      <c r="K12" s="111" t="s">
        <v>951</v>
      </c>
      <c r="L12" s="336" t="str">
        <f aca="true" t="shared" si="0" ref="L12:L39">IF(ISBLANK(J12),"",IF(J12&lt;=7.7,"KSM",IF(J12&lt;=8,"I A",IF(J12&lt;=8.44,"II A",IF(J12&lt;=9.04,"III A",IF(J12&lt;=9.64,"I JA",IF(J12&lt;=10.04,"II JA",IF(J12&lt;=10.34,"III JA"))))))))</f>
        <v>III A</v>
      </c>
      <c r="M12" s="331" t="s">
        <v>170</v>
      </c>
    </row>
    <row r="13" spans="1:13" ht="18" customHeight="1">
      <c r="A13" s="32">
        <v>7</v>
      </c>
      <c r="B13" s="17"/>
      <c r="C13" s="328" t="s">
        <v>694</v>
      </c>
      <c r="D13" s="327" t="s">
        <v>867</v>
      </c>
      <c r="E13" s="329" t="s">
        <v>868</v>
      </c>
      <c r="F13" s="330" t="s">
        <v>142</v>
      </c>
      <c r="G13" s="330" t="s">
        <v>143</v>
      </c>
      <c r="H13" s="330" t="s">
        <v>144</v>
      </c>
      <c r="I13" s="91">
        <v>4</v>
      </c>
      <c r="J13" s="111">
        <v>8.64</v>
      </c>
      <c r="K13" s="111"/>
      <c r="L13" s="336" t="str">
        <f t="shared" si="0"/>
        <v>III A</v>
      </c>
      <c r="M13" s="331" t="s">
        <v>145</v>
      </c>
    </row>
    <row r="14" spans="1:13" ht="18" customHeight="1">
      <c r="A14" s="32">
        <v>8</v>
      </c>
      <c r="B14" s="17"/>
      <c r="C14" s="328" t="s">
        <v>681</v>
      </c>
      <c r="D14" s="327" t="s">
        <v>682</v>
      </c>
      <c r="E14" s="329" t="s">
        <v>683</v>
      </c>
      <c r="F14" s="330" t="s">
        <v>236</v>
      </c>
      <c r="G14" s="330" t="s">
        <v>662</v>
      </c>
      <c r="H14" s="330"/>
      <c r="I14" s="91">
        <v>2.5</v>
      </c>
      <c r="J14" s="111">
        <v>8.7</v>
      </c>
      <c r="K14" s="111"/>
      <c r="L14" s="336" t="str">
        <f t="shared" si="0"/>
        <v>III A</v>
      </c>
      <c r="M14" s="331" t="s">
        <v>663</v>
      </c>
    </row>
    <row r="15" spans="1:13" ht="18" customHeight="1">
      <c r="A15" s="32">
        <v>8</v>
      </c>
      <c r="B15" s="17"/>
      <c r="C15" s="328" t="s">
        <v>77</v>
      </c>
      <c r="D15" s="339" t="s">
        <v>468</v>
      </c>
      <c r="E15" s="329">
        <v>37476</v>
      </c>
      <c r="F15" s="330" t="s">
        <v>104</v>
      </c>
      <c r="G15" s="330" t="s">
        <v>96</v>
      </c>
      <c r="H15" s="330"/>
      <c r="I15" s="91">
        <v>2.5</v>
      </c>
      <c r="J15" s="111">
        <v>8.7</v>
      </c>
      <c r="K15" s="111"/>
      <c r="L15" s="336" t="str">
        <f t="shared" si="0"/>
        <v>III A</v>
      </c>
      <c r="M15" s="331" t="s">
        <v>469</v>
      </c>
    </row>
    <row r="16" spans="1:13" ht="18" customHeight="1">
      <c r="A16" s="32">
        <v>10</v>
      </c>
      <c r="B16" s="17"/>
      <c r="C16" s="328" t="s">
        <v>122</v>
      </c>
      <c r="D16" s="327" t="s">
        <v>428</v>
      </c>
      <c r="E16" s="329" t="s">
        <v>429</v>
      </c>
      <c r="F16" s="330" t="s">
        <v>78</v>
      </c>
      <c r="G16" s="330" t="s">
        <v>368</v>
      </c>
      <c r="H16" s="330"/>
      <c r="I16" s="91">
        <v>1</v>
      </c>
      <c r="J16" s="111">
        <v>8.71</v>
      </c>
      <c r="K16" s="111"/>
      <c r="L16" s="336" t="str">
        <f t="shared" si="0"/>
        <v>III A</v>
      </c>
      <c r="M16" s="331" t="s">
        <v>427</v>
      </c>
    </row>
    <row r="17" spans="1:13" ht="18" customHeight="1">
      <c r="A17" s="32">
        <v>11</v>
      </c>
      <c r="B17" s="17"/>
      <c r="C17" s="328" t="s">
        <v>92</v>
      </c>
      <c r="D17" s="327" t="s">
        <v>586</v>
      </c>
      <c r="E17" s="329">
        <v>36942</v>
      </c>
      <c r="F17" s="330" t="s">
        <v>47</v>
      </c>
      <c r="G17" s="330" t="s">
        <v>113</v>
      </c>
      <c r="H17" s="330"/>
      <c r="I17" s="91"/>
      <c r="J17" s="111">
        <v>8.76</v>
      </c>
      <c r="K17" s="111"/>
      <c r="L17" s="336" t="str">
        <f t="shared" si="0"/>
        <v>III A</v>
      </c>
      <c r="M17" s="331" t="s">
        <v>165</v>
      </c>
    </row>
    <row r="18" spans="1:13" ht="18" customHeight="1">
      <c r="A18" s="32">
        <v>11</v>
      </c>
      <c r="B18" s="17"/>
      <c r="C18" s="328" t="s">
        <v>173</v>
      </c>
      <c r="D18" s="327" t="s">
        <v>844</v>
      </c>
      <c r="E18" s="329" t="s">
        <v>845</v>
      </c>
      <c r="F18" s="330" t="s">
        <v>140</v>
      </c>
      <c r="G18" s="330" t="s">
        <v>662</v>
      </c>
      <c r="H18" s="330"/>
      <c r="I18" s="91"/>
      <c r="J18" s="111">
        <v>8.76</v>
      </c>
      <c r="K18" s="111"/>
      <c r="L18" s="336" t="str">
        <f t="shared" si="0"/>
        <v>III A</v>
      </c>
      <c r="M18" s="331" t="s">
        <v>139</v>
      </c>
    </row>
    <row r="19" spans="1:13" ht="18" customHeight="1">
      <c r="A19" s="32">
        <v>13</v>
      </c>
      <c r="B19" s="17"/>
      <c r="C19" s="328" t="s">
        <v>538</v>
      </c>
      <c r="D19" s="327" t="s">
        <v>791</v>
      </c>
      <c r="E19" s="329" t="s">
        <v>792</v>
      </c>
      <c r="F19" s="330" t="s">
        <v>134</v>
      </c>
      <c r="G19" s="330" t="s">
        <v>132</v>
      </c>
      <c r="H19" s="330"/>
      <c r="I19" s="91"/>
      <c r="J19" s="111">
        <v>8.82</v>
      </c>
      <c r="K19" s="111"/>
      <c r="L19" s="336" t="str">
        <f t="shared" si="0"/>
        <v>III A</v>
      </c>
      <c r="M19" s="331" t="s">
        <v>148</v>
      </c>
    </row>
    <row r="20" spans="1:13" ht="18" customHeight="1">
      <c r="A20" s="32">
        <v>14</v>
      </c>
      <c r="B20" s="17"/>
      <c r="C20" s="328" t="s">
        <v>526</v>
      </c>
      <c r="D20" s="327" t="s">
        <v>527</v>
      </c>
      <c r="E20" s="329" t="s">
        <v>528</v>
      </c>
      <c r="F20" s="330" t="s">
        <v>61</v>
      </c>
      <c r="G20" s="330" t="s">
        <v>530</v>
      </c>
      <c r="H20" s="330"/>
      <c r="I20" s="91"/>
      <c r="J20" s="111">
        <v>8.87</v>
      </c>
      <c r="K20" s="111"/>
      <c r="L20" s="336" t="str">
        <f t="shared" si="0"/>
        <v>III A</v>
      </c>
      <c r="M20" s="331" t="s">
        <v>531</v>
      </c>
    </row>
    <row r="21" spans="1:13" ht="18" customHeight="1">
      <c r="A21" s="32">
        <v>14</v>
      </c>
      <c r="B21" s="17"/>
      <c r="C21" s="328" t="s">
        <v>229</v>
      </c>
      <c r="D21" s="327" t="s">
        <v>821</v>
      </c>
      <c r="E21" s="329" t="s">
        <v>822</v>
      </c>
      <c r="F21" s="330" t="s">
        <v>190</v>
      </c>
      <c r="G21" s="330" t="s">
        <v>181</v>
      </c>
      <c r="H21" s="330" t="s">
        <v>842</v>
      </c>
      <c r="I21" s="91"/>
      <c r="J21" s="111">
        <v>8.87</v>
      </c>
      <c r="K21" s="111"/>
      <c r="L21" s="336" t="str">
        <f t="shared" si="0"/>
        <v>III A</v>
      </c>
      <c r="M21" s="331" t="s">
        <v>138</v>
      </c>
    </row>
    <row r="22" spans="1:13" ht="18" customHeight="1">
      <c r="A22" s="32">
        <v>16</v>
      </c>
      <c r="B22" s="17"/>
      <c r="C22" s="328" t="s">
        <v>817</v>
      </c>
      <c r="D22" s="327" t="s">
        <v>818</v>
      </c>
      <c r="E22" s="329" t="s">
        <v>819</v>
      </c>
      <c r="F22" s="330" t="s">
        <v>190</v>
      </c>
      <c r="G22" s="330" t="s">
        <v>181</v>
      </c>
      <c r="H22" s="330" t="s">
        <v>842</v>
      </c>
      <c r="I22" s="91"/>
      <c r="J22" s="111">
        <v>8.88</v>
      </c>
      <c r="K22" s="111"/>
      <c r="L22" s="336" t="str">
        <f t="shared" si="0"/>
        <v>III A</v>
      </c>
      <c r="M22" s="331" t="s">
        <v>820</v>
      </c>
    </row>
    <row r="23" spans="1:13" ht="18" customHeight="1">
      <c r="A23" s="32">
        <v>17</v>
      </c>
      <c r="B23" s="17"/>
      <c r="C23" s="328" t="s">
        <v>224</v>
      </c>
      <c r="D23" s="327" t="s">
        <v>232</v>
      </c>
      <c r="E23" s="329" t="s">
        <v>634</v>
      </c>
      <c r="F23" s="330" t="s">
        <v>17</v>
      </c>
      <c r="G23" s="330" t="s">
        <v>180</v>
      </c>
      <c r="H23" s="330"/>
      <c r="I23" s="91"/>
      <c r="J23" s="124">
        <v>8.91</v>
      </c>
      <c r="K23" s="111"/>
      <c r="L23" s="336" t="str">
        <f t="shared" si="0"/>
        <v>III A</v>
      </c>
      <c r="M23" s="331" t="s">
        <v>231</v>
      </c>
    </row>
    <row r="24" spans="1:13" ht="18" customHeight="1">
      <c r="A24" s="32">
        <v>18</v>
      </c>
      <c r="B24" s="17"/>
      <c r="C24" s="328" t="s">
        <v>77</v>
      </c>
      <c r="D24" s="327" t="s">
        <v>859</v>
      </c>
      <c r="E24" s="329" t="s">
        <v>860</v>
      </c>
      <c r="F24" s="330" t="s">
        <v>140</v>
      </c>
      <c r="G24" s="330" t="s">
        <v>662</v>
      </c>
      <c r="H24" s="330"/>
      <c r="I24" s="91"/>
      <c r="J24" s="111">
        <v>8.94</v>
      </c>
      <c r="K24" s="111"/>
      <c r="L24" s="336" t="str">
        <f t="shared" si="0"/>
        <v>III A</v>
      </c>
      <c r="M24" s="331" t="s">
        <v>259</v>
      </c>
    </row>
    <row r="25" spans="1:13" ht="18" customHeight="1">
      <c r="A25" s="32">
        <v>19</v>
      </c>
      <c r="B25" s="17"/>
      <c r="C25" s="328" t="s">
        <v>349</v>
      </c>
      <c r="D25" s="327" t="s">
        <v>350</v>
      </c>
      <c r="E25" s="329" t="s">
        <v>351</v>
      </c>
      <c r="F25" s="330" t="s">
        <v>51</v>
      </c>
      <c r="G25" s="330" t="s">
        <v>368</v>
      </c>
      <c r="H25" s="330"/>
      <c r="I25" s="91"/>
      <c r="J25" s="111">
        <v>8.96</v>
      </c>
      <c r="K25" s="111"/>
      <c r="L25" s="336" t="str">
        <f t="shared" si="0"/>
        <v>III A</v>
      </c>
      <c r="M25" s="331" t="s">
        <v>367</v>
      </c>
    </row>
    <row r="26" spans="1:13" ht="18" customHeight="1">
      <c r="A26" s="32">
        <v>20</v>
      </c>
      <c r="B26" s="17"/>
      <c r="C26" s="328" t="s">
        <v>84</v>
      </c>
      <c r="D26" s="327" t="s">
        <v>438</v>
      </c>
      <c r="E26" s="329" t="s">
        <v>439</v>
      </c>
      <c r="F26" s="330" t="s">
        <v>79</v>
      </c>
      <c r="G26" s="330" t="s">
        <v>207</v>
      </c>
      <c r="H26" s="330"/>
      <c r="I26" s="91"/>
      <c r="J26" s="124">
        <v>8.98</v>
      </c>
      <c r="K26" s="111"/>
      <c r="L26" s="336" t="str">
        <f t="shared" si="0"/>
        <v>III A</v>
      </c>
      <c r="M26" s="331" t="s">
        <v>945</v>
      </c>
    </row>
    <row r="27" spans="1:13" ht="18" customHeight="1">
      <c r="A27" s="32">
        <v>20</v>
      </c>
      <c r="B27" s="17"/>
      <c r="C27" s="328" t="s">
        <v>211</v>
      </c>
      <c r="D27" s="327" t="s">
        <v>752</v>
      </c>
      <c r="E27" s="329">
        <v>37445</v>
      </c>
      <c r="F27" s="330" t="s">
        <v>129</v>
      </c>
      <c r="G27" s="330" t="s">
        <v>128</v>
      </c>
      <c r="H27" s="330"/>
      <c r="I27" s="91"/>
      <c r="J27" s="111">
        <v>8.98</v>
      </c>
      <c r="K27" s="111"/>
      <c r="L27" s="336" t="str">
        <f t="shared" si="0"/>
        <v>III A</v>
      </c>
      <c r="M27" s="331" t="s">
        <v>170</v>
      </c>
    </row>
    <row r="28" spans="1:13" ht="18" customHeight="1">
      <c r="A28" s="32">
        <v>22</v>
      </c>
      <c r="B28" s="17"/>
      <c r="C28" s="328" t="s">
        <v>291</v>
      </c>
      <c r="D28" s="327" t="s">
        <v>217</v>
      </c>
      <c r="E28" s="329" t="s">
        <v>292</v>
      </c>
      <c r="F28" s="330" t="s">
        <v>62</v>
      </c>
      <c r="G28" s="330" t="s">
        <v>152</v>
      </c>
      <c r="H28" s="330"/>
      <c r="I28" s="91"/>
      <c r="J28" s="111">
        <v>9</v>
      </c>
      <c r="K28" s="111"/>
      <c r="L28" s="336" t="str">
        <f t="shared" si="0"/>
        <v>III A</v>
      </c>
      <c r="M28" s="331" t="s">
        <v>153</v>
      </c>
    </row>
    <row r="29" spans="1:13" ht="18" customHeight="1">
      <c r="A29" s="32">
        <v>23</v>
      </c>
      <c r="B29" s="17"/>
      <c r="C29" s="328" t="s">
        <v>122</v>
      </c>
      <c r="D29" s="327" t="s">
        <v>599</v>
      </c>
      <c r="E29" s="329">
        <v>37340</v>
      </c>
      <c r="F29" s="330" t="s">
        <v>57</v>
      </c>
      <c r="G29" s="330" t="s">
        <v>600</v>
      </c>
      <c r="H29" s="330"/>
      <c r="I29" s="91"/>
      <c r="J29" s="111">
        <v>9.04</v>
      </c>
      <c r="K29" s="111"/>
      <c r="L29" s="336" t="str">
        <f t="shared" si="0"/>
        <v>III A</v>
      </c>
      <c r="M29" s="331" t="s">
        <v>228</v>
      </c>
    </row>
    <row r="30" spans="1:13" ht="18" customHeight="1">
      <c r="A30" s="32">
        <v>24</v>
      </c>
      <c r="B30" s="17"/>
      <c r="C30" s="328" t="s">
        <v>538</v>
      </c>
      <c r="D30" s="327" t="s">
        <v>541</v>
      </c>
      <c r="E30" s="329" t="s">
        <v>533</v>
      </c>
      <c r="F30" s="330" t="s">
        <v>218</v>
      </c>
      <c r="G30" s="330" t="s">
        <v>536</v>
      </c>
      <c r="H30" s="330"/>
      <c r="I30" s="91"/>
      <c r="J30" s="111">
        <v>9.2</v>
      </c>
      <c r="K30" s="111"/>
      <c r="L30" s="336" t="str">
        <f t="shared" si="0"/>
        <v>I JA</v>
      </c>
      <c r="M30" s="331" t="s">
        <v>219</v>
      </c>
    </row>
    <row r="31" spans="1:13" ht="18" customHeight="1">
      <c r="A31" s="32">
        <v>24</v>
      </c>
      <c r="B31" s="17"/>
      <c r="C31" s="328" t="s">
        <v>69</v>
      </c>
      <c r="D31" s="327" t="s">
        <v>298</v>
      </c>
      <c r="E31" s="329" t="s">
        <v>299</v>
      </c>
      <c r="F31" s="330" t="s">
        <v>62</v>
      </c>
      <c r="G31" s="330" t="s">
        <v>152</v>
      </c>
      <c r="H31" s="330"/>
      <c r="I31" s="91"/>
      <c r="J31" s="111">
        <v>9.2</v>
      </c>
      <c r="K31" s="111"/>
      <c r="L31" s="336" t="str">
        <f t="shared" si="0"/>
        <v>I JA</v>
      </c>
      <c r="M31" s="331" t="s">
        <v>153</v>
      </c>
    </row>
    <row r="32" spans="1:13" ht="18" customHeight="1">
      <c r="A32" s="32">
        <v>26</v>
      </c>
      <c r="B32" s="17"/>
      <c r="C32" s="328" t="s">
        <v>106</v>
      </c>
      <c r="D32" s="327" t="s">
        <v>383</v>
      </c>
      <c r="E32" s="329" t="s">
        <v>384</v>
      </c>
      <c r="F32" s="330" t="s">
        <v>141</v>
      </c>
      <c r="G32" s="330" t="s">
        <v>160</v>
      </c>
      <c r="H32" s="330"/>
      <c r="I32" s="91"/>
      <c r="J32" s="111">
        <v>9.35</v>
      </c>
      <c r="K32" s="111"/>
      <c r="L32" s="336" t="str">
        <f t="shared" si="0"/>
        <v>I JA</v>
      </c>
      <c r="M32" s="331" t="s">
        <v>161</v>
      </c>
    </row>
    <row r="33" spans="1:13" ht="18" customHeight="1">
      <c r="A33" s="32">
        <v>27</v>
      </c>
      <c r="B33" s="17"/>
      <c r="C33" s="328" t="s">
        <v>64</v>
      </c>
      <c r="D33" s="327" t="s">
        <v>857</v>
      </c>
      <c r="E33" s="329" t="s">
        <v>858</v>
      </c>
      <c r="F33" s="330" t="s">
        <v>140</v>
      </c>
      <c r="G33" s="330" t="s">
        <v>662</v>
      </c>
      <c r="H33" s="330"/>
      <c r="I33" s="91"/>
      <c r="J33" s="111">
        <v>9.43</v>
      </c>
      <c r="K33" s="111"/>
      <c r="L33" s="336" t="str">
        <f t="shared" si="0"/>
        <v>I JA</v>
      </c>
      <c r="M33" s="331" t="s">
        <v>259</v>
      </c>
    </row>
    <row r="34" spans="1:13" ht="18" customHeight="1">
      <c r="A34" s="32">
        <v>28</v>
      </c>
      <c r="B34" s="17"/>
      <c r="C34" s="328" t="s">
        <v>603</v>
      </c>
      <c r="D34" s="327" t="s">
        <v>604</v>
      </c>
      <c r="E34" s="329" t="s">
        <v>605</v>
      </c>
      <c r="F34" s="330" t="s">
        <v>57</v>
      </c>
      <c r="G34" s="330" t="s">
        <v>600</v>
      </c>
      <c r="H34" s="330"/>
      <c r="I34" s="91"/>
      <c r="J34" s="111">
        <v>9.52</v>
      </c>
      <c r="K34" s="111"/>
      <c r="L34" s="336" t="str">
        <f t="shared" si="0"/>
        <v>I JA</v>
      </c>
      <c r="M34" s="331" t="s">
        <v>228</v>
      </c>
    </row>
    <row r="35" spans="1:13" ht="18" customHeight="1">
      <c r="A35" s="32">
        <v>29</v>
      </c>
      <c r="B35" s="17"/>
      <c r="C35" s="328" t="s">
        <v>601</v>
      </c>
      <c r="D35" s="327" t="s">
        <v>602</v>
      </c>
      <c r="E35" s="329">
        <v>37544</v>
      </c>
      <c r="F35" s="330" t="s">
        <v>57</v>
      </c>
      <c r="G35" s="330" t="s">
        <v>600</v>
      </c>
      <c r="H35" s="330"/>
      <c r="I35" s="267"/>
      <c r="J35" s="124">
        <v>9.55</v>
      </c>
      <c r="K35" s="111"/>
      <c r="L35" s="336" t="str">
        <f t="shared" si="0"/>
        <v>I JA</v>
      </c>
      <c r="M35" s="331" t="s">
        <v>228</v>
      </c>
    </row>
    <row r="36" spans="1:13" ht="18" customHeight="1">
      <c r="A36" s="32">
        <v>30</v>
      </c>
      <c r="B36" s="17"/>
      <c r="C36" s="328" t="s">
        <v>742</v>
      </c>
      <c r="D36" s="327" t="s">
        <v>894</v>
      </c>
      <c r="E36" s="329" t="s">
        <v>895</v>
      </c>
      <c r="F36" s="330" t="s">
        <v>142</v>
      </c>
      <c r="G36" s="330" t="s">
        <v>143</v>
      </c>
      <c r="H36" s="330" t="s">
        <v>144</v>
      </c>
      <c r="I36" s="91"/>
      <c r="J36" s="111">
        <v>9.61</v>
      </c>
      <c r="K36" s="111"/>
      <c r="L36" s="336" t="str">
        <f t="shared" si="0"/>
        <v>I JA</v>
      </c>
      <c r="M36" s="331" t="s">
        <v>881</v>
      </c>
    </row>
    <row r="37" spans="1:13" ht="18" customHeight="1">
      <c r="A37" s="32">
        <v>31</v>
      </c>
      <c r="B37" s="17"/>
      <c r="C37" s="328" t="s">
        <v>107</v>
      </c>
      <c r="D37" s="327" t="s">
        <v>542</v>
      </c>
      <c r="E37" s="329" t="s">
        <v>535</v>
      </c>
      <c r="F37" s="330" t="s">
        <v>218</v>
      </c>
      <c r="G37" s="330" t="s">
        <v>536</v>
      </c>
      <c r="H37" s="330"/>
      <c r="I37" s="91"/>
      <c r="J37" s="111">
        <v>9.7</v>
      </c>
      <c r="K37" s="111"/>
      <c r="L37" s="336" t="str">
        <f t="shared" si="0"/>
        <v>II JA</v>
      </c>
      <c r="M37" s="331" t="s">
        <v>219</v>
      </c>
    </row>
    <row r="38" spans="1:13" ht="18" customHeight="1">
      <c r="A38" s="32">
        <v>32</v>
      </c>
      <c r="B38" s="17"/>
      <c r="C38" s="328" t="s">
        <v>69</v>
      </c>
      <c r="D38" s="327" t="s">
        <v>848</v>
      </c>
      <c r="E38" s="329" t="s">
        <v>849</v>
      </c>
      <c r="F38" s="330" t="s">
        <v>140</v>
      </c>
      <c r="G38" s="330" t="s">
        <v>662</v>
      </c>
      <c r="H38" s="330"/>
      <c r="I38" s="91"/>
      <c r="J38" s="111">
        <v>9.71</v>
      </c>
      <c r="K38" s="111"/>
      <c r="L38" s="336" t="str">
        <f t="shared" si="0"/>
        <v>II JA</v>
      </c>
      <c r="M38" s="331" t="s">
        <v>139</v>
      </c>
    </row>
    <row r="39" spans="1:13" ht="18" customHeight="1">
      <c r="A39" s="32">
        <v>33</v>
      </c>
      <c r="B39" s="17"/>
      <c r="C39" s="328" t="s">
        <v>189</v>
      </c>
      <c r="D39" s="327" t="s">
        <v>896</v>
      </c>
      <c r="E39" s="329" t="s">
        <v>683</v>
      </c>
      <c r="F39" s="330" t="s">
        <v>142</v>
      </c>
      <c r="G39" s="330" t="s">
        <v>143</v>
      </c>
      <c r="H39" s="330" t="s">
        <v>144</v>
      </c>
      <c r="I39" s="91"/>
      <c r="J39" s="111">
        <v>10.07</v>
      </c>
      <c r="K39" s="111"/>
      <c r="L39" s="336" t="str">
        <f t="shared" si="0"/>
        <v>III JA</v>
      </c>
      <c r="M39" s="331" t="s">
        <v>881</v>
      </c>
    </row>
    <row r="40" spans="1:13" ht="18" customHeight="1">
      <c r="A40" s="32">
        <v>34</v>
      </c>
      <c r="B40" s="17"/>
      <c r="C40" s="328" t="s">
        <v>323</v>
      </c>
      <c r="D40" s="327" t="s">
        <v>324</v>
      </c>
      <c r="E40" s="329" t="s">
        <v>325</v>
      </c>
      <c r="F40" s="330" t="s">
        <v>49</v>
      </c>
      <c r="G40" s="330" t="s">
        <v>70</v>
      </c>
      <c r="H40" s="330" t="s">
        <v>71</v>
      </c>
      <c r="I40" s="91"/>
      <c r="J40" s="111">
        <v>10.44</v>
      </c>
      <c r="K40" s="111"/>
      <c r="L40" s="336"/>
      <c r="M40" s="331" t="s">
        <v>334</v>
      </c>
    </row>
  </sheetData>
  <sheetProtection/>
  <printOptions horizontalCentered="1"/>
  <pageMargins left="0.15748031496062992" right="0.1968503937007874" top="0.15748031496062992" bottom="0.3937007874015748" header="0.15748031496062992" footer="0.3937007874015748"/>
  <pageSetup horizontalDpi="600" verticalDpi="600" orientation="landscape" paperSize="9" scale="8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2060"/>
  </sheetPr>
  <dimension ref="A1:L2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3.421875" style="22" bestFit="1" customWidth="1"/>
    <col min="5" max="5" width="10.7109375" style="44" customWidth="1"/>
    <col min="6" max="6" width="16.140625" style="46" bestFit="1" customWidth="1"/>
    <col min="7" max="7" width="16.7109375" style="46" bestFit="1" customWidth="1"/>
    <col min="8" max="8" width="14.140625" style="46" customWidth="1"/>
    <col min="9" max="9" width="5.8515625" style="46" bestFit="1" customWidth="1"/>
    <col min="10" max="10" width="9.140625" style="25" customWidth="1"/>
    <col min="11" max="11" width="7.140625" style="25" bestFit="1" customWidth="1"/>
    <col min="12" max="12" width="22.00390625" style="24" bestFit="1" customWidth="1"/>
    <col min="13" max="15" width="23.00390625" style="22" bestFit="1" customWidth="1"/>
    <col min="16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24" customFormat="1" ht="12" customHeight="1">
      <c r="A3" s="273"/>
      <c r="B3" s="273"/>
      <c r="C3" s="273"/>
      <c r="D3" s="274"/>
      <c r="E3" s="275"/>
      <c r="F3" s="276"/>
      <c r="G3" s="276"/>
      <c r="H3" s="276"/>
      <c r="I3" s="276"/>
      <c r="J3" s="277"/>
      <c r="K3" s="277"/>
      <c r="L3" s="278"/>
    </row>
    <row r="4" spans="1:12" s="60" customFormat="1" ht="15.75">
      <c r="A4" s="236"/>
      <c r="B4" s="236"/>
      <c r="C4" s="231" t="s">
        <v>278</v>
      </c>
      <c r="D4" s="231"/>
      <c r="E4" s="271"/>
      <c r="F4" s="271"/>
      <c r="G4" s="271"/>
      <c r="H4" s="296"/>
      <c r="I4" s="296"/>
      <c r="J4" s="272"/>
      <c r="K4" s="272"/>
      <c r="L4" s="236"/>
    </row>
    <row r="5" spans="1:12" s="60" customFormat="1" ht="18" customHeight="1" thickBot="1">
      <c r="A5" s="236"/>
      <c r="B5" s="236"/>
      <c r="C5" s="231"/>
      <c r="D5" s="231"/>
      <c r="E5" s="234"/>
      <c r="F5" s="237"/>
      <c r="G5" s="237"/>
      <c r="H5" s="238"/>
      <c r="I5" s="238"/>
      <c r="J5" s="297"/>
      <c r="K5" s="298"/>
      <c r="L5" s="298"/>
    </row>
    <row r="6" spans="1:12" s="37" customFormat="1" ht="18" customHeight="1" thickBot="1">
      <c r="A6" s="97" t="s">
        <v>20</v>
      </c>
      <c r="B6" s="118" t="s">
        <v>19</v>
      </c>
      <c r="C6" s="299" t="s">
        <v>0</v>
      </c>
      <c r="D6" s="240" t="s">
        <v>1</v>
      </c>
      <c r="E6" s="246" t="s">
        <v>10</v>
      </c>
      <c r="F6" s="289" t="s">
        <v>2</v>
      </c>
      <c r="G6" s="242" t="s">
        <v>3</v>
      </c>
      <c r="H6" s="242" t="s">
        <v>16</v>
      </c>
      <c r="I6" s="242" t="s">
        <v>41</v>
      </c>
      <c r="J6" s="246" t="s">
        <v>4</v>
      </c>
      <c r="K6" s="247" t="s">
        <v>14</v>
      </c>
      <c r="L6" s="248" t="s">
        <v>5</v>
      </c>
    </row>
    <row r="7" spans="1:12" s="45" customFormat="1" ht="18" customHeight="1">
      <c r="A7" s="301">
        <v>1</v>
      </c>
      <c r="B7" s="303">
        <v>81</v>
      </c>
      <c r="C7" s="328" t="s">
        <v>582</v>
      </c>
      <c r="D7" s="327" t="s">
        <v>583</v>
      </c>
      <c r="E7" s="329">
        <v>36545</v>
      </c>
      <c r="F7" s="330" t="s">
        <v>47</v>
      </c>
      <c r="G7" s="330" t="s">
        <v>113</v>
      </c>
      <c r="H7" s="330"/>
      <c r="I7" s="292">
        <v>12</v>
      </c>
      <c r="J7" s="302">
        <v>0.0018141203703703705</v>
      </c>
      <c r="K7" s="27" t="str">
        <f aca="true" t="shared" si="0" ref="K7:K20">IF(ISBLANK(J7),"",IF(J7&lt;=0.00174189814814815,"KSM",IF(J7&lt;=0.00185763888888889,"I A",IF(J7&lt;=0.00203125,"II A",IF(J7&lt;=0.00225115740740741,"III A",IF(J7&lt;=0.00245949074074074,"I JA",IF(J7&lt;=0.00264467592592593,"II JA",IF(J7&lt;=0.00280671296296296,"III JA"))))))))</f>
        <v>I A</v>
      </c>
      <c r="L7" s="331" t="s">
        <v>598</v>
      </c>
    </row>
    <row r="8" spans="1:12" s="45" customFormat="1" ht="18" customHeight="1">
      <c r="A8" s="301">
        <v>2</v>
      </c>
      <c r="B8" s="303">
        <v>68</v>
      </c>
      <c r="C8" s="328" t="s">
        <v>403</v>
      </c>
      <c r="D8" s="327" t="s">
        <v>216</v>
      </c>
      <c r="E8" s="329" t="s">
        <v>497</v>
      </c>
      <c r="F8" s="330" t="s">
        <v>103</v>
      </c>
      <c r="G8" s="330" t="s">
        <v>100</v>
      </c>
      <c r="H8" s="330"/>
      <c r="I8" s="292">
        <v>8</v>
      </c>
      <c r="J8" s="302">
        <v>0.001830787037037037</v>
      </c>
      <c r="K8" s="27" t="str">
        <f t="shared" si="0"/>
        <v>I A</v>
      </c>
      <c r="L8" s="331" t="s">
        <v>164</v>
      </c>
    </row>
    <row r="9" spans="1:12" s="45" customFormat="1" ht="18" customHeight="1">
      <c r="A9" s="301">
        <v>3</v>
      </c>
      <c r="B9" s="303">
        <v>140</v>
      </c>
      <c r="C9" s="328" t="s">
        <v>801</v>
      </c>
      <c r="D9" s="327" t="s">
        <v>802</v>
      </c>
      <c r="E9" s="329" t="s">
        <v>803</v>
      </c>
      <c r="F9" s="330" t="s">
        <v>134</v>
      </c>
      <c r="G9" s="330" t="s">
        <v>132</v>
      </c>
      <c r="H9" s="330"/>
      <c r="I9" s="292">
        <v>5</v>
      </c>
      <c r="J9" s="302">
        <v>0.0019150462962962964</v>
      </c>
      <c r="K9" s="27" t="str">
        <f t="shared" si="0"/>
        <v>II A</v>
      </c>
      <c r="L9" s="331" t="s">
        <v>148</v>
      </c>
    </row>
    <row r="10" spans="1:12" s="45" customFormat="1" ht="18" customHeight="1">
      <c r="A10" s="301">
        <v>4</v>
      </c>
      <c r="B10" s="303">
        <v>184</v>
      </c>
      <c r="C10" s="328" t="s">
        <v>928</v>
      </c>
      <c r="D10" s="327" t="s">
        <v>912</v>
      </c>
      <c r="E10" s="329" t="s">
        <v>921</v>
      </c>
      <c r="F10" s="330" t="s">
        <v>59</v>
      </c>
      <c r="G10" s="330" t="s">
        <v>146</v>
      </c>
      <c r="H10" s="330"/>
      <c r="I10" s="292">
        <v>3</v>
      </c>
      <c r="J10" s="302">
        <v>0.001953125</v>
      </c>
      <c r="K10" s="27" t="str">
        <f t="shared" si="0"/>
        <v>II A</v>
      </c>
      <c r="L10" s="331" t="s">
        <v>193</v>
      </c>
    </row>
    <row r="11" spans="1:12" s="45" customFormat="1" ht="18" customHeight="1">
      <c r="A11" s="301">
        <v>5</v>
      </c>
      <c r="B11" s="303">
        <v>94</v>
      </c>
      <c r="C11" s="328" t="s">
        <v>617</v>
      </c>
      <c r="D11" s="327" t="s">
        <v>618</v>
      </c>
      <c r="E11" s="329" t="s">
        <v>619</v>
      </c>
      <c r="F11" s="330" t="s">
        <v>118</v>
      </c>
      <c r="G11" s="330" t="s">
        <v>115</v>
      </c>
      <c r="H11" s="330"/>
      <c r="I11" s="304">
        <v>2</v>
      </c>
      <c r="J11" s="302">
        <v>0.0019552083333333335</v>
      </c>
      <c r="K11" s="27" t="str">
        <f t="shared" si="0"/>
        <v>II A</v>
      </c>
      <c r="L11" s="331" t="s">
        <v>116</v>
      </c>
    </row>
    <row r="12" spans="1:12" s="45" customFormat="1" ht="18" customHeight="1">
      <c r="A12" s="301">
        <v>6</v>
      </c>
      <c r="B12" s="303">
        <v>131</v>
      </c>
      <c r="C12" s="328" t="s">
        <v>617</v>
      </c>
      <c r="D12" s="327" t="s">
        <v>772</v>
      </c>
      <c r="E12" s="329" t="s">
        <v>773</v>
      </c>
      <c r="F12" s="330" t="s">
        <v>53</v>
      </c>
      <c r="G12" s="330" t="s">
        <v>759</v>
      </c>
      <c r="H12" s="330" t="s">
        <v>760</v>
      </c>
      <c r="I12" s="292">
        <v>1</v>
      </c>
      <c r="J12" s="302">
        <v>0.0019574074074074073</v>
      </c>
      <c r="K12" s="27" t="str">
        <f t="shared" si="0"/>
        <v>II A</v>
      </c>
      <c r="L12" s="331" t="s">
        <v>774</v>
      </c>
    </row>
    <row r="13" spans="1:12" s="45" customFormat="1" ht="18" customHeight="1">
      <c r="A13" s="301">
        <v>7</v>
      </c>
      <c r="B13" s="303">
        <v>95</v>
      </c>
      <c r="C13" s="328" t="s">
        <v>65</v>
      </c>
      <c r="D13" s="327" t="s">
        <v>620</v>
      </c>
      <c r="E13" s="329" t="s">
        <v>621</v>
      </c>
      <c r="F13" s="330" t="s">
        <v>118</v>
      </c>
      <c r="G13" s="330" t="s">
        <v>115</v>
      </c>
      <c r="H13" s="330"/>
      <c r="I13" s="292"/>
      <c r="J13" s="302">
        <v>0.0019749999999999998</v>
      </c>
      <c r="K13" s="27" t="str">
        <f t="shared" si="0"/>
        <v>II A</v>
      </c>
      <c r="L13" s="331" t="s">
        <v>116</v>
      </c>
    </row>
    <row r="14" spans="1:12" s="45" customFormat="1" ht="18" customHeight="1">
      <c r="A14" s="301">
        <v>8</v>
      </c>
      <c r="B14" s="303">
        <v>185</v>
      </c>
      <c r="C14" s="328" t="s">
        <v>403</v>
      </c>
      <c r="D14" s="327" t="s">
        <v>922</v>
      </c>
      <c r="E14" s="329" t="s">
        <v>923</v>
      </c>
      <c r="F14" s="330" t="s">
        <v>59</v>
      </c>
      <c r="G14" s="330" t="s">
        <v>146</v>
      </c>
      <c r="H14" s="330"/>
      <c r="I14" s="292"/>
      <c r="J14" s="302">
        <v>0.001997337962962963</v>
      </c>
      <c r="K14" s="27" t="str">
        <f t="shared" si="0"/>
        <v>II A</v>
      </c>
      <c r="L14" s="331" t="s">
        <v>193</v>
      </c>
    </row>
    <row r="15" spans="1:12" s="45" customFormat="1" ht="18" customHeight="1">
      <c r="A15" s="301">
        <v>9</v>
      </c>
      <c r="B15" s="303">
        <v>183</v>
      </c>
      <c r="C15" s="328" t="s">
        <v>927</v>
      </c>
      <c r="D15" s="327" t="s">
        <v>261</v>
      </c>
      <c r="E15" s="329" t="s">
        <v>920</v>
      </c>
      <c r="F15" s="330" t="s">
        <v>59</v>
      </c>
      <c r="G15" s="330" t="s">
        <v>146</v>
      </c>
      <c r="H15" s="330"/>
      <c r="I15" s="292"/>
      <c r="J15" s="302">
        <v>0.001997800925925926</v>
      </c>
      <c r="K15" s="27" t="str">
        <f t="shared" si="0"/>
        <v>II A</v>
      </c>
      <c r="L15" s="331" t="s">
        <v>193</v>
      </c>
    </row>
    <row r="16" spans="1:12" s="45" customFormat="1" ht="18" customHeight="1">
      <c r="A16" s="301">
        <v>10</v>
      </c>
      <c r="B16" s="303">
        <v>114</v>
      </c>
      <c r="C16" s="328" t="s">
        <v>713</v>
      </c>
      <c r="D16" s="327" t="s">
        <v>714</v>
      </c>
      <c r="E16" s="329" t="s">
        <v>561</v>
      </c>
      <c r="F16" s="330" t="s">
        <v>125</v>
      </c>
      <c r="G16" s="330" t="s">
        <v>124</v>
      </c>
      <c r="H16" s="330" t="s">
        <v>708</v>
      </c>
      <c r="I16" s="292"/>
      <c r="J16" s="302">
        <v>0.002023148148148148</v>
      </c>
      <c r="K16" s="27" t="str">
        <f t="shared" si="0"/>
        <v>II A</v>
      </c>
      <c r="L16" s="331" t="s">
        <v>123</v>
      </c>
    </row>
    <row r="17" spans="1:12" s="45" customFormat="1" ht="18" customHeight="1">
      <c r="A17" s="301">
        <v>11</v>
      </c>
      <c r="B17" s="303">
        <v>11</v>
      </c>
      <c r="C17" s="328" t="s">
        <v>72</v>
      </c>
      <c r="D17" s="327" t="s">
        <v>330</v>
      </c>
      <c r="E17" s="329" t="s">
        <v>331</v>
      </c>
      <c r="F17" s="330" t="s">
        <v>49</v>
      </c>
      <c r="G17" s="330" t="s">
        <v>70</v>
      </c>
      <c r="H17" s="330" t="s">
        <v>71</v>
      </c>
      <c r="I17" s="292"/>
      <c r="J17" s="302">
        <v>0.0020510416666666667</v>
      </c>
      <c r="K17" s="27" t="str">
        <f t="shared" si="0"/>
        <v>III A</v>
      </c>
      <c r="L17" s="331" t="s">
        <v>334</v>
      </c>
    </row>
    <row r="18" spans="1:12" s="45" customFormat="1" ht="18" customHeight="1">
      <c r="A18" s="301">
        <v>12</v>
      </c>
      <c r="B18" s="303">
        <v>7</v>
      </c>
      <c r="C18" s="328" t="s">
        <v>99</v>
      </c>
      <c r="D18" s="327" t="s">
        <v>317</v>
      </c>
      <c r="E18" s="329" t="s">
        <v>318</v>
      </c>
      <c r="F18" s="330" t="s">
        <v>62</v>
      </c>
      <c r="G18" s="330" t="s">
        <v>152</v>
      </c>
      <c r="H18" s="330"/>
      <c r="I18" s="292"/>
      <c r="J18" s="302">
        <v>0.0020766203703703706</v>
      </c>
      <c r="K18" s="27" t="str">
        <f t="shared" si="0"/>
        <v>III A</v>
      </c>
      <c r="L18" s="331" t="s">
        <v>153</v>
      </c>
    </row>
    <row r="19" spans="1:12" s="45" customFormat="1" ht="18" customHeight="1">
      <c r="A19" s="301">
        <v>13</v>
      </c>
      <c r="B19" s="303">
        <v>36</v>
      </c>
      <c r="C19" s="328" t="s">
        <v>184</v>
      </c>
      <c r="D19" s="327" t="s">
        <v>400</v>
      </c>
      <c r="E19" s="329" t="s">
        <v>401</v>
      </c>
      <c r="F19" s="330" t="s">
        <v>141</v>
      </c>
      <c r="G19" s="330" t="s">
        <v>160</v>
      </c>
      <c r="H19" s="330"/>
      <c r="I19" s="292"/>
      <c r="J19" s="302">
        <v>0.0021013888888888888</v>
      </c>
      <c r="K19" s="27" t="str">
        <f t="shared" si="0"/>
        <v>III A</v>
      </c>
      <c r="L19" s="331" t="s">
        <v>161</v>
      </c>
    </row>
    <row r="20" spans="1:12" s="45" customFormat="1" ht="18" customHeight="1">
      <c r="A20" s="301">
        <v>14</v>
      </c>
      <c r="B20" s="303">
        <v>69</v>
      </c>
      <c r="C20" s="328" t="s">
        <v>380</v>
      </c>
      <c r="D20" s="327" t="s">
        <v>93</v>
      </c>
      <c r="E20" s="329" t="s">
        <v>498</v>
      </c>
      <c r="F20" s="330" t="s">
        <v>103</v>
      </c>
      <c r="G20" s="330" t="s">
        <v>100</v>
      </c>
      <c r="H20" s="330"/>
      <c r="I20" s="292"/>
      <c r="J20" s="302">
        <v>0.0021625</v>
      </c>
      <c r="K20" s="27" t="str">
        <f t="shared" si="0"/>
        <v>III A</v>
      </c>
      <c r="L20" s="331" t="s">
        <v>102</v>
      </c>
    </row>
    <row r="21" spans="1:12" ht="12.75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</row>
    <row r="22" spans="1:12" ht="12.75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</row>
  </sheetData>
  <sheetProtection/>
  <printOptions horizontalCentered="1"/>
  <pageMargins left="0.2" right="0.3937007874015748" top="0.35" bottom="0.24" header="0.17" footer="0.21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5.421875" style="22" bestFit="1" customWidth="1"/>
    <col min="5" max="5" width="10.7109375" style="44" customWidth="1"/>
    <col min="6" max="6" width="15.00390625" style="46" customWidth="1"/>
    <col min="7" max="7" width="17.57421875" style="46" bestFit="1" customWidth="1"/>
    <col min="8" max="8" width="14.140625" style="46" customWidth="1"/>
    <col min="9" max="9" width="5.00390625" style="46" bestFit="1" customWidth="1"/>
    <col min="10" max="10" width="9.140625" style="25" customWidth="1"/>
    <col min="11" max="11" width="4.28125" style="25" bestFit="1" customWidth="1"/>
    <col min="12" max="12" width="27.00390625" style="24" bestFit="1" customWidth="1"/>
    <col min="13" max="17" width="23.00390625" style="22" bestFit="1" customWidth="1"/>
    <col min="18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5.75">
      <c r="C4" s="39" t="s">
        <v>25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8" customHeight="1" thickBot="1">
      <c r="C5" s="39"/>
      <c r="D5" s="39"/>
      <c r="E5" s="43"/>
      <c r="F5" s="43"/>
      <c r="G5" s="43"/>
      <c r="H5" s="41"/>
      <c r="I5" s="41"/>
      <c r="J5" s="47"/>
      <c r="K5" s="47"/>
    </row>
    <row r="6" spans="1:15" s="24" customFormat="1" ht="18" customHeight="1" thickBot="1">
      <c r="A6" s="97" t="s">
        <v>20</v>
      </c>
      <c r="B6" s="118" t="s">
        <v>19</v>
      </c>
      <c r="C6" s="15" t="s">
        <v>0</v>
      </c>
      <c r="D6" s="12" t="s">
        <v>1</v>
      </c>
      <c r="E6" s="16" t="s">
        <v>10</v>
      </c>
      <c r="F6" s="72" t="s">
        <v>2</v>
      </c>
      <c r="G6" s="68" t="s">
        <v>3</v>
      </c>
      <c r="H6" s="68" t="s">
        <v>16</v>
      </c>
      <c r="I6" s="68" t="s">
        <v>41</v>
      </c>
      <c r="J6" s="16" t="s">
        <v>4</v>
      </c>
      <c r="K6" s="77" t="s">
        <v>14</v>
      </c>
      <c r="L6" s="49" t="s">
        <v>5</v>
      </c>
      <c r="M6" s="14"/>
      <c r="N6" s="14"/>
      <c r="O6" s="14"/>
    </row>
    <row r="7" spans="1:13" s="45" customFormat="1" ht="18" customHeight="1">
      <c r="A7" s="32">
        <v>1</v>
      </c>
      <c r="B7" s="303">
        <v>1</v>
      </c>
      <c r="C7" s="328" t="s">
        <v>322</v>
      </c>
      <c r="D7" s="327" t="s">
        <v>289</v>
      </c>
      <c r="E7" s="329" t="s">
        <v>290</v>
      </c>
      <c r="F7" s="330" t="s">
        <v>62</v>
      </c>
      <c r="G7" s="330" t="s">
        <v>152</v>
      </c>
      <c r="H7" s="330"/>
      <c r="I7" s="91">
        <v>16</v>
      </c>
      <c r="J7" s="108">
        <v>0.008602777777777777</v>
      </c>
      <c r="K7" s="27" t="str">
        <f aca="true" t="shared" si="0" ref="K7:K16">IF(ISBLANK(J7),"",IF(J7&gt;0.0101041666666667,"",IF(J7&lt;=0.00686342592592593,"KSM",IF(J7&lt;=0.00732638888888889,"I A",IF(J7&lt;=0.00799768518518519,"II A",IF(J7&lt;=0.00877314814814815,"III A",IF(J7&lt;=0.00946759259259259,"I JA",IF(J7&lt;=0.0101041666666667,"II JA"))))))))</f>
        <v>III A</v>
      </c>
      <c r="L7" s="331" t="s">
        <v>153</v>
      </c>
      <c r="M7" s="24"/>
    </row>
    <row r="8" spans="1:13" s="45" customFormat="1" ht="18" customHeight="1">
      <c r="A8" s="32">
        <v>2</v>
      </c>
      <c r="B8" s="303">
        <v>127</v>
      </c>
      <c r="C8" s="328" t="s">
        <v>157</v>
      </c>
      <c r="D8" s="327" t="s">
        <v>763</v>
      </c>
      <c r="E8" s="329">
        <v>37203</v>
      </c>
      <c r="F8" s="330" t="s">
        <v>53</v>
      </c>
      <c r="G8" s="330" t="s">
        <v>149</v>
      </c>
      <c r="H8" s="330" t="s">
        <v>757</v>
      </c>
      <c r="I8" s="91">
        <v>12</v>
      </c>
      <c r="J8" s="108">
        <v>0.008620138888888889</v>
      </c>
      <c r="K8" s="27" t="str">
        <f t="shared" si="0"/>
        <v>III A</v>
      </c>
      <c r="L8" s="331" t="s">
        <v>758</v>
      </c>
      <c r="M8" s="24"/>
    </row>
    <row r="9" spans="1:13" s="45" customFormat="1" ht="18" customHeight="1">
      <c r="A9" s="32">
        <v>3</v>
      </c>
      <c r="B9" s="303">
        <v>113</v>
      </c>
      <c r="C9" s="328" t="s">
        <v>349</v>
      </c>
      <c r="D9" s="327" t="s">
        <v>709</v>
      </c>
      <c r="E9" s="329" t="s">
        <v>534</v>
      </c>
      <c r="F9" s="330" t="s">
        <v>125</v>
      </c>
      <c r="G9" s="330" t="s">
        <v>124</v>
      </c>
      <c r="H9" s="330" t="s">
        <v>708</v>
      </c>
      <c r="I9" s="91">
        <v>9</v>
      </c>
      <c r="J9" s="108">
        <v>0.008643287037037038</v>
      </c>
      <c r="K9" s="27" t="str">
        <f t="shared" si="0"/>
        <v>III A</v>
      </c>
      <c r="L9" s="331" t="s">
        <v>123</v>
      </c>
      <c r="M9" s="24"/>
    </row>
    <row r="10" spans="1:13" s="45" customFormat="1" ht="18" customHeight="1">
      <c r="A10" s="32">
        <v>4</v>
      </c>
      <c r="B10" s="303">
        <v>137</v>
      </c>
      <c r="C10" s="328" t="s">
        <v>789</v>
      </c>
      <c r="D10" s="327" t="s">
        <v>682</v>
      </c>
      <c r="E10" s="329" t="s">
        <v>790</v>
      </c>
      <c r="F10" s="330" t="s">
        <v>134</v>
      </c>
      <c r="G10" s="330" t="s">
        <v>132</v>
      </c>
      <c r="H10" s="330"/>
      <c r="I10" s="267">
        <v>7</v>
      </c>
      <c r="J10" s="108">
        <v>0.008765393518518518</v>
      </c>
      <c r="K10" s="27" t="str">
        <f t="shared" si="0"/>
        <v>III A</v>
      </c>
      <c r="L10" s="331" t="s">
        <v>148</v>
      </c>
      <c r="M10" s="24"/>
    </row>
    <row r="11" spans="1:13" s="45" customFormat="1" ht="18" customHeight="1">
      <c r="A11" s="32">
        <v>5</v>
      </c>
      <c r="B11" s="303">
        <v>180</v>
      </c>
      <c r="C11" s="328" t="s">
        <v>562</v>
      </c>
      <c r="D11" s="327" t="s">
        <v>914</v>
      </c>
      <c r="E11" s="329" t="s">
        <v>915</v>
      </c>
      <c r="F11" s="330" t="s">
        <v>59</v>
      </c>
      <c r="G11" s="330" t="s">
        <v>146</v>
      </c>
      <c r="H11" s="330"/>
      <c r="I11" s="267">
        <v>6</v>
      </c>
      <c r="J11" s="108">
        <v>0.008794097222222222</v>
      </c>
      <c r="K11" s="27" t="str">
        <f t="shared" si="0"/>
        <v>I JA</v>
      </c>
      <c r="L11" s="331" t="s">
        <v>193</v>
      </c>
      <c r="M11" s="24"/>
    </row>
    <row r="12" spans="1:13" s="45" customFormat="1" ht="18" customHeight="1">
      <c r="A12" s="32">
        <v>6</v>
      </c>
      <c r="B12" s="303">
        <v>181</v>
      </c>
      <c r="C12" s="328" t="s">
        <v>926</v>
      </c>
      <c r="D12" s="327" t="s">
        <v>916</v>
      </c>
      <c r="E12" s="329" t="s">
        <v>917</v>
      </c>
      <c r="F12" s="330" t="s">
        <v>59</v>
      </c>
      <c r="G12" s="330" t="s">
        <v>146</v>
      </c>
      <c r="H12" s="330"/>
      <c r="I12" s="267">
        <v>5</v>
      </c>
      <c r="J12" s="108">
        <v>0.008884375</v>
      </c>
      <c r="K12" s="27" t="str">
        <f t="shared" si="0"/>
        <v>I JA</v>
      </c>
      <c r="L12" s="331" t="s">
        <v>193</v>
      </c>
      <c r="M12" s="24"/>
    </row>
    <row r="13" spans="1:13" s="45" customFormat="1" ht="18" customHeight="1">
      <c r="A13" s="32">
        <v>7</v>
      </c>
      <c r="B13" s="303">
        <v>128</v>
      </c>
      <c r="C13" s="328" t="s">
        <v>764</v>
      </c>
      <c r="D13" s="327" t="s">
        <v>765</v>
      </c>
      <c r="E13" s="329">
        <v>37179</v>
      </c>
      <c r="F13" s="330" t="s">
        <v>53</v>
      </c>
      <c r="G13" s="330" t="s">
        <v>149</v>
      </c>
      <c r="H13" s="330" t="s">
        <v>179</v>
      </c>
      <c r="I13" s="267">
        <v>4</v>
      </c>
      <c r="J13" s="108">
        <v>0.008933912037037037</v>
      </c>
      <c r="K13" s="27" t="str">
        <f t="shared" si="0"/>
        <v>I JA</v>
      </c>
      <c r="L13" s="331" t="s">
        <v>178</v>
      </c>
      <c r="M13" s="24"/>
    </row>
    <row r="14" spans="1:13" s="45" customFormat="1" ht="18" customHeight="1">
      <c r="A14" s="32">
        <v>8</v>
      </c>
      <c r="B14" s="303">
        <v>92</v>
      </c>
      <c r="C14" s="328" t="s">
        <v>580</v>
      </c>
      <c r="D14" s="327" t="s">
        <v>614</v>
      </c>
      <c r="E14" s="329">
        <v>37319</v>
      </c>
      <c r="F14" s="330" t="s">
        <v>118</v>
      </c>
      <c r="G14" s="330" t="s">
        <v>115</v>
      </c>
      <c r="H14" s="330"/>
      <c r="I14" s="91">
        <v>3</v>
      </c>
      <c r="J14" s="108">
        <v>0.009233912037037037</v>
      </c>
      <c r="K14" s="27" t="str">
        <f t="shared" si="0"/>
        <v>I JA</v>
      </c>
      <c r="L14" s="331" t="s">
        <v>116</v>
      </c>
      <c r="M14" s="24"/>
    </row>
    <row r="15" spans="1:13" s="45" customFormat="1" ht="18" customHeight="1">
      <c r="A15" s="32">
        <v>9</v>
      </c>
      <c r="B15" s="303">
        <v>102</v>
      </c>
      <c r="C15" s="328" t="s">
        <v>229</v>
      </c>
      <c r="D15" s="327" t="s">
        <v>686</v>
      </c>
      <c r="E15" s="329" t="s">
        <v>687</v>
      </c>
      <c r="F15" s="330" t="s">
        <v>120</v>
      </c>
      <c r="G15" s="330" t="s">
        <v>237</v>
      </c>
      <c r="H15" s="330"/>
      <c r="I15" s="91">
        <v>2</v>
      </c>
      <c r="J15" s="108">
        <v>0.009569560185185184</v>
      </c>
      <c r="K15" s="27" t="str">
        <f t="shared" si="0"/>
        <v>II JA</v>
      </c>
      <c r="L15" s="331" t="s">
        <v>688</v>
      </c>
      <c r="M15" s="24"/>
    </row>
    <row r="16" spans="1:13" s="45" customFormat="1" ht="18" customHeight="1">
      <c r="A16" s="32">
        <v>10</v>
      </c>
      <c r="B16" s="303">
        <v>104</v>
      </c>
      <c r="C16" s="328" t="s">
        <v>692</v>
      </c>
      <c r="D16" s="327" t="s">
        <v>693</v>
      </c>
      <c r="E16" s="329">
        <v>37055</v>
      </c>
      <c r="F16" s="330" t="s">
        <v>119</v>
      </c>
      <c r="G16" s="330" t="s">
        <v>238</v>
      </c>
      <c r="H16" s="330"/>
      <c r="I16" s="91">
        <v>1</v>
      </c>
      <c r="J16" s="108">
        <v>0.009681944444444444</v>
      </c>
      <c r="K16" s="27" t="str">
        <f t="shared" si="0"/>
        <v>II JA</v>
      </c>
      <c r="L16" s="331" t="s">
        <v>166</v>
      </c>
      <c r="M16" s="24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5.421875" style="22" bestFit="1" customWidth="1"/>
    <col min="5" max="5" width="10.7109375" style="44" customWidth="1"/>
    <col min="6" max="6" width="15.00390625" style="46" customWidth="1"/>
    <col min="7" max="7" width="17.57421875" style="46" bestFit="1" customWidth="1"/>
    <col min="8" max="8" width="14.140625" style="46" customWidth="1"/>
    <col min="9" max="9" width="5.00390625" style="46" bestFit="1" customWidth="1"/>
    <col min="10" max="10" width="9.140625" style="25" customWidth="1"/>
    <col min="11" max="11" width="4.28125" style="25" bestFit="1" customWidth="1"/>
    <col min="12" max="12" width="27.00390625" style="24" bestFit="1" customWidth="1"/>
    <col min="13" max="17" width="23.00390625" style="22" bestFit="1" customWidth="1"/>
    <col min="18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5.75">
      <c r="C4" s="39" t="s">
        <v>279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8" customHeight="1" thickBot="1">
      <c r="C5" s="39"/>
      <c r="D5" s="39"/>
      <c r="E5" s="43"/>
      <c r="F5" s="43"/>
      <c r="G5" s="43"/>
      <c r="H5" s="41"/>
      <c r="I5" s="41"/>
      <c r="J5" s="47"/>
      <c r="K5" s="47"/>
    </row>
    <row r="6" spans="1:15" s="24" customFormat="1" ht="18" customHeight="1" thickBot="1">
      <c r="A6" s="97" t="s">
        <v>20</v>
      </c>
      <c r="B6" s="118" t="s">
        <v>19</v>
      </c>
      <c r="C6" s="15" t="s">
        <v>0</v>
      </c>
      <c r="D6" s="12" t="s">
        <v>1</v>
      </c>
      <c r="E6" s="16" t="s">
        <v>10</v>
      </c>
      <c r="F6" s="72" t="s">
        <v>2</v>
      </c>
      <c r="G6" s="68" t="s">
        <v>3</v>
      </c>
      <c r="H6" s="68" t="s">
        <v>16</v>
      </c>
      <c r="I6" s="68" t="s">
        <v>41</v>
      </c>
      <c r="J6" s="16" t="s">
        <v>4</v>
      </c>
      <c r="K6" s="77" t="s">
        <v>14</v>
      </c>
      <c r="L6" s="49" t="s">
        <v>5</v>
      </c>
      <c r="M6" s="14"/>
      <c r="N6" s="14"/>
      <c r="O6" s="14"/>
    </row>
    <row r="7" spans="1:13" s="45" customFormat="1" ht="18" customHeight="1">
      <c r="A7" s="32">
        <v>1</v>
      </c>
      <c r="B7" s="303">
        <v>93</v>
      </c>
      <c r="C7" s="328" t="s">
        <v>625</v>
      </c>
      <c r="D7" s="327" t="s">
        <v>615</v>
      </c>
      <c r="E7" s="329" t="s">
        <v>616</v>
      </c>
      <c r="F7" s="330" t="s">
        <v>118</v>
      </c>
      <c r="G7" s="330" t="s">
        <v>115</v>
      </c>
      <c r="H7" s="330"/>
      <c r="I7" s="91">
        <v>12</v>
      </c>
      <c r="J7" s="108">
        <v>0.007690162037037037</v>
      </c>
      <c r="K7" s="27" t="str">
        <f>IF(ISBLANK(J7),"",IF(J7&gt;0.0101041666666667,"",IF(J7&lt;=0.00686342592592593,"KSM",IF(J7&lt;=0.00732638888888889,"I A",IF(J7&lt;=0.00799768518518519,"II A",IF(J7&lt;=0.00877314814814815,"III A",IF(J7&lt;=0.00946759259259259,"I JA",IF(J7&lt;=0.0101041666666667,"II JA"))))))))</f>
        <v>II A</v>
      </c>
      <c r="L7" s="331" t="s">
        <v>116</v>
      </c>
      <c r="M7" s="24"/>
    </row>
    <row r="8" spans="1:13" s="45" customFormat="1" ht="18" customHeight="1">
      <c r="A8" s="32">
        <v>2</v>
      </c>
      <c r="B8" s="303">
        <v>17</v>
      </c>
      <c r="C8" s="328" t="s">
        <v>370</v>
      </c>
      <c r="D8" s="327" t="s">
        <v>371</v>
      </c>
      <c r="E8" s="329">
        <v>36858</v>
      </c>
      <c r="F8" s="330" t="s">
        <v>48</v>
      </c>
      <c r="G8" s="330" t="s">
        <v>369</v>
      </c>
      <c r="H8" s="330" t="s">
        <v>381</v>
      </c>
      <c r="I8" s="91">
        <v>8</v>
      </c>
      <c r="J8" s="108">
        <v>0.008112731481481483</v>
      </c>
      <c r="K8" s="27" t="str">
        <f>IF(ISBLANK(J8),"",IF(J8&gt;0.0101041666666667,"",IF(J8&lt;=0.00686342592592593,"KSM",IF(J8&lt;=0.00732638888888889,"I A",IF(J8&lt;=0.00799768518518519,"II A",IF(J8&lt;=0.00877314814814815,"III A",IF(J8&lt;=0.00946759259259259,"I JA",IF(J8&lt;=0.0101041666666667,"II JA"))))))))</f>
        <v>III A</v>
      </c>
      <c r="L8" s="331" t="s">
        <v>74</v>
      </c>
      <c r="M8" s="24"/>
    </row>
    <row r="9" spans="1:13" s="45" customFormat="1" ht="18" customHeight="1">
      <c r="A9" s="32">
        <v>3</v>
      </c>
      <c r="B9" s="303">
        <v>176</v>
      </c>
      <c r="C9" s="328" t="s">
        <v>906</v>
      </c>
      <c r="D9" s="327" t="s">
        <v>907</v>
      </c>
      <c r="E9" s="329" t="s">
        <v>908</v>
      </c>
      <c r="F9" s="330" t="s">
        <v>54</v>
      </c>
      <c r="G9" s="330" t="s">
        <v>174</v>
      </c>
      <c r="H9" s="330" t="s">
        <v>898</v>
      </c>
      <c r="I9" s="91">
        <v>5</v>
      </c>
      <c r="J9" s="108">
        <v>0.00820972222222222</v>
      </c>
      <c r="K9" s="27" t="str">
        <f>IF(ISBLANK(J9),"",IF(J9&gt;0.0101041666666667,"",IF(J9&lt;=0.00686342592592593,"KSM",IF(J9&lt;=0.00732638888888889,"I A",IF(J9&lt;=0.00799768518518519,"II A",IF(J9&lt;=0.00877314814814815,"III A",IF(J9&lt;=0.00946759259259259,"I JA",IF(J9&lt;=0.0101041666666667,"II JA"))))))))</f>
        <v>III A</v>
      </c>
      <c r="L9" s="331" t="s">
        <v>263</v>
      </c>
      <c r="M9" s="24"/>
    </row>
    <row r="10" spans="1:13" s="45" customFormat="1" ht="18" customHeight="1">
      <c r="A10" s="32">
        <v>4</v>
      </c>
      <c r="B10" s="303">
        <v>97</v>
      </c>
      <c r="C10" s="328" t="s">
        <v>622</v>
      </c>
      <c r="D10" s="327" t="s">
        <v>623</v>
      </c>
      <c r="E10" s="329" t="s">
        <v>624</v>
      </c>
      <c r="F10" s="330" t="s">
        <v>118</v>
      </c>
      <c r="G10" s="330" t="s">
        <v>115</v>
      </c>
      <c r="H10" s="330"/>
      <c r="I10" s="91">
        <v>3</v>
      </c>
      <c r="J10" s="108">
        <v>0.008763888888888889</v>
      </c>
      <c r="K10" s="27" t="str">
        <f>IF(ISBLANK(J10),"",IF(J10&gt;0.0101041666666667,"",IF(J10&lt;=0.00686342592592593,"KSM",IF(J10&lt;=0.00732638888888889,"I A",IF(J10&lt;=0.00799768518518519,"II A",IF(J10&lt;=0.00877314814814815,"III A",IF(J10&lt;=0.00946759259259259,"I JA",IF(J10&lt;=0.0101041666666667,"II JA"))))))))</f>
        <v>III A</v>
      </c>
      <c r="L10" s="331" t="s">
        <v>116</v>
      </c>
      <c r="M10" s="24"/>
    </row>
    <row r="11" spans="1:13" s="45" customFormat="1" ht="18" customHeight="1">
      <c r="A11" s="32">
        <v>5</v>
      </c>
      <c r="B11" s="303">
        <v>34</v>
      </c>
      <c r="C11" s="328" t="s">
        <v>397</v>
      </c>
      <c r="D11" s="327" t="s">
        <v>398</v>
      </c>
      <c r="E11" s="329" t="s">
        <v>399</v>
      </c>
      <c r="F11" s="330" t="s">
        <v>141</v>
      </c>
      <c r="G11" s="330" t="s">
        <v>160</v>
      </c>
      <c r="H11" s="330"/>
      <c r="I11" s="91">
        <v>2</v>
      </c>
      <c r="J11" s="108">
        <v>0.009311342592592592</v>
      </c>
      <c r="K11" s="27" t="str">
        <f>IF(ISBLANK(J11),"",IF(J11&gt;0.0101041666666667,"",IF(J11&lt;=0.00686342592592593,"KSM",IF(J11&lt;=0.00732638888888889,"I A",IF(J11&lt;=0.00799768518518519,"II A",IF(J11&lt;=0.00877314814814815,"III A",IF(J11&lt;=0.00946759259259259,"I JA",IF(J11&lt;=0.0101041666666667,"II JA"))))))))</f>
        <v>I JA</v>
      </c>
      <c r="L11" s="331" t="s">
        <v>161</v>
      </c>
      <c r="M11" s="24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N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3.28125" style="22" customWidth="1"/>
    <col min="4" max="4" width="15.421875" style="22" bestFit="1" customWidth="1"/>
    <col min="5" max="5" width="10.7109375" style="44" customWidth="1"/>
    <col min="6" max="6" width="16.140625" style="46" bestFit="1" customWidth="1"/>
    <col min="7" max="7" width="17.57421875" style="46" bestFit="1" customWidth="1"/>
    <col min="8" max="8" width="14.140625" style="46" customWidth="1"/>
    <col min="9" max="9" width="5.8515625" style="46" bestFit="1" customWidth="1"/>
    <col min="10" max="10" width="9.140625" style="25" customWidth="1"/>
    <col min="11" max="11" width="4.28125" style="25" bestFit="1" customWidth="1"/>
    <col min="12" max="12" width="19.7109375" style="24" bestFit="1" customWidth="1"/>
    <col min="13" max="17" width="23.00390625" style="22" bestFit="1" customWidth="1"/>
    <col min="18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5.75">
      <c r="C4" s="39" t="s">
        <v>33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8" customHeight="1" thickBot="1">
      <c r="C5" s="39"/>
      <c r="D5" s="39"/>
      <c r="E5" s="43"/>
      <c r="F5" s="43"/>
      <c r="G5" s="43"/>
      <c r="H5" s="41"/>
      <c r="I5" s="41"/>
      <c r="J5" s="47"/>
      <c r="K5" s="47"/>
    </row>
    <row r="6" spans="1:12" s="24" customFormat="1" ht="18" customHeight="1" thickBot="1">
      <c r="A6" s="97" t="s">
        <v>20</v>
      </c>
      <c r="B6" s="118" t="s">
        <v>19</v>
      </c>
      <c r="C6" s="15" t="s">
        <v>0</v>
      </c>
      <c r="D6" s="12" t="s">
        <v>1</v>
      </c>
      <c r="E6" s="16" t="s">
        <v>10</v>
      </c>
      <c r="F6" s="72" t="s">
        <v>2</v>
      </c>
      <c r="G6" s="68" t="s">
        <v>3</v>
      </c>
      <c r="H6" s="68" t="s">
        <v>16</v>
      </c>
      <c r="I6" s="68" t="s">
        <v>41</v>
      </c>
      <c r="J6" s="16" t="s">
        <v>4</v>
      </c>
      <c r="K6" s="77" t="s">
        <v>14</v>
      </c>
      <c r="L6" s="49" t="s">
        <v>5</v>
      </c>
    </row>
    <row r="7" spans="1:14" s="45" customFormat="1" ht="18" customHeight="1">
      <c r="A7" s="32">
        <v>1</v>
      </c>
      <c r="B7" s="303">
        <v>179</v>
      </c>
      <c r="C7" s="328" t="s">
        <v>925</v>
      </c>
      <c r="D7" s="327" t="s">
        <v>912</v>
      </c>
      <c r="E7" s="329" t="s">
        <v>913</v>
      </c>
      <c r="F7" s="330" t="s">
        <v>59</v>
      </c>
      <c r="G7" s="330" t="s">
        <v>146</v>
      </c>
      <c r="H7" s="330"/>
      <c r="I7" s="91">
        <v>16</v>
      </c>
      <c r="J7" s="108">
        <v>0.006877430555555556</v>
      </c>
      <c r="K7" s="27" t="str">
        <f aca="true" t="shared" si="0" ref="K7:K14">IF(ISBLANK(J7),"",IF(J7&gt;0.00900462962962963,"",IF(J7&lt;=0.00596064814814815,"KSM",IF(J7&lt;=0.00640046296296296,"I A",IF(J7&lt;=0.00703703703703704,"II A",IF(J7&lt;=0.00778935185185185,"III A",IF(J7&lt;=0.0084837962962963,"I JA",IF(J7&lt;=0.00900462962962963,"II JA"))))))))</f>
        <v>II A</v>
      </c>
      <c r="L7" s="331" t="s">
        <v>193</v>
      </c>
      <c r="M7" s="24"/>
      <c r="N7" s="337"/>
    </row>
    <row r="8" spans="1:13" s="45" customFormat="1" ht="18" customHeight="1">
      <c r="A8" s="32">
        <v>2</v>
      </c>
      <c r="B8" s="303">
        <v>119</v>
      </c>
      <c r="C8" s="328" t="s">
        <v>455</v>
      </c>
      <c r="D8" s="327" t="s">
        <v>744</v>
      </c>
      <c r="E8" s="329">
        <v>37356</v>
      </c>
      <c r="F8" s="330" t="s">
        <v>129</v>
      </c>
      <c r="G8" s="330" t="s">
        <v>128</v>
      </c>
      <c r="H8" s="330"/>
      <c r="I8" s="91">
        <v>12</v>
      </c>
      <c r="J8" s="108">
        <v>0.006935069444444444</v>
      </c>
      <c r="K8" s="27" t="str">
        <f t="shared" si="0"/>
        <v>II A</v>
      </c>
      <c r="L8" s="331" t="s">
        <v>251</v>
      </c>
      <c r="M8" s="24"/>
    </row>
    <row r="9" spans="1:13" s="45" customFormat="1" ht="18" customHeight="1">
      <c r="A9" s="32">
        <v>3</v>
      </c>
      <c r="B9" s="303">
        <v>45</v>
      </c>
      <c r="C9" s="328" t="s">
        <v>198</v>
      </c>
      <c r="D9" s="327" t="s">
        <v>188</v>
      </c>
      <c r="E9" s="329" t="s">
        <v>445</v>
      </c>
      <c r="F9" s="330" t="s">
        <v>79</v>
      </c>
      <c r="G9" s="330" t="s">
        <v>207</v>
      </c>
      <c r="H9" s="330"/>
      <c r="I9" s="91">
        <v>9</v>
      </c>
      <c r="J9" s="108">
        <v>0.007123842592592592</v>
      </c>
      <c r="K9" s="27" t="str">
        <f t="shared" si="0"/>
        <v>III A</v>
      </c>
      <c r="L9" s="331" t="s">
        <v>942</v>
      </c>
      <c r="M9" s="24"/>
    </row>
    <row r="10" spans="1:13" s="45" customFormat="1" ht="18" customHeight="1">
      <c r="A10" s="32">
        <v>4</v>
      </c>
      <c r="B10" s="303">
        <v>126</v>
      </c>
      <c r="C10" s="328" t="s">
        <v>761</v>
      </c>
      <c r="D10" s="327" t="s">
        <v>762</v>
      </c>
      <c r="E10" s="329">
        <v>37401</v>
      </c>
      <c r="F10" s="330" t="s">
        <v>53</v>
      </c>
      <c r="G10" s="330" t="s">
        <v>149</v>
      </c>
      <c r="H10" s="330" t="s">
        <v>179</v>
      </c>
      <c r="I10" s="91">
        <v>7</v>
      </c>
      <c r="J10" s="108">
        <v>0.007183217592592592</v>
      </c>
      <c r="K10" s="27" t="str">
        <f t="shared" si="0"/>
        <v>III A</v>
      </c>
      <c r="L10" s="331" t="s">
        <v>178</v>
      </c>
      <c r="M10" s="24"/>
    </row>
    <row r="11" spans="1:13" s="45" customFormat="1" ht="18" customHeight="1">
      <c r="A11" s="32">
        <v>5</v>
      </c>
      <c r="B11" s="303">
        <v>138</v>
      </c>
      <c r="C11" s="328" t="s">
        <v>67</v>
      </c>
      <c r="D11" s="327" t="s">
        <v>793</v>
      </c>
      <c r="E11" s="329" t="s">
        <v>656</v>
      </c>
      <c r="F11" s="330" t="s">
        <v>134</v>
      </c>
      <c r="G11" s="330" t="s">
        <v>132</v>
      </c>
      <c r="H11" s="330"/>
      <c r="I11" s="91">
        <v>6</v>
      </c>
      <c r="J11" s="108">
        <v>0.0074026620370370375</v>
      </c>
      <c r="K11" s="27" t="str">
        <f t="shared" si="0"/>
        <v>III A</v>
      </c>
      <c r="L11" s="331" t="s">
        <v>148</v>
      </c>
      <c r="M11" s="24"/>
    </row>
    <row r="12" spans="1:13" s="45" customFormat="1" ht="18" customHeight="1">
      <c r="A12" s="32">
        <v>6</v>
      </c>
      <c r="B12" s="303">
        <v>40</v>
      </c>
      <c r="C12" s="328" t="s">
        <v>65</v>
      </c>
      <c r="D12" s="327" t="s">
        <v>418</v>
      </c>
      <c r="E12" s="329" t="s">
        <v>419</v>
      </c>
      <c r="F12" s="330" t="s">
        <v>50</v>
      </c>
      <c r="G12" s="330" t="s">
        <v>424</v>
      </c>
      <c r="H12" s="330"/>
      <c r="I12" s="91">
        <v>5</v>
      </c>
      <c r="J12" s="108">
        <v>0.007664236111111111</v>
      </c>
      <c r="K12" s="27" t="str">
        <f t="shared" si="0"/>
        <v>III A</v>
      </c>
      <c r="L12" s="331" t="s">
        <v>423</v>
      </c>
      <c r="M12" s="24"/>
    </row>
    <row r="13" spans="1:13" s="45" customFormat="1" ht="18" customHeight="1">
      <c r="A13" s="32">
        <v>7</v>
      </c>
      <c r="B13" s="303">
        <v>10</v>
      </c>
      <c r="C13" s="328" t="s">
        <v>87</v>
      </c>
      <c r="D13" s="327" t="s">
        <v>328</v>
      </c>
      <c r="E13" s="329" t="s">
        <v>329</v>
      </c>
      <c r="F13" s="330" t="s">
        <v>49</v>
      </c>
      <c r="G13" s="330" t="s">
        <v>70</v>
      </c>
      <c r="H13" s="330" t="s">
        <v>71</v>
      </c>
      <c r="I13" s="91">
        <v>4</v>
      </c>
      <c r="J13" s="108">
        <v>0.007763773148148148</v>
      </c>
      <c r="K13" s="27" t="str">
        <f t="shared" si="0"/>
        <v>III A</v>
      </c>
      <c r="L13" s="331" t="s">
        <v>334</v>
      </c>
      <c r="M13" s="24"/>
    </row>
    <row r="14" spans="1:13" s="45" customFormat="1" ht="18" customHeight="1">
      <c r="A14" s="32">
        <v>8</v>
      </c>
      <c r="B14" s="303">
        <v>21</v>
      </c>
      <c r="C14" s="328" t="s">
        <v>82</v>
      </c>
      <c r="D14" s="327" t="s">
        <v>379</v>
      </c>
      <c r="E14" s="329">
        <v>37582</v>
      </c>
      <c r="F14" s="330" t="s">
        <v>48</v>
      </c>
      <c r="G14" s="330" t="s">
        <v>369</v>
      </c>
      <c r="H14" s="330" t="s">
        <v>381</v>
      </c>
      <c r="I14" s="91">
        <v>3</v>
      </c>
      <c r="J14" s="108">
        <v>0.008358680555555555</v>
      </c>
      <c r="K14" s="27" t="str">
        <f t="shared" si="0"/>
        <v>I JA</v>
      </c>
      <c r="L14" s="331" t="s">
        <v>74</v>
      </c>
      <c r="M14" s="24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2060"/>
  </sheetPr>
  <dimension ref="A1:N1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3.28125" style="22" customWidth="1"/>
    <col min="4" max="4" width="15.421875" style="22" bestFit="1" customWidth="1"/>
    <col min="5" max="5" width="10.7109375" style="44" customWidth="1"/>
    <col min="6" max="6" width="16.140625" style="46" bestFit="1" customWidth="1"/>
    <col min="7" max="7" width="17.57421875" style="46" bestFit="1" customWidth="1"/>
    <col min="8" max="8" width="14.140625" style="46" customWidth="1"/>
    <col min="9" max="9" width="5.8515625" style="46" bestFit="1" customWidth="1"/>
    <col min="10" max="10" width="9.140625" style="25" customWidth="1"/>
    <col min="11" max="11" width="4.28125" style="25" bestFit="1" customWidth="1"/>
    <col min="12" max="12" width="19.7109375" style="24" bestFit="1" customWidth="1"/>
    <col min="13" max="17" width="23.00390625" style="22" bestFit="1" customWidth="1"/>
    <col min="18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5.75">
      <c r="C4" s="39" t="s">
        <v>280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8" customHeight="1" thickBot="1">
      <c r="C5" s="39"/>
      <c r="D5" s="39"/>
      <c r="E5" s="43"/>
      <c r="F5" s="43"/>
      <c r="G5" s="43"/>
      <c r="H5" s="41"/>
      <c r="I5" s="41"/>
      <c r="J5" s="47"/>
      <c r="K5" s="47"/>
    </row>
    <row r="6" spans="1:12" s="24" customFormat="1" ht="18" customHeight="1" thickBot="1">
      <c r="A6" s="97" t="s">
        <v>20</v>
      </c>
      <c r="B6" s="118" t="s">
        <v>19</v>
      </c>
      <c r="C6" s="15" t="s">
        <v>0</v>
      </c>
      <c r="D6" s="12" t="s">
        <v>1</v>
      </c>
      <c r="E6" s="16" t="s">
        <v>10</v>
      </c>
      <c r="F6" s="72" t="s">
        <v>2</v>
      </c>
      <c r="G6" s="68" t="s">
        <v>3</v>
      </c>
      <c r="H6" s="68" t="s">
        <v>16</v>
      </c>
      <c r="I6" s="68" t="s">
        <v>41</v>
      </c>
      <c r="J6" s="16" t="s">
        <v>4</v>
      </c>
      <c r="K6" s="77" t="s">
        <v>14</v>
      </c>
      <c r="L6" s="49" t="s">
        <v>5</v>
      </c>
    </row>
    <row r="7" spans="1:14" s="45" customFormat="1" ht="18" customHeight="1">
      <c r="A7" s="32">
        <v>1</v>
      </c>
      <c r="B7" s="303">
        <v>81</v>
      </c>
      <c r="C7" s="328" t="s">
        <v>582</v>
      </c>
      <c r="D7" s="327" t="s">
        <v>583</v>
      </c>
      <c r="E7" s="329">
        <v>36545</v>
      </c>
      <c r="F7" s="330" t="s">
        <v>47</v>
      </c>
      <c r="G7" s="330" t="s">
        <v>113</v>
      </c>
      <c r="H7" s="330"/>
      <c r="I7" s="91">
        <v>12</v>
      </c>
      <c r="J7" s="108">
        <v>0.006202314814814814</v>
      </c>
      <c r="K7" s="27" t="str">
        <f aca="true" t="shared" si="0" ref="K7:K16">IF(ISBLANK(J7),"",IF(J7&gt;0.00900462962962963,"",IF(J7&lt;=0.00596064814814815,"KSM",IF(J7&lt;=0.00640046296296296,"I A",IF(J7&lt;=0.00703703703703704,"II A",IF(J7&lt;=0.00778935185185185,"III A",IF(J7&lt;=0.0084837962962963,"I JA",IF(J7&lt;=0.00900462962962963,"II JA"))))))))</f>
        <v>I A</v>
      </c>
      <c r="L7" s="331" t="s">
        <v>598</v>
      </c>
      <c r="M7" s="24"/>
      <c r="N7" s="337"/>
    </row>
    <row r="8" spans="1:13" s="45" customFormat="1" ht="18" customHeight="1">
      <c r="A8" s="32">
        <v>2</v>
      </c>
      <c r="B8" s="303">
        <v>68</v>
      </c>
      <c r="C8" s="328" t="s">
        <v>403</v>
      </c>
      <c r="D8" s="327" t="s">
        <v>216</v>
      </c>
      <c r="E8" s="329" t="s">
        <v>497</v>
      </c>
      <c r="F8" s="330" t="s">
        <v>103</v>
      </c>
      <c r="G8" s="330" t="s">
        <v>100</v>
      </c>
      <c r="H8" s="330"/>
      <c r="I8" s="91">
        <v>8</v>
      </c>
      <c r="J8" s="108">
        <v>0.0065547453703703705</v>
      </c>
      <c r="K8" s="27" t="str">
        <f t="shared" si="0"/>
        <v>II A</v>
      </c>
      <c r="L8" s="331" t="s">
        <v>164</v>
      </c>
      <c r="M8" s="24"/>
    </row>
    <row r="9" spans="1:13" s="45" customFormat="1" ht="18" customHeight="1">
      <c r="A9" s="32">
        <v>3</v>
      </c>
      <c r="B9" s="303">
        <v>94</v>
      </c>
      <c r="C9" s="328" t="s">
        <v>617</v>
      </c>
      <c r="D9" s="327" t="s">
        <v>618</v>
      </c>
      <c r="E9" s="329" t="s">
        <v>619</v>
      </c>
      <c r="F9" s="330" t="s">
        <v>118</v>
      </c>
      <c r="G9" s="330" t="s">
        <v>115</v>
      </c>
      <c r="H9" s="330"/>
      <c r="I9" s="91">
        <v>5</v>
      </c>
      <c r="J9" s="108">
        <v>0.006606597222222222</v>
      </c>
      <c r="K9" s="27" t="str">
        <f t="shared" si="0"/>
        <v>II A</v>
      </c>
      <c r="L9" s="331" t="s">
        <v>116</v>
      </c>
      <c r="M9" s="24"/>
    </row>
    <row r="10" spans="1:13" s="45" customFormat="1" ht="18" customHeight="1">
      <c r="A10" s="32">
        <v>4</v>
      </c>
      <c r="B10" s="303">
        <v>185</v>
      </c>
      <c r="C10" s="328" t="s">
        <v>403</v>
      </c>
      <c r="D10" s="327" t="s">
        <v>922</v>
      </c>
      <c r="E10" s="329" t="s">
        <v>923</v>
      </c>
      <c r="F10" s="330" t="s">
        <v>59</v>
      </c>
      <c r="G10" s="330" t="s">
        <v>146</v>
      </c>
      <c r="H10" s="330"/>
      <c r="I10" s="91">
        <v>3</v>
      </c>
      <c r="J10" s="108">
        <v>0.006693287037037037</v>
      </c>
      <c r="K10" s="27" t="str">
        <f t="shared" si="0"/>
        <v>II A</v>
      </c>
      <c r="L10" s="331" t="s">
        <v>193</v>
      </c>
      <c r="M10" s="24"/>
    </row>
    <row r="11" spans="1:13" s="45" customFormat="1" ht="18" customHeight="1">
      <c r="A11" s="32">
        <v>5</v>
      </c>
      <c r="B11" s="303">
        <v>131</v>
      </c>
      <c r="C11" s="328" t="s">
        <v>617</v>
      </c>
      <c r="D11" s="327" t="s">
        <v>772</v>
      </c>
      <c r="E11" s="329" t="s">
        <v>773</v>
      </c>
      <c r="F11" s="330" t="s">
        <v>53</v>
      </c>
      <c r="G11" s="330" t="s">
        <v>759</v>
      </c>
      <c r="H11" s="330" t="s">
        <v>760</v>
      </c>
      <c r="I11" s="91">
        <v>2</v>
      </c>
      <c r="J11" s="108">
        <v>0.006835069444444445</v>
      </c>
      <c r="K11" s="27" t="str">
        <f t="shared" si="0"/>
        <v>II A</v>
      </c>
      <c r="L11" s="331" t="s">
        <v>774</v>
      </c>
      <c r="M11" s="24"/>
    </row>
    <row r="12" spans="1:13" s="45" customFormat="1" ht="18" customHeight="1">
      <c r="A12" s="32">
        <v>6</v>
      </c>
      <c r="B12" s="303">
        <v>184</v>
      </c>
      <c r="C12" s="328" t="s">
        <v>928</v>
      </c>
      <c r="D12" s="327" t="s">
        <v>912</v>
      </c>
      <c r="E12" s="329" t="s">
        <v>921</v>
      </c>
      <c r="F12" s="330" t="s">
        <v>59</v>
      </c>
      <c r="G12" s="330" t="s">
        <v>146</v>
      </c>
      <c r="H12" s="330"/>
      <c r="I12" s="91">
        <v>1</v>
      </c>
      <c r="J12" s="108">
        <v>0.006992824074074074</v>
      </c>
      <c r="K12" s="27" t="str">
        <f t="shared" si="0"/>
        <v>II A</v>
      </c>
      <c r="L12" s="331" t="s">
        <v>193</v>
      </c>
      <c r="M12" s="24"/>
    </row>
    <row r="13" spans="1:13" s="45" customFormat="1" ht="18" customHeight="1">
      <c r="A13" s="32">
        <v>7</v>
      </c>
      <c r="B13" s="303">
        <v>140</v>
      </c>
      <c r="C13" s="328" t="s">
        <v>801</v>
      </c>
      <c r="D13" s="327" t="s">
        <v>802</v>
      </c>
      <c r="E13" s="329" t="s">
        <v>803</v>
      </c>
      <c r="F13" s="330" t="s">
        <v>134</v>
      </c>
      <c r="G13" s="330" t="s">
        <v>132</v>
      </c>
      <c r="H13" s="330"/>
      <c r="I13" s="91"/>
      <c r="J13" s="108">
        <v>0.007077546296296296</v>
      </c>
      <c r="K13" s="27" t="str">
        <f t="shared" si="0"/>
        <v>III A</v>
      </c>
      <c r="L13" s="331" t="s">
        <v>148</v>
      </c>
      <c r="M13" s="24"/>
    </row>
    <row r="14" spans="1:13" s="45" customFormat="1" ht="18" customHeight="1">
      <c r="A14" s="32">
        <v>8</v>
      </c>
      <c r="B14" s="303">
        <v>11</v>
      </c>
      <c r="C14" s="328" t="s">
        <v>72</v>
      </c>
      <c r="D14" s="327" t="s">
        <v>330</v>
      </c>
      <c r="E14" s="329" t="s">
        <v>331</v>
      </c>
      <c r="F14" s="330" t="s">
        <v>49</v>
      </c>
      <c r="G14" s="330" t="s">
        <v>70</v>
      </c>
      <c r="H14" s="330" t="s">
        <v>71</v>
      </c>
      <c r="I14" s="91"/>
      <c r="J14" s="108">
        <v>0.007179398148148147</v>
      </c>
      <c r="K14" s="27" t="str">
        <f t="shared" si="0"/>
        <v>III A</v>
      </c>
      <c r="L14" s="331" t="s">
        <v>334</v>
      </c>
      <c r="M14" s="24"/>
    </row>
    <row r="15" spans="1:13" s="45" customFormat="1" ht="18" customHeight="1">
      <c r="A15" s="32">
        <v>9</v>
      </c>
      <c r="B15" s="303">
        <v>114</v>
      </c>
      <c r="C15" s="328" t="s">
        <v>713</v>
      </c>
      <c r="D15" s="327" t="s">
        <v>714</v>
      </c>
      <c r="E15" s="329" t="s">
        <v>561</v>
      </c>
      <c r="F15" s="330" t="s">
        <v>125</v>
      </c>
      <c r="G15" s="330" t="s">
        <v>124</v>
      </c>
      <c r="H15" s="330" t="s">
        <v>708</v>
      </c>
      <c r="I15" s="91"/>
      <c r="J15" s="108">
        <v>0.0075346064814814815</v>
      </c>
      <c r="K15" s="27" t="str">
        <f t="shared" si="0"/>
        <v>III A</v>
      </c>
      <c r="L15" s="331" t="s">
        <v>123</v>
      </c>
      <c r="M15" s="24"/>
    </row>
    <row r="16" spans="1:13" s="45" customFormat="1" ht="18" customHeight="1">
      <c r="A16" s="32"/>
      <c r="B16" s="303">
        <v>7</v>
      </c>
      <c r="C16" s="328" t="s">
        <v>99</v>
      </c>
      <c r="D16" s="327" t="s">
        <v>317</v>
      </c>
      <c r="E16" s="329" t="s">
        <v>318</v>
      </c>
      <c r="F16" s="330" t="s">
        <v>62</v>
      </c>
      <c r="G16" s="330" t="s">
        <v>152</v>
      </c>
      <c r="H16" s="330"/>
      <c r="I16" s="91"/>
      <c r="J16" s="108" t="s">
        <v>965</v>
      </c>
      <c r="K16" s="27">
        <f t="shared" si="0"/>
      </c>
      <c r="L16" s="331" t="s">
        <v>153</v>
      </c>
      <c r="M16" s="24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45" customWidth="1"/>
    <col min="2" max="2" width="5.7109375" style="45" hidden="1" customWidth="1"/>
    <col min="3" max="3" width="10.28125" style="45" customWidth="1"/>
    <col min="4" max="4" width="13.7109375" style="45" bestFit="1" customWidth="1"/>
    <col min="5" max="5" width="10.7109375" style="58" customWidth="1"/>
    <col min="6" max="6" width="13.57421875" style="59" bestFit="1" customWidth="1"/>
    <col min="7" max="7" width="12.8515625" style="59" bestFit="1" customWidth="1"/>
    <col min="8" max="8" width="11.28125" style="59" bestFit="1" customWidth="1"/>
    <col min="9" max="9" width="8.140625" style="54" customWidth="1"/>
    <col min="10" max="10" width="22.57421875" style="37" bestFit="1" customWidth="1"/>
    <col min="11" max="11" width="9.8515625" style="45" bestFit="1" customWidth="1"/>
    <col min="12" max="16384" width="9.140625" style="45" customWidth="1"/>
  </cols>
  <sheetData>
    <row r="1" spans="1:9" s="61" customFormat="1" ht="15.75">
      <c r="A1" s="326" t="s">
        <v>194</v>
      </c>
      <c r="D1" s="62"/>
      <c r="E1" s="74"/>
      <c r="F1" s="74"/>
      <c r="G1" s="74"/>
      <c r="H1" s="92"/>
      <c r="I1" s="65"/>
    </row>
    <row r="2" spans="1:9" s="61" customFormat="1" ht="15.75">
      <c r="A2" s="61" t="s">
        <v>935</v>
      </c>
      <c r="D2" s="62"/>
      <c r="E2" s="74"/>
      <c r="F2" s="74"/>
      <c r="G2" s="92"/>
      <c r="H2" s="92"/>
      <c r="I2" s="65"/>
    </row>
    <row r="3" spans="1:10" s="37" customFormat="1" ht="12" customHeight="1">
      <c r="A3" s="45"/>
      <c r="B3" s="45"/>
      <c r="C3" s="45"/>
      <c r="D3" s="50"/>
      <c r="E3" s="56"/>
      <c r="F3" s="51"/>
      <c r="G3" s="51"/>
      <c r="H3" s="51"/>
      <c r="I3" s="52"/>
      <c r="J3" s="57"/>
    </row>
    <row r="4" spans="3:10" s="60" customFormat="1" ht="15.75">
      <c r="C4" s="61" t="s">
        <v>37</v>
      </c>
      <c r="D4" s="61"/>
      <c r="E4" s="56"/>
      <c r="F4" s="96"/>
      <c r="G4" s="96"/>
      <c r="H4" s="59"/>
      <c r="I4" s="54"/>
      <c r="J4" s="37"/>
    </row>
    <row r="5" spans="3:7" ht="18" customHeight="1" thickBot="1">
      <c r="C5" s="231">
        <v>1</v>
      </c>
      <c r="D5" s="231" t="s">
        <v>947</v>
      </c>
      <c r="E5" s="56"/>
      <c r="F5" s="96"/>
      <c r="G5" s="96"/>
    </row>
    <row r="6" spans="1:10" s="53" customFormat="1" ht="18" customHeight="1" thickBot="1">
      <c r="A6" s="95" t="s">
        <v>18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9" t="s">
        <v>6</v>
      </c>
      <c r="J6" s="70" t="s">
        <v>5</v>
      </c>
    </row>
    <row r="7" spans="1:10" ht="18" customHeight="1">
      <c r="A7" s="32">
        <v>1</v>
      </c>
      <c r="B7" s="17"/>
      <c r="C7" s="18"/>
      <c r="D7" s="19"/>
      <c r="E7" s="133"/>
      <c r="F7" s="21"/>
      <c r="G7" s="21"/>
      <c r="H7" s="21"/>
      <c r="I7" s="111"/>
      <c r="J7" s="20"/>
    </row>
    <row r="8" spans="1:10" ht="18" customHeight="1">
      <c r="A8" s="32">
        <v>2</v>
      </c>
      <c r="B8" s="17"/>
      <c r="C8" s="328" t="s">
        <v>694</v>
      </c>
      <c r="D8" s="327" t="s">
        <v>695</v>
      </c>
      <c r="E8" s="329">
        <v>36910</v>
      </c>
      <c r="F8" s="330" t="s">
        <v>119</v>
      </c>
      <c r="G8" s="330" t="s">
        <v>238</v>
      </c>
      <c r="H8" s="330"/>
      <c r="I8" s="111">
        <v>11.94</v>
      </c>
      <c r="J8" s="331" t="s">
        <v>166</v>
      </c>
    </row>
    <row r="9" spans="1:10" ht="18" customHeight="1">
      <c r="A9" s="32">
        <v>3</v>
      </c>
      <c r="B9" s="17"/>
      <c r="C9" s="328" t="s">
        <v>173</v>
      </c>
      <c r="D9" s="327" t="s">
        <v>844</v>
      </c>
      <c r="E9" s="329" t="s">
        <v>845</v>
      </c>
      <c r="F9" s="330" t="s">
        <v>140</v>
      </c>
      <c r="G9" s="330" t="s">
        <v>662</v>
      </c>
      <c r="H9" s="330"/>
      <c r="I9" s="111">
        <v>10.03</v>
      </c>
      <c r="J9" s="331" t="s">
        <v>139</v>
      </c>
    </row>
    <row r="10" spans="1:10" ht="18" customHeight="1">
      <c r="A10" s="32">
        <v>4</v>
      </c>
      <c r="B10" s="17"/>
      <c r="C10" s="328" t="s">
        <v>69</v>
      </c>
      <c r="D10" s="327" t="s">
        <v>411</v>
      </c>
      <c r="E10" s="329" t="s">
        <v>412</v>
      </c>
      <c r="F10" s="330" t="s">
        <v>50</v>
      </c>
      <c r="G10" s="330" t="s">
        <v>424</v>
      </c>
      <c r="H10" s="330"/>
      <c r="I10" s="111">
        <v>9.6</v>
      </c>
      <c r="J10" s="331" t="s">
        <v>423</v>
      </c>
    </row>
    <row r="11" spans="1:10" ht="18" customHeight="1">
      <c r="A11" s="32">
        <v>5</v>
      </c>
      <c r="B11" s="17"/>
      <c r="C11" s="328" t="s">
        <v>538</v>
      </c>
      <c r="D11" s="327" t="s">
        <v>791</v>
      </c>
      <c r="E11" s="329" t="s">
        <v>792</v>
      </c>
      <c r="F11" s="330" t="s">
        <v>134</v>
      </c>
      <c r="G11" s="330" t="s">
        <v>132</v>
      </c>
      <c r="H11" s="330"/>
      <c r="I11" s="111">
        <v>10.55</v>
      </c>
      <c r="J11" s="331" t="s">
        <v>148</v>
      </c>
    </row>
    <row r="12" spans="1:10" ht="18" customHeight="1">
      <c r="A12" s="32">
        <v>6</v>
      </c>
      <c r="B12" s="17"/>
      <c r="C12" s="18"/>
      <c r="D12" s="19"/>
      <c r="E12" s="133"/>
      <c r="F12" s="21"/>
      <c r="G12" s="21"/>
      <c r="H12" s="21"/>
      <c r="I12" s="111"/>
      <c r="J12" s="20"/>
    </row>
    <row r="13" spans="3:7" ht="18" customHeight="1" thickBot="1">
      <c r="C13" s="231">
        <v>2</v>
      </c>
      <c r="D13" s="231" t="s">
        <v>947</v>
      </c>
      <c r="E13" s="56"/>
      <c r="F13" s="96"/>
      <c r="G13" s="96"/>
    </row>
    <row r="14" spans="1:10" s="53" customFormat="1" ht="18" customHeight="1" thickBot="1">
      <c r="A14" s="95" t="s">
        <v>18</v>
      </c>
      <c r="B14" s="126" t="s">
        <v>19</v>
      </c>
      <c r="C14" s="66" t="s">
        <v>0</v>
      </c>
      <c r="D14" s="67" t="s">
        <v>1</v>
      </c>
      <c r="E14" s="69" t="s">
        <v>10</v>
      </c>
      <c r="F14" s="68" t="s">
        <v>2</v>
      </c>
      <c r="G14" s="68" t="s">
        <v>3</v>
      </c>
      <c r="H14" s="68" t="s">
        <v>16</v>
      </c>
      <c r="I14" s="69" t="s">
        <v>6</v>
      </c>
      <c r="J14" s="70" t="s">
        <v>5</v>
      </c>
    </row>
    <row r="15" spans="1:10" ht="18" customHeight="1">
      <c r="A15" s="32">
        <v>1</v>
      </c>
      <c r="B15" s="17"/>
      <c r="C15" s="18"/>
      <c r="D15" s="19"/>
      <c r="E15" s="133"/>
      <c r="F15" s="21"/>
      <c r="G15" s="21"/>
      <c r="H15" s="21"/>
      <c r="I15" s="111"/>
      <c r="J15" s="20"/>
    </row>
    <row r="16" spans="1:10" ht="18" customHeight="1">
      <c r="A16" s="32">
        <v>2</v>
      </c>
      <c r="B16" s="17"/>
      <c r="C16" s="328" t="s">
        <v>796</v>
      </c>
      <c r="D16" s="327" t="s">
        <v>797</v>
      </c>
      <c r="E16" s="329" t="s">
        <v>652</v>
      </c>
      <c r="F16" s="330" t="s">
        <v>134</v>
      </c>
      <c r="G16" s="330" t="s">
        <v>132</v>
      </c>
      <c r="H16" s="330"/>
      <c r="I16" s="111">
        <v>9.75</v>
      </c>
      <c r="J16" s="331" t="s">
        <v>148</v>
      </c>
    </row>
    <row r="17" spans="1:10" ht="18" customHeight="1">
      <c r="A17" s="32">
        <v>3</v>
      </c>
      <c r="B17" s="17"/>
      <c r="C17" s="328" t="s">
        <v>112</v>
      </c>
      <c r="D17" s="452" t="s">
        <v>474</v>
      </c>
      <c r="E17" s="329">
        <v>37176</v>
      </c>
      <c r="F17" s="330" t="s">
        <v>104</v>
      </c>
      <c r="G17" s="330" t="s">
        <v>96</v>
      </c>
      <c r="H17" s="330"/>
      <c r="I17" s="111">
        <v>10.33</v>
      </c>
      <c r="J17" s="331" t="s">
        <v>469</v>
      </c>
    </row>
    <row r="18" spans="1:10" ht="18" customHeight="1">
      <c r="A18" s="32">
        <v>4</v>
      </c>
      <c r="B18" s="17"/>
      <c r="C18" s="328" t="s">
        <v>169</v>
      </c>
      <c r="D18" s="327" t="s">
        <v>646</v>
      </c>
      <c r="E18" s="329" t="s">
        <v>325</v>
      </c>
      <c r="F18" s="330" t="s">
        <v>60</v>
      </c>
      <c r="G18" s="330" t="s">
        <v>233</v>
      </c>
      <c r="H18" s="330" t="s">
        <v>659</v>
      </c>
      <c r="I18" s="111">
        <v>11.58</v>
      </c>
      <c r="J18" s="331" t="s">
        <v>234</v>
      </c>
    </row>
    <row r="19" spans="1:10" ht="18" customHeight="1">
      <c r="A19" s="32">
        <v>5</v>
      </c>
      <c r="B19" s="17"/>
      <c r="C19" s="328" t="s">
        <v>764</v>
      </c>
      <c r="D19" s="327" t="s">
        <v>843</v>
      </c>
      <c r="E19" s="329" t="s">
        <v>535</v>
      </c>
      <c r="F19" s="330" t="s">
        <v>140</v>
      </c>
      <c r="G19" s="330" t="s">
        <v>662</v>
      </c>
      <c r="H19" s="330"/>
      <c r="I19" s="111">
        <v>9.61</v>
      </c>
      <c r="J19" s="331" t="s">
        <v>139</v>
      </c>
    </row>
    <row r="20" spans="1:10" ht="18" customHeight="1">
      <c r="A20" s="32">
        <v>6</v>
      </c>
      <c r="B20" s="17"/>
      <c r="C20" s="18"/>
      <c r="D20" s="19"/>
      <c r="E20" s="133"/>
      <c r="F20" s="21"/>
      <c r="G20" s="21"/>
      <c r="H20" s="21"/>
      <c r="I20" s="111"/>
      <c r="J20" s="20"/>
    </row>
  </sheetData>
  <sheetProtection/>
  <printOptions horizontalCentered="1"/>
  <pageMargins left="0.3937007874015748" right="0.3937007874015748" top="0.6299212598425197" bottom="0.3937007874015748" header="0.15748031496062992" footer="0.3937007874015748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M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45" customWidth="1"/>
    <col min="2" max="2" width="5.7109375" style="45" hidden="1" customWidth="1"/>
    <col min="3" max="3" width="10.28125" style="45" customWidth="1"/>
    <col min="4" max="4" width="13.7109375" style="45" bestFit="1" customWidth="1"/>
    <col min="5" max="5" width="10.7109375" style="58" customWidth="1"/>
    <col min="6" max="6" width="13.57421875" style="59" bestFit="1" customWidth="1"/>
    <col min="7" max="7" width="12.8515625" style="59" bestFit="1" customWidth="1"/>
    <col min="8" max="8" width="11.28125" style="59" bestFit="1" customWidth="1"/>
    <col min="9" max="9" width="5.8515625" style="59" bestFit="1" customWidth="1"/>
    <col min="10" max="10" width="8.140625" style="54" customWidth="1"/>
    <col min="11" max="11" width="7.57421875" style="52" customWidth="1"/>
    <col min="12" max="12" width="4.7109375" style="52" bestFit="1" customWidth="1"/>
    <col min="13" max="13" width="22.57421875" style="37" bestFit="1" customWidth="1"/>
    <col min="14" max="14" width="9.8515625" style="45" bestFit="1" customWidth="1"/>
    <col min="15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3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2"/>
      <c r="M3" s="57"/>
    </row>
    <row r="4" spans="3:13" s="60" customFormat="1" ht="15.75">
      <c r="C4" s="61" t="s">
        <v>37</v>
      </c>
      <c r="D4" s="61"/>
      <c r="E4" s="56"/>
      <c r="F4" s="96"/>
      <c r="G4" s="96"/>
      <c r="H4" s="59"/>
      <c r="I4" s="59"/>
      <c r="J4" s="54"/>
      <c r="K4" s="52"/>
      <c r="L4" s="52"/>
      <c r="M4" s="37"/>
    </row>
    <row r="5" spans="3:7" ht="18" customHeight="1" thickBot="1">
      <c r="C5" s="231"/>
      <c r="D5" s="231"/>
      <c r="E5" s="56"/>
      <c r="F5" s="96"/>
      <c r="G5" s="96"/>
    </row>
    <row r="6" spans="1:13" s="53" customFormat="1" ht="18" customHeight="1" thickBot="1">
      <c r="A6" s="95" t="s">
        <v>20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69" t="s">
        <v>6</v>
      </c>
      <c r="K6" s="69" t="s">
        <v>7</v>
      </c>
      <c r="L6" s="78" t="s">
        <v>14</v>
      </c>
      <c r="M6" s="70" t="s">
        <v>5</v>
      </c>
    </row>
    <row r="7" spans="1:13" ht="18" customHeight="1">
      <c r="A7" s="32">
        <v>1</v>
      </c>
      <c r="B7" s="17"/>
      <c r="C7" s="328" t="s">
        <v>69</v>
      </c>
      <c r="D7" s="327" t="s">
        <v>411</v>
      </c>
      <c r="E7" s="329" t="s">
        <v>412</v>
      </c>
      <c r="F7" s="330" t="s">
        <v>50</v>
      </c>
      <c r="G7" s="330" t="s">
        <v>424</v>
      </c>
      <c r="H7" s="330"/>
      <c r="I7" s="91">
        <v>16</v>
      </c>
      <c r="J7" s="111">
        <v>9.6</v>
      </c>
      <c r="K7" s="446" t="s">
        <v>980</v>
      </c>
      <c r="L7" s="27" t="str">
        <f aca="true" t="shared" si="0" ref="L7:L14">IF(ISBLANK(J7),"",IF(J7&lt;=8.9,"KSM",IF(J7&lt;=9.5,"I A",IF(J7&lt;=10.24,"II A",IF(J7&lt;=11.24,"III A",IF(J7&lt;=12.34,"I JA",IF(J7&lt;=13.14,"II JA",IF(J7&lt;=13.74,"III JA"))))))))</f>
        <v>II A</v>
      </c>
      <c r="M7" s="331" t="s">
        <v>423</v>
      </c>
    </row>
    <row r="8" spans="1:13" ht="18" customHeight="1">
      <c r="A8" s="32">
        <v>2</v>
      </c>
      <c r="B8" s="17"/>
      <c r="C8" s="328" t="s">
        <v>764</v>
      </c>
      <c r="D8" s="327" t="s">
        <v>843</v>
      </c>
      <c r="E8" s="329" t="s">
        <v>535</v>
      </c>
      <c r="F8" s="330" t="s">
        <v>140</v>
      </c>
      <c r="G8" s="330" t="s">
        <v>662</v>
      </c>
      <c r="H8" s="330"/>
      <c r="I8" s="91">
        <v>12</v>
      </c>
      <c r="J8" s="111">
        <v>9.61</v>
      </c>
      <c r="K8" s="446" t="s">
        <v>981</v>
      </c>
      <c r="L8" s="27" t="str">
        <f t="shared" si="0"/>
        <v>II A</v>
      </c>
      <c r="M8" s="331" t="s">
        <v>139</v>
      </c>
    </row>
    <row r="9" spans="1:13" ht="18" customHeight="1">
      <c r="A9" s="32">
        <v>3</v>
      </c>
      <c r="B9" s="17"/>
      <c r="C9" s="328" t="s">
        <v>796</v>
      </c>
      <c r="D9" s="327" t="s">
        <v>797</v>
      </c>
      <c r="E9" s="329" t="s">
        <v>652</v>
      </c>
      <c r="F9" s="330" t="s">
        <v>134</v>
      </c>
      <c r="G9" s="330" t="s">
        <v>132</v>
      </c>
      <c r="H9" s="330"/>
      <c r="I9" s="91">
        <v>9</v>
      </c>
      <c r="J9" s="446">
        <v>9.75</v>
      </c>
      <c r="K9" s="111" t="s">
        <v>979</v>
      </c>
      <c r="L9" s="27" t="str">
        <f t="shared" si="0"/>
        <v>II A</v>
      </c>
      <c r="M9" s="331" t="s">
        <v>148</v>
      </c>
    </row>
    <row r="10" spans="1:13" ht="18" customHeight="1">
      <c r="A10" s="32">
        <v>4</v>
      </c>
      <c r="B10" s="17"/>
      <c r="C10" s="328" t="s">
        <v>173</v>
      </c>
      <c r="D10" s="327" t="s">
        <v>844</v>
      </c>
      <c r="E10" s="329" t="s">
        <v>845</v>
      </c>
      <c r="F10" s="330" t="s">
        <v>140</v>
      </c>
      <c r="G10" s="330" t="s">
        <v>662</v>
      </c>
      <c r="H10" s="330"/>
      <c r="I10" s="91">
        <v>7</v>
      </c>
      <c r="J10" s="111">
        <v>10.03</v>
      </c>
      <c r="K10" s="446" t="s">
        <v>982</v>
      </c>
      <c r="L10" s="27" t="str">
        <f t="shared" si="0"/>
        <v>II A</v>
      </c>
      <c r="M10" s="331" t="s">
        <v>139</v>
      </c>
    </row>
    <row r="11" spans="1:13" ht="18" customHeight="1">
      <c r="A11" s="32">
        <v>5</v>
      </c>
      <c r="B11" s="17"/>
      <c r="C11" s="328" t="s">
        <v>538</v>
      </c>
      <c r="D11" s="327" t="s">
        <v>791</v>
      </c>
      <c r="E11" s="329" t="s">
        <v>792</v>
      </c>
      <c r="F11" s="330" t="s">
        <v>134</v>
      </c>
      <c r="G11" s="330" t="s">
        <v>132</v>
      </c>
      <c r="H11" s="330"/>
      <c r="I11" s="91">
        <v>6</v>
      </c>
      <c r="J11" s="111">
        <v>10.55</v>
      </c>
      <c r="K11" s="446">
        <v>10.78</v>
      </c>
      <c r="L11" s="27" t="str">
        <f t="shared" si="0"/>
        <v>III A</v>
      </c>
      <c r="M11" s="331" t="s">
        <v>148</v>
      </c>
    </row>
    <row r="12" spans="1:13" ht="18" customHeight="1">
      <c r="A12" s="32">
        <v>6</v>
      </c>
      <c r="B12" s="17"/>
      <c r="C12" s="328" t="s">
        <v>112</v>
      </c>
      <c r="D12" s="452" t="s">
        <v>474</v>
      </c>
      <c r="E12" s="329">
        <v>37176</v>
      </c>
      <c r="F12" s="330" t="s">
        <v>104</v>
      </c>
      <c r="G12" s="330" t="s">
        <v>96</v>
      </c>
      <c r="H12" s="330"/>
      <c r="I12" s="91">
        <v>5</v>
      </c>
      <c r="J12" s="111">
        <v>10.33</v>
      </c>
      <c r="K12" s="446">
        <v>10.78</v>
      </c>
      <c r="L12" s="27" t="str">
        <f t="shared" si="0"/>
        <v>III A</v>
      </c>
      <c r="M12" s="331" t="s">
        <v>469</v>
      </c>
    </row>
    <row r="13" spans="1:13" ht="18" customHeight="1">
      <c r="A13" s="32">
        <v>7</v>
      </c>
      <c r="B13" s="17"/>
      <c r="C13" s="328" t="s">
        <v>169</v>
      </c>
      <c r="D13" s="327" t="s">
        <v>646</v>
      </c>
      <c r="E13" s="329" t="s">
        <v>325</v>
      </c>
      <c r="F13" s="330" t="s">
        <v>60</v>
      </c>
      <c r="G13" s="330" t="s">
        <v>233</v>
      </c>
      <c r="H13" s="330" t="s">
        <v>659</v>
      </c>
      <c r="I13" s="91">
        <v>4</v>
      </c>
      <c r="J13" s="111">
        <v>11.58</v>
      </c>
      <c r="K13" s="111"/>
      <c r="L13" s="27" t="str">
        <f t="shared" si="0"/>
        <v>I JA</v>
      </c>
      <c r="M13" s="331" t="s">
        <v>234</v>
      </c>
    </row>
    <row r="14" spans="1:13" ht="18" customHeight="1">
      <c r="A14" s="32">
        <v>8</v>
      </c>
      <c r="B14" s="17"/>
      <c r="C14" s="328" t="s">
        <v>694</v>
      </c>
      <c r="D14" s="327" t="s">
        <v>695</v>
      </c>
      <c r="E14" s="329">
        <v>36910</v>
      </c>
      <c r="F14" s="330" t="s">
        <v>119</v>
      </c>
      <c r="G14" s="330" t="s">
        <v>238</v>
      </c>
      <c r="H14" s="330"/>
      <c r="I14" s="91">
        <v>3</v>
      </c>
      <c r="J14" s="111">
        <v>11.94</v>
      </c>
      <c r="K14" s="111"/>
      <c r="L14" s="27" t="str">
        <f t="shared" si="0"/>
        <v>I JA</v>
      </c>
      <c r="M14" s="331" t="s">
        <v>166</v>
      </c>
    </row>
  </sheetData>
  <sheetProtection/>
  <printOptions horizontalCentered="1"/>
  <pageMargins left="0.3937007874015748" right="0.3937007874015748" top="0.6299212598425197" bottom="0.3937007874015748" header="0.15748031496062992" footer="0.3937007874015748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M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45" customWidth="1"/>
    <col min="2" max="2" width="5.7109375" style="45" hidden="1" customWidth="1"/>
    <col min="3" max="3" width="10.28125" style="45" customWidth="1"/>
    <col min="4" max="4" width="13.7109375" style="45" bestFit="1" customWidth="1"/>
    <col min="5" max="5" width="10.7109375" style="58" customWidth="1"/>
    <col min="6" max="6" width="11.7109375" style="59" bestFit="1" customWidth="1"/>
    <col min="7" max="7" width="12.8515625" style="59" bestFit="1" customWidth="1"/>
    <col min="8" max="8" width="11.28125" style="59" bestFit="1" customWidth="1"/>
    <col min="9" max="9" width="5.8515625" style="59" bestFit="1" customWidth="1"/>
    <col min="10" max="10" width="8.140625" style="54" customWidth="1"/>
    <col min="11" max="11" width="7.57421875" style="52" hidden="1" customWidth="1"/>
    <col min="12" max="12" width="4.7109375" style="52" bestFit="1" customWidth="1"/>
    <col min="13" max="13" width="22.57421875" style="37" bestFit="1" customWidth="1"/>
    <col min="14" max="14" width="9.8515625" style="45" bestFit="1" customWidth="1"/>
    <col min="15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3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2"/>
      <c r="M3" s="57"/>
    </row>
    <row r="4" spans="3:13" s="60" customFormat="1" ht="15.75">
      <c r="C4" s="61" t="s">
        <v>267</v>
      </c>
      <c r="D4" s="61"/>
      <c r="E4" s="56"/>
      <c r="F4" s="96"/>
      <c r="G4" s="96"/>
      <c r="H4" s="59"/>
      <c r="I4" s="59"/>
      <c r="J4" s="54"/>
      <c r="K4" s="52"/>
      <c r="L4" s="52"/>
      <c r="M4" s="37"/>
    </row>
    <row r="5" spans="3:7" ht="18" customHeight="1" thickBot="1">
      <c r="C5" s="231"/>
      <c r="D5" s="231"/>
      <c r="E5" s="56"/>
      <c r="F5" s="96"/>
      <c r="G5" s="96"/>
    </row>
    <row r="6" spans="1:13" s="53" customFormat="1" ht="18" customHeight="1" thickBot="1">
      <c r="A6" s="95" t="s">
        <v>20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69" t="s">
        <v>4</v>
      </c>
      <c r="K6" s="69" t="s">
        <v>7</v>
      </c>
      <c r="L6" s="78" t="s">
        <v>14</v>
      </c>
      <c r="M6" s="70" t="s">
        <v>5</v>
      </c>
    </row>
    <row r="7" spans="1:13" ht="18" customHeight="1">
      <c r="A7" s="32">
        <v>1</v>
      </c>
      <c r="B7" s="17"/>
      <c r="C7" s="328" t="s">
        <v>68</v>
      </c>
      <c r="D7" s="452" t="s">
        <v>221</v>
      </c>
      <c r="E7" s="329">
        <v>36683</v>
      </c>
      <c r="F7" s="330" t="s">
        <v>104</v>
      </c>
      <c r="G7" s="330" t="s">
        <v>96</v>
      </c>
      <c r="H7" s="21"/>
      <c r="I7" s="91">
        <v>12</v>
      </c>
      <c r="J7" s="111">
        <v>10.28</v>
      </c>
      <c r="K7" s="111"/>
      <c r="L7" s="27" t="str">
        <f>IF(ISBLANK(J7),"",IF(J7&lt;=8.9,"KSM",IF(J7&lt;=9.5,"I A",IF(J7&lt;=10.24,"II A",IF(J7&lt;=11.24,"III A",IF(J7&lt;=12.34,"I JA",IF(J7&lt;=13.14,"II JA",IF(J7&lt;=13.74,"III JA"))))))))</f>
        <v>III A</v>
      </c>
      <c r="M7" s="331" t="s">
        <v>477</v>
      </c>
    </row>
    <row r="8" spans="1:13" ht="18" customHeight="1">
      <c r="A8" s="32">
        <v>2</v>
      </c>
      <c r="B8" s="17"/>
      <c r="C8" s="328" t="s">
        <v>172</v>
      </c>
      <c r="D8" s="327" t="s">
        <v>865</v>
      </c>
      <c r="E8" s="329" t="s">
        <v>866</v>
      </c>
      <c r="F8" s="330" t="s">
        <v>140</v>
      </c>
      <c r="G8" s="330" t="s">
        <v>662</v>
      </c>
      <c r="H8" s="21"/>
      <c r="I8" s="91">
        <v>8</v>
      </c>
      <c r="J8" s="111">
        <v>10.48</v>
      </c>
      <c r="K8" s="111"/>
      <c r="L8" s="27" t="str">
        <f>IF(ISBLANK(J8),"",IF(J8&lt;=8.9,"KSM",IF(J8&lt;=9.5,"I A",IF(J8&lt;=10.24,"II A",IF(J8&lt;=11.24,"III A",IF(J8&lt;=12.34,"I JA",IF(J8&lt;=13.14,"II JA",IF(J8&lt;=13.74,"III JA"))))))))</f>
        <v>III A</v>
      </c>
      <c r="M8" s="331" t="s">
        <v>139</v>
      </c>
    </row>
    <row r="9" spans="1:13" ht="18" customHeight="1">
      <c r="A9" s="32">
        <v>3</v>
      </c>
      <c r="B9" s="17"/>
      <c r="C9" s="328" t="s">
        <v>584</v>
      </c>
      <c r="D9" s="327" t="s">
        <v>585</v>
      </c>
      <c r="E9" s="329">
        <v>36550</v>
      </c>
      <c r="F9" s="330" t="s">
        <v>47</v>
      </c>
      <c r="G9" s="330" t="s">
        <v>113</v>
      </c>
      <c r="H9" s="21"/>
      <c r="I9" s="91">
        <v>5</v>
      </c>
      <c r="J9" s="111">
        <v>10.56</v>
      </c>
      <c r="K9" s="111"/>
      <c r="L9" s="27" t="str">
        <f>IF(ISBLANK(J9),"",IF(J9&lt;=8.9,"KSM",IF(J9&lt;=9.5,"I A",IF(J9&lt;=10.24,"II A",IF(J9&lt;=11.24,"III A",IF(J9&lt;=12.34,"I JA",IF(J9&lt;=13.14,"II JA",IF(J9&lt;=13.74,"III JA"))))))))</f>
        <v>III A</v>
      </c>
      <c r="M9" s="331" t="s">
        <v>114</v>
      </c>
    </row>
    <row r="10" spans="1:13" ht="18" customHeight="1">
      <c r="A10" s="32">
        <v>4</v>
      </c>
      <c r="B10" s="17"/>
      <c r="C10" s="328" t="s">
        <v>488</v>
      </c>
      <c r="D10" s="327" t="s">
        <v>861</v>
      </c>
      <c r="E10" s="329" t="s">
        <v>862</v>
      </c>
      <c r="F10" s="330" t="s">
        <v>140</v>
      </c>
      <c r="G10" s="330" t="s">
        <v>662</v>
      </c>
      <c r="H10" s="21"/>
      <c r="I10" s="91">
        <v>3</v>
      </c>
      <c r="J10" s="111">
        <v>10.73</v>
      </c>
      <c r="K10" s="111"/>
      <c r="L10" s="27" t="str">
        <f>IF(ISBLANK(J10),"",IF(J10&lt;=8.9,"KSM",IF(J10&lt;=9.5,"I A",IF(J10&lt;=10.24,"II A",IF(J10&lt;=11.24,"III A",IF(J10&lt;=12.34,"I JA",IF(J10&lt;=13.14,"II JA",IF(J10&lt;=13.74,"III JA"))))))))</f>
        <v>III A</v>
      </c>
      <c r="M10" s="331" t="s">
        <v>139</v>
      </c>
    </row>
    <row r="11" spans="1:13" ht="18" customHeight="1">
      <c r="A11" s="32"/>
      <c r="B11" s="17"/>
      <c r="C11" s="328" t="s">
        <v>75</v>
      </c>
      <c r="D11" s="452" t="s">
        <v>490</v>
      </c>
      <c r="E11" s="329">
        <v>36595</v>
      </c>
      <c r="F11" s="330" t="s">
        <v>104</v>
      </c>
      <c r="G11" s="330" t="s">
        <v>96</v>
      </c>
      <c r="H11" s="21"/>
      <c r="I11" s="91" t="s">
        <v>406</v>
      </c>
      <c r="J11" s="111" t="s">
        <v>978</v>
      </c>
      <c r="K11" s="111"/>
      <c r="L11" s="27"/>
      <c r="M11" s="331" t="s">
        <v>491</v>
      </c>
    </row>
  </sheetData>
  <sheetProtection/>
  <printOptions horizontalCentered="1"/>
  <pageMargins left="0.3937007874015748" right="0.3937007874015748" top="0.6299212598425197" bottom="0.3937007874015748" header="0.15748031496062992" footer="0.3937007874015748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1.140625" style="45" customWidth="1"/>
    <col min="4" max="4" width="13.140625" style="45" bestFit="1" customWidth="1"/>
    <col min="5" max="5" width="10.7109375" style="58" customWidth="1"/>
    <col min="6" max="6" width="15.00390625" style="59" customWidth="1"/>
    <col min="7" max="7" width="12.8515625" style="59" bestFit="1" customWidth="1"/>
    <col min="8" max="8" width="11.28125" style="59" bestFit="1" customWidth="1"/>
    <col min="9" max="9" width="5.8515625" style="59" bestFit="1" customWidth="1"/>
    <col min="10" max="10" width="8.140625" style="54" customWidth="1"/>
    <col min="11" max="11" width="9.00390625" style="52" hidden="1" customWidth="1"/>
    <col min="12" max="12" width="4.7109375" style="52" bestFit="1" customWidth="1"/>
    <col min="13" max="13" width="25.140625" style="37" bestFit="1" customWidth="1"/>
    <col min="14" max="14" width="9.8515625" style="45" bestFit="1" customWidth="1"/>
    <col min="15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3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2"/>
      <c r="M3" s="57"/>
    </row>
    <row r="4" spans="3:13" s="60" customFormat="1" ht="15.75">
      <c r="C4" s="61" t="s">
        <v>43</v>
      </c>
      <c r="D4" s="61"/>
      <c r="E4" s="56"/>
      <c r="F4" s="96"/>
      <c r="G4" s="96"/>
      <c r="H4" s="59"/>
      <c r="I4" s="59"/>
      <c r="J4" s="54"/>
      <c r="K4" s="52"/>
      <c r="L4" s="52"/>
      <c r="M4" s="37"/>
    </row>
    <row r="5" spans="3:7" ht="18" customHeight="1" thickBot="1">
      <c r="C5" s="231"/>
      <c r="D5" s="231"/>
      <c r="E5" s="56"/>
      <c r="F5" s="96"/>
      <c r="G5" s="96"/>
    </row>
    <row r="6" spans="1:13" s="53" customFormat="1" ht="18" customHeight="1" thickBot="1">
      <c r="A6" s="95" t="s">
        <v>20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69" t="s">
        <v>4</v>
      </c>
      <c r="K6" s="69" t="s">
        <v>7</v>
      </c>
      <c r="L6" s="78" t="s">
        <v>14</v>
      </c>
      <c r="M6" s="70" t="s">
        <v>5</v>
      </c>
    </row>
    <row r="7" spans="1:13" ht="18" customHeight="1">
      <c r="A7" s="32">
        <v>1</v>
      </c>
      <c r="B7" s="17"/>
      <c r="C7" s="328" t="s">
        <v>85</v>
      </c>
      <c r="D7" s="327" t="s">
        <v>777</v>
      </c>
      <c r="E7" s="329" t="s">
        <v>522</v>
      </c>
      <c r="F7" s="330" t="s">
        <v>134</v>
      </c>
      <c r="G7" s="330" t="s">
        <v>132</v>
      </c>
      <c r="H7" s="330"/>
      <c r="I7" s="91">
        <v>16</v>
      </c>
      <c r="J7" s="111">
        <v>9.25</v>
      </c>
      <c r="K7" s="308"/>
      <c r="L7" s="27" t="str">
        <f aca="true" t="shared" si="0" ref="L7:L12">IF(ISBLANK(J7),"",IF(J7&gt;11.6,"",IF(J7&lt;=8.15,"KSM",IF(J7&lt;=8.7,"I A",IF(J7&lt;=9.3,"II A",IF(J7&lt;=10,"III A",IF(J7&lt;=10.9,"I JA",IF(J7&lt;=11.6,"II JA"))))))))</f>
        <v>II A</v>
      </c>
      <c r="M7" s="331" t="s">
        <v>171</v>
      </c>
    </row>
    <row r="8" spans="1:13" ht="18" customHeight="1">
      <c r="A8" s="32">
        <v>2</v>
      </c>
      <c r="B8" s="309"/>
      <c r="C8" s="328" t="s">
        <v>537</v>
      </c>
      <c r="D8" s="327" t="s">
        <v>540</v>
      </c>
      <c r="E8" s="329" t="s">
        <v>532</v>
      </c>
      <c r="F8" s="330" t="s">
        <v>218</v>
      </c>
      <c r="G8" s="330" t="s">
        <v>536</v>
      </c>
      <c r="H8" s="330"/>
      <c r="I8" s="91">
        <v>12</v>
      </c>
      <c r="J8" s="124">
        <v>9.28</v>
      </c>
      <c r="K8" s="308"/>
      <c r="L8" s="27" t="str">
        <f t="shared" si="0"/>
        <v>II A</v>
      </c>
      <c r="M8" s="331" t="s">
        <v>219</v>
      </c>
    </row>
    <row r="9" spans="1:13" ht="18" customHeight="1">
      <c r="A9" s="32">
        <v>3</v>
      </c>
      <c r="B9" s="17"/>
      <c r="C9" s="328" t="s">
        <v>105</v>
      </c>
      <c r="D9" s="327" t="s">
        <v>778</v>
      </c>
      <c r="E9" s="329" t="s">
        <v>779</v>
      </c>
      <c r="F9" s="330" t="s">
        <v>134</v>
      </c>
      <c r="G9" s="330" t="s">
        <v>132</v>
      </c>
      <c r="H9" s="330"/>
      <c r="I9" s="91">
        <v>9</v>
      </c>
      <c r="J9" s="124">
        <v>9.39</v>
      </c>
      <c r="K9" s="308"/>
      <c r="L9" s="27" t="str">
        <f t="shared" si="0"/>
        <v>III A</v>
      </c>
      <c r="M9" s="331" t="s">
        <v>171</v>
      </c>
    </row>
    <row r="10" spans="1:14" ht="18" customHeight="1">
      <c r="A10" s="32">
        <v>4</v>
      </c>
      <c r="B10" s="17"/>
      <c r="C10" s="328" t="s">
        <v>766</v>
      </c>
      <c r="D10" s="327" t="s">
        <v>767</v>
      </c>
      <c r="E10" s="329">
        <v>37058</v>
      </c>
      <c r="F10" s="330" t="s">
        <v>53</v>
      </c>
      <c r="G10" s="330" t="s">
        <v>149</v>
      </c>
      <c r="H10" s="330" t="s">
        <v>179</v>
      </c>
      <c r="I10" s="91">
        <v>7</v>
      </c>
      <c r="J10" s="124">
        <v>9.44</v>
      </c>
      <c r="K10" s="308"/>
      <c r="L10" s="27" t="str">
        <f t="shared" si="0"/>
        <v>III A</v>
      </c>
      <c r="M10" s="331" t="s">
        <v>178</v>
      </c>
      <c r="N10" s="227"/>
    </row>
    <row r="11" spans="1:13" ht="18" customHeight="1">
      <c r="A11" s="32">
        <v>5</v>
      </c>
      <c r="B11" s="17"/>
      <c r="C11" s="328" t="s">
        <v>226</v>
      </c>
      <c r="D11" s="327" t="s">
        <v>653</v>
      </c>
      <c r="E11" s="329" t="s">
        <v>654</v>
      </c>
      <c r="F11" s="330" t="s">
        <v>60</v>
      </c>
      <c r="G11" s="330" t="s">
        <v>233</v>
      </c>
      <c r="H11" s="330" t="s">
        <v>658</v>
      </c>
      <c r="I11" s="91">
        <v>6</v>
      </c>
      <c r="J11" s="111">
        <v>9.85</v>
      </c>
      <c r="K11" s="308"/>
      <c r="L11" s="27" t="str">
        <f t="shared" si="0"/>
        <v>III A</v>
      </c>
      <c r="M11" s="331" t="s">
        <v>235</v>
      </c>
    </row>
    <row r="12" spans="1:13" ht="18" customHeight="1">
      <c r="A12" s="32">
        <v>6</v>
      </c>
      <c r="B12" s="17"/>
      <c r="C12" s="328" t="s">
        <v>136</v>
      </c>
      <c r="D12" s="327" t="s">
        <v>632</v>
      </c>
      <c r="E12" s="329" t="s">
        <v>633</v>
      </c>
      <c r="F12" s="330" t="s">
        <v>17</v>
      </c>
      <c r="G12" s="330" t="s">
        <v>180</v>
      </c>
      <c r="H12" s="330"/>
      <c r="I12" s="91">
        <v>5</v>
      </c>
      <c r="J12" s="124">
        <v>11.41</v>
      </c>
      <c r="K12" s="308"/>
      <c r="L12" s="27" t="str">
        <f t="shared" si="0"/>
        <v>II JA</v>
      </c>
      <c r="M12" s="331" t="s">
        <v>635</v>
      </c>
    </row>
  </sheetData>
  <sheetProtection/>
  <printOptions horizontalCentered="1"/>
  <pageMargins left="0.3937007874015748" right="0.3937007874015748" top="0.61" bottom="0.3937007874015748" header="0.15748031496062992" footer="0.3937007874015748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1.140625" style="45" customWidth="1"/>
    <col min="4" max="4" width="13.140625" style="45" bestFit="1" customWidth="1"/>
    <col min="5" max="5" width="10.7109375" style="58" customWidth="1"/>
    <col min="6" max="6" width="15.00390625" style="59" customWidth="1"/>
    <col min="7" max="7" width="12.8515625" style="59" bestFit="1" customWidth="1"/>
    <col min="8" max="8" width="11.28125" style="59" bestFit="1" customWidth="1"/>
    <col min="9" max="9" width="5.8515625" style="59" bestFit="1" customWidth="1"/>
    <col min="10" max="10" width="8.140625" style="54" customWidth="1"/>
    <col min="11" max="11" width="9.00390625" style="52" hidden="1" customWidth="1"/>
    <col min="12" max="12" width="4.7109375" style="52" bestFit="1" customWidth="1"/>
    <col min="13" max="13" width="25.140625" style="37" bestFit="1" customWidth="1"/>
    <col min="14" max="14" width="9.8515625" style="45" bestFit="1" customWidth="1"/>
    <col min="15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3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2"/>
      <c r="M3" s="57"/>
    </row>
    <row r="4" spans="3:13" s="60" customFormat="1" ht="15.75">
      <c r="C4" s="61" t="s">
        <v>269</v>
      </c>
      <c r="D4" s="61"/>
      <c r="E4" s="56"/>
      <c r="F4" s="96"/>
      <c r="G4" s="96"/>
      <c r="H4" s="59"/>
      <c r="I4" s="59"/>
      <c r="J4" s="54"/>
      <c r="K4" s="52"/>
      <c r="L4" s="52"/>
      <c r="M4" s="37"/>
    </row>
    <row r="5" spans="3:7" ht="18" customHeight="1" thickBot="1">
      <c r="C5" s="231"/>
      <c r="D5" s="231"/>
      <c r="E5" s="56"/>
      <c r="F5" s="96"/>
      <c r="G5" s="96"/>
    </row>
    <row r="6" spans="1:13" s="53" customFormat="1" ht="18" customHeight="1" thickBot="1">
      <c r="A6" s="95" t="s">
        <v>20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69" t="s">
        <v>4</v>
      </c>
      <c r="K6" s="69" t="s">
        <v>7</v>
      </c>
      <c r="L6" s="78" t="s">
        <v>14</v>
      </c>
      <c r="M6" s="70" t="s">
        <v>5</v>
      </c>
    </row>
    <row r="7" spans="1:13" ht="18" customHeight="1">
      <c r="A7" s="32">
        <v>1</v>
      </c>
      <c r="B7" s="17"/>
      <c r="C7" s="328" t="s">
        <v>88</v>
      </c>
      <c r="D7" s="327" t="s">
        <v>340</v>
      </c>
      <c r="E7" s="329" t="s">
        <v>341</v>
      </c>
      <c r="F7" s="330" t="s">
        <v>51</v>
      </c>
      <c r="G7" s="330" t="s">
        <v>368</v>
      </c>
      <c r="H7" s="21"/>
      <c r="I7" s="91">
        <v>12</v>
      </c>
      <c r="J7" s="124">
        <v>8.98</v>
      </c>
      <c r="K7" s="308"/>
      <c r="L7" s="27" t="str">
        <f>IF(ISBLANK(J7),"",IF(J7&gt;11.1,"",IF(J7&lt;=8.35,"KSM",IF(J7&lt;=8.9,"I A",IF(J7&lt;=9.5,"II A",IF(J7&lt;=10.2,"III A",IF(J7&lt;=11.1,"I JA")))))))</f>
        <v>II A</v>
      </c>
      <c r="M7" s="331" t="s">
        <v>73</v>
      </c>
    </row>
    <row r="8" spans="1:13" ht="18" customHeight="1">
      <c r="A8" s="32">
        <v>2</v>
      </c>
      <c r="B8" s="309"/>
      <c r="C8" s="328" t="s">
        <v>90</v>
      </c>
      <c r="D8" s="452" t="s">
        <v>162</v>
      </c>
      <c r="E8" s="329">
        <v>36809</v>
      </c>
      <c r="F8" s="330" t="s">
        <v>104</v>
      </c>
      <c r="G8" s="330" t="s">
        <v>96</v>
      </c>
      <c r="H8" s="21"/>
      <c r="I8" s="91">
        <v>8</v>
      </c>
      <c r="J8" s="124">
        <v>9.11</v>
      </c>
      <c r="K8" s="308"/>
      <c r="L8" s="27" t="str">
        <f>IF(ISBLANK(J8),"",IF(J8&gt;11.1,"",IF(J8&lt;=8.35,"KSM",IF(J8&lt;=8.9,"I A",IF(J8&lt;=9.5,"II A",IF(J8&lt;=10.2,"III A",IF(J8&lt;=11.1,"I JA")))))))</f>
        <v>II A</v>
      </c>
      <c r="M8" s="331" t="s">
        <v>477</v>
      </c>
    </row>
    <row r="9" spans="1:14" ht="18" customHeight="1">
      <c r="A9" s="32">
        <v>3</v>
      </c>
      <c r="B9" s="17"/>
      <c r="C9" s="328" t="s">
        <v>66</v>
      </c>
      <c r="D9" s="327" t="s">
        <v>433</v>
      </c>
      <c r="E9" s="329" t="s">
        <v>434</v>
      </c>
      <c r="F9" s="330" t="s">
        <v>78</v>
      </c>
      <c r="G9" s="330" t="s">
        <v>368</v>
      </c>
      <c r="H9" s="21"/>
      <c r="I9" s="91">
        <v>5</v>
      </c>
      <c r="J9" s="111">
        <v>9.32</v>
      </c>
      <c r="K9" s="308"/>
      <c r="L9" s="27" t="str">
        <f>IF(ISBLANK(J9),"",IF(J9&gt;11.1,"",IF(J9&lt;=8.35,"KSM",IF(J9&lt;=8.9,"I A",IF(J9&lt;=9.5,"II A",IF(J9&lt;=10.2,"III A",IF(J9&lt;=11.1,"I JA")))))))</f>
        <v>II A</v>
      </c>
      <c r="M9" s="331" t="s">
        <v>432</v>
      </c>
      <c r="N9" s="227"/>
    </row>
    <row r="10" spans="1:13" ht="18" customHeight="1">
      <c r="A10" s="32">
        <v>4</v>
      </c>
      <c r="B10" s="17"/>
      <c r="C10" s="328" t="s">
        <v>373</v>
      </c>
      <c r="D10" s="452" t="s">
        <v>95</v>
      </c>
      <c r="E10" s="329">
        <v>36416</v>
      </c>
      <c r="F10" s="330" t="s">
        <v>104</v>
      </c>
      <c r="G10" s="330" t="s">
        <v>96</v>
      </c>
      <c r="H10" s="21"/>
      <c r="I10" s="91">
        <v>3</v>
      </c>
      <c r="J10" s="124">
        <v>9.45</v>
      </c>
      <c r="K10" s="308"/>
      <c r="L10" s="27" t="str">
        <f>IF(ISBLANK(J10),"",IF(J10&gt;11.1,"",IF(J10&lt;=8.35,"KSM",IF(J10&lt;=8.9,"I A",IF(J10&lt;=9.5,"II A",IF(J10&lt;=10.2,"III A",IF(J10&lt;=11.1,"I JA")))))))</f>
        <v>II A</v>
      </c>
      <c r="M10" s="331" t="s">
        <v>469</v>
      </c>
    </row>
  </sheetData>
  <sheetProtection/>
  <printOptions horizontalCentered="1"/>
  <pageMargins left="0.3937007874015748" right="0.3937007874015748" top="0.61" bottom="0.3937007874015748" header="0.15748031496062992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2.421875" style="45" customWidth="1"/>
    <col min="4" max="4" width="15.421875" style="45" bestFit="1" customWidth="1"/>
    <col min="5" max="5" width="10.7109375" style="58" customWidth="1"/>
    <col min="6" max="6" width="15.00390625" style="59" customWidth="1"/>
    <col min="7" max="7" width="17.57421875" style="59" bestFit="1" customWidth="1"/>
    <col min="8" max="8" width="16.8515625" style="59" bestFit="1" customWidth="1"/>
    <col min="9" max="9" width="8.140625" style="54" customWidth="1"/>
    <col min="10" max="10" width="23.00390625" style="37" bestFit="1" customWidth="1"/>
    <col min="11" max="16384" width="9.140625" style="45" customWidth="1"/>
  </cols>
  <sheetData>
    <row r="1" spans="1:9" s="61" customFormat="1" ht="15.75">
      <c r="A1" s="326" t="s">
        <v>194</v>
      </c>
      <c r="D1" s="62"/>
      <c r="E1" s="74"/>
      <c r="F1" s="74"/>
      <c r="G1" s="74"/>
      <c r="H1" s="92"/>
      <c r="I1" s="65"/>
    </row>
    <row r="2" spans="1:9" s="61" customFormat="1" ht="15.75">
      <c r="A2" s="61" t="s">
        <v>195</v>
      </c>
      <c r="D2" s="62"/>
      <c r="E2" s="74"/>
      <c r="F2" s="74"/>
      <c r="G2" s="92"/>
      <c r="H2" s="92"/>
      <c r="I2" s="65"/>
    </row>
    <row r="3" spans="1:10" s="37" customFormat="1" ht="12" customHeight="1">
      <c r="A3" s="45"/>
      <c r="B3" s="45"/>
      <c r="C3" s="45"/>
      <c r="D3" s="50"/>
      <c r="E3" s="56"/>
      <c r="F3" s="51"/>
      <c r="G3" s="51"/>
      <c r="H3" s="51"/>
      <c r="I3" s="52"/>
      <c r="J3" s="57"/>
    </row>
    <row r="4" spans="3:10" s="60" customFormat="1" ht="15.75">
      <c r="C4" s="61" t="s">
        <v>271</v>
      </c>
      <c r="D4" s="61"/>
      <c r="E4" s="56"/>
      <c r="F4" s="96"/>
      <c r="G4" s="96"/>
      <c r="H4" s="59"/>
      <c r="I4" s="54"/>
      <c r="J4" s="37"/>
    </row>
    <row r="5" spans="3:7" ht="18" customHeight="1" thickBot="1">
      <c r="C5" s="140">
        <v>1</v>
      </c>
      <c r="D5" s="61" t="s">
        <v>947</v>
      </c>
      <c r="E5" s="56"/>
      <c r="F5" s="96"/>
      <c r="G5" s="96"/>
    </row>
    <row r="6" spans="1:10" s="53" customFormat="1" ht="18" customHeight="1" thickBot="1">
      <c r="A6" s="95" t="s">
        <v>18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9" t="s">
        <v>6</v>
      </c>
      <c r="J6" s="70" t="s">
        <v>5</v>
      </c>
    </row>
    <row r="7" spans="1:10" ht="18" customHeight="1">
      <c r="A7" s="32">
        <v>1</v>
      </c>
      <c r="B7" s="17"/>
      <c r="C7" s="328"/>
      <c r="D7" s="327"/>
      <c r="E7" s="329"/>
      <c r="F7" s="330"/>
      <c r="G7" s="330"/>
      <c r="H7" s="330"/>
      <c r="I7" s="124"/>
      <c r="J7" s="331"/>
    </row>
    <row r="8" spans="1:10" ht="18" customHeight="1">
      <c r="A8" s="32">
        <v>2</v>
      </c>
      <c r="B8" s="17"/>
      <c r="C8" s="328" t="s">
        <v>211</v>
      </c>
      <c r="D8" s="327" t="s">
        <v>335</v>
      </c>
      <c r="E8" s="329" t="s">
        <v>336</v>
      </c>
      <c r="F8" s="330" t="s">
        <v>51</v>
      </c>
      <c r="G8" s="330" t="s">
        <v>368</v>
      </c>
      <c r="H8" s="330"/>
      <c r="I8" s="124">
        <v>8.87</v>
      </c>
      <c r="J8" s="331" t="s">
        <v>73</v>
      </c>
    </row>
    <row r="9" spans="1:10" ht="18" customHeight="1">
      <c r="A9" s="32">
        <v>3</v>
      </c>
      <c r="B9" s="17"/>
      <c r="C9" s="328" t="s">
        <v>408</v>
      </c>
      <c r="D9" s="327" t="s">
        <v>409</v>
      </c>
      <c r="E9" s="329" t="s">
        <v>410</v>
      </c>
      <c r="F9" s="330" t="s">
        <v>50</v>
      </c>
      <c r="G9" s="330" t="s">
        <v>424</v>
      </c>
      <c r="H9" s="330"/>
      <c r="I9" s="111">
        <v>8.2</v>
      </c>
      <c r="J9" s="331" t="s">
        <v>423</v>
      </c>
    </row>
    <row r="10" spans="1:10" ht="18" customHeight="1">
      <c r="A10" s="32">
        <v>4</v>
      </c>
      <c r="B10" s="17"/>
      <c r="C10" s="328" t="s">
        <v>241</v>
      </c>
      <c r="D10" s="327" t="s">
        <v>610</v>
      </c>
      <c r="E10" s="329" t="s">
        <v>611</v>
      </c>
      <c r="F10" s="330" t="s">
        <v>57</v>
      </c>
      <c r="G10" s="330" t="s">
        <v>600</v>
      </c>
      <c r="H10" s="330"/>
      <c r="I10" s="111">
        <v>8.8</v>
      </c>
      <c r="J10" s="331" t="s">
        <v>228</v>
      </c>
    </row>
    <row r="11" spans="1:10" ht="18" customHeight="1">
      <c r="A11" s="32">
        <v>5</v>
      </c>
      <c r="B11" s="17"/>
      <c r="C11" s="328" t="s">
        <v>80</v>
      </c>
      <c r="D11" s="327" t="s">
        <v>882</v>
      </c>
      <c r="E11" s="329" t="s">
        <v>883</v>
      </c>
      <c r="F11" s="330" t="s">
        <v>142</v>
      </c>
      <c r="G11" s="330" t="s">
        <v>143</v>
      </c>
      <c r="H11" s="330" t="s">
        <v>144</v>
      </c>
      <c r="I11" s="111">
        <v>8.34</v>
      </c>
      <c r="J11" s="331" t="s">
        <v>881</v>
      </c>
    </row>
    <row r="12" spans="1:10" ht="18" customHeight="1">
      <c r="A12" s="32">
        <v>6</v>
      </c>
      <c r="B12" s="17"/>
      <c r="C12" s="328" t="s">
        <v>742</v>
      </c>
      <c r="D12" s="327" t="s">
        <v>225</v>
      </c>
      <c r="E12" s="329">
        <v>36423</v>
      </c>
      <c r="F12" s="330" t="s">
        <v>129</v>
      </c>
      <c r="G12" s="330" t="s">
        <v>128</v>
      </c>
      <c r="H12" s="330"/>
      <c r="I12" s="111">
        <v>8.88</v>
      </c>
      <c r="J12" s="331" t="s">
        <v>170</v>
      </c>
    </row>
    <row r="13" spans="3:7" ht="18" customHeight="1" thickBot="1">
      <c r="C13" s="140">
        <v>2</v>
      </c>
      <c r="D13" s="61" t="s">
        <v>947</v>
      </c>
      <c r="E13" s="56"/>
      <c r="F13" s="96"/>
      <c r="G13" s="96"/>
    </row>
    <row r="14" spans="1:10" s="53" customFormat="1" ht="18" customHeight="1" thickBot="1">
      <c r="A14" s="95" t="s">
        <v>18</v>
      </c>
      <c r="B14" s="126" t="s">
        <v>19</v>
      </c>
      <c r="C14" s="66" t="s">
        <v>0</v>
      </c>
      <c r="D14" s="67" t="s">
        <v>1</v>
      </c>
      <c r="E14" s="69" t="s">
        <v>10</v>
      </c>
      <c r="F14" s="68" t="s">
        <v>2</v>
      </c>
      <c r="G14" s="68" t="s">
        <v>3</v>
      </c>
      <c r="H14" s="68" t="s">
        <v>16</v>
      </c>
      <c r="I14" s="69" t="s">
        <v>6</v>
      </c>
      <c r="J14" s="70" t="s">
        <v>5</v>
      </c>
    </row>
    <row r="15" spans="1:10" ht="18" customHeight="1">
      <c r="A15" s="32">
        <v>1</v>
      </c>
      <c r="B15" s="17"/>
      <c r="C15" s="328"/>
      <c r="D15" s="327"/>
      <c r="E15" s="329"/>
      <c r="F15" s="330"/>
      <c r="G15" s="330"/>
      <c r="H15" s="330"/>
      <c r="I15" s="124"/>
      <c r="J15" s="331"/>
    </row>
    <row r="16" spans="1:10" ht="18" customHeight="1">
      <c r="A16" s="32">
        <v>2</v>
      </c>
      <c r="B16" s="17"/>
      <c r="C16" s="328" t="s">
        <v>230</v>
      </c>
      <c r="D16" s="327" t="s">
        <v>698</v>
      </c>
      <c r="E16" s="329">
        <v>36455</v>
      </c>
      <c r="F16" s="330" t="s">
        <v>119</v>
      </c>
      <c r="G16" s="330" t="s">
        <v>238</v>
      </c>
      <c r="H16" s="330"/>
      <c r="I16" s="111">
        <v>9.17</v>
      </c>
      <c r="J16" s="331" t="s">
        <v>166</v>
      </c>
    </row>
    <row r="17" spans="1:10" ht="18" customHeight="1">
      <c r="A17" s="32">
        <v>3</v>
      </c>
      <c r="B17" s="17"/>
      <c r="C17" s="328" t="s">
        <v>319</v>
      </c>
      <c r="D17" s="327" t="s">
        <v>832</v>
      </c>
      <c r="E17" s="329" t="s">
        <v>833</v>
      </c>
      <c r="F17" s="330" t="s">
        <v>190</v>
      </c>
      <c r="G17" s="330" t="s">
        <v>181</v>
      </c>
      <c r="H17" s="330" t="s">
        <v>842</v>
      </c>
      <c r="I17" s="111">
        <v>8.32</v>
      </c>
      <c r="J17" s="331" t="s">
        <v>831</v>
      </c>
    </row>
    <row r="18" spans="1:10" ht="18" customHeight="1">
      <c r="A18" s="32">
        <v>4</v>
      </c>
      <c r="B18" s="17"/>
      <c r="C18" s="328" t="s">
        <v>319</v>
      </c>
      <c r="D18" s="327" t="s">
        <v>320</v>
      </c>
      <c r="E18" s="329" t="s">
        <v>321</v>
      </c>
      <c r="F18" s="330" t="s">
        <v>62</v>
      </c>
      <c r="G18" s="330" t="s">
        <v>152</v>
      </c>
      <c r="H18" s="330"/>
      <c r="I18" s="124">
        <v>9.25</v>
      </c>
      <c r="J18" s="331" t="s">
        <v>154</v>
      </c>
    </row>
    <row r="19" spans="1:10" ht="18" customHeight="1">
      <c r="A19" s="32">
        <v>5</v>
      </c>
      <c r="B19" s="17"/>
      <c r="C19" s="328" t="s">
        <v>75</v>
      </c>
      <c r="D19" s="327" t="s">
        <v>344</v>
      </c>
      <c r="E19" s="329" t="s">
        <v>345</v>
      </c>
      <c r="F19" s="330" t="s">
        <v>51</v>
      </c>
      <c r="G19" s="330" t="s">
        <v>368</v>
      </c>
      <c r="H19" s="330"/>
      <c r="I19" s="111">
        <v>9.05</v>
      </c>
      <c r="J19" s="331" t="s">
        <v>73</v>
      </c>
    </row>
    <row r="20" spans="1:10" ht="18" customHeight="1">
      <c r="A20" s="32">
        <v>6</v>
      </c>
      <c r="B20" s="17"/>
      <c r="C20" s="328" t="s">
        <v>204</v>
      </c>
      <c r="D20" s="327" t="s">
        <v>421</v>
      </c>
      <c r="E20" s="329" t="s">
        <v>422</v>
      </c>
      <c r="F20" s="330" t="s">
        <v>50</v>
      </c>
      <c r="G20" s="330" t="s">
        <v>424</v>
      </c>
      <c r="H20" s="330"/>
      <c r="I20" s="111">
        <v>9.24</v>
      </c>
      <c r="J20" s="331" t="s">
        <v>423</v>
      </c>
    </row>
    <row r="21" spans="3:7" ht="18" customHeight="1" thickBot="1">
      <c r="C21" s="140">
        <v>3</v>
      </c>
      <c r="D21" s="61" t="s">
        <v>947</v>
      </c>
      <c r="E21" s="56"/>
      <c r="F21" s="96"/>
      <c r="G21" s="96"/>
    </row>
    <row r="22" spans="1:10" s="53" customFormat="1" ht="18" customHeight="1" thickBot="1">
      <c r="A22" s="95" t="s">
        <v>18</v>
      </c>
      <c r="B22" s="126" t="s">
        <v>19</v>
      </c>
      <c r="C22" s="66" t="s">
        <v>0</v>
      </c>
      <c r="D22" s="67" t="s">
        <v>1</v>
      </c>
      <c r="E22" s="69" t="s">
        <v>10</v>
      </c>
      <c r="F22" s="68" t="s">
        <v>2</v>
      </c>
      <c r="G22" s="68" t="s">
        <v>3</v>
      </c>
      <c r="H22" s="68" t="s">
        <v>16</v>
      </c>
      <c r="I22" s="69" t="s">
        <v>6</v>
      </c>
      <c r="J22" s="70" t="s">
        <v>5</v>
      </c>
    </row>
    <row r="23" spans="1:10" ht="18" customHeight="1">
      <c r="A23" s="32">
        <v>1</v>
      </c>
      <c r="B23" s="17"/>
      <c r="C23" s="328"/>
      <c r="D23" s="327"/>
      <c r="E23" s="329"/>
      <c r="F23" s="330"/>
      <c r="G23" s="330"/>
      <c r="H23" s="330"/>
      <c r="I23" s="124"/>
      <c r="J23" s="331"/>
    </row>
    <row r="24" spans="1:10" ht="18" customHeight="1">
      <c r="A24" s="32">
        <v>2</v>
      </c>
      <c r="B24" s="17"/>
      <c r="C24" s="328" t="s">
        <v>248</v>
      </c>
      <c r="D24" s="327" t="s">
        <v>697</v>
      </c>
      <c r="E24" s="329">
        <v>36694</v>
      </c>
      <c r="F24" s="330" t="s">
        <v>119</v>
      </c>
      <c r="G24" s="330" t="s">
        <v>238</v>
      </c>
      <c r="H24" s="330"/>
      <c r="I24" s="111">
        <v>9.22</v>
      </c>
      <c r="J24" s="331" t="s">
        <v>166</v>
      </c>
    </row>
    <row r="25" spans="1:10" ht="18" customHeight="1">
      <c r="A25" s="32">
        <v>3</v>
      </c>
      <c r="B25" s="17"/>
      <c r="C25" s="328" t="s">
        <v>84</v>
      </c>
      <c r="D25" s="327" t="s">
        <v>838</v>
      </c>
      <c r="E25" s="329" t="s">
        <v>839</v>
      </c>
      <c r="F25" s="330" t="s">
        <v>190</v>
      </c>
      <c r="G25" s="330" t="s">
        <v>181</v>
      </c>
      <c r="H25" s="330" t="s">
        <v>842</v>
      </c>
      <c r="I25" s="111">
        <v>8.59</v>
      </c>
      <c r="J25" s="331" t="s">
        <v>820</v>
      </c>
    </row>
    <row r="26" spans="1:10" ht="18" customHeight="1">
      <c r="A26" s="32">
        <v>4</v>
      </c>
      <c r="B26" s="17"/>
      <c r="C26" s="328" t="s">
        <v>86</v>
      </c>
      <c r="D26" s="327" t="s">
        <v>932</v>
      </c>
      <c r="E26" s="329" t="s">
        <v>933</v>
      </c>
      <c r="F26" s="330" t="s">
        <v>58</v>
      </c>
      <c r="G26" s="330" t="s">
        <v>177</v>
      </c>
      <c r="H26" s="330"/>
      <c r="I26" s="124">
        <v>9.98</v>
      </c>
      <c r="J26" s="331" t="s">
        <v>176</v>
      </c>
    </row>
    <row r="27" spans="1:10" ht="18" customHeight="1">
      <c r="A27" s="32">
        <v>5</v>
      </c>
      <c r="B27" s="17"/>
      <c r="C27" s="328" t="s">
        <v>173</v>
      </c>
      <c r="D27" s="327" t="s">
        <v>326</v>
      </c>
      <c r="E27" s="329" t="s">
        <v>327</v>
      </c>
      <c r="F27" s="330" t="s">
        <v>49</v>
      </c>
      <c r="G27" s="330" t="s">
        <v>70</v>
      </c>
      <c r="H27" s="330" t="s">
        <v>71</v>
      </c>
      <c r="I27" s="124">
        <v>10.03</v>
      </c>
      <c r="J27" s="331" t="s">
        <v>334</v>
      </c>
    </row>
    <row r="28" spans="1:10" ht="18" customHeight="1">
      <c r="A28" s="32">
        <v>6</v>
      </c>
      <c r="B28" s="17"/>
      <c r="C28" s="328" t="s">
        <v>169</v>
      </c>
      <c r="D28" s="327" t="s">
        <v>738</v>
      </c>
      <c r="E28" s="329">
        <v>36887</v>
      </c>
      <c r="F28" s="330" t="s">
        <v>129</v>
      </c>
      <c r="G28" s="330" t="s">
        <v>128</v>
      </c>
      <c r="H28" s="330"/>
      <c r="I28" s="124">
        <v>8.94</v>
      </c>
      <c r="J28" s="331" t="s">
        <v>170</v>
      </c>
    </row>
  </sheetData>
  <sheetProtection/>
  <printOptions horizontalCentered="1"/>
  <pageMargins left="0.15748031496062992" right="0.1968503937007874" top="0.15748031496062992" bottom="0.3937007874015748" header="0.15748031496062992" footer="0.3937007874015748"/>
  <pageSetup horizontalDpi="600" verticalDpi="600" orientation="landscape" paperSize="9" scale="8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5.421875" style="22" bestFit="1" customWidth="1"/>
    <col min="5" max="5" width="10.7109375" style="44" customWidth="1"/>
    <col min="6" max="7" width="16.140625" style="46" bestFit="1" customWidth="1"/>
    <col min="8" max="8" width="11.28125" style="46" bestFit="1" customWidth="1"/>
    <col min="9" max="9" width="5.00390625" style="46" bestFit="1" customWidth="1"/>
    <col min="10" max="10" width="9.140625" style="25" customWidth="1"/>
    <col min="11" max="11" width="4.57421875" style="25" bestFit="1" customWidth="1"/>
    <col min="12" max="12" width="24.140625" style="24" bestFit="1" customWidth="1"/>
    <col min="13" max="18" width="23.00390625" style="22" bestFit="1" customWidth="1"/>
    <col min="19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5.75">
      <c r="C4" s="61" t="s">
        <v>38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8" customHeight="1" thickBot="1">
      <c r="C5" s="39"/>
      <c r="D5" s="39"/>
      <c r="E5" s="43"/>
      <c r="F5" s="43"/>
      <c r="G5" s="43"/>
      <c r="H5" s="41"/>
      <c r="I5" s="41"/>
      <c r="J5" s="47"/>
      <c r="K5" s="47"/>
    </row>
    <row r="6" spans="1:12" s="14" customFormat="1" ht="18" customHeight="1" thickBot="1">
      <c r="A6" s="97" t="s">
        <v>20</v>
      </c>
      <c r="B6" s="117" t="s">
        <v>19</v>
      </c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" t="s">
        <v>4</v>
      </c>
      <c r="K6" s="77" t="s">
        <v>14</v>
      </c>
      <c r="L6" s="49" t="s">
        <v>5</v>
      </c>
    </row>
    <row r="7" spans="1:14" s="45" customFormat="1" ht="18" customHeight="1">
      <c r="A7" s="32">
        <v>1</v>
      </c>
      <c r="B7" s="303">
        <v>4</v>
      </c>
      <c r="C7" s="328" t="s">
        <v>295</v>
      </c>
      <c r="D7" s="327" t="s">
        <v>296</v>
      </c>
      <c r="E7" s="329" t="s">
        <v>297</v>
      </c>
      <c r="F7" s="330" t="s">
        <v>62</v>
      </c>
      <c r="G7" s="330" t="s">
        <v>152</v>
      </c>
      <c r="H7" s="330"/>
      <c r="I7" s="267">
        <v>16</v>
      </c>
      <c r="J7" s="109">
        <v>0.003836921296296296</v>
      </c>
      <c r="K7" s="27" t="str">
        <f aca="true" t="shared" si="0" ref="K7:K12">IF(ISBLANK(J7),"",IF(J7&gt;0.0046875,"",IF(J7&lt;=0,"KSM",IF(J7&lt;=0.00354166666666667,"I A",IF(J7&lt;=0.00381944444444444,"II A",IF(J7&lt;=0.00416666666666667,"III A",IF(J7&lt;=0.00445601851851852,"I JA",IF(J7&lt;=0.0046875,"II JA"))))))))</f>
        <v>III A</v>
      </c>
      <c r="L7" s="331" t="s">
        <v>153</v>
      </c>
      <c r="M7" s="22"/>
      <c r="N7" s="22"/>
    </row>
    <row r="8" spans="1:14" s="45" customFormat="1" ht="18" customHeight="1">
      <c r="A8" s="32">
        <v>2</v>
      </c>
      <c r="B8" s="303">
        <v>135</v>
      </c>
      <c r="C8" s="328" t="s">
        <v>562</v>
      </c>
      <c r="D8" s="327" t="s">
        <v>784</v>
      </c>
      <c r="E8" s="329" t="s">
        <v>785</v>
      </c>
      <c r="F8" s="330" t="s">
        <v>134</v>
      </c>
      <c r="G8" s="330" t="s">
        <v>132</v>
      </c>
      <c r="H8" s="330"/>
      <c r="I8" s="91">
        <v>12</v>
      </c>
      <c r="J8" s="109">
        <v>0.003888541666666667</v>
      </c>
      <c r="K8" s="27" t="str">
        <f t="shared" si="0"/>
        <v>III A</v>
      </c>
      <c r="L8" s="331" t="s">
        <v>148</v>
      </c>
      <c r="M8" s="22"/>
      <c r="N8" s="22"/>
    </row>
    <row r="9" spans="1:14" s="45" customFormat="1" ht="18" customHeight="1">
      <c r="A9" s="32">
        <v>3</v>
      </c>
      <c r="B9" s="303">
        <v>128</v>
      </c>
      <c r="C9" s="328" t="s">
        <v>764</v>
      </c>
      <c r="D9" s="327" t="s">
        <v>765</v>
      </c>
      <c r="E9" s="329">
        <v>37179</v>
      </c>
      <c r="F9" s="330" t="s">
        <v>53</v>
      </c>
      <c r="G9" s="330" t="s">
        <v>149</v>
      </c>
      <c r="H9" s="330" t="s">
        <v>179</v>
      </c>
      <c r="I9" s="91">
        <v>9</v>
      </c>
      <c r="J9" s="109">
        <v>0.004240393518518518</v>
      </c>
      <c r="K9" s="27" t="str">
        <f t="shared" si="0"/>
        <v>I JA</v>
      </c>
      <c r="L9" s="331" t="s">
        <v>178</v>
      </c>
      <c r="M9" s="22"/>
      <c r="N9" s="22"/>
    </row>
    <row r="10" spans="1:14" s="45" customFormat="1" ht="18" customHeight="1">
      <c r="A10" s="32">
        <v>4</v>
      </c>
      <c r="B10" s="303">
        <v>32</v>
      </c>
      <c r="C10" s="328" t="s">
        <v>393</v>
      </c>
      <c r="D10" s="327" t="s">
        <v>394</v>
      </c>
      <c r="E10" s="329" t="s">
        <v>290</v>
      </c>
      <c r="F10" s="330" t="s">
        <v>141</v>
      </c>
      <c r="G10" s="330" t="s">
        <v>160</v>
      </c>
      <c r="H10" s="330"/>
      <c r="I10" s="267">
        <v>7</v>
      </c>
      <c r="J10" s="109">
        <v>0.0043388888888888895</v>
      </c>
      <c r="K10" s="27" t="str">
        <f t="shared" si="0"/>
        <v>I JA</v>
      </c>
      <c r="L10" s="331" t="s">
        <v>203</v>
      </c>
      <c r="M10" s="22"/>
      <c r="N10" s="22"/>
    </row>
    <row r="11" spans="1:14" s="45" customFormat="1" ht="18" customHeight="1">
      <c r="A11" s="32">
        <v>5</v>
      </c>
      <c r="B11" s="303">
        <v>24</v>
      </c>
      <c r="C11" s="328" t="s">
        <v>548</v>
      </c>
      <c r="D11" s="327" t="s">
        <v>549</v>
      </c>
      <c r="E11" s="329" t="s">
        <v>550</v>
      </c>
      <c r="F11" s="330" t="s">
        <v>56</v>
      </c>
      <c r="G11" s="330" t="s">
        <v>579</v>
      </c>
      <c r="H11" s="330" t="s">
        <v>192</v>
      </c>
      <c r="I11" s="91">
        <v>6</v>
      </c>
      <c r="J11" s="109">
        <v>0.0043392361111111106</v>
      </c>
      <c r="K11" s="27" t="str">
        <f t="shared" si="0"/>
        <v>I JA</v>
      </c>
      <c r="L11" s="331" t="s">
        <v>551</v>
      </c>
      <c r="M11" s="22"/>
      <c r="N11" s="22"/>
    </row>
    <row r="12" spans="1:14" s="45" customFormat="1" ht="18" customHeight="1">
      <c r="A12" s="32">
        <v>6</v>
      </c>
      <c r="B12" s="303">
        <v>92</v>
      </c>
      <c r="C12" s="328" t="s">
        <v>580</v>
      </c>
      <c r="D12" s="327" t="s">
        <v>614</v>
      </c>
      <c r="E12" s="329">
        <v>37319</v>
      </c>
      <c r="F12" s="330" t="s">
        <v>118</v>
      </c>
      <c r="G12" s="330" t="s">
        <v>115</v>
      </c>
      <c r="H12" s="330"/>
      <c r="I12" s="310">
        <v>5</v>
      </c>
      <c r="J12" s="109">
        <v>0.004632523148148149</v>
      </c>
      <c r="K12" s="27" t="str">
        <f t="shared" si="0"/>
        <v>II JA</v>
      </c>
      <c r="L12" s="331" t="s">
        <v>116</v>
      </c>
      <c r="M12" s="22"/>
      <c r="N12" s="22"/>
    </row>
    <row r="13" spans="1:14" ht="12.75">
      <c r="A13"/>
      <c r="B13"/>
      <c r="C13"/>
      <c r="D13"/>
      <c r="E13"/>
      <c r="F13"/>
      <c r="G13"/>
      <c r="H13"/>
      <c r="I13"/>
      <c r="J13"/>
      <c r="K13"/>
      <c r="L13" s="22"/>
      <c r="M13"/>
      <c r="N13"/>
    </row>
  </sheetData>
  <sheetProtection/>
  <printOptions horizontalCentered="1"/>
  <pageMargins left="0.3937007874015748" right="0.3937007874015748" top="0.61" bottom="0.24" header="0.17" footer="0.2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1.8515625" style="22" bestFit="1" customWidth="1"/>
    <col min="5" max="5" width="10.7109375" style="44" customWidth="1"/>
    <col min="6" max="6" width="16.140625" style="46" bestFit="1" customWidth="1"/>
    <col min="7" max="7" width="18.28125" style="46" bestFit="1" customWidth="1"/>
    <col min="8" max="8" width="14.140625" style="46" customWidth="1"/>
    <col min="9" max="9" width="5.8515625" style="46" bestFit="1" customWidth="1"/>
    <col min="10" max="10" width="9.140625" style="25" customWidth="1"/>
    <col min="11" max="11" width="4.57421875" style="25" bestFit="1" customWidth="1"/>
    <col min="12" max="12" width="19.7109375" style="24" bestFit="1" customWidth="1"/>
    <col min="13" max="17" width="23.00390625" style="22" bestFit="1" customWidth="1"/>
    <col min="18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5.75">
      <c r="C4" s="61" t="s">
        <v>44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8" customHeight="1" thickBot="1">
      <c r="C5" s="39"/>
      <c r="D5" s="39"/>
      <c r="E5" s="43"/>
      <c r="F5" s="43"/>
      <c r="G5" s="43"/>
      <c r="H5" s="41"/>
      <c r="I5" s="41"/>
      <c r="J5" s="47"/>
      <c r="K5" s="47"/>
    </row>
    <row r="6" spans="1:12" s="14" customFormat="1" ht="18" customHeight="1" thickBot="1">
      <c r="A6" s="97" t="s">
        <v>20</v>
      </c>
      <c r="B6" s="117" t="s">
        <v>19</v>
      </c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" t="s">
        <v>4</v>
      </c>
      <c r="K6" s="77" t="s">
        <v>14</v>
      </c>
      <c r="L6" s="49" t="s">
        <v>5</v>
      </c>
    </row>
    <row r="7" spans="1:13" s="45" customFormat="1" ht="18" customHeight="1">
      <c r="A7" s="32">
        <v>1</v>
      </c>
      <c r="B7" s="303">
        <v>119</v>
      </c>
      <c r="C7" s="328" t="s">
        <v>455</v>
      </c>
      <c r="D7" s="327" t="s">
        <v>744</v>
      </c>
      <c r="E7" s="329">
        <v>37356</v>
      </c>
      <c r="F7" s="330" t="s">
        <v>129</v>
      </c>
      <c r="G7" s="330" t="s">
        <v>128</v>
      </c>
      <c r="H7" s="330"/>
      <c r="I7" s="91">
        <v>16</v>
      </c>
      <c r="J7" s="109">
        <v>0.00465787037037037</v>
      </c>
      <c r="K7" s="27" t="str">
        <f aca="true" t="shared" si="0" ref="K7:K12">IF(ISBLANK(J7),"",IF(J7&gt;0.00532407407407407,"",IF(J7&lt;=0,"SM",IF(J7&lt;=0.00407407407407407,"KSM",IF(J7&lt;=0.00430555555555556,"I A",IF(J7&lt;=0.00459490740740741,"II A",IF(J7&lt;=0.00497685185185185,"III A",IF(J7&lt;=0.00532407407407407,"I JA"))))))))</f>
        <v>III A</v>
      </c>
      <c r="L7" s="331" t="s">
        <v>251</v>
      </c>
      <c r="M7" s="22"/>
    </row>
    <row r="8" spans="1:12" s="45" customFormat="1" ht="18" customHeight="1">
      <c r="A8" s="32">
        <v>2</v>
      </c>
      <c r="B8" s="303">
        <v>121</v>
      </c>
      <c r="C8" s="328" t="s">
        <v>746</v>
      </c>
      <c r="D8" s="327" t="s">
        <v>747</v>
      </c>
      <c r="E8" s="329">
        <v>36997</v>
      </c>
      <c r="F8" s="330" t="s">
        <v>129</v>
      </c>
      <c r="G8" s="330" t="s">
        <v>128</v>
      </c>
      <c r="H8" s="330"/>
      <c r="I8" s="267">
        <v>12</v>
      </c>
      <c r="J8" s="109">
        <v>0.004710995370370371</v>
      </c>
      <c r="K8" s="27" t="str">
        <f t="shared" si="0"/>
        <v>III A</v>
      </c>
      <c r="L8" s="331" t="s">
        <v>170</v>
      </c>
    </row>
    <row r="9" spans="1:13" s="45" customFormat="1" ht="18" customHeight="1">
      <c r="A9" s="32">
        <v>3</v>
      </c>
      <c r="B9" s="303">
        <v>126</v>
      </c>
      <c r="C9" s="328" t="s">
        <v>761</v>
      </c>
      <c r="D9" s="327" t="s">
        <v>762</v>
      </c>
      <c r="E9" s="329">
        <v>37401</v>
      </c>
      <c r="F9" s="330" t="s">
        <v>53</v>
      </c>
      <c r="G9" s="330" t="s">
        <v>149</v>
      </c>
      <c r="H9" s="330" t="s">
        <v>179</v>
      </c>
      <c r="I9" s="91">
        <v>9</v>
      </c>
      <c r="J9" s="109">
        <v>0.004712731481481482</v>
      </c>
      <c r="K9" s="27" t="str">
        <f t="shared" si="0"/>
        <v>III A</v>
      </c>
      <c r="L9" s="331" t="s">
        <v>178</v>
      </c>
      <c r="M9" s="22"/>
    </row>
    <row r="10" spans="1:13" s="45" customFormat="1" ht="18" customHeight="1">
      <c r="A10" s="32">
        <v>4</v>
      </c>
      <c r="B10" s="303">
        <v>138</v>
      </c>
      <c r="C10" s="328" t="s">
        <v>67</v>
      </c>
      <c r="D10" s="327" t="s">
        <v>793</v>
      </c>
      <c r="E10" s="329" t="s">
        <v>656</v>
      </c>
      <c r="F10" s="330" t="s">
        <v>134</v>
      </c>
      <c r="G10" s="330" t="s">
        <v>132</v>
      </c>
      <c r="H10" s="330"/>
      <c r="I10" s="91">
        <v>7</v>
      </c>
      <c r="J10" s="109">
        <v>0.004823958333333334</v>
      </c>
      <c r="K10" s="27" t="str">
        <f t="shared" si="0"/>
        <v>III A</v>
      </c>
      <c r="L10" s="331" t="s">
        <v>148</v>
      </c>
      <c r="M10" s="22"/>
    </row>
    <row r="11" spans="1:13" s="45" customFormat="1" ht="18" customHeight="1">
      <c r="A11" s="32">
        <v>5</v>
      </c>
      <c r="B11" s="303">
        <v>179</v>
      </c>
      <c r="C11" s="328" t="s">
        <v>925</v>
      </c>
      <c r="D11" s="327" t="s">
        <v>912</v>
      </c>
      <c r="E11" s="329" t="s">
        <v>913</v>
      </c>
      <c r="F11" s="330" t="s">
        <v>59</v>
      </c>
      <c r="G11" s="330" t="s">
        <v>146</v>
      </c>
      <c r="H11" s="330"/>
      <c r="I11" s="91">
        <v>6</v>
      </c>
      <c r="J11" s="109">
        <v>0.004912152777777778</v>
      </c>
      <c r="K11" s="27" t="str">
        <f t="shared" si="0"/>
        <v>III A</v>
      </c>
      <c r="L11" s="331" t="s">
        <v>193</v>
      </c>
      <c r="M11" s="22"/>
    </row>
    <row r="12" spans="1:13" s="45" customFormat="1" ht="18" customHeight="1">
      <c r="A12" s="32">
        <v>6</v>
      </c>
      <c r="B12" s="303">
        <v>26</v>
      </c>
      <c r="C12" s="328" t="s">
        <v>567</v>
      </c>
      <c r="D12" s="327" t="s">
        <v>568</v>
      </c>
      <c r="E12" s="329" t="s">
        <v>569</v>
      </c>
      <c r="F12" s="330" t="s">
        <v>56</v>
      </c>
      <c r="G12" s="330" t="s">
        <v>579</v>
      </c>
      <c r="H12" s="330"/>
      <c r="I12" s="267">
        <v>5</v>
      </c>
      <c r="J12" s="109">
        <v>0.005327662037037037</v>
      </c>
      <c r="K12" s="27">
        <f t="shared" si="0"/>
      </c>
      <c r="L12" s="331" t="s">
        <v>546</v>
      </c>
      <c r="M12" s="22"/>
    </row>
    <row r="13" spans="1:13" ht="12.75">
      <c r="A13"/>
      <c r="B13"/>
      <c r="C13"/>
      <c r="D13"/>
      <c r="E13"/>
      <c r="F13"/>
      <c r="G13"/>
      <c r="H13"/>
      <c r="I13"/>
      <c r="J13"/>
      <c r="K13" s="24"/>
      <c r="L13" s="22"/>
      <c r="M13"/>
    </row>
    <row r="14" ht="12.75">
      <c r="L14" s="22"/>
    </row>
  </sheetData>
  <sheetProtection/>
  <printOptions horizontalCentered="1"/>
  <pageMargins left="0.3937007874015748" right="0.3937007874015748" top="0.52" bottom="0.24" header="0.17" footer="0.21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P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5.421875" style="22" bestFit="1" customWidth="1"/>
    <col min="5" max="5" width="10.7109375" style="44" customWidth="1"/>
    <col min="6" max="6" width="15.00390625" style="46" customWidth="1"/>
    <col min="7" max="7" width="12.8515625" style="46" bestFit="1" customWidth="1"/>
    <col min="8" max="8" width="11.57421875" style="46" bestFit="1" customWidth="1"/>
    <col min="9" max="9" width="5.00390625" style="46" bestFit="1" customWidth="1"/>
    <col min="10" max="11" width="9.140625" style="25" customWidth="1"/>
    <col min="12" max="12" width="5.00390625" style="25" bestFit="1" customWidth="1"/>
    <col min="13" max="13" width="25.57421875" style="24" bestFit="1" customWidth="1"/>
    <col min="14" max="18" width="23.00390625" style="22" bestFit="1" customWidth="1"/>
    <col min="19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3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4"/>
      <c r="M3" s="35"/>
    </row>
    <row r="4" spans="3:12" s="38" customFormat="1" ht="15.75">
      <c r="C4" s="39" t="s">
        <v>39</v>
      </c>
      <c r="D4" s="39"/>
      <c r="E4" s="43"/>
      <c r="F4" s="43"/>
      <c r="G4" s="43"/>
      <c r="H4" s="41"/>
      <c r="I4" s="41"/>
      <c r="J4" s="47"/>
      <c r="K4" s="47"/>
      <c r="L4" s="47"/>
    </row>
    <row r="5" spans="3:12" s="38" customFormat="1" ht="18" customHeight="1" thickBot="1">
      <c r="C5" s="39"/>
      <c r="D5" s="39"/>
      <c r="E5" s="43"/>
      <c r="F5" s="43"/>
      <c r="G5" s="43"/>
      <c r="H5" s="41"/>
      <c r="I5" s="41"/>
      <c r="J5" s="47"/>
      <c r="K5" s="47"/>
      <c r="L5" s="47"/>
    </row>
    <row r="6" spans="1:16" s="24" customFormat="1" ht="18" customHeight="1" thickBot="1">
      <c r="A6" s="97" t="s">
        <v>20</v>
      </c>
      <c r="B6" s="118" t="s">
        <v>19</v>
      </c>
      <c r="C6" s="15" t="s">
        <v>0</v>
      </c>
      <c r="D6" s="12" t="s">
        <v>1</v>
      </c>
      <c r="E6" s="16" t="s">
        <v>10</v>
      </c>
      <c r="F6" s="72" t="s">
        <v>2</v>
      </c>
      <c r="G6" s="68" t="s">
        <v>3</v>
      </c>
      <c r="H6" s="68" t="s">
        <v>16</v>
      </c>
      <c r="I6" s="68" t="s">
        <v>41</v>
      </c>
      <c r="J6" s="16" t="s">
        <v>4</v>
      </c>
      <c r="K6" s="125" t="s">
        <v>40</v>
      </c>
      <c r="L6" s="77" t="s">
        <v>14</v>
      </c>
      <c r="M6" s="49" t="s">
        <v>5</v>
      </c>
      <c r="N6" s="14"/>
      <c r="O6" s="14"/>
      <c r="P6" s="14"/>
    </row>
    <row r="7" spans="1:14" s="45" customFormat="1" ht="18" customHeight="1">
      <c r="A7" s="32">
        <v>1</v>
      </c>
      <c r="B7" s="303">
        <v>145</v>
      </c>
      <c r="C7" s="328" t="s">
        <v>156</v>
      </c>
      <c r="D7" s="327" t="s">
        <v>182</v>
      </c>
      <c r="E7" s="329" t="s">
        <v>816</v>
      </c>
      <c r="F7" s="330" t="s">
        <v>190</v>
      </c>
      <c r="G7" s="330" t="s">
        <v>181</v>
      </c>
      <c r="H7" s="330" t="s">
        <v>183</v>
      </c>
      <c r="I7" s="91">
        <v>16</v>
      </c>
      <c r="J7" s="108">
        <v>0.010245717592592593</v>
      </c>
      <c r="K7" s="108"/>
      <c r="L7" s="27" t="str">
        <f>IF(ISBLANK(J7),"",IF(J7&lt;=0.00943287037037037,"KSM",IF(J7&lt;=0.0107060185185185,"I A",IF(J7&lt;=0.0115162037037037,"II A",IF(J7&lt;=0.0125,"III A",IF(J7&lt;=0.0135416666666667,"I JA",IF(J7&lt;=0.0144097222222222,"II JA",IF(J7&lt;=0.0151041666666667,"III JA",))))))))</f>
        <v>I A</v>
      </c>
      <c r="M7" s="331" t="s">
        <v>137</v>
      </c>
      <c r="N7" s="24"/>
    </row>
    <row r="8" spans="1:14" s="45" customFormat="1" ht="18" customHeight="1">
      <c r="A8" s="32">
        <v>2</v>
      </c>
      <c r="B8" s="303">
        <v>101</v>
      </c>
      <c r="C8" s="328" t="s">
        <v>92</v>
      </c>
      <c r="D8" s="327" t="s">
        <v>684</v>
      </c>
      <c r="E8" s="329" t="s">
        <v>685</v>
      </c>
      <c r="F8" s="330" t="s">
        <v>120</v>
      </c>
      <c r="G8" s="330" t="s">
        <v>237</v>
      </c>
      <c r="H8" s="330"/>
      <c r="I8" s="91">
        <v>12</v>
      </c>
      <c r="J8" s="108">
        <v>0.01252361111111111</v>
      </c>
      <c r="K8" s="108"/>
      <c r="L8" s="27" t="str">
        <f>IF(ISBLANK(J8),"",IF(J8&lt;=0.00943287037037037,"KSM",IF(J8&lt;=0.0107060185185185,"I A",IF(J8&lt;=0.0115162037037037,"II A",IF(J8&lt;=0.0125,"III A",IF(J8&lt;=0.0135416666666667,"I JA",IF(J8&lt;=0.0144097222222222,"II JA",IF(J8&lt;=0.0151041666666667,"III JA",))))))))</f>
        <v>I JA</v>
      </c>
      <c r="M8" s="331" t="s">
        <v>689</v>
      </c>
      <c r="N8" s="24"/>
    </row>
    <row r="9" spans="1:14" s="45" customFormat="1" ht="18" customHeight="1">
      <c r="A9" s="32">
        <v>3</v>
      </c>
      <c r="B9" s="303">
        <v>32</v>
      </c>
      <c r="C9" s="328" t="s">
        <v>393</v>
      </c>
      <c r="D9" s="327" t="s">
        <v>394</v>
      </c>
      <c r="E9" s="329" t="s">
        <v>290</v>
      </c>
      <c r="F9" s="330" t="s">
        <v>141</v>
      </c>
      <c r="G9" s="330" t="s">
        <v>160</v>
      </c>
      <c r="H9" s="330"/>
      <c r="I9" s="91">
        <v>9</v>
      </c>
      <c r="J9" s="108">
        <v>0.013387268518518519</v>
      </c>
      <c r="K9" s="108"/>
      <c r="L9" s="27" t="str">
        <f>IF(ISBLANK(J9),"",IF(J9&lt;=0.00943287037037037,"KSM",IF(J9&lt;=0.0107060185185185,"I A",IF(J9&lt;=0.0115162037037037,"II A",IF(J9&lt;=0.0125,"III A",IF(J9&lt;=0.0135416666666667,"I JA",IF(J9&lt;=0.0144097222222222,"II JA",IF(J9&lt;=0.0151041666666667,"III JA",))))))))</f>
        <v>I JA</v>
      </c>
      <c r="M9" s="331" t="s">
        <v>203</v>
      </c>
      <c r="N9" s="24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</sheetPr>
  <dimension ref="A1:P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5.421875" style="22" bestFit="1" customWidth="1"/>
    <col min="5" max="5" width="10.7109375" style="44" customWidth="1"/>
    <col min="6" max="6" width="15.00390625" style="46" customWidth="1"/>
    <col min="7" max="7" width="17.57421875" style="46" bestFit="1" customWidth="1"/>
    <col min="8" max="8" width="11.28125" style="46" bestFit="1" customWidth="1"/>
    <col min="9" max="9" width="5.00390625" style="46" bestFit="1" customWidth="1"/>
    <col min="10" max="11" width="9.140625" style="25" customWidth="1"/>
    <col min="12" max="12" width="4.28125" style="25" bestFit="1" customWidth="1"/>
    <col min="13" max="13" width="21.7109375" style="24" bestFit="1" customWidth="1"/>
    <col min="14" max="18" width="23.8515625" style="22" bestFit="1" customWidth="1"/>
    <col min="19" max="20" width="21.8515625" style="22" bestFit="1" customWidth="1"/>
    <col min="21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3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4"/>
      <c r="M3" s="35"/>
    </row>
    <row r="4" spans="3:12" s="38" customFormat="1" ht="15.75">
      <c r="C4" s="39" t="s">
        <v>45</v>
      </c>
      <c r="D4" s="39"/>
      <c r="E4" s="43"/>
      <c r="F4" s="43"/>
      <c r="G4" s="43"/>
      <c r="H4" s="41"/>
      <c r="I4" s="41"/>
      <c r="J4" s="47"/>
      <c r="K4" s="47"/>
      <c r="L4" s="47"/>
    </row>
    <row r="5" spans="3:12" s="38" customFormat="1" ht="18" customHeight="1" thickBot="1">
      <c r="C5" s="39"/>
      <c r="D5" s="39"/>
      <c r="E5" s="43"/>
      <c r="F5" s="43"/>
      <c r="G5" s="43"/>
      <c r="H5" s="41"/>
      <c r="I5" s="41"/>
      <c r="J5" s="47"/>
      <c r="K5" s="47"/>
      <c r="L5" s="47"/>
    </row>
    <row r="6" spans="1:16" s="24" customFormat="1" ht="18" customHeight="1" thickBot="1">
      <c r="A6" s="97" t="s">
        <v>20</v>
      </c>
      <c r="B6" s="118" t="s">
        <v>19</v>
      </c>
      <c r="C6" s="15" t="s">
        <v>0</v>
      </c>
      <c r="D6" s="12" t="s">
        <v>1</v>
      </c>
      <c r="E6" s="16" t="s">
        <v>10</v>
      </c>
      <c r="F6" s="72" t="s">
        <v>2</v>
      </c>
      <c r="G6" s="68" t="s">
        <v>3</v>
      </c>
      <c r="H6" s="68" t="s">
        <v>16</v>
      </c>
      <c r="I6" s="68" t="s">
        <v>41</v>
      </c>
      <c r="J6" s="16" t="s">
        <v>4</v>
      </c>
      <c r="K6" s="125" t="s">
        <v>40</v>
      </c>
      <c r="L6" s="77" t="s">
        <v>14</v>
      </c>
      <c r="M6" s="49" t="s">
        <v>5</v>
      </c>
      <c r="N6" s="14"/>
      <c r="O6" s="14"/>
      <c r="P6" s="14"/>
    </row>
    <row r="7" spans="1:14" s="45" customFormat="1" ht="18" customHeight="1">
      <c r="A7" s="32">
        <v>1</v>
      </c>
      <c r="B7" s="303">
        <v>56</v>
      </c>
      <c r="C7" s="328" t="s">
        <v>105</v>
      </c>
      <c r="D7" s="339" t="s">
        <v>478</v>
      </c>
      <c r="E7" s="329">
        <v>37568</v>
      </c>
      <c r="F7" s="330" t="s">
        <v>104</v>
      </c>
      <c r="G7" s="330" t="s">
        <v>96</v>
      </c>
      <c r="H7" s="330"/>
      <c r="I7" s="91">
        <v>16</v>
      </c>
      <c r="J7" s="108">
        <v>0.017713657407407407</v>
      </c>
      <c r="K7" s="108" t="s">
        <v>948</v>
      </c>
      <c r="L7" s="27" t="str">
        <f>IF(ISBLANK(J7),"",IF(J7&lt;=0.0150462962962963,"KSM",IF(J7&lt;=0.0159143518518519,"I A",IF(J7&lt;=0.0172453703703704,"II A",IF(J7&lt;=0.0190972222222222,"III A",IF(J7&lt;=0.0206597222222222,"I JA",IF(J7&lt;=0.021875,"II JA",IF(J7&lt;=0.0229166666666667,"III JA"))))))))</f>
        <v>III A</v>
      </c>
      <c r="M7" s="331" t="s">
        <v>214</v>
      </c>
      <c r="N7" s="24"/>
    </row>
    <row r="8" spans="1:14" s="45" customFormat="1" ht="18" customHeight="1">
      <c r="A8" s="32">
        <v>2</v>
      </c>
      <c r="B8" s="303">
        <v>144</v>
      </c>
      <c r="C8" s="328" t="s">
        <v>99</v>
      </c>
      <c r="D8" s="327" t="s">
        <v>814</v>
      </c>
      <c r="E8" s="329" t="s">
        <v>815</v>
      </c>
      <c r="F8" s="330" t="s">
        <v>190</v>
      </c>
      <c r="G8" s="330" t="s">
        <v>181</v>
      </c>
      <c r="H8" s="330" t="s">
        <v>183</v>
      </c>
      <c r="I8" s="91">
        <v>12</v>
      </c>
      <c r="J8" s="108">
        <v>0.01792037037037037</v>
      </c>
      <c r="K8" s="108" t="s">
        <v>948</v>
      </c>
      <c r="L8" s="27" t="str">
        <f>IF(ISBLANK(J8),"",IF(J8&lt;=0.0150462962962963,"KSM",IF(J8&lt;=0.0159143518518519,"I A",IF(J8&lt;=0.0172453703703704,"II A",IF(J8&lt;=0.0190972222222222,"III A",IF(J8&lt;=0.0206597222222222,"I JA",IF(J8&lt;=0.021875,"II JA",IF(J8&lt;=0.0229166666666667,"III JA"))))))))</f>
        <v>III A</v>
      </c>
      <c r="M8" s="331" t="s">
        <v>137</v>
      </c>
      <c r="N8" s="24"/>
    </row>
    <row r="9" spans="1:13" s="45" customFormat="1" ht="18" customHeight="1">
      <c r="A9" s="32">
        <v>3</v>
      </c>
      <c r="B9" s="303">
        <v>19</v>
      </c>
      <c r="C9" s="328" t="s">
        <v>373</v>
      </c>
      <c r="D9" s="327" t="s">
        <v>374</v>
      </c>
      <c r="E9" s="329" t="s">
        <v>375</v>
      </c>
      <c r="F9" s="330" t="s">
        <v>48</v>
      </c>
      <c r="G9" s="330" t="s">
        <v>369</v>
      </c>
      <c r="H9" s="330" t="s">
        <v>381</v>
      </c>
      <c r="I9" s="91">
        <v>9</v>
      </c>
      <c r="J9" s="108">
        <v>0.019649074074074076</v>
      </c>
      <c r="K9" s="108"/>
      <c r="L9" s="27" t="str">
        <f>IF(ISBLANK(J9),"",IF(J9&lt;=0.0150462962962963,"KSM",IF(J9&lt;=0.0159143518518519,"I A",IF(J9&lt;=0.0172453703703704,"II A",IF(J9&lt;=0.0190972222222222,"III A",IF(J9&lt;=0.0206597222222222,"I JA",IF(J9&lt;=0.021875,"II JA",IF(J9&lt;=0.0229166666666667,"III JA"))))))))</f>
        <v>I JA</v>
      </c>
      <c r="M9" s="331" t="s">
        <v>74</v>
      </c>
    </row>
    <row r="10" spans="1:14" s="45" customFormat="1" ht="18" customHeight="1">
      <c r="A10" s="32">
        <v>4</v>
      </c>
      <c r="B10" s="303">
        <v>55</v>
      </c>
      <c r="C10" s="328" t="s">
        <v>255</v>
      </c>
      <c r="D10" s="339" t="s">
        <v>483</v>
      </c>
      <c r="E10" s="329">
        <v>37602</v>
      </c>
      <c r="F10" s="330" t="s">
        <v>104</v>
      </c>
      <c r="G10" s="330" t="s">
        <v>96</v>
      </c>
      <c r="H10" s="330"/>
      <c r="I10" s="91">
        <v>7</v>
      </c>
      <c r="J10" s="108">
        <v>0.021043402777777775</v>
      </c>
      <c r="K10" s="108"/>
      <c r="L10" s="27" t="str">
        <f>IF(ISBLANK(J10),"",IF(J10&lt;=0.0150462962962963,"KSM",IF(J10&lt;=0.0159143518518519,"I A",IF(J10&lt;=0.0172453703703704,"II A",IF(J10&lt;=0.0190972222222222,"III A",IF(J10&lt;=0.0206597222222222,"I JA",IF(J10&lt;=0.021875,"II JA",IF(J10&lt;=0.0229166666666667,"III JA"))))))))</f>
        <v>II JA</v>
      </c>
      <c r="M10" s="331" t="s">
        <v>214</v>
      </c>
      <c r="N10" s="24"/>
    </row>
  </sheetData>
  <sheetProtection/>
  <printOptions horizontalCentered="1"/>
  <pageMargins left="0.3937007874015748" right="0.3937007874015748" top="0.65" bottom="0.24" header="0.17" footer="0.21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2060"/>
  </sheetPr>
  <dimension ref="A1:P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355" customWidth="1"/>
    <col min="3" max="3" width="11.140625" style="355" customWidth="1"/>
    <col min="4" max="4" width="15.421875" style="355" bestFit="1" customWidth="1"/>
    <col min="5" max="5" width="10.7109375" style="387" customWidth="1"/>
    <col min="6" max="6" width="15.00390625" style="388" customWidth="1"/>
    <col min="7" max="7" width="17.57421875" style="388" bestFit="1" customWidth="1"/>
    <col min="8" max="8" width="11.28125" style="388" bestFit="1" customWidth="1"/>
    <col min="9" max="9" width="5.00390625" style="388" customWidth="1"/>
    <col min="10" max="11" width="9.140625" style="389" customWidth="1"/>
    <col min="12" max="12" width="4.28125" style="389" bestFit="1" customWidth="1"/>
    <col min="13" max="13" width="21.7109375" style="361" bestFit="1" customWidth="1"/>
    <col min="14" max="18" width="23.8515625" style="355" bestFit="1" customWidth="1"/>
    <col min="19" max="20" width="21.8515625" style="355" bestFit="1" customWidth="1"/>
    <col min="21" max="16384" width="9.140625" style="355" customWidth="1"/>
  </cols>
  <sheetData>
    <row r="1" spans="1:12" s="348" customFormat="1" ht="15.75">
      <c r="A1" s="347" t="s">
        <v>194</v>
      </c>
      <c r="D1" s="349"/>
      <c r="E1" s="350"/>
      <c r="F1" s="350"/>
      <c r="G1" s="350"/>
      <c r="H1" s="351"/>
      <c r="I1" s="351"/>
      <c r="J1" s="352"/>
      <c r="K1" s="353"/>
      <c r="L1" s="353"/>
    </row>
    <row r="2" spans="1:12" s="348" customFormat="1" ht="15.75">
      <c r="A2" s="348" t="s">
        <v>195</v>
      </c>
      <c r="D2" s="349"/>
      <c r="E2" s="350"/>
      <c r="F2" s="350"/>
      <c r="G2" s="351"/>
      <c r="H2" s="351"/>
      <c r="I2" s="352"/>
      <c r="J2" s="352"/>
      <c r="K2" s="352"/>
      <c r="L2" s="354"/>
    </row>
    <row r="3" spans="1:13" s="361" customFormat="1" ht="12" customHeight="1">
      <c r="A3" s="355"/>
      <c r="B3" s="355"/>
      <c r="C3" s="355"/>
      <c r="D3" s="356"/>
      <c r="E3" s="357"/>
      <c r="F3" s="358"/>
      <c r="G3" s="358"/>
      <c r="H3" s="358"/>
      <c r="I3" s="358"/>
      <c r="J3" s="359"/>
      <c r="K3" s="359"/>
      <c r="L3" s="359"/>
      <c r="M3" s="360"/>
    </row>
    <row r="4" spans="3:12" s="362" customFormat="1" ht="15.75">
      <c r="C4" s="363" t="s">
        <v>946</v>
      </c>
      <c r="D4" s="363"/>
      <c r="E4" s="364"/>
      <c r="F4" s="364"/>
      <c r="G4" s="364"/>
      <c r="H4" s="365"/>
      <c r="I4" s="365"/>
      <c r="J4" s="366"/>
      <c r="K4" s="366"/>
      <c r="L4" s="366"/>
    </row>
    <row r="5" spans="3:12" s="362" customFormat="1" ht="18" customHeight="1" thickBot="1">
      <c r="C5" s="363"/>
      <c r="D5" s="363"/>
      <c r="E5" s="364"/>
      <c r="F5" s="364"/>
      <c r="G5" s="364"/>
      <c r="H5" s="365"/>
      <c r="I5" s="365"/>
      <c r="J5" s="366"/>
      <c r="K5" s="366"/>
      <c r="L5" s="366"/>
    </row>
    <row r="6" spans="1:16" s="361" customFormat="1" ht="18" customHeight="1" thickBot="1">
      <c r="A6" s="367" t="s">
        <v>20</v>
      </c>
      <c r="B6" s="368" t="s">
        <v>19</v>
      </c>
      <c r="C6" s="369" t="s">
        <v>0</v>
      </c>
      <c r="D6" s="370" t="s">
        <v>1</v>
      </c>
      <c r="E6" s="371" t="s">
        <v>10</v>
      </c>
      <c r="F6" s="372" t="s">
        <v>2</v>
      </c>
      <c r="G6" s="373" t="s">
        <v>3</v>
      </c>
      <c r="H6" s="373" t="s">
        <v>16</v>
      </c>
      <c r="I6" s="373" t="s">
        <v>41</v>
      </c>
      <c r="J6" s="371" t="s">
        <v>4</v>
      </c>
      <c r="K6" s="374" t="s">
        <v>40</v>
      </c>
      <c r="L6" s="375" t="s">
        <v>14</v>
      </c>
      <c r="M6" s="376" t="s">
        <v>5</v>
      </c>
      <c r="N6" s="377"/>
      <c r="O6" s="377"/>
      <c r="P6" s="377"/>
    </row>
    <row r="7" spans="1:14" s="385" customFormat="1" ht="18" customHeight="1">
      <c r="A7" s="135">
        <v>1</v>
      </c>
      <c r="B7" s="378">
        <v>12</v>
      </c>
      <c r="C7" s="379" t="s">
        <v>67</v>
      </c>
      <c r="D7" s="339" t="s">
        <v>332</v>
      </c>
      <c r="E7" s="380" t="s">
        <v>333</v>
      </c>
      <c r="F7" s="381" t="s">
        <v>49</v>
      </c>
      <c r="G7" s="381" t="s">
        <v>70</v>
      </c>
      <c r="H7" s="381" t="s">
        <v>71</v>
      </c>
      <c r="I7" s="310">
        <v>12</v>
      </c>
      <c r="J7" s="382">
        <v>0.016332523148148148</v>
      </c>
      <c r="K7" s="382"/>
      <c r="L7" s="383" t="str">
        <f>IF(ISBLANK(J7),"",IF(J7&lt;=0.0150462962962963,"KSM",IF(J7&lt;=0.0159143518518519,"I A",IF(J7&lt;=0.0172453703703704,"II A",IF(J7&lt;=0.0190972222222222,"III A",IF(J7&lt;=0.0206597222222222,"I JA",IF(J7&lt;=0.021875,"II JA",IF(J7&lt;=0.0229166666666667,"III JA"))))))))</f>
        <v>II A</v>
      </c>
      <c r="M7" s="384" t="s">
        <v>334</v>
      </c>
      <c r="N7" s="361"/>
    </row>
    <row r="8" spans="1:14" s="385" customFormat="1" ht="18" customHeight="1">
      <c r="A8" s="135">
        <v>2</v>
      </c>
      <c r="B8" s="378">
        <v>153</v>
      </c>
      <c r="C8" s="379" t="s">
        <v>755</v>
      </c>
      <c r="D8" s="339" t="s">
        <v>834</v>
      </c>
      <c r="E8" s="380" t="s">
        <v>835</v>
      </c>
      <c r="F8" s="381" t="s">
        <v>190</v>
      </c>
      <c r="G8" s="381" t="s">
        <v>181</v>
      </c>
      <c r="H8" s="381" t="s">
        <v>183</v>
      </c>
      <c r="I8" s="310">
        <v>8</v>
      </c>
      <c r="J8" s="382">
        <v>0.017688657407407406</v>
      </c>
      <c r="K8" s="382"/>
      <c r="L8" s="383" t="str">
        <f>IF(ISBLANK(J8),"",IF(J8&lt;=0.0150462962962963,"KSM",IF(J8&lt;=0.0159143518518519,"I A",IF(J8&lt;=0.0172453703703704,"II A",IF(J8&lt;=0.0190972222222222,"III A",IF(J8&lt;=0.0206597222222222,"I JA",IF(J8&lt;=0.021875,"II JA",IF(J8&lt;=0.0229166666666667,"III JA"))))))))</f>
        <v>III A</v>
      </c>
      <c r="M8" s="384" t="s">
        <v>137</v>
      </c>
      <c r="N8" s="361"/>
    </row>
  </sheetData>
  <sheetProtection/>
  <printOptions horizontalCentered="1"/>
  <pageMargins left="0.3937007874015748" right="0.3937007874015748" top="0.65" bottom="0.24" header="0.17" footer="0.21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9.140625" style="22" bestFit="1" customWidth="1"/>
    <col min="5" max="5" width="10.7109375" style="44" customWidth="1"/>
    <col min="6" max="6" width="15.421875" style="46" bestFit="1" customWidth="1"/>
    <col min="7" max="7" width="18.28125" style="46" bestFit="1" customWidth="1"/>
    <col min="8" max="8" width="11.28125" style="46" bestFit="1" customWidth="1"/>
    <col min="9" max="9" width="5.8515625" style="46" bestFit="1" customWidth="1"/>
    <col min="10" max="10" width="9.140625" style="25" customWidth="1"/>
    <col min="11" max="11" width="4.28125" style="25" bestFit="1" customWidth="1"/>
    <col min="12" max="12" width="22.57421875" style="24" bestFit="1" customWidth="1"/>
    <col min="13" max="15" width="25.28125" style="22" bestFit="1" customWidth="1"/>
    <col min="16" max="16" width="24.140625" style="22" bestFit="1" customWidth="1"/>
    <col min="17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6.5" customHeight="1">
      <c r="C4" s="39" t="s">
        <v>281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8" customHeight="1" thickBot="1">
      <c r="C5" s="39"/>
      <c r="D5" s="39"/>
      <c r="E5" s="43"/>
      <c r="F5" s="43"/>
      <c r="G5" s="43"/>
      <c r="H5" s="41"/>
      <c r="I5" s="41"/>
      <c r="J5" s="47"/>
      <c r="K5" s="47"/>
    </row>
    <row r="6" spans="1:12" s="24" customFormat="1" ht="18" customHeight="1" thickBot="1">
      <c r="A6" s="95" t="s">
        <v>20</v>
      </c>
      <c r="B6" s="118" t="s">
        <v>19</v>
      </c>
      <c r="C6" s="15" t="s">
        <v>0</v>
      </c>
      <c r="D6" s="12" t="s">
        <v>1</v>
      </c>
      <c r="E6" s="16" t="s">
        <v>10</v>
      </c>
      <c r="F6" s="72" t="s">
        <v>2</v>
      </c>
      <c r="G6" s="68" t="s">
        <v>3</v>
      </c>
      <c r="H6" s="68" t="s">
        <v>16</v>
      </c>
      <c r="I6" s="89" t="s">
        <v>41</v>
      </c>
      <c r="J6" s="16" t="s">
        <v>4</v>
      </c>
      <c r="K6" s="77" t="s">
        <v>14</v>
      </c>
      <c r="L6" s="49" t="s">
        <v>5</v>
      </c>
    </row>
    <row r="7" spans="1:12" s="45" customFormat="1" ht="18" customHeight="1">
      <c r="A7" s="440">
        <v>1</v>
      </c>
      <c r="B7" s="145">
        <v>109</v>
      </c>
      <c r="C7" s="146" t="s">
        <v>223</v>
      </c>
      <c r="D7" s="147" t="s">
        <v>699</v>
      </c>
      <c r="E7" s="148" t="s">
        <v>516</v>
      </c>
      <c r="F7" s="149" t="s">
        <v>125</v>
      </c>
      <c r="G7" s="149" t="s">
        <v>124</v>
      </c>
      <c r="H7" s="149"/>
      <c r="I7" s="150">
        <v>24</v>
      </c>
      <c r="J7" s="151">
        <v>0.0012858796296296297</v>
      </c>
      <c r="K7" s="439" t="str">
        <f>IF(ISBLANK(J7),"",IF(J7&lt;=0.00118055555555556,"KSM",IF(J7&lt;=0.00124421296296296,"I A",IF(J7&lt;=0.00133101851851852,"II A",IF(J7&lt;=0.00144675925925926,"III A",IF(J7&lt;=0.00155092592592593,"I JA",IF(J7&lt;=0.00163194444444444,"II JA",IF(J7&lt;=0.00170138888888889,"III JA",))))))))</f>
        <v>II A</v>
      </c>
      <c r="L7" s="152" t="s">
        <v>167</v>
      </c>
    </row>
    <row r="8" spans="1:12" s="45" customFormat="1" ht="18" customHeight="1">
      <c r="A8" s="153">
        <f>A7</f>
        <v>1</v>
      </c>
      <c r="B8" s="17">
        <v>110</v>
      </c>
      <c r="C8" s="18" t="s">
        <v>700</v>
      </c>
      <c r="D8" s="19" t="s">
        <v>699</v>
      </c>
      <c r="E8" s="133" t="s">
        <v>516</v>
      </c>
      <c r="F8" s="21" t="s">
        <v>125</v>
      </c>
      <c r="G8" s="21" t="s">
        <v>124</v>
      </c>
      <c r="H8" s="21"/>
      <c r="I8" s="269"/>
      <c r="J8" s="438">
        <f aca="true" t="shared" si="0" ref="J8:K10">J7</f>
        <v>0.0012858796296296297</v>
      </c>
      <c r="K8" s="437" t="str">
        <f t="shared" si="0"/>
        <v>II A</v>
      </c>
      <c r="L8" s="154" t="s">
        <v>167</v>
      </c>
    </row>
    <row r="9" spans="1:12" s="45" customFormat="1" ht="18" customHeight="1">
      <c r="A9" s="153">
        <f>A8</f>
        <v>1</v>
      </c>
      <c r="B9" s="17"/>
      <c r="C9" s="18" t="s">
        <v>716</v>
      </c>
      <c r="D9" s="19" t="s">
        <v>706</v>
      </c>
      <c r="E9" s="133" t="s">
        <v>707</v>
      </c>
      <c r="F9" s="21" t="s">
        <v>125</v>
      </c>
      <c r="G9" s="21" t="s">
        <v>124</v>
      </c>
      <c r="H9" s="21" t="s">
        <v>708</v>
      </c>
      <c r="I9" s="269"/>
      <c r="J9" s="438">
        <f t="shared" si="0"/>
        <v>0.0012858796296296297</v>
      </c>
      <c r="K9" s="437" t="str">
        <f t="shared" si="0"/>
        <v>II A</v>
      </c>
      <c r="L9" s="154" t="s">
        <v>123</v>
      </c>
    </row>
    <row r="10" spans="1:12" s="45" customFormat="1" ht="18" customHeight="1" thickBot="1">
      <c r="A10" s="155">
        <f>A9</f>
        <v>1</v>
      </c>
      <c r="B10" s="156">
        <v>113</v>
      </c>
      <c r="C10" s="157" t="s">
        <v>349</v>
      </c>
      <c r="D10" s="158" t="s">
        <v>709</v>
      </c>
      <c r="E10" s="159" t="s">
        <v>534</v>
      </c>
      <c r="F10" s="160" t="s">
        <v>125</v>
      </c>
      <c r="G10" s="160" t="s">
        <v>124</v>
      </c>
      <c r="H10" s="160" t="s">
        <v>708</v>
      </c>
      <c r="I10" s="270"/>
      <c r="J10" s="436">
        <f t="shared" si="0"/>
        <v>0.0012858796296296297</v>
      </c>
      <c r="K10" s="435" t="str">
        <f t="shared" si="0"/>
        <v>II A</v>
      </c>
      <c r="L10" s="161" t="s">
        <v>123</v>
      </c>
    </row>
    <row r="11" spans="1:12" s="45" customFormat="1" ht="18" customHeight="1">
      <c r="A11" s="440">
        <v>2</v>
      </c>
      <c r="B11" s="145"/>
      <c r="C11" s="146" t="s">
        <v>764</v>
      </c>
      <c r="D11" s="147" t="s">
        <v>843</v>
      </c>
      <c r="E11" s="148" t="s">
        <v>535</v>
      </c>
      <c r="F11" s="149" t="s">
        <v>140</v>
      </c>
      <c r="G11" s="149" t="s">
        <v>662</v>
      </c>
      <c r="H11" s="149"/>
      <c r="I11" s="150">
        <v>16</v>
      </c>
      <c r="J11" s="151">
        <v>0.0013469907407407406</v>
      </c>
      <c r="K11" s="439" t="str">
        <f>IF(ISBLANK(J11),"",IF(J11&lt;=0.00118055555555556,"KSM",IF(J11&lt;=0.00124421296296296,"I A",IF(J11&lt;=0.00133101851851852,"II A",IF(J11&lt;=0.00144675925925926,"III A",IF(J11&lt;=0.00155092592592593,"I JA",IF(J11&lt;=0.00163194444444444,"II JA",IF(J11&lt;=0.00170138888888889,"III JA",))))))))</f>
        <v>III A</v>
      </c>
      <c r="L11" s="152" t="s">
        <v>139</v>
      </c>
    </row>
    <row r="12" spans="1:12" s="45" customFormat="1" ht="18" customHeight="1">
      <c r="A12" s="153">
        <f>A11</f>
        <v>2</v>
      </c>
      <c r="B12" s="17"/>
      <c r="C12" s="18" t="s">
        <v>173</v>
      </c>
      <c r="D12" s="19" t="s">
        <v>844</v>
      </c>
      <c r="E12" s="133" t="s">
        <v>845</v>
      </c>
      <c r="F12" s="21" t="s">
        <v>140</v>
      </c>
      <c r="G12" s="21" t="s">
        <v>662</v>
      </c>
      <c r="H12" s="21"/>
      <c r="I12" s="269"/>
      <c r="J12" s="438">
        <f aca="true" t="shared" si="1" ref="J12:K14">J11</f>
        <v>0.0013469907407407406</v>
      </c>
      <c r="K12" s="437" t="str">
        <f t="shared" si="1"/>
        <v>III A</v>
      </c>
      <c r="L12" s="154" t="s">
        <v>139</v>
      </c>
    </row>
    <row r="13" spans="1:12" s="45" customFormat="1" ht="18" customHeight="1">
      <c r="A13" s="153">
        <f>A12</f>
        <v>2</v>
      </c>
      <c r="B13" s="17"/>
      <c r="C13" s="18" t="s">
        <v>77</v>
      </c>
      <c r="D13" s="19" t="s">
        <v>859</v>
      </c>
      <c r="E13" s="133" t="s">
        <v>860</v>
      </c>
      <c r="F13" s="21" t="s">
        <v>140</v>
      </c>
      <c r="G13" s="21" t="s">
        <v>662</v>
      </c>
      <c r="H13" s="21"/>
      <c r="I13" s="269"/>
      <c r="J13" s="438">
        <f t="shared" si="1"/>
        <v>0.0013469907407407406</v>
      </c>
      <c r="K13" s="437" t="str">
        <f t="shared" si="1"/>
        <v>III A</v>
      </c>
      <c r="L13" s="154" t="s">
        <v>259</v>
      </c>
    </row>
    <row r="14" spans="1:12" s="45" customFormat="1" ht="18" customHeight="1" thickBot="1">
      <c r="A14" s="155">
        <f>A13</f>
        <v>2</v>
      </c>
      <c r="B14" s="156">
        <v>162</v>
      </c>
      <c r="C14" s="157" t="s">
        <v>466</v>
      </c>
      <c r="D14" s="158" t="s">
        <v>863</v>
      </c>
      <c r="E14" s="159" t="s">
        <v>864</v>
      </c>
      <c r="F14" s="160" t="s">
        <v>140</v>
      </c>
      <c r="G14" s="160" t="s">
        <v>662</v>
      </c>
      <c r="H14" s="160"/>
      <c r="I14" s="270"/>
      <c r="J14" s="436">
        <f t="shared" si="1"/>
        <v>0.0013469907407407406</v>
      </c>
      <c r="K14" s="435" t="str">
        <f t="shared" si="1"/>
        <v>III A</v>
      </c>
      <c r="L14" s="161" t="s">
        <v>259</v>
      </c>
    </row>
    <row r="15" spans="1:12" s="45" customFormat="1" ht="18" customHeight="1">
      <c r="A15" s="440">
        <v>3</v>
      </c>
      <c r="B15" s="145"/>
      <c r="C15" s="146" t="s">
        <v>169</v>
      </c>
      <c r="D15" s="147" t="s">
        <v>738</v>
      </c>
      <c r="E15" s="148">
        <v>36887</v>
      </c>
      <c r="F15" s="149" t="s">
        <v>129</v>
      </c>
      <c r="G15" s="149" t="s">
        <v>128</v>
      </c>
      <c r="H15" s="149"/>
      <c r="I15" s="150">
        <v>10</v>
      </c>
      <c r="J15" s="151">
        <v>0.0013596064814814816</v>
      </c>
      <c r="K15" s="439" t="str">
        <f>IF(ISBLANK(J15),"",IF(J15&lt;=0.00118055555555556,"KSM",IF(J15&lt;=0.00124421296296296,"I A",IF(J15&lt;=0.00133101851851852,"II A",IF(J15&lt;=0.00144675925925926,"III A",IF(J15&lt;=0.00155092592592593,"I JA",IF(J15&lt;=0.00163194444444444,"II JA",IF(J15&lt;=0.00170138888888889,"III JA",))))))))</f>
        <v>III A</v>
      </c>
      <c r="L15" s="152" t="s">
        <v>170</v>
      </c>
    </row>
    <row r="16" spans="1:12" s="45" customFormat="1" ht="18" customHeight="1">
      <c r="A16" s="153">
        <f>A15</f>
        <v>3</v>
      </c>
      <c r="B16" s="17"/>
      <c r="C16" s="18" t="s">
        <v>742</v>
      </c>
      <c r="D16" s="19" t="s">
        <v>225</v>
      </c>
      <c r="E16" s="133">
        <v>36423</v>
      </c>
      <c r="F16" s="21" t="s">
        <v>129</v>
      </c>
      <c r="G16" s="21" t="s">
        <v>128</v>
      </c>
      <c r="H16" s="21"/>
      <c r="I16" s="269"/>
      <c r="J16" s="438">
        <f aca="true" t="shared" si="2" ref="J16:K18">J15</f>
        <v>0.0013596064814814816</v>
      </c>
      <c r="K16" s="437" t="str">
        <f t="shared" si="2"/>
        <v>III A</v>
      </c>
      <c r="L16" s="154" t="s">
        <v>170</v>
      </c>
    </row>
    <row r="17" spans="1:12" s="45" customFormat="1" ht="18" customHeight="1">
      <c r="A17" s="153">
        <f>A16</f>
        <v>3</v>
      </c>
      <c r="B17" s="17"/>
      <c r="C17" s="18" t="s">
        <v>106</v>
      </c>
      <c r="D17" s="19" t="s">
        <v>743</v>
      </c>
      <c r="E17" s="133">
        <v>37333</v>
      </c>
      <c r="F17" s="21" t="s">
        <v>129</v>
      </c>
      <c r="G17" s="21" t="s">
        <v>128</v>
      </c>
      <c r="H17" s="21"/>
      <c r="I17" s="269"/>
      <c r="J17" s="438">
        <f t="shared" si="2"/>
        <v>0.0013596064814814816</v>
      </c>
      <c r="K17" s="437" t="str">
        <f t="shared" si="2"/>
        <v>III A</v>
      </c>
      <c r="L17" s="154" t="s">
        <v>170</v>
      </c>
    </row>
    <row r="18" spans="1:12" s="45" customFormat="1" ht="18" customHeight="1" thickBot="1">
      <c r="A18" s="155">
        <f>A17</f>
        <v>3</v>
      </c>
      <c r="B18" s="156"/>
      <c r="C18" s="157" t="s">
        <v>211</v>
      </c>
      <c r="D18" s="158" t="s">
        <v>752</v>
      </c>
      <c r="E18" s="159">
        <v>37445</v>
      </c>
      <c r="F18" s="160" t="s">
        <v>129</v>
      </c>
      <c r="G18" s="160" t="s">
        <v>128</v>
      </c>
      <c r="H18" s="160"/>
      <c r="I18" s="270"/>
      <c r="J18" s="436">
        <f t="shared" si="2"/>
        <v>0.0013596064814814816</v>
      </c>
      <c r="K18" s="435" t="str">
        <f t="shared" si="2"/>
        <v>III A</v>
      </c>
      <c r="L18" s="161" t="s">
        <v>170</v>
      </c>
    </row>
    <row r="19" spans="1:12" s="45" customFormat="1" ht="18" customHeight="1">
      <c r="A19" s="440">
        <v>4</v>
      </c>
      <c r="B19" s="145">
        <v>135</v>
      </c>
      <c r="C19" s="146" t="s">
        <v>562</v>
      </c>
      <c r="D19" s="147" t="s">
        <v>784</v>
      </c>
      <c r="E19" s="148" t="s">
        <v>785</v>
      </c>
      <c r="F19" s="149" t="s">
        <v>134</v>
      </c>
      <c r="G19" s="149" t="s">
        <v>132</v>
      </c>
      <c r="H19" s="149"/>
      <c r="I19" s="150">
        <v>6</v>
      </c>
      <c r="J19" s="151">
        <v>0.0013621527777777779</v>
      </c>
      <c r="K19" s="439" t="str">
        <f>IF(ISBLANK(J19),"",IF(J19&lt;=0.00118055555555556,"KSM",IF(J19&lt;=0.00124421296296296,"I A",IF(J19&lt;=0.00133101851851852,"II A",IF(J19&lt;=0.00144675925925926,"III A",IF(J19&lt;=0.00155092592592593,"I JA",IF(J19&lt;=0.00163194444444444,"II JA",IF(J19&lt;=0.00170138888888889,"III JA",))))))))</f>
        <v>III A</v>
      </c>
      <c r="L19" s="152" t="s">
        <v>148</v>
      </c>
    </row>
    <row r="20" spans="1:12" s="45" customFormat="1" ht="18" customHeight="1">
      <c r="A20" s="153">
        <f>A19</f>
        <v>4</v>
      </c>
      <c r="B20" s="17"/>
      <c r="C20" s="18" t="s">
        <v>538</v>
      </c>
      <c r="D20" s="19" t="s">
        <v>791</v>
      </c>
      <c r="E20" s="133" t="s">
        <v>792</v>
      </c>
      <c r="F20" s="21" t="s">
        <v>134</v>
      </c>
      <c r="G20" s="21" t="s">
        <v>132</v>
      </c>
      <c r="H20" s="21"/>
      <c r="I20" s="269"/>
      <c r="J20" s="438">
        <f aca="true" t="shared" si="3" ref="J20:K22">J19</f>
        <v>0.0013621527777777779</v>
      </c>
      <c r="K20" s="437" t="str">
        <f t="shared" si="3"/>
        <v>III A</v>
      </c>
      <c r="L20" s="154" t="s">
        <v>148</v>
      </c>
    </row>
    <row r="21" spans="1:12" s="45" customFormat="1" ht="18" customHeight="1">
      <c r="A21" s="153">
        <f>A20</f>
        <v>4</v>
      </c>
      <c r="B21" s="17"/>
      <c r="C21" s="18" t="s">
        <v>796</v>
      </c>
      <c r="D21" s="19" t="s">
        <v>797</v>
      </c>
      <c r="E21" s="133" t="s">
        <v>652</v>
      </c>
      <c r="F21" s="21" t="s">
        <v>134</v>
      </c>
      <c r="G21" s="21" t="s">
        <v>132</v>
      </c>
      <c r="H21" s="21"/>
      <c r="I21" s="269"/>
      <c r="J21" s="438">
        <f t="shared" si="3"/>
        <v>0.0013621527777777779</v>
      </c>
      <c r="K21" s="437" t="str">
        <f t="shared" si="3"/>
        <v>III A</v>
      </c>
      <c r="L21" s="154" t="s">
        <v>148</v>
      </c>
    </row>
    <row r="22" spans="1:12" s="45" customFormat="1" ht="18" customHeight="1" thickBot="1">
      <c r="A22" s="155">
        <f>A21</f>
        <v>4</v>
      </c>
      <c r="B22" s="156"/>
      <c r="C22" s="157" t="s">
        <v>349</v>
      </c>
      <c r="D22" s="158" t="s">
        <v>806</v>
      </c>
      <c r="E22" s="159" t="s">
        <v>807</v>
      </c>
      <c r="F22" s="160" t="s">
        <v>134</v>
      </c>
      <c r="G22" s="160" t="s">
        <v>132</v>
      </c>
      <c r="H22" s="160"/>
      <c r="I22" s="270"/>
      <c r="J22" s="436">
        <f t="shared" si="3"/>
        <v>0.0013621527777777779</v>
      </c>
      <c r="K22" s="435" t="str">
        <f t="shared" si="3"/>
        <v>III A</v>
      </c>
      <c r="L22" s="161" t="s">
        <v>148</v>
      </c>
    </row>
  </sheetData>
  <sheetProtection/>
  <printOptions horizontalCentered="1"/>
  <pageMargins left="0.3937007874015748" right="0.3937007874015748" top="0.2362204724409449" bottom="0.15748031496062992" header="0.15748031496062992" footer="0.1968503937007874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2060"/>
  </sheetPr>
  <dimension ref="A1:L4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73" customWidth="1"/>
    <col min="3" max="3" width="11.140625" style="273" customWidth="1"/>
    <col min="4" max="4" width="14.140625" style="273" bestFit="1" customWidth="1"/>
    <col min="5" max="5" width="10.7109375" style="293" customWidth="1"/>
    <col min="6" max="6" width="16.140625" style="294" bestFit="1" customWidth="1"/>
    <col min="7" max="7" width="12.8515625" style="294" bestFit="1" customWidth="1"/>
    <col min="8" max="8" width="14.140625" style="294" customWidth="1"/>
    <col min="9" max="9" width="9.140625" style="295" customWidth="1"/>
    <col min="10" max="10" width="25.140625" style="279" bestFit="1" customWidth="1"/>
    <col min="11" max="15" width="24.140625" style="273" bestFit="1" customWidth="1"/>
    <col min="16" max="16384" width="9.140625" style="273" customWidth="1"/>
  </cols>
  <sheetData>
    <row r="1" spans="1:10" s="61" customFormat="1" ht="15.75">
      <c r="A1" s="326" t="s">
        <v>194</v>
      </c>
      <c r="D1" s="62"/>
      <c r="E1" s="74"/>
      <c r="F1" s="74"/>
      <c r="G1" s="74"/>
      <c r="H1" s="92"/>
      <c r="I1" s="65"/>
      <c r="J1" s="93"/>
    </row>
    <row r="2" spans="1:10" s="61" customFormat="1" ht="15.75">
      <c r="A2" s="61" t="s">
        <v>195</v>
      </c>
      <c r="D2" s="62"/>
      <c r="E2" s="74"/>
      <c r="F2" s="74"/>
      <c r="G2" s="92"/>
      <c r="H2" s="92"/>
      <c r="I2" s="65"/>
      <c r="J2" s="94"/>
    </row>
    <row r="3" spans="1:10" s="279" customFormat="1" ht="12" customHeight="1">
      <c r="A3" s="273"/>
      <c r="B3" s="273"/>
      <c r="C3" s="273"/>
      <c r="D3" s="274"/>
      <c r="E3" s="275"/>
      <c r="F3" s="276"/>
      <c r="G3" s="276"/>
      <c r="H3" s="276"/>
      <c r="I3" s="277"/>
      <c r="J3" s="278"/>
    </row>
    <row r="4" spans="3:9" s="280" customFormat="1" ht="15.75">
      <c r="C4" s="281" t="s">
        <v>282</v>
      </c>
      <c r="D4" s="281"/>
      <c r="E4" s="282"/>
      <c r="F4" s="282"/>
      <c r="G4" s="282"/>
      <c r="H4" s="283"/>
      <c r="I4" s="284"/>
    </row>
    <row r="5" spans="3:9" s="280" customFormat="1" ht="18" customHeight="1" thickBot="1">
      <c r="C5" s="281">
        <v>1</v>
      </c>
      <c r="D5" s="281" t="s">
        <v>947</v>
      </c>
      <c r="E5" s="282"/>
      <c r="F5" s="282"/>
      <c r="G5" s="282"/>
      <c r="H5" s="283"/>
      <c r="I5" s="284"/>
    </row>
    <row r="6" spans="1:12" s="279" customFormat="1" ht="18" customHeight="1" thickBot="1">
      <c r="A6" s="95" t="s">
        <v>18</v>
      </c>
      <c r="B6" s="118" t="s">
        <v>19</v>
      </c>
      <c r="C6" s="285" t="s">
        <v>0</v>
      </c>
      <c r="D6" s="286" t="s">
        <v>1</v>
      </c>
      <c r="E6" s="287" t="s">
        <v>10</v>
      </c>
      <c r="F6" s="288" t="s">
        <v>2</v>
      </c>
      <c r="G6" s="242" t="s">
        <v>3</v>
      </c>
      <c r="H6" s="242" t="s">
        <v>16</v>
      </c>
      <c r="I6" s="287" t="s">
        <v>4</v>
      </c>
      <c r="J6" s="290" t="s">
        <v>5</v>
      </c>
      <c r="K6" s="291"/>
      <c r="L6" s="291"/>
    </row>
    <row r="7" spans="1:10" s="45" customFormat="1" ht="18" customHeight="1">
      <c r="A7" s="440">
        <v>1</v>
      </c>
      <c r="B7" s="145"/>
      <c r="C7" s="146" t="s">
        <v>101</v>
      </c>
      <c r="D7" s="147" t="s">
        <v>461</v>
      </c>
      <c r="E7" s="148">
        <v>36549</v>
      </c>
      <c r="F7" s="149" t="s">
        <v>208</v>
      </c>
      <c r="G7" s="149"/>
      <c r="H7" s="149"/>
      <c r="I7" s="151">
        <v>0.001236111111111111</v>
      </c>
      <c r="J7" s="152" t="s">
        <v>209</v>
      </c>
    </row>
    <row r="8" spans="1:10" s="45" customFormat="1" ht="18" customHeight="1">
      <c r="A8" s="153">
        <f>A7</f>
        <v>1</v>
      </c>
      <c r="B8" s="17"/>
      <c r="C8" s="18" t="s">
        <v>130</v>
      </c>
      <c r="D8" s="19" t="s">
        <v>462</v>
      </c>
      <c r="E8" s="133">
        <v>36648</v>
      </c>
      <c r="F8" s="21" t="s">
        <v>208</v>
      </c>
      <c r="G8" s="21"/>
      <c r="H8" s="21"/>
      <c r="I8" s="438">
        <f>I7</f>
        <v>0.001236111111111111</v>
      </c>
      <c r="J8" s="154" t="s">
        <v>209</v>
      </c>
    </row>
    <row r="9" spans="1:10" s="45" customFormat="1" ht="18" customHeight="1">
      <c r="A9" s="153">
        <f>A8</f>
        <v>1</v>
      </c>
      <c r="B9" s="17"/>
      <c r="C9" s="18" t="s">
        <v>222</v>
      </c>
      <c r="D9" s="19" t="s">
        <v>462</v>
      </c>
      <c r="E9" s="133">
        <v>37101</v>
      </c>
      <c r="F9" s="21" t="s">
        <v>208</v>
      </c>
      <c r="G9" s="21"/>
      <c r="H9" s="21"/>
      <c r="I9" s="438">
        <f>I8</f>
        <v>0.001236111111111111</v>
      </c>
      <c r="J9" s="154" t="s">
        <v>209</v>
      </c>
    </row>
    <row r="10" spans="1:10" s="45" customFormat="1" ht="18" customHeight="1" thickBot="1">
      <c r="A10" s="155">
        <f>A9</f>
        <v>1</v>
      </c>
      <c r="B10" s="156"/>
      <c r="C10" s="157" t="s">
        <v>464</v>
      </c>
      <c r="D10" s="158" t="s">
        <v>465</v>
      </c>
      <c r="E10" s="159">
        <v>37514</v>
      </c>
      <c r="F10" s="160" t="s">
        <v>208</v>
      </c>
      <c r="G10" s="160"/>
      <c r="H10" s="160"/>
      <c r="I10" s="436">
        <f>I9</f>
        <v>0.001236111111111111</v>
      </c>
      <c r="J10" s="161" t="s">
        <v>209</v>
      </c>
    </row>
    <row r="11" spans="1:10" s="45" customFormat="1" ht="18" customHeight="1">
      <c r="A11" s="440">
        <v>2</v>
      </c>
      <c r="B11" s="145"/>
      <c r="C11" s="146" t="s">
        <v>736</v>
      </c>
      <c r="D11" s="147" t="s">
        <v>737</v>
      </c>
      <c r="E11" s="148">
        <v>36712</v>
      </c>
      <c r="F11" s="149" t="s">
        <v>129</v>
      </c>
      <c r="G11" s="149" t="s">
        <v>128</v>
      </c>
      <c r="H11" s="149"/>
      <c r="I11" s="151">
        <v>0.0012091435185185185</v>
      </c>
      <c r="J11" s="152" t="s">
        <v>170</v>
      </c>
    </row>
    <row r="12" spans="1:10" s="45" customFormat="1" ht="18" customHeight="1">
      <c r="A12" s="153">
        <f>A11</f>
        <v>2</v>
      </c>
      <c r="B12" s="17">
        <v>120</v>
      </c>
      <c r="C12" s="18" t="s">
        <v>745</v>
      </c>
      <c r="D12" s="19" t="s">
        <v>188</v>
      </c>
      <c r="E12" s="133">
        <v>37197</v>
      </c>
      <c r="F12" s="21" t="s">
        <v>129</v>
      </c>
      <c r="G12" s="21" t="s">
        <v>128</v>
      </c>
      <c r="H12" s="21"/>
      <c r="I12" s="438">
        <f>I11</f>
        <v>0.0012091435185185185</v>
      </c>
      <c r="J12" s="154" t="s">
        <v>170</v>
      </c>
    </row>
    <row r="13" spans="1:10" s="45" customFormat="1" ht="18" customHeight="1">
      <c r="A13" s="153">
        <f>A12</f>
        <v>2</v>
      </c>
      <c r="B13" s="17">
        <v>121</v>
      </c>
      <c r="C13" s="18" t="s">
        <v>746</v>
      </c>
      <c r="D13" s="19" t="s">
        <v>747</v>
      </c>
      <c r="E13" s="133">
        <v>36997</v>
      </c>
      <c r="F13" s="21" t="s">
        <v>129</v>
      </c>
      <c r="G13" s="21" t="s">
        <v>128</v>
      </c>
      <c r="H13" s="21"/>
      <c r="I13" s="438">
        <f>I12</f>
        <v>0.0012091435185185185</v>
      </c>
      <c r="J13" s="154" t="s">
        <v>170</v>
      </c>
    </row>
    <row r="14" spans="1:10" s="45" customFormat="1" ht="18" customHeight="1" thickBot="1">
      <c r="A14" s="155">
        <f>A13</f>
        <v>2</v>
      </c>
      <c r="B14" s="156">
        <v>122</v>
      </c>
      <c r="C14" s="157" t="s">
        <v>65</v>
      </c>
      <c r="D14" s="158" t="s">
        <v>750</v>
      </c>
      <c r="E14" s="159">
        <v>37388</v>
      </c>
      <c r="F14" s="160" t="s">
        <v>129</v>
      </c>
      <c r="G14" s="160" t="s">
        <v>128</v>
      </c>
      <c r="H14" s="160"/>
      <c r="I14" s="436">
        <f>I13</f>
        <v>0.0012091435185185185</v>
      </c>
      <c r="J14" s="161" t="s">
        <v>251</v>
      </c>
    </row>
    <row r="15" spans="1:10" s="45" customFormat="1" ht="18" customHeight="1">
      <c r="A15" s="440">
        <v>3</v>
      </c>
      <c r="B15" s="145"/>
      <c r="C15" s="146" t="s">
        <v>85</v>
      </c>
      <c r="D15" s="147" t="s">
        <v>777</v>
      </c>
      <c r="E15" s="148" t="s">
        <v>522</v>
      </c>
      <c r="F15" s="149" t="s">
        <v>134</v>
      </c>
      <c r="G15" s="149" t="s">
        <v>132</v>
      </c>
      <c r="H15" s="149"/>
      <c r="I15" s="151">
        <v>0.0011633101851851852</v>
      </c>
      <c r="J15" s="152" t="s">
        <v>171</v>
      </c>
    </row>
    <row r="16" spans="1:10" s="45" customFormat="1" ht="18" customHeight="1">
      <c r="A16" s="153">
        <f>A15</f>
        <v>3</v>
      </c>
      <c r="B16" s="17">
        <v>136</v>
      </c>
      <c r="C16" s="18" t="s">
        <v>198</v>
      </c>
      <c r="D16" s="19" t="s">
        <v>786</v>
      </c>
      <c r="E16" s="133" t="s">
        <v>787</v>
      </c>
      <c r="F16" s="21" t="s">
        <v>134</v>
      </c>
      <c r="G16" s="21" t="s">
        <v>132</v>
      </c>
      <c r="H16" s="21"/>
      <c r="I16" s="438">
        <f>I15</f>
        <v>0.0011633101851851852</v>
      </c>
      <c r="J16" s="154" t="s">
        <v>148</v>
      </c>
    </row>
    <row r="17" spans="1:10" s="45" customFormat="1" ht="18" customHeight="1">
      <c r="A17" s="153">
        <f>A16</f>
        <v>3</v>
      </c>
      <c r="B17" s="17"/>
      <c r="C17" s="18" t="s">
        <v>798</v>
      </c>
      <c r="D17" s="19" t="s">
        <v>799</v>
      </c>
      <c r="E17" s="133" t="s">
        <v>800</v>
      </c>
      <c r="F17" s="21" t="s">
        <v>134</v>
      </c>
      <c r="G17" s="21" t="s">
        <v>132</v>
      </c>
      <c r="H17" s="21"/>
      <c r="I17" s="438">
        <f>I16</f>
        <v>0.0011633101851851852</v>
      </c>
      <c r="J17" s="154" t="s">
        <v>148</v>
      </c>
    </row>
    <row r="18" spans="1:10" s="45" customFormat="1" ht="18" customHeight="1" thickBot="1">
      <c r="A18" s="155">
        <f>A17</f>
        <v>3</v>
      </c>
      <c r="B18" s="156">
        <v>141</v>
      </c>
      <c r="C18" s="157" t="s">
        <v>213</v>
      </c>
      <c r="D18" s="158" t="s">
        <v>804</v>
      </c>
      <c r="E18" s="159" t="s">
        <v>805</v>
      </c>
      <c r="F18" s="160" t="s">
        <v>134</v>
      </c>
      <c r="G18" s="160" t="s">
        <v>132</v>
      </c>
      <c r="H18" s="160"/>
      <c r="I18" s="436">
        <f>I17</f>
        <v>0.0011633101851851852</v>
      </c>
      <c r="J18" s="161" t="s">
        <v>148</v>
      </c>
    </row>
    <row r="19" spans="1:10" s="45" customFormat="1" ht="18" customHeight="1">
      <c r="A19" s="440">
        <v>4</v>
      </c>
      <c r="B19" s="145"/>
      <c r="C19" s="146" t="s">
        <v>105</v>
      </c>
      <c r="D19" s="147" t="s">
        <v>846</v>
      </c>
      <c r="E19" s="148" t="s">
        <v>847</v>
      </c>
      <c r="F19" s="149" t="s">
        <v>140</v>
      </c>
      <c r="G19" s="149" t="s">
        <v>662</v>
      </c>
      <c r="H19" s="149"/>
      <c r="I19" s="151">
        <v>0.0012207175925925925</v>
      </c>
      <c r="J19" s="152" t="s">
        <v>139</v>
      </c>
    </row>
    <row r="20" spans="1:10" s="45" customFormat="1" ht="18" customHeight="1">
      <c r="A20" s="153">
        <f>A19</f>
        <v>4</v>
      </c>
      <c r="B20" s="17"/>
      <c r="C20" s="18" t="s">
        <v>850</v>
      </c>
      <c r="D20" s="19" t="s">
        <v>851</v>
      </c>
      <c r="E20" s="133" t="s">
        <v>852</v>
      </c>
      <c r="F20" s="21" t="s">
        <v>140</v>
      </c>
      <c r="G20" s="21" t="s">
        <v>662</v>
      </c>
      <c r="H20" s="21"/>
      <c r="I20" s="438">
        <f>I19</f>
        <v>0.0012207175925925925</v>
      </c>
      <c r="J20" s="154" t="s">
        <v>139</v>
      </c>
    </row>
    <row r="21" spans="1:10" s="45" customFormat="1" ht="18" customHeight="1">
      <c r="A21" s="153">
        <f>A20</f>
        <v>4</v>
      </c>
      <c r="B21" s="17"/>
      <c r="C21" s="18" t="s">
        <v>853</v>
      </c>
      <c r="D21" s="19" t="s">
        <v>854</v>
      </c>
      <c r="E21" s="133" t="s">
        <v>776</v>
      </c>
      <c r="F21" s="21" t="s">
        <v>140</v>
      </c>
      <c r="G21" s="21" t="s">
        <v>662</v>
      </c>
      <c r="H21" s="21"/>
      <c r="I21" s="438">
        <f>I20</f>
        <v>0.0012207175925925925</v>
      </c>
      <c r="J21" s="154" t="s">
        <v>259</v>
      </c>
    </row>
    <row r="22" spans="1:10" s="45" customFormat="1" ht="18" customHeight="1" thickBot="1">
      <c r="A22" s="155">
        <f>A21</f>
        <v>4</v>
      </c>
      <c r="B22" s="156"/>
      <c r="C22" s="157" t="s">
        <v>226</v>
      </c>
      <c r="D22" s="158" t="s">
        <v>855</v>
      </c>
      <c r="E22" s="159" t="s">
        <v>856</v>
      </c>
      <c r="F22" s="160" t="s">
        <v>140</v>
      </c>
      <c r="G22" s="160" t="s">
        <v>662</v>
      </c>
      <c r="H22" s="160"/>
      <c r="I22" s="436">
        <f>I21</f>
        <v>0.0012207175925925925</v>
      </c>
      <c r="J22" s="161" t="s">
        <v>259</v>
      </c>
    </row>
    <row r="23" spans="3:9" s="280" customFormat="1" ht="18" customHeight="1" thickBot="1">
      <c r="C23" s="281">
        <v>2</v>
      </c>
      <c r="D23" s="281" t="s">
        <v>947</v>
      </c>
      <c r="E23" s="282"/>
      <c r="F23" s="282"/>
      <c r="G23" s="282"/>
      <c r="H23" s="283"/>
      <c r="I23" s="284"/>
    </row>
    <row r="24" spans="1:12" s="279" customFormat="1" ht="18" customHeight="1" thickBot="1">
      <c r="A24" s="95" t="s">
        <v>18</v>
      </c>
      <c r="B24" s="118" t="s">
        <v>19</v>
      </c>
      <c r="C24" s="285" t="s">
        <v>0</v>
      </c>
      <c r="D24" s="286" t="s">
        <v>1</v>
      </c>
      <c r="E24" s="287" t="s">
        <v>10</v>
      </c>
      <c r="F24" s="288" t="s">
        <v>2</v>
      </c>
      <c r="G24" s="242" t="s">
        <v>3</v>
      </c>
      <c r="H24" s="242" t="s">
        <v>16</v>
      </c>
      <c r="I24" s="287" t="s">
        <v>4</v>
      </c>
      <c r="J24" s="290" t="s">
        <v>5</v>
      </c>
      <c r="K24" s="291"/>
      <c r="L24" s="291"/>
    </row>
    <row r="25" spans="1:10" s="45" customFormat="1" ht="18" customHeight="1">
      <c r="A25" s="440">
        <v>1</v>
      </c>
      <c r="B25" s="145">
        <v>81</v>
      </c>
      <c r="C25" s="146" t="s">
        <v>582</v>
      </c>
      <c r="D25" s="147" t="s">
        <v>583</v>
      </c>
      <c r="E25" s="148">
        <v>36545</v>
      </c>
      <c r="F25" s="149" t="s">
        <v>47</v>
      </c>
      <c r="G25" s="149" t="s">
        <v>113</v>
      </c>
      <c r="H25" s="149"/>
      <c r="I25" s="151">
        <v>0.0011280092592592594</v>
      </c>
      <c r="J25" s="152" t="s">
        <v>598</v>
      </c>
    </row>
    <row r="26" spans="1:10" s="45" customFormat="1" ht="18" customHeight="1">
      <c r="A26" s="153">
        <f>A25</f>
        <v>1</v>
      </c>
      <c r="B26" s="17"/>
      <c r="C26" s="18" t="s">
        <v>587</v>
      </c>
      <c r="D26" s="19" t="s">
        <v>588</v>
      </c>
      <c r="E26" s="133">
        <v>37112</v>
      </c>
      <c r="F26" s="21" t="s">
        <v>47</v>
      </c>
      <c r="G26" s="21" t="s">
        <v>113</v>
      </c>
      <c r="H26" s="21"/>
      <c r="I26" s="438">
        <f>I25</f>
        <v>0.0011280092592592594</v>
      </c>
      <c r="J26" s="154" t="s">
        <v>589</v>
      </c>
    </row>
    <row r="27" spans="1:10" s="45" customFormat="1" ht="18" customHeight="1">
      <c r="A27" s="153">
        <f>A26</f>
        <v>1</v>
      </c>
      <c r="B27" s="17"/>
      <c r="C27" s="18" t="s">
        <v>593</v>
      </c>
      <c r="D27" s="19" t="s">
        <v>594</v>
      </c>
      <c r="E27" s="133">
        <v>37167</v>
      </c>
      <c r="F27" s="21" t="s">
        <v>47</v>
      </c>
      <c r="G27" s="21" t="s">
        <v>113</v>
      </c>
      <c r="H27" s="21"/>
      <c r="I27" s="438">
        <f>I26</f>
        <v>0.0011280092592592594</v>
      </c>
      <c r="J27" s="154" t="s">
        <v>114</v>
      </c>
    </row>
    <row r="28" spans="1:10" s="45" customFormat="1" ht="18" customHeight="1" thickBot="1">
      <c r="A28" s="155">
        <f>A27</f>
        <v>1</v>
      </c>
      <c r="B28" s="156">
        <v>88</v>
      </c>
      <c r="C28" s="157" t="s">
        <v>94</v>
      </c>
      <c r="D28" s="158" t="s">
        <v>595</v>
      </c>
      <c r="E28" s="159">
        <v>37012</v>
      </c>
      <c r="F28" s="160" t="s">
        <v>47</v>
      </c>
      <c r="G28" s="160" t="s">
        <v>113</v>
      </c>
      <c r="H28" s="160"/>
      <c r="I28" s="436">
        <f>I27</f>
        <v>0.0011280092592592594</v>
      </c>
      <c r="J28" s="161" t="s">
        <v>114</v>
      </c>
    </row>
    <row r="29" spans="1:10" s="45" customFormat="1" ht="18" customHeight="1">
      <c r="A29" s="440">
        <v>2</v>
      </c>
      <c r="B29" s="145"/>
      <c r="C29" s="146" t="s">
        <v>869</v>
      </c>
      <c r="D29" s="147" t="s">
        <v>870</v>
      </c>
      <c r="E29" s="148" t="s">
        <v>871</v>
      </c>
      <c r="F29" s="149" t="s">
        <v>142</v>
      </c>
      <c r="G29" s="149" t="s">
        <v>143</v>
      </c>
      <c r="H29" s="149" t="s">
        <v>144</v>
      </c>
      <c r="I29" s="151">
        <v>0.0011319444444444443</v>
      </c>
      <c r="J29" s="152" t="s">
        <v>145</v>
      </c>
    </row>
    <row r="30" spans="1:10" s="45" customFormat="1" ht="18" customHeight="1">
      <c r="A30" s="153">
        <f>A29</f>
        <v>2</v>
      </c>
      <c r="B30" s="17"/>
      <c r="C30" s="18" t="s">
        <v>67</v>
      </c>
      <c r="D30" s="19" t="s">
        <v>872</v>
      </c>
      <c r="E30" s="133" t="s">
        <v>873</v>
      </c>
      <c r="F30" s="21" t="s">
        <v>142</v>
      </c>
      <c r="G30" s="21" t="s">
        <v>143</v>
      </c>
      <c r="H30" s="21" t="s">
        <v>144</v>
      </c>
      <c r="I30" s="438">
        <f>I29</f>
        <v>0.0011319444444444443</v>
      </c>
      <c r="J30" s="154" t="s">
        <v>145</v>
      </c>
    </row>
    <row r="31" spans="1:10" s="45" customFormat="1" ht="18" customHeight="1">
      <c r="A31" s="153">
        <f>A30</f>
        <v>2</v>
      </c>
      <c r="B31" s="17"/>
      <c r="C31" s="18" t="s">
        <v>66</v>
      </c>
      <c r="D31" s="19" t="s">
        <v>874</v>
      </c>
      <c r="E31" s="133" t="s">
        <v>875</v>
      </c>
      <c r="F31" s="21" t="s">
        <v>142</v>
      </c>
      <c r="G31" s="21" t="s">
        <v>143</v>
      </c>
      <c r="H31" s="21" t="s">
        <v>144</v>
      </c>
      <c r="I31" s="438">
        <f>I30</f>
        <v>0.0011319444444444443</v>
      </c>
      <c r="J31" s="154" t="s">
        <v>145</v>
      </c>
    </row>
    <row r="32" spans="1:10" s="45" customFormat="1" ht="18" customHeight="1" thickBot="1">
      <c r="A32" s="155">
        <f>A31</f>
        <v>2</v>
      </c>
      <c r="B32" s="156">
        <v>166</v>
      </c>
      <c r="C32" s="157" t="s">
        <v>89</v>
      </c>
      <c r="D32" s="158" t="s">
        <v>879</v>
      </c>
      <c r="E32" s="159" t="s">
        <v>642</v>
      </c>
      <c r="F32" s="160" t="s">
        <v>142</v>
      </c>
      <c r="G32" s="160" t="s">
        <v>143</v>
      </c>
      <c r="H32" s="160" t="s">
        <v>144</v>
      </c>
      <c r="I32" s="436">
        <f>I31</f>
        <v>0.0011319444444444443</v>
      </c>
      <c r="J32" s="161" t="s">
        <v>881</v>
      </c>
    </row>
    <row r="33" spans="1:10" s="45" customFormat="1" ht="18" customHeight="1">
      <c r="A33" s="440">
        <v>3</v>
      </c>
      <c r="B33" s="145"/>
      <c r="C33" s="146" t="s">
        <v>63</v>
      </c>
      <c r="D33" s="147" t="s">
        <v>638</v>
      </c>
      <c r="E33" s="148" t="s">
        <v>639</v>
      </c>
      <c r="F33" s="149" t="s">
        <v>60</v>
      </c>
      <c r="G33" s="149" t="s">
        <v>233</v>
      </c>
      <c r="H33" s="149" t="s">
        <v>658</v>
      </c>
      <c r="I33" s="151">
        <v>0.0011613425925925927</v>
      </c>
      <c r="J33" s="152" t="s">
        <v>235</v>
      </c>
    </row>
    <row r="34" spans="1:10" s="45" customFormat="1" ht="18" customHeight="1">
      <c r="A34" s="153">
        <f>A33</f>
        <v>3</v>
      </c>
      <c r="B34" s="17"/>
      <c r="C34" s="18" t="s">
        <v>640</v>
      </c>
      <c r="D34" s="19" t="s">
        <v>641</v>
      </c>
      <c r="E34" s="133" t="s">
        <v>642</v>
      </c>
      <c r="F34" s="21" t="s">
        <v>60</v>
      </c>
      <c r="G34" s="21" t="s">
        <v>233</v>
      </c>
      <c r="H34" s="21" t="s">
        <v>658</v>
      </c>
      <c r="I34" s="438">
        <f>I33</f>
        <v>0.0011613425925925927</v>
      </c>
      <c r="J34" s="154" t="s">
        <v>235</v>
      </c>
    </row>
    <row r="35" spans="1:10" s="45" customFormat="1" ht="18" customHeight="1">
      <c r="A35" s="153">
        <f>A34</f>
        <v>3</v>
      </c>
      <c r="B35" s="17"/>
      <c r="C35" s="18" t="s">
        <v>206</v>
      </c>
      <c r="D35" s="19" t="s">
        <v>651</v>
      </c>
      <c r="E35" s="133" t="s">
        <v>652</v>
      </c>
      <c r="F35" s="21" t="s">
        <v>60</v>
      </c>
      <c r="G35" s="21" t="s">
        <v>233</v>
      </c>
      <c r="H35" s="21" t="s">
        <v>658</v>
      </c>
      <c r="I35" s="438">
        <f>I34</f>
        <v>0.0011613425925925927</v>
      </c>
      <c r="J35" s="154" t="s">
        <v>235</v>
      </c>
    </row>
    <row r="36" spans="1:10" s="45" customFormat="1" ht="18" customHeight="1" thickBot="1">
      <c r="A36" s="155">
        <f>A35</f>
        <v>3</v>
      </c>
      <c r="B36" s="156"/>
      <c r="C36" s="157" t="s">
        <v>155</v>
      </c>
      <c r="D36" s="158" t="s">
        <v>93</v>
      </c>
      <c r="E36" s="159" t="s">
        <v>657</v>
      </c>
      <c r="F36" s="160" t="s">
        <v>60</v>
      </c>
      <c r="G36" s="160" t="s">
        <v>233</v>
      </c>
      <c r="H36" s="160" t="s">
        <v>658</v>
      </c>
      <c r="I36" s="436">
        <f>I35</f>
        <v>0.0011613425925925927</v>
      </c>
      <c r="J36" s="161" t="s">
        <v>235</v>
      </c>
    </row>
    <row r="37" spans="1:10" s="45" customFormat="1" ht="18" customHeight="1">
      <c r="A37" s="440">
        <v>4</v>
      </c>
      <c r="B37" s="145">
        <v>25</v>
      </c>
      <c r="C37" s="146" t="s">
        <v>552</v>
      </c>
      <c r="D37" s="147" t="s">
        <v>553</v>
      </c>
      <c r="E37" s="148" t="s">
        <v>554</v>
      </c>
      <c r="F37" s="149" t="s">
        <v>56</v>
      </c>
      <c r="G37" s="149" t="s">
        <v>579</v>
      </c>
      <c r="H37" s="149"/>
      <c r="I37" s="151">
        <v>0.00118125</v>
      </c>
      <c r="J37" s="152" t="s">
        <v>555</v>
      </c>
    </row>
    <row r="38" spans="1:10" s="45" customFormat="1" ht="18" customHeight="1">
      <c r="A38" s="153">
        <f>A37</f>
        <v>4</v>
      </c>
      <c r="B38" s="17"/>
      <c r="C38" s="18" t="s">
        <v>105</v>
      </c>
      <c r="D38" s="19" t="s">
        <v>570</v>
      </c>
      <c r="E38" s="133" t="s">
        <v>535</v>
      </c>
      <c r="F38" s="21" t="s">
        <v>56</v>
      </c>
      <c r="G38" s="21" t="s">
        <v>579</v>
      </c>
      <c r="H38" s="21"/>
      <c r="I38" s="438">
        <f>I37</f>
        <v>0.00118125</v>
      </c>
      <c r="J38" s="154" t="s">
        <v>551</v>
      </c>
    </row>
    <row r="39" spans="1:10" s="45" customFormat="1" ht="18" customHeight="1">
      <c r="A39" s="153">
        <f>A38</f>
        <v>4</v>
      </c>
      <c r="B39" s="17"/>
      <c r="C39" s="18" t="s">
        <v>373</v>
      </c>
      <c r="D39" s="19" t="s">
        <v>571</v>
      </c>
      <c r="E39" s="133" t="s">
        <v>572</v>
      </c>
      <c r="F39" s="21" t="s">
        <v>56</v>
      </c>
      <c r="G39" s="21" t="s">
        <v>579</v>
      </c>
      <c r="H39" s="21"/>
      <c r="I39" s="438">
        <f>I38</f>
        <v>0.00118125</v>
      </c>
      <c r="J39" s="154" t="s">
        <v>551</v>
      </c>
    </row>
    <row r="40" spans="1:10" s="45" customFormat="1" ht="18" customHeight="1" thickBot="1">
      <c r="A40" s="155">
        <f>A39</f>
        <v>4</v>
      </c>
      <c r="B40" s="156"/>
      <c r="C40" s="157" t="s">
        <v>503</v>
      </c>
      <c r="D40" s="158" t="s">
        <v>573</v>
      </c>
      <c r="E40" s="159" t="s">
        <v>574</v>
      </c>
      <c r="F40" s="160" t="s">
        <v>56</v>
      </c>
      <c r="G40" s="160" t="s">
        <v>579</v>
      </c>
      <c r="H40" s="160"/>
      <c r="I40" s="436">
        <f>I39</f>
        <v>0.00118125</v>
      </c>
      <c r="J40" s="161" t="s">
        <v>551</v>
      </c>
    </row>
  </sheetData>
  <sheetProtection/>
  <printOptions horizontalCentered="1"/>
  <pageMargins left="0.3937007874015748" right="0.3937007874015748" top="0.35433070866141736" bottom="0.2362204724409449" header="0.15748031496062992" footer="0.1968503937007874"/>
  <pageSetup horizontalDpi="600" verticalDpi="600" orientation="landscape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2060"/>
  </sheetPr>
  <dimension ref="A1:N3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73" customWidth="1"/>
    <col min="3" max="3" width="11.140625" style="273" customWidth="1"/>
    <col min="4" max="4" width="14.140625" style="273" bestFit="1" customWidth="1"/>
    <col min="5" max="5" width="10.7109375" style="293" customWidth="1"/>
    <col min="6" max="6" width="16.140625" style="294" bestFit="1" customWidth="1"/>
    <col min="7" max="7" width="12.8515625" style="294" bestFit="1" customWidth="1"/>
    <col min="8" max="8" width="14.140625" style="294" customWidth="1"/>
    <col min="9" max="9" width="5.00390625" style="294" bestFit="1" customWidth="1"/>
    <col min="10" max="10" width="9.140625" style="295" customWidth="1"/>
    <col min="11" max="11" width="5.421875" style="295" bestFit="1" customWidth="1"/>
    <col min="12" max="12" width="25.140625" style="279" bestFit="1" customWidth="1"/>
    <col min="13" max="17" width="24.140625" style="273" bestFit="1" customWidth="1"/>
    <col min="18" max="16384" width="9.140625" style="273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279" customFormat="1" ht="12" customHeight="1">
      <c r="A3" s="273"/>
      <c r="B3" s="273"/>
      <c r="C3" s="273"/>
      <c r="D3" s="274"/>
      <c r="E3" s="275"/>
      <c r="F3" s="276"/>
      <c r="G3" s="276"/>
      <c r="H3" s="276"/>
      <c r="I3" s="276"/>
      <c r="J3" s="277"/>
      <c r="K3" s="277"/>
      <c r="L3" s="278"/>
    </row>
    <row r="4" spans="3:11" s="280" customFormat="1" ht="15.75">
      <c r="C4" s="281" t="s">
        <v>282</v>
      </c>
      <c r="D4" s="281"/>
      <c r="E4" s="282"/>
      <c r="F4" s="282"/>
      <c r="G4" s="282"/>
      <c r="H4" s="283"/>
      <c r="I4" s="283"/>
      <c r="J4" s="284"/>
      <c r="K4" s="284"/>
    </row>
    <row r="5" spans="3:11" s="280" customFormat="1" ht="18" customHeight="1" thickBot="1">
      <c r="C5" s="281"/>
      <c r="D5" s="281"/>
      <c r="E5" s="282"/>
      <c r="F5" s="282"/>
      <c r="G5" s="282"/>
      <c r="H5" s="283"/>
      <c r="I5" s="283"/>
      <c r="J5" s="284"/>
      <c r="K5" s="284"/>
    </row>
    <row r="6" spans="1:14" s="279" customFormat="1" ht="18" customHeight="1" thickBot="1">
      <c r="A6" s="95" t="s">
        <v>20</v>
      </c>
      <c r="B6" s="118" t="s">
        <v>19</v>
      </c>
      <c r="C6" s="285" t="s">
        <v>0</v>
      </c>
      <c r="D6" s="286" t="s">
        <v>1</v>
      </c>
      <c r="E6" s="287" t="s">
        <v>10</v>
      </c>
      <c r="F6" s="288" t="s">
        <v>2</v>
      </c>
      <c r="G6" s="242" t="s">
        <v>3</v>
      </c>
      <c r="H6" s="242" t="s">
        <v>16</v>
      </c>
      <c r="I6" s="289" t="s">
        <v>41</v>
      </c>
      <c r="J6" s="287" t="s">
        <v>4</v>
      </c>
      <c r="K6" s="338" t="s">
        <v>14</v>
      </c>
      <c r="L6" s="290" t="s">
        <v>5</v>
      </c>
      <c r="M6" s="291"/>
      <c r="N6" s="291"/>
    </row>
    <row r="7" spans="1:12" s="45" customFormat="1" ht="18" customHeight="1">
      <c r="A7" s="440">
        <v>1</v>
      </c>
      <c r="B7" s="145">
        <v>81</v>
      </c>
      <c r="C7" s="146" t="s">
        <v>582</v>
      </c>
      <c r="D7" s="147" t="s">
        <v>583</v>
      </c>
      <c r="E7" s="148">
        <v>36545</v>
      </c>
      <c r="F7" s="149" t="s">
        <v>47</v>
      </c>
      <c r="G7" s="149" t="s">
        <v>113</v>
      </c>
      <c r="H7" s="149"/>
      <c r="I7" s="150">
        <v>24</v>
      </c>
      <c r="J7" s="151">
        <v>0.0011280092592592594</v>
      </c>
      <c r="K7" s="439" t="str">
        <f aca="true" t="shared" si="0" ref="K7:K38">IF(ISBLANK(J7),"",IF(J7&lt;=0.00103009259259259,"KSM",IF(J7&lt;=0.00107638888888889,"I A",IF(J7&lt;=0.00113425925925926,"II A",IF(J7&lt;=0.00122685185185185,"III A",IF(J7&lt;=0.00135416666666667,"I JA",IF(J7&lt;=0.00144675925925926,"II JA",IF(J7&lt;=0.00150462962962963,"III JA",))))))))</f>
        <v>II A</v>
      </c>
      <c r="L7" s="152" t="s">
        <v>598</v>
      </c>
    </row>
    <row r="8" spans="1:12" s="45" customFormat="1" ht="18" customHeight="1">
      <c r="A8" s="153">
        <f>A7</f>
        <v>1</v>
      </c>
      <c r="B8" s="17"/>
      <c r="C8" s="18" t="s">
        <v>587</v>
      </c>
      <c r="D8" s="19" t="s">
        <v>588</v>
      </c>
      <c r="E8" s="133">
        <v>37112</v>
      </c>
      <c r="F8" s="21" t="s">
        <v>47</v>
      </c>
      <c r="G8" s="21" t="s">
        <v>113</v>
      </c>
      <c r="H8" s="21"/>
      <c r="I8" s="269"/>
      <c r="J8" s="438">
        <f>J7</f>
        <v>0.0011280092592592594</v>
      </c>
      <c r="K8" s="437" t="str">
        <f t="shared" si="0"/>
        <v>II A</v>
      </c>
      <c r="L8" s="154" t="s">
        <v>589</v>
      </c>
    </row>
    <row r="9" spans="1:12" s="45" customFormat="1" ht="18" customHeight="1">
      <c r="A9" s="153">
        <f>A8</f>
        <v>1</v>
      </c>
      <c r="B9" s="17"/>
      <c r="C9" s="18" t="s">
        <v>593</v>
      </c>
      <c r="D9" s="19" t="s">
        <v>594</v>
      </c>
      <c r="E9" s="133">
        <v>37167</v>
      </c>
      <c r="F9" s="21" t="s">
        <v>47</v>
      </c>
      <c r="G9" s="21" t="s">
        <v>113</v>
      </c>
      <c r="H9" s="21"/>
      <c r="I9" s="269"/>
      <c r="J9" s="438">
        <f>J8</f>
        <v>0.0011280092592592594</v>
      </c>
      <c r="K9" s="437" t="str">
        <f t="shared" si="0"/>
        <v>II A</v>
      </c>
      <c r="L9" s="154" t="s">
        <v>114</v>
      </c>
    </row>
    <row r="10" spans="1:12" s="45" customFormat="1" ht="18" customHeight="1" thickBot="1">
      <c r="A10" s="155">
        <f>A9</f>
        <v>1</v>
      </c>
      <c r="B10" s="156">
        <v>88</v>
      </c>
      <c r="C10" s="157" t="s">
        <v>94</v>
      </c>
      <c r="D10" s="158" t="s">
        <v>595</v>
      </c>
      <c r="E10" s="159">
        <v>37012</v>
      </c>
      <c r="F10" s="160" t="s">
        <v>47</v>
      </c>
      <c r="G10" s="160" t="s">
        <v>113</v>
      </c>
      <c r="H10" s="160"/>
      <c r="I10" s="270"/>
      <c r="J10" s="436">
        <f>J9</f>
        <v>0.0011280092592592594</v>
      </c>
      <c r="K10" s="435" t="str">
        <f t="shared" si="0"/>
        <v>II A</v>
      </c>
      <c r="L10" s="161" t="s">
        <v>114</v>
      </c>
    </row>
    <row r="11" spans="1:12" s="45" customFormat="1" ht="18" customHeight="1">
      <c r="A11" s="440">
        <v>2</v>
      </c>
      <c r="B11" s="145"/>
      <c r="C11" s="146" t="s">
        <v>869</v>
      </c>
      <c r="D11" s="147" t="s">
        <v>870</v>
      </c>
      <c r="E11" s="148" t="s">
        <v>871</v>
      </c>
      <c r="F11" s="149" t="s">
        <v>142</v>
      </c>
      <c r="G11" s="149" t="s">
        <v>143</v>
      </c>
      <c r="H11" s="149" t="s">
        <v>144</v>
      </c>
      <c r="I11" s="150">
        <v>16</v>
      </c>
      <c r="J11" s="151">
        <v>0.0011319444444444443</v>
      </c>
      <c r="K11" s="439" t="str">
        <f t="shared" si="0"/>
        <v>II A</v>
      </c>
      <c r="L11" s="152" t="s">
        <v>145</v>
      </c>
    </row>
    <row r="12" spans="1:12" s="45" customFormat="1" ht="18" customHeight="1">
      <c r="A12" s="153">
        <f>A11</f>
        <v>2</v>
      </c>
      <c r="B12" s="17"/>
      <c r="C12" s="18" t="s">
        <v>67</v>
      </c>
      <c r="D12" s="19" t="s">
        <v>872</v>
      </c>
      <c r="E12" s="133" t="s">
        <v>873</v>
      </c>
      <c r="F12" s="21" t="s">
        <v>142</v>
      </c>
      <c r="G12" s="21" t="s">
        <v>143</v>
      </c>
      <c r="H12" s="21" t="s">
        <v>144</v>
      </c>
      <c r="I12" s="269"/>
      <c r="J12" s="438">
        <f>J11</f>
        <v>0.0011319444444444443</v>
      </c>
      <c r="K12" s="437" t="str">
        <f t="shared" si="0"/>
        <v>II A</v>
      </c>
      <c r="L12" s="154" t="s">
        <v>145</v>
      </c>
    </row>
    <row r="13" spans="1:12" s="45" customFormat="1" ht="18" customHeight="1">
      <c r="A13" s="153">
        <f>A12</f>
        <v>2</v>
      </c>
      <c r="B13" s="17"/>
      <c r="C13" s="18" t="s">
        <v>66</v>
      </c>
      <c r="D13" s="19" t="s">
        <v>874</v>
      </c>
      <c r="E13" s="133" t="s">
        <v>875</v>
      </c>
      <c r="F13" s="21" t="s">
        <v>142</v>
      </c>
      <c r="G13" s="21" t="s">
        <v>143</v>
      </c>
      <c r="H13" s="21" t="s">
        <v>144</v>
      </c>
      <c r="I13" s="269"/>
      <c r="J13" s="438">
        <f>J12</f>
        <v>0.0011319444444444443</v>
      </c>
      <c r="K13" s="437" t="str">
        <f t="shared" si="0"/>
        <v>II A</v>
      </c>
      <c r="L13" s="154" t="s">
        <v>145</v>
      </c>
    </row>
    <row r="14" spans="1:12" s="45" customFormat="1" ht="18" customHeight="1" thickBot="1">
      <c r="A14" s="155">
        <f>A13</f>
        <v>2</v>
      </c>
      <c r="B14" s="156">
        <v>166</v>
      </c>
      <c r="C14" s="157" t="s">
        <v>89</v>
      </c>
      <c r="D14" s="158" t="s">
        <v>879</v>
      </c>
      <c r="E14" s="159" t="s">
        <v>642</v>
      </c>
      <c r="F14" s="160" t="s">
        <v>142</v>
      </c>
      <c r="G14" s="160" t="s">
        <v>143</v>
      </c>
      <c r="H14" s="160" t="s">
        <v>144</v>
      </c>
      <c r="I14" s="270"/>
      <c r="J14" s="436">
        <f>J13</f>
        <v>0.0011319444444444443</v>
      </c>
      <c r="K14" s="435" t="str">
        <f t="shared" si="0"/>
        <v>II A</v>
      </c>
      <c r="L14" s="161" t="s">
        <v>881</v>
      </c>
    </row>
    <row r="15" spans="1:12" s="45" customFormat="1" ht="18" customHeight="1">
      <c r="A15" s="440">
        <v>3</v>
      </c>
      <c r="B15" s="145"/>
      <c r="C15" s="146" t="s">
        <v>63</v>
      </c>
      <c r="D15" s="147" t="s">
        <v>638</v>
      </c>
      <c r="E15" s="148" t="s">
        <v>639</v>
      </c>
      <c r="F15" s="149" t="s">
        <v>60</v>
      </c>
      <c r="G15" s="149" t="s">
        <v>233</v>
      </c>
      <c r="H15" s="149" t="s">
        <v>658</v>
      </c>
      <c r="I15" s="150">
        <v>10</v>
      </c>
      <c r="J15" s="151">
        <v>0.0011613425925925927</v>
      </c>
      <c r="K15" s="439" t="str">
        <f t="shared" si="0"/>
        <v>III A</v>
      </c>
      <c r="L15" s="152" t="s">
        <v>235</v>
      </c>
    </row>
    <row r="16" spans="1:12" s="45" customFormat="1" ht="18" customHeight="1">
      <c r="A16" s="153">
        <f>A15</f>
        <v>3</v>
      </c>
      <c r="B16" s="17"/>
      <c r="C16" s="18" t="s">
        <v>640</v>
      </c>
      <c r="D16" s="19" t="s">
        <v>641</v>
      </c>
      <c r="E16" s="133" t="s">
        <v>642</v>
      </c>
      <c r="F16" s="21" t="s">
        <v>60</v>
      </c>
      <c r="G16" s="21" t="s">
        <v>233</v>
      </c>
      <c r="H16" s="21" t="s">
        <v>658</v>
      </c>
      <c r="I16" s="269"/>
      <c r="J16" s="438">
        <f>J15</f>
        <v>0.0011613425925925927</v>
      </c>
      <c r="K16" s="437" t="str">
        <f t="shared" si="0"/>
        <v>III A</v>
      </c>
      <c r="L16" s="154" t="s">
        <v>235</v>
      </c>
    </row>
    <row r="17" spans="1:12" s="45" customFormat="1" ht="18" customHeight="1">
      <c r="A17" s="153">
        <f>A16</f>
        <v>3</v>
      </c>
      <c r="B17" s="17"/>
      <c r="C17" s="18" t="s">
        <v>206</v>
      </c>
      <c r="D17" s="19" t="s">
        <v>651</v>
      </c>
      <c r="E17" s="133" t="s">
        <v>652</v>
      </c>
      <c r="F17" s="21" t="s">
        <v>60</v>
      </c>
      <c r="G17" s="21" t="s">
        <v>233</v>
      </c>
      <c r="H17" s="21" t="s">
        <v>658</v>
      </c>
      <c r="I17" s="269"/>
      <c r="J17" s="438">
        <f>J16</f>
        <v>0.0011613425925925927</v>
      </c>
      <c r="K17" s="437" t="str">
        <f t="shared" si="0"/>
        <v>III A</v>
      </c>
      <c r="L17" s="154" t="s">
        <v>235</v>
      </c>
    </row>
    <row r="18" spans="1:12" s="45" customFormat="1" ht="18" customHeight="1" thickBot="1">
      <c r="A18" s="155">
        <f>A17</f>
        <v>3</v>
      </c>
      <c r="B18" s="156"/>
      <c r="C18" s="157" t="s">
        <v>155</v>
      </c>
      <c r="D18" s="158" t="s">
        <v>93</v>
      </c>
      <c r="E18" s="159" t="s">
        <v>657</v>
      </c>
      <c r="F18" s="160" t="s">
        <v>60</v>
      </c>
      <c r="G18" s="160" t="s">
        <v>233</v>
      </c>
      <c r="H18" s="160" t="s">
        <v>658</v>
      </c>
      <c r="I18" s="270"/>
      <c r="J18" s="436">
        <f>J17</f>
        <v>0.0011613425925925927</v>
      </c>
      <c r="K18" s="435" t="str">
        <f t="shared" si="0"/>
        <v>III A</v>
      </c>
      <c r="L18" s="161" t="s">
        <v>235</v>
      </c>
    </row>
    <row r="19" spans="1:12" s="45" customFormat="1" ht="18" customHeight="1">
      <c r="A19" s="440">
        <v>4</v>
      </c>
      <c r="B19" s="145"/>
      <c r="C19" s="146" t="s">
        <v>85</v>
      </c>
      <c r="D19" s="147" t="s">
        <v>777</v>
      </c>
      <c r="E19" s="148" t="s">
        <v>522</v>
      </c>
      <c r="F19" s="149" t="s">
        <v>134</v>
      </c>
      <c r="G19" s="149" t="s">
        <v>132</v>
      </c>
      <c r="H19" s="149"/>
      <c r="I19" s="150">
        <v>6</v>
      </c>
      <c r="J19" s="151">
        <v>0.0011633101851851852</v>
      </c>
      <c r="K19" s="439" t="str">
        <f t="shared" si="0"/>
        <v>III A</v>
      </c>
      <c r="L19" s="152" t="s">
        <v>171</v>
      </c>
    </row>
    <row r="20" spans="1:12" s="45" customFormat="1" ht="18" customHeight="1">
      <c r="A20" s="153">
        <f>A19</f>
        <v>4</v>
      </c>
      <c r="B20" s="17">
        <v>136</v>
      </c>
      <c r="C20" s="18" t="s">
        <v>198</v>
      </c>
      <c r="D20" s="19" t="s">
        <v>786</v>
      </c>
      <c r="E20" s="133" t="s">
        <v>787</v>
      </c>
      <c r="F20" s="21" t="s">
        <v>134</v>
      </c>
      <c r="G20" s="21" t="s">
        <v>132</v>
      </c>
      <c r="H20" s="21"/>
      <c r="I20" s="269"/>
      <c r="J20" s="438">
        <f>J19</f>
        <v>0.0011633101851851852</v>
      </c>
      <c r="K20" s="437" t="str">
        <f t="shared" si="0"/>
        <v>III A</v>
      </c>
      <c r="L20" s="154" t="s">
        <v>148</v>
      </c>
    </row>
    <row r="21" spans="1:12" s="45" customFormat="1" ht="18" customHeight="1">
      <c r="A21" s="153">
        <f>A20</f>
        <v>4</v>
      </c>
      <c r="B21" s="17"/>
      <c r="C21" s="18" t="s">
        <v>798</v>
      </c>
      <c r="D21" s="19" t="s">
        <v>799</v>
      </c>
      <c r="E21" s="133" t="s">
        <v>800</v>
      </c>
      <c r="F21" s="21" t="s">
        <v>134</v>
      </c>
      <c r="G21" s="21" t="s">
        <v>132</v>
      </c>
      <c r="H21" s="21"/>
      <c r="I21" s="269"/>
      <c r="J21" s="438">
        <f>J20</f>
        <v>0.0011633101851851852</v>
      </c>
      <c r="K21" s="437" t="str">
        <f t="shared" si="0"/>
        <v>III A</v>
      </c>
      <c r="L21" s="154" t="s">
        <v>148</v>
      </c>
    </row>
    <row r="22" spans="1:12" s="45" customFormat="1" ht="18" customHeight="1" thickBot="1">
      <c r="A22" s="155">
        <f>A21</f>
        <v>4</v>
      </c>
      <c r="B22" s="156">
        <v>141</v>
      </c>
      <c r="C22" s="157" t="s">
        <v>213</v>
      </c>
      <c r="D22" s="158" t="s">
        <v>804</v>
      </c>
      <c r="E22" s="159" t="s">
        <v>805</v>
      </c>
      <c r="F22" s="160" t="s">
        <v>134</v>
      </c>
      <c r="G22" s="160" t="s">
        <v>132</v>
      </c>
      <c r="H22" s="160"/>
      <c r="I22" s="270"/>
      <c r="J22" s="436">
        <f>J21</f>
        <v>0.0011633101851851852</v>
      </c>
      <c r="K22" s="435" t="str">
        <f t="shared" si="0"/>
        <v>III A</v>
      </c>
      <c r="L22" s="161" t="s">
        <v>148</v>
      </c>
    </row>
    <row r="23" spans="1:12" s="45" customFormat="1" ht="18" customHeight="1">
      <c r="A23" s="440">
        <v>5</v>
      </c>
      <c r="B23" s="145">
        <v>25</v>
      </c>
      <c r="C23" s="146" t="s">
        <v>552</v>
      </c>
      <c r="D23" s="147" t="s">
        <v>553</v>
      </c>
      <c r="E23" s="148" t="s">
        <v>554</v>
      </c>
      <c r="F23" s="149" t="s">
        <v>56</v>
      </c>
      <c r="G23" s="149" t="s">
        <v>579</v>
      </c>
      <c r="H23" s="149"/>
      <c r="I23" s="150">
        <v>4</v>
      </c>
      <c r="J23" s="151">
        <v>0.00118125</v>
      </c>
      <c r="K23" s="439" t="str">
        <f t="shared" si="0"/>
        <v>III A</v>
      </c>
      <c r="L23" s="152" t="s">
        <v>555</v>
      </c>
    </row>
    <row r="24" spans="1:12" s="45" customFormat="1" ht="18" customHeight="1">
      <c r="A24" s="153">
        <f>A23</f>
        <v>5</v>
      </c>
      <c r="B24" s="17"/>
      <c r="C24" s="18" t="s">
        <v>105</v>
      </c>
      <c r="D24" s="19" t="s">
        <v>570</v>
      </c>
      <c r="E24" s="133" t="s">
        <v>535</v>
      </c>
      <c r="F24" s="21" t="s">
        <v>56</v>
      </c>
      <c r="G24" s="21" t="s">
        <v>579</v>
      </c>
      <c r="H24" s="21"/>
      <c r="I24" s="269"/>
      <c r="J24" s="438">
        <f>J23</f>
        <v>0.00118125</v>
      </c>
      <c r="K24" s="437" t="str">
        <f t="shared" si="0"/>
        <v>III A</v>
      </c>
      <c r="L24" s="154" t="s">
        <v>551</v>
      </c>
    </row>
    <row r="25" spans="1:12" s="45" customFormat="1" ht="18" customHeight="1">
      <c r="A25" s="153">
        <f>A24</f>
        <v>5</v>
      </c>
      <c r="B25" s="17"/>
      <c r="C25" s="18" t="s">
        <v>373</v>
      </c>
      <c r="D25" s="19" t="s">
        <v>571</v>
      </c>
      <c r="E25" s="133" t="s">
        <v>572</v>
      </c>
      <c r="F25" s="21" t="s">
        <v>56</v>
      </c>
      <c r="G25" s="21" t="s">
        <v>579</v>
      </c>
      <c r="H25" s="21"/>
      <c r="I25" s="269"/>
      <c r="J25" s="438">
        <f>J24</f>
        <v>0.00118125</v>
      </c>
      <c r="K25" s="437" t="str">
        <f t="shared" si="0"/>
        <v>III A</v>
      </c>
      <c r="L25" s="154" t="s">
        <v>551</v>
      </c>
    </row>
    <row r="26" spans="1:12" s="45" customFormat="1" ht="18" customHeight="1" thickBot="1">
      <c r="A26" s="155">
        <f>A25</f>
        <v>5</v>
      </c>
      <c r="B26" s="156"/>
      <c r="C26" s="157" t="s">
        <v>503</v>
      </c>
      <c r="D26" s="158" t="s">
        <v>573</v>
      </c>
      <c r="E26" s="159" t="s">
        <v>574</v>
      </c>
      <c r="F26" s="160" t="s">
        <v>56</v>
      </c>
      <c r="G26" s="160" t="s">
        <v>579</v>
      </c>
      <c r="H26" s="160"/>
      <c r="I26" s="270"/>
      <c r="J26" s="436">
        <f>J25</f>
        <v>0.00118125</v>
      </c>
      <c r="K26" s="435" t="str">
        <f t="shared" si="0"/>
        <v>III A</v>
      </c>
      <c r="L26" s="161" t="s">
        <v>551</v>
      </c>
    </row>
    <row r="27" spans="1:12" s="45" customFormat="1" ht="18" customHeight="1">
      <c r="A27" s="440">
        <v>6</v>
      </c>
      <c r="B27" s="145"/>
      <c r="C27" s="146" t="s">
        <v>736</v>
      </c>
      <c r="D27" s="147" t="s">
        <v>737</v>
      </c>
      <c r="E27" s="148">
        <v>36712</v>
      </c>
      <c r="F27" s="149" t="s">
        <v>129</v>
      </c>
      <c r="G27" s="149" t="s">
        <v>128</v>
      </c>
      <c r="H27" s="149"/>
      <c r="I27" s="150">
        <v>2</v>
      </c>
      <c r="J27" s="151">
        <v>0.0012091435185185185</v>
      </c>
      <c r="K27" s="439" t="str">
        <f t="shared" si="0"/>
        <v>III A</v>
      </c>
      <c r="L27" s="152" t="s">
        <v>170</v>
      </c>
    </row>
    <row r="28" spans="1:12" s="45" customFormat="1" ht="18" customHeight="1">
      <c r="A28" s="153">
        <f>A27</f>
        <v>6</v>
      </c>
      <c r="B28" s="17">
        <v>120</v>
      </c>
      <c r="C28" s="18" t="s">
        <v>745</v>
      </c>
      <c r="D28" s="19" t="s">
        <v>188</v>
      </c>
      <c r="E28" s="133">
        <v>37197</v>
      </c>
      <c r="F28" s="21" t="s">
        <v>129</v>
      </c>
      <c r="G28" s="21" t="s">
        <v>128</v>
      </c>
      <c r="H28" s="21"/>
      <c r="I28" s="269"/>
      <c r="J28" s="438">
        <f>J27</f>
        <v>0.0012091435185185185</v>
      </c>
      <c r="K28" s="437" t="str">
        <f t="shared" si="0"/>
        <v>III A</v>
      </c>
      <c r="L28" s="154" t="s">
        <v>170</v>
      </c>
    </row>
    <row r="29" spans="1:12" s="45" customFormat="1" ht="18" customHeight="1">
      <c r="A29" s="153">
        <f>A28</f>
        <v>6</v>
      </c>
      <c r="B29" s="17">
        <v>121</v>
      </c>
      <c r="C29" s="18" t="s">
        <v>746</v>
      </c>
      <c r="D29" s="19" t="s">
        <v>747</v>
      </c>
      <c r="E29" s="133">
        <v>36997</v>
      </c>
      <c r="F29" s="21" t="s">
        <v>129</v>
      </c>
      <c r="G29" s="21" t="s">
        <v>128</v>
      </c>
      <c r="H29" s="21"/>
      <c r="I29" s="269"/>
      <c r="J29" s="438">
        <f>J28</f>
        <v>0.0012091435185185185</v>
      </c>
      <c r="K29" s="437" t="str">
        <f t="shared" si="0"/>
        <v>III A</v>
      </c>
      <c r="L29" s="154" t="s">
        <v>170</v>
      </c>
    </row>
    <row r="30" spans="1:12" s="45" customFormat="1" ht="18" customHeight="1" thickBot="1">
      <c r="A30" s="155">
        <f>A29</f>
        <v>6</v>
      </c>
      <c r="B30" s="156">
        <v>122</v>
      </c>
      <c r="C30" s="157" t="s">
        <v>65</v>
      </c>
      <c r="D30" s="158" t="s">
        <v>750</v>
      </c>
      <c r="E30" s="159">
        <v>37388</v>
      </c>
      <c r="F30" s="160" t="s">
        <v>129</v>
      </c>
      <c r="G30" s="160" t="s">
        <v>128</v>
      </c>
      <c r="H30" s="160"/>
      <c r="I30" s="270"/>
      <c r="J30" s="436">
        <f>J29</f>
        <v>0.0012091435185185185</v>
      </c>
      <c r="K30" s="435" t="str">
        <f t="shared" si="0"/>
        <v>III A</v>
      </c>
      <c r="L30" s="161" t="s">
        <v>251</v>
      </c>
    </row>
    <row r="31" spans="1:12" s="45" customFormat="1" ht="18" customHeight="1">
      <c r="A31" s="440">
        <v>7</v>
      </c>
      <c r="B31" s="145"/>
      <c r="C31" s="146" t="s">
        <v>105</v>
      </c>
      <c r="D31" s="147" t="s">
        <v>846</v>
      </c>
      <c r="E31" s="148" t="s">
        <v>847</v>
      </c>
      <c r="F31" s="149" t="s">
        <v>140</v>
      </c>
      <c r="G31" s="149" t="s">
        <v>662</v>
      </c>
      <c r="H31" s="149"/>
      <c r="I31" s="150"/>
      <c r="J31" s="151">
        <v>0.0012207175925925925</v>
      </c>
      <c r="K31" s="439" t="str">
        <f t="shared" si="0"/>
        <v>III A</v>
      </c>
      <c r="L31" s="152" t="s">
        <v>139</v>
      </c>
    </row>
    <row r="32" spans="1:12" s="45" customFormat="1" ht="18" customHeight="1">
      <c r="A32" s="153">
        <f>A31</f>
        <v>7</v>
      </c>
      <c r="B32" s="17"/>
      <c r="C32" s="18" t="s">
        <v>850</v>
      </c>
      <c r="D32" s="19" t="s">
        <v>851</v>
      </c>
      <c r="E32" s="133" t="s">
        <v>852</v>
      </c>
      <c r="F32" s="21" t="s">
        <v>140</v>
      </c>
      <c r="G32" s="21" t="s">
        <v>662</v>
      </c>
      <c r="H32" s="21"/>
      <c r="I32" s="269"/>
      <c r="J32" s="438">
        <f>J31</f>
        <v>0.0012207175925925925</v>
      </c>
      <c r="K32" s="437" t="str">
        <f t="shared" si="0"/>
        <v>III A</v>
      </c>
      <c r="L32" s="154" t="s">
        <v>139</v>
      </c>
    </row>
    <row r="33" spans="1:12" s="45" customFormat="1" ht="18" customHeight="1">
      <c r="A33" s="153">
        <f>A32</f>
        <v>7</v>
      </c>
      <c r="B33" s="17"/>
      <c r="C33" s="18" t="s">
        <v>853</v>
      </c>
      <c r="D33" s="19" t="s">
        <v>854</v>
      </c>
      <c r="E33" s="133" t="s">
        <v>776</v>
      </c>
      <c r="F33" s="21" t="s">
        <v>140</v>
      </c>
      <c r="G33" s="21" t="s">
        <v>662</v>
      </c>
      <c r="H33" s="21"/>
      <c r="I33" s="269"/>
      <c r="J33" s="438">
        <f>J32</f>
        <v>0.0012207175925925925</v>
      </c>
      <c r="K33" s="437" t="str">
        <f t="shared" si="0"/>
        <v>III A</v>
      </c>
      <c r="L33" s="154" t="s">
        <v>259</v>
      </c>
    </row>
    <row r="34" spans="1:12" s="45" customFormat="1" ht="18" customHeight="1" thickBot="1">
      <c r="A34" s="155">
        <f>A33</f>
        <v>7</v>
      </c>
      <c r="B34" s="156"/>
      <c r="C34" s="157" t="s">
        <v>226</v>
      </c>
      <c r="D34" s="158" t="s">
        <v>855</v>
      </c>
      <c r="E34" s="159" t="s">
        <v>856</v>
      </c>
      <c r="F34" s="160" t="s">
        <v>140</v>
      </c>
      <c r="G34" s="160" t="s">
        <v>662</v>
      </c>
      <c r="H34" s="160"/>
      <c r="I34" s="270"/>
      <c r="J34" s="436">
        <f>J33</f>
        <v>0.0012207175925925925</v>
      </c>
      <c r="K34" s="435" t="str">
        <f t="shared" si="0"/>
        <v>III A</v>
      </c>
      <c r="L34" s="161" t="s">
        <v>259</v>
      </c>
    </row>
    <row r="35" spans="1:12" s="45" customFormat="1" ht="18" customHeight="1">
      <c r="A35" s="440">
        <v>8</v>
      </c>
      <c r="B35" s="145"/>
      <c r="C35" s="146" t="s">
        <v>101</v>
      </c>
      <c r="D35" s="147" t="s">
        <v>461</v>
      </c>
      <c r="E35" s="148">
        <v>36549</v>
      </c>
      <c r="F35" s="149" t="s">
        <v>208</v>
      </c>
      <c r="G35" s="149"/>
      <c r="H35" s="149"/>
      <c r="I35" s="150"/>
      <c r="J35" s="151">
        <v>0.001236111111111111</v>
      </c>
      <c r="K35" s="439" t="str">
        <f t="shared" si="0"/>
        <v>I JA</v>
      </c>
      <c r="L35" s="152" t="s">
        <v>209</v>
      </c>
    </row>
    <row r="36" spans="1:12" s="45" customFormat="1" ht="18" customHeight="1">
      <c r="A36" s="153">
        <f>A35</f>
        <v>8</v>
      </c>
      <c r="B36" s="17"/>
      <c r="C36" s="18" t="s">
        <v>130</v>
      </c>
      <c r="D36" s="19" t="s">
        <v>462</v>
      </c>
      <c r="E36" s="133">
        <v>36648</v>
      </c>
      <c r="F36" s="21" t="s">
        <v>208</v>
      </c>
      <c r="G36" s="21"/>
      <c r="H36" s="21"/>
      <c r="I36" s="269"/>
      <c r="J36" s="438">
        <f>J35</f>
        <v>0.001236111111111111</v>
      </c>
      <c r="K36" s="437" t="str">
        <f t="shared" si="0"/>
        <v>I JA</v>
      </c>
      <c r="L36" s="154" t="s">
        <v>209</v>
      </c>
    </row>
    <row r="37" spans="1:12" s="45" customFormat="1" ht="18" customHeight="1">
      <c r="A37" s="153">
        <f>A36</f>
        <v>8</v>
      </c>
      <c r="B37" s="17"/>
      <c r="C37" s="18" t="s">
        <v>222</v>
      </c>
      <c r="D37" s="19" t="s">
        <v>462</v>
      </c>
      <c r="E37" s="133">
        <v>37101</v>
      </c>
      <c r="F37" s="21" t="s">
        <v>208</v>
      </c>
      <c r="G37" s="21"/>
      <c r="H37" s="21"/>
      <c r="I37" s="269"/>
      <c r="J37" s="438">
        <f>J36</f>
        <v>0.001236111111111111</v>
      </c>
      <c r="K37" s="437" t="str">
        <f t="shared" si="0"/>
        <v>I JA</v>
      </c>
      <c r="L37" s="154" t="s">
        <v>209</v>
      </c>
    </row>
    <row r="38" spans="1:12" s="45" customFormat="1" ht="18" customHeight="1" thickBot="1">
      <c r="A38" s="155">
        <f>A37</f>
        <v>8</v>
      </c>
      <c r="B38" s="156"/>
      <c r="C38" s="157" t="s">
        <v>464</v>
      </c>
      <c r="D38" s="158" t="s">
        <v>465</v>
      </c>
      <c r="E38" s="159">
        <v>37514</v>
      </c>
      <c r="F38" s="160" t="s">
        <v>208</v>
      </c>
      <c r="G38" s="160"/>
      <c r="H38" s="160"/>
      <c r="I38" s="270"/>
      <c r="J38" s="436">
        <f>J37</f>
        <v>0.001236111111111111</v>
      </c>
      <c r="K38" s="435" t="str">
        <f t="shared" si="0"/>
        <v>I JA</v>
      </c>
      <c r="L38" s="161" t="s">
        <v>209</v>
      </c>
    </row>
  </sheetData>
  <sheetProtection/>
  <printOptions horizontalCentered="1"/>
  <pageMargins left="0.3937007874015748" right="0.3937007874015748" top="0.35433070866141736" bottom="0.2362204724409449" header="0.15748031496062992" footer="0.1968503937007874"/>
  <pageSetup horizontalDpi="600" verticalDpi="600" orientation="landscape" paperSize="9" scale="85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A1:HR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232" customWidth="1"/>
    <col min="2" max="2" width="5.421875" style="232" hidden="1" customWidth="1"/>
    <col min="3" max="3" width="9.7109375" style="233" customWidth="1"/>
    <col min="4" max="4" width="11.00390625" style="233" customWidth="1"/>
    <col min="5" max="5" width="10.7109375" style="255" customWidth="1"/>
    <col min="6" max="6" width="12.00390625" style="238" bestFit="1" customWidth="1"/>
    <col min="7" max="7" width="12.8515625" style="238" bestFit="1" customWidth="1"/>
    <col min="8" max="8" width="11.28125" style="235" bestFit="1" customWidth="1"/>
    <col min="9" max="9" width="5.8515625" style="73" bestFit="1" customWidth="1"/>
    <col min="10" max="20" width="4.7109375" style="233" customWidth="1"/>
    <col min="21" max="21" width="7.00390625" style="233" customWidth="1"/>
    <col min="22" max="22" width="5.8515625" style="233" customWidth="1"/>
    <col min="23" max="23" width="8.421875" style="233" bestFit="1" customWidth="1"/>
    <col min="24" max="226" width="9.140625" style="233" customWidth="1"/>
    <col min="227" max="16384" width="9.140625" style="256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35" s="37" customFormat="1" ht="12" customHeight="1">
      <c r="A3" s="79"/>
      <c r="B3" s="79"/>
      <c r="C3" s="45"/>
      <c r="D3" s="50"/>
      <c r="E3" s="56"/>
      <c r="F3" s="51"/>
      <c r="G3" s="51"/>
      <c r="H3" s="73"/>
      <c r="I3" s="73"/>
      <c r="J3" s="73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</row>
    <row r="4" spans="1:35" s="60" customFormat="1" ht="16.5" thickBot="1">
      <c r="A4" s="75"/>
      <c r="B4" s="75"/>
      <c r="C4" s="61" t="s">
        <v>26</v>
      </c>
      <c r="D4" s="61"/>
      <c r="E4" s="62"/>
      <c r="F4" s="74"/>
      <c r="G4" s="63"/>
      <c r="H4" s="75"/>
      <c r="I4" s="75"/>
      <c r="J4" s="75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3:20" s="236" customFormat="1" ht="18" customHeight="1" thickBot="1">
      <c r="C5" s="231"/>
      <c r="D5" s="231"/>
      <c r="E5" s="234"/>
      <c r="F5" s="237"/>
      <c r="G5" s="237"/>
      <c r="H5" s="238"/>
      <c r="I5" s="59"/>
      <c r="J5" s="475" t="s">
        <v>9</v>
      </c>
      <c r="K5" s="476"/>
      <c r="L5" s="476"/>
      <c r="M5" s="476"/>
      <c r="N5" s="476"/>
      <c r="O5" s="476"/>
      <c r="P5" s="476"/>
      <c r="Q5" s="476"/>
      <c r="R5" s="476"/>
      <c r="S5" s="476"/>
      <c r="T5" s="477"/>
    </row>
    <row r="6" spans="1:23" s="249" customFormat="1" ht="18" customHeight="1" thickBot="1">
      <c r="A6" s="97" t="s">
        <v>969</v>
      </c>
      <c r="B6" s="257"/>
      <c r="C6" s="239" t="s">
        <v>0</v>
      </c>
      <c r="D6" s="240" t="s">
        <v>1</v>
      </c>
      <c r="E6" s="241" t="s">
        <v>10</v>
      </c>
      <c r="F6" s="242" t="s">
        <v>2</v>
      </c>
      <c r="G6" s="242" t="s">
        <v>3</v>
      </c>
      <c r="H6" s="243" t="s">
        <v>16</v>
      </c>
      <c r="I6" s="260" t="s">
        <v>41</v>
      </c>
      <c r="J6" s="244">
        <v>1.2</v>
      </c>
      <c r="K6" s="244">
        <v>1.25</v>
      </c>
      <c r="L6" s="244">
        <v>1.3</v>
      </c>
      <c r="M6" s="244">
        <v>1.35</v>
      </c>
      <c r="N6" s="244">
        <v>1.4</v>
      </c>
      <c r="O6" s="244">
        <v>1.45</v>
      </c>
      <c r="P6" s="244">
        <v>1.5</v>
      </c>
      <c r="Q6" s="244">
        <v>1.55</v>
      </c>
      <c r="R6" s="244">
        <v>1.6</v>
      </c>
      <c r="S6" s="244">
        <v>1.65</v>
      </c>
      <c r="T6" s="245">
        <v>1.73</v>
      </c>
      <c r="U6" s="246" t="s">
        <v>8</v>
      </c>
      <c r="V6" s="247" t="s">
        <v>14</v>
      </c>
      <c r="W6" s="248" t="s">
        <v>5</v>
      </c>
    </row>
    <row r="7" spans="1:23" s="254" customFormat="1" ht="18" customHeight="1">
      <c r="A7" s="250">
        <v>1</v>
      </c>
      <c r="B7" s="258"/>
      <c r="C7" s="328" t="s">
        <v>110</v>
      </c>
      <c r="D7" s="327" t="s">
        <v>675</v>
      </c>
      <c r="E7" s="329" t="s">
        <v>676</v>
      </c>
      <c r="F7" s="330" t="s">
        <v>236</v>
      </c>
      <c r="G7" s="330" t="s">
        <v>662</v>
      </c>
      <c r="H7" s="330"/>
      <c r="I7" s="261">
        <v>16</v>
      </c>
      <c r="J7" s="259"/>
      <c r="K7" s="251"/>
      <c r="L7" s="251"/>
      <c r="M7" s="251"/>
      <c r="N7" s="251"/>
      <c r="O7" s="251"/>
      <c r="P7" s="251"/>
      <c r="Q7" s="251" t="s">
        <v>970</v>
      </c>
      <c r="R7" s="251" t="s">
        <v>971</v>
      </c>
      <c r="S7" s="251" t="s">
        <v>972</v>
      </c>
      <c r="T7" s="251" t="s">
        <v>973</v>
      </c>
      <c r="U7" s="252">
        <v>1.65</v>
      </c>
      <c r="V7" s="253" t="str">
        <f>IF(ISBLANK(U7),"",IF(U7&gt;=1.75,"KSM",IF(U7&gt;=1.65,"I A",IF(U7&gt;=1.5,"II A",IF(U7&gt;=1.39,"III A",IF(U7&gt;=1.3,"I JA",IF(U7&gt;=1.22,"II JA",IF(U7&gt;=1.15,"III JA"))))))))</f>
        <v>I A</v>
      </c>
      <c r="W7" s="331" t="s">
        <v>667</v>
      </c>
    </row>
    <row r="8" spans="1:23" s="254" customFormat="1" ht="18" customHeight="1">
      <c r="A8" s="250">
        <v>2</v>
      </c>
      <c r="B8" s="258"/>
      <c r="C8" s="328" t="s">
        <v>126</v>
      </c>
      <c r="D8" s="339" t="s">
        <v>470</v>
      </c>
      <c r="E8" s="329">
        <v>36921</v>
      </c>
      <c r="F8" s="330" t="s">
        <v>104</v>
      </c>
      <c r="G8" s="330" t="s">
        <v>96</v>
      </c>
      <c r="H8" s="330"/>
      <c r="I8" s="262">
        <v>12</v>
      </c>
      <c r="J8" s="259"/>
      <c r="K8" s="251"/>
      <c r="L8" s="251"/>
      <c r="M8" s="251"/>
      <c r="N8" s="251" t="s">
        <v>970</v>
      </c>
      <c r="O8" s="251" t="s">
        <v>970</v>
      </c>
      <c r="P8" s="251" t="s">
        <v>970</v>
      </c>
      <c r="Q8" s="251" t="s">
        <v>970</v>
      </c>
      <c r="R8" s="251" t="s">
        <v>970</v>
      </c>
      <c r="S8" s="251" t="s">
        <v>973</v>
      </c>
      <c r="T8" s="251"/>
      <c r="U8" s="252">
        <v>1.6</v>
      </c>
      <c r="V8" s="253" t="str">
        <f>IF(ISBLANK(U8),"",IF(U8&gt;=1.75,"KSM",IF(U8&gt;=1.65,"I A",IF(U8&gt;=1.5,"II A",IF(U8&gt;=1.39,"III A",IF(U8&gt;=1.3,"I JA",IF(U8&gt;=1.22,"II JA",IF(U8&gt;=1.15,"III JA"))))))))</f>
        <v>II A</v>
      </c>
      <c r="W8" s="331" t="s">
        <v>163</v>
      </c>
    </row>
    <row r="9" spans="1:23" s="254" customFormat="1" ht="18" customHeight="1">
      <c r="A9" s="250">
        <v>3</v>
      </c>
      <c r="B9" s="258"/>
      <c r="C9" s="328" t="s">
        <v>189</v>
      </c>
      <c r="D9" s="327" t="s">
        <v>717</v>
      </c>
      <c r="E9" s="329" t="s">
        <v>718</v>
      </c>
      <c r="F9" s="330" t="s">
        <v>127</v>
      </c>
      <c r="G9" s="330" t="s">
        <v>244</v>
      </c>
      <c r="H9" s="330"/>
      <c r="I9" s="262">
        <v>9</v>
      </c>
      <c r="J9" s="259"/>
      <c r="K9" s="251"/>
      <c r="L9" s="251"/>
      <c r="M9" s="251" t="s">
        <v>971</v>
      </c>
      <c r="N9" s="251" t="s">
        <v>971</v>
      </c>
      <c r="O9" s="251" t="s">
        <v>972</v>
      </c>
      <c r="P9" s="251" t="s">
        <v>973</v>
      </c>
      <c r="Q9" s="251"/>
      <c r="R9" s="251"/>
      <c r="S9" s="251"/>
      <c r="T9" s="251"/>
      <c r="U9" s="252">
        <v>1.45</v>
      </c>
      <c r="V9" s="253" t="str">
        <f>IF(ISBLANK(U9),"",IF(U9&gt;=1.75,"KSM",IF(U9&gt;=1.65,"I A",IF(U9&gt;=1.5,"II A",IF(U9&gt;=1.39,"III A",IF(U9&gt;=1.3,"I JA",IF(U9&gt;=1.22,"II JA",IF(U9&gt;=1.15,"III JA"))))))))</f>
        <v>III A</v>
      </c>
      <c r="W9" s="331" t="s">
        <v>245</v>
      </c>
    </row>
    <row r="10" spans="1:23" s="254" customFormat="1" ht="18" customHeight="1">
      <c r="A10" s="250">
        <v>4</v>
      </c>
      <c r="B10" s="258"/>
      <c r="C10" s="328" t="s">
        <v>562</v>
      </c>
      <c r="D10" s="327" t="s">
        <v>563</v>
      </c>
      <c r="E10" s="329" t="s">
        <v>564</v>
      </c>
      <c r="F10" s="330" t="s">
        <v>56</v>
      </c>
      <c r="G10" s="330" t="s">
        <v>579</v>
      </c>
      <c r="H10" s="330"/>
      <c r="I10" s="262">
        <v>7</v>
      </c>
      <c r="J10" s="259" t="s">
        <v>970</v>
      </c>
      <c r="K10" s="251" t="s">
        <v>970</v>
      </c>
      <c r="L10" s="251" t="s">
        <v>971</v>
      </c>
      <c r="M10" s="251" t="s">
        <v>970</v>
      </c>
      <c r="N10" s="251" t="s">
        <v>973</v>
      </c>
      <c r="O10" s="251"/>
      <c r="P10" s="251"/>
      <c r="Q10" s="251"/>
      <c r="R10" s="251"/>
      <c r="S10" s="251"/>
      <c r="T10" s="251"/>
      <c r="U10" s="252">
        <v>1.35</v>
      </c>
      <c r="V10" s="253" t="str">
        <f>IF(ISBLANK(U10),"",IF(U10&gt;=1.75,"KSM",IF(U10&gt;=1.65,"I A",IF(U10&gt;=1.5,"II A",IF(U10&gt;=1.39,"III A",IF(U10&gt;=1.3,"I JA",IF(U10&gt;=1.22,"II JA",IF(U10&gt;=1.15,"III JA"))))))))</f>
        <v>I JA</v>
      </c>
      <c r="W10" s="331" t="s">
        <v>551</v>
      </c>
    </row>
    <row r="11" spans="36:226" ht="18" customHeight="1"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  <c r="EE11" s="256"/>
      <c r="EF11" s="256"/>
      <c r="EG11" s="256"/>
      <c r="EH11" s="256"/>
      <c r="EI11" s="256"/>
      <c r="EJ11" s="256"/>
      <c r="EK11" s="256"/>
      <c r="EL11" s="256"/>
      <c r="EM11" s="256"/>
      <c r="EN11" s="256"/>
      <c r="EO11" s="256"/>
      <c r="EP11" s="256"/>
      <c r="EQ11" s="256"/>
      <c r="ER11" s="256"/>
      <c r="ES11" s="256"/>
      <c r="ET11" s="256"/>
      <c r="EU11" s="256"/>
      <c r="EV11" s="256"/>
      <c r="EW11" s="256"/>
      <c r="EX11" s="256"/>
      <c r="EY11" s="256"/>
      <c r="EZ11" s="256"/>
      <c r="FA11" s="256"/>
      <c r="FB11" s="256"/>
      <c r="FC11" s="256"/>
      <c r="FD11" s="256"/>
      <c r="FE11" s="256"/>
      <c r="FF11" s="256"/>
      <c r="FG11" s="256"/>
      <c r="FH11" s="256"/>
      <c r="FI11" s="256"/>
      <c r="FJ11" s="256"/>
      <c r="FK11" s="256"/>
      <c r="FL11" s="256"/>
      <c r="FM11" s="256"/>
      <c r="FN11" s="256"/>
      <c r="FO11" s="256"/>
      <c r="FP11" s="256"/>
      <c r="FQ11" s="256"/>
      <c r="FR11" s="256"/>
      <c r="FS11" s="256"/>
      <c r="FT11" s="256"/>
      <c r="FU11" s="256"/>
      <c r="FV11" s="256"/>
      <c r="FW11" s="256"/>
      <c r="FX11" s="256"/>
      <c r="FY11" s="256"/>
      <c r="FZ11" s="256"/>
      <c r="GA11" s="256"/>
      <c r="GB11" s="256"/>
      <c r="GC11" s="256"/>
      <c r="GD11" s="256"/>
      <c r="GE11" s="256"/>
      <c r="GF11" s="256"/>
      <c r="GG11" s="256"/>
      <c r="GH11" s="256"/>
      <c r="GI11" s="256"/>
      <c r="GJ11" s="256"/>
      <c r="GK11" s="256"/>
      <c r="GL11" s="256"/>
      <c r="GM11" s="256"/>
      <c r="GN11" s="256"/>
      <c r="GO11" s="256"/>
      <c r="GP11" s="256"/>
      <c r="GQ11" s="256"/>
      <c r="GR11" s="256"/>
      <c r="GS11" s="256"/>
      <c r="GT11" s="256"/>
      <c r="GU11" s="256"/>
      <c r="GV11" s="256"/>
      <c r="GW11" s="256"/>
      <c r="GX11" s="256"/>
      <c r="GY11" s="256"/>
      <c r="GZ11" s="256"/>
      <c r="HA11" s="256"/>
      <c r="HB11" s="256"/>
      <c r="HC11" s="256"/>
      <c r="HD11" s="256"/>
      <c r="HE11" s="256"/>
      <c r="HF11" s="256"/>
      <c r="HG11" s="256"/>
      <c r="HH11" s="256"/>
      <c r="HI11" s="256"/>
      <c r="HJ11" s="256"/>
      <c r="HK11" s="256"/>
      <c r="HL11" s="256"/>
      <c r="HM11" s="256"/>
      <c r="HN11" s="256"/>
      <c r="HO11" s="256"/>
      <c r="HP11" s="256"/>
      <c r="HQ11" s="256"/>
      <c r="HR11" s="256"/>
    </row>
  </sheetData>
  <sheetProtection/>
  <mergeCells count="1">
    <mergeCell ref="J5:T5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9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Q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397" customWidth="1"/>
    <col min="2" max="2" width="5.421875" style="397" hidden="1" customWidth="1"/>
    <col min="3" max="3" width="9.7109375" style="396" customWidth="1"/>
    <col min="4" max="4" width="11.00390625" style="396" customWidth="1"/>
    <col min="5" max="5" width="10.7109375" style="395" customWidth="1"/>
    <col min="6" max="6" width="12.00390625" style="419" bestFit="1" customWidth="1"/>
    <col min="7" max="7" width="12.8515625" style="419" bestFit="1" customWidth="1"/>
    <col min="8" max="8" width="11.28125" style="394" bestFit="1" customWidth="1"/>
    <col min="9" max="9" width="5.8515625" style="430" bestFit="1" customWidth="1"/>
    <col min="10" max="20" width="4.7109375" style="396" customWidth="1"/>
    <col min="21" max="21" width="5.8515625" style="396" customWidth="1"/>
    <col min="22" max="22" width="15.140625" style="396" bestFit="1" customWidth="1"/>
    <col min="23" max="225" width="9.140625" style="396" customWidth="1"/>
    <col min="226" max="16384" width="9.140625" style="393" customWidth="1"/>
  </cols>
  <sheetData>
    <row r="1" spans="1:12" s="348" customFormat="1" ht="15.75">
      <c r="A1" s="347" t="s">
        <v>194</v>
      </c>
      <c r="D1" s="349"/>
      <c r="E1" s="350"/>
      <c r="F1" s="350"/>
      <c r="G1" s="350"/>
      <c r="H1" s="351"/>
      <c r="I1" s="351"/>
      <c r="J1" s="352"/>
      <c r="K1" s="353"/>
      <c r="L1" s="353"/>
    </row>
    <row r="2" spans="1:12" s="348" customFormat="1" ht="15.75">
      <c r="A2" s="348" t="s">
        <v>195</v>
      </c>
      <c r="D2" s="349"/>
      <c r="E2" s="350"/>
      <c r="F2" s="350"/>
      <c r="G2" s="351"/>
      <c r="H2" s="351"/>
      <c r="I2" s="352"/>
      <c r="J2" s="352"/>
      <c r="K2" s="352"/>
      <c r="L2" s="354"/>
    </row>
    <row r="3" spans="1:34" s="428" customFormat="1" ht="12" customHeight="1">
      <c r="A3" s="434"/>
      <c r="B3" s="434"/>
      <c r="C3" s="385"/>
      <c r="D3" s="433"/>
      <c r="E3" s="432"/>
      <c r="F3" s="431"/>
      <c r="G3" s="431"/>
      <c r="H3" s="430"/>
      <c r="I3" s="430"/>
      <c r="J3" s="430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</row>
    <row r="4" spans="1:35" s="424" customFormat="1" ht="16.5" thickBot="1">
      <c r="A4" s="427"/>
      <c r="B4" s="427"/>
      <c r="C4" s="348" t="s">
        <v>283</v>
      </c>
      <c r="D4" s="348"/>
      <c r="E4" s="349"/>
      <c r="F4" s="350"/>
      <c r="G4" s="426"/>
      <c r="H4" s="427"/>
      <c r="I4" s="427"/>
      <c r="J4" s="427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3:20" s="423" customFormat="1" ht="18" customHeight="1" thickBot="1">
      <c r="C5" s="422"/>
      <c r="D5" s="422"/>
      <c r="E5" s="421"/>
      <c r="F5" s="420"/>
      <c r="G5" s="420"/>
      <c r="H5" s="419"/>
      <c r="I5" s="418"/>
      <c r="J5" s="478" t="s">
        <v>9</v>
      </c>
      <c r="K5" s="479"/>
      <c r="L5" s="479"/>
      <c r="M5" s="479"/>
      <c r="N5" s="479"/>
      <c r="O5" s="479"/>
      <c r="P5" s="479"/>
      <c r="Q5" s="479"/>
      <c r="R5" s="479"/>
      <c r="S5" s="479"/>
      <c r="T5" s="480"/>
    </row>
    <row r="6" spans="1:23" s="405" customFormat="1" ht="18" customHeight="1" thickBot="1">
      <c r="A6" s="367" t="s">
        <v>969</v>
      </c>
      <c r="B6" s="417"/>
      <c r="C6" s="416" t="s">
        <v>0</v>
      </c>
      <c r="D6" s="415" t="s">
        <v>1</v>
      </c>
      <c r="E6" s="414" t="s">
        <v>10</v>
      </c>
      <c r="F6" s="413" t="s">
        <v>2</v>
      </c>
      <c r="G6" s="413" t="s">
        <v>3</v>
      </c>
      <c r="H6" s="412" t="s">
        <v>16</v>
      </c>
      <c r="I6" s="411" t="s">
        <v>41</v>
      </c>
      <c r="J6" s="410">
        <v>1.2</v>
      </c>
      <c r="K6" s="410">
        <v>1.25</v>
      </c>
      <c r="L6" s="410">
        <v>1.3</v>
      </c>
      <c r="M6" s="410">
        <v>1.35</v>
      </c>
      <c r="N6" s="410"/>
      <c r="O6" s="410"/>
      <c r="P6" s="410"/>
      <c r="Q6" s="410"/>
      <c r="R6" s="410"/>
      <c r="S6" s="410"/>
      <c r="T6" s="409"/>
      <c r="U6" s="408" t="s">
        <v>8</v>
      </c>
      <c r="V6" s="407" t="s">
        <v>14</v>
      </c>
      <c r="W6" s="406" t="s">
        <v>5</v>
      </c>
    </row>
    <row r="7" spans="1:23" s="398" customFormat="1" ht="18" customHeight="1">
      <c r="A7" s="404">
        <v>1</v>
      </c>
      <c r="B7" s="403"/>
      <c r="C7" s="379" t="s">
        <v>770</v>
      </c>
      <c r="D7" s="452" t="s">
        <v>771</v>
      </c>
      <c r="E7" s="380">
        <v>36648</v>
      </c>
      <c r="F7" s="381" t="s">
        <v>53</v>
      </c>
      <c r="G7" s="381" t="s">
        <v>149</v>
      </c>
      <c r="H7" s="381" t="s">
        <v>179</v>
      </c>
      <c r="I7" s="402">
        <v>12</v>
      </c>
      <c r="J7" s="401" t="s">
        <v>970</v>
      </c>
      <c r="K7" s="400" t="s">
        <v>970</v>
      </c>
      <c r="L7" s="400" t="s">
        <v>970</v>
      </c>
      <c r="M7" s="400" t="s">
        <v>974</v>
      </c>
      <c r="N7" s="400"/>
      <c r="O7" s="400"/>
      <c r="P7" s="400"/>
      <c r="Q7" s="400"/>
      <c r="R7" s="400"/>
      <c r="S7" s="400"/>
      <c r="T7" s="400"/>
      <c r="U7" s="399">
        <v>1.3</v>
      </c>
      <c r="V7" s="378" t="str">
        <f>IF(ISBLANK(U7),"",IF(U7&gt;=1.75,"KSM",IF(U7&gt;=1.65,"I A",IF(U7&gt;=1.5,"II A",IF(U7&gt;=1.39,"III A",IF(U7&gt;=1.3,"I JA",IF(U7&gt;=1.22,"II JA",IF(U7&gt;=1.15,"III JA"))))))))</f>
        <v>I JA</v>
      </c>
      <c r="W7" s="386" t="s">
        <v>178</v>
      </c>
    </row>
    <row r="8" spans="35:225" ht="18" customHeight="1">
      <c r="AI8" s="393"/>
      <c r="AJ8" s="393"/>
      <c r="AK8" s="393"/>
      <c r="AL8" s="393"/>
      <c r="AM8" s="393"/>
      <c r="AN8" s="393"/>
      <c r="AO8" s="393"/>
      <c r="AP8" s="393"/>
      <c r="AQ8" s="393"/>
      <c r="AR8" s="393"/>
      <c r="AS8" s="393"/>
      <c r="AT8" s="393"/>
      <c r="AU8" s="393"/>
      <c r="AV8" s="393"/>
      <c r="AW8" s="393"/>
      <c r="AX8" s="393"/>
      <c r="AY8" s="393"/>
      <c r="AZ8" s="393"/>
      <c r="BA8" s="393"/>
      <c r="BB8" s="393"/>
      <c r="BC8" s="393"/>
      <c r="BD8" s="393"/>
      <c r="BE8" s="393"/>
      <c r="BF8" s="393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93"/>
      <c r="BR8" s="393"/>
      <c r="BS8" s="393"/>
      <c r="BT8" s="393"/>
      <c r="BU8" s="393"/>
      <c r="BV8" s="393"/>
      <c r="BW8" s="393"/>
      <c r="BX8" s="393"/>
      <c r="BY8" s="393"/>
      <c r="BZ8" s="393"/>
      <c r="CA8" s="393"/>
      <c r="CB8" s="393"/>
      <c r="CC8" s="393"/>
      <c r="CD8" s="393"/>
      <c r="CE8" s="393"/>
      <c r="CF8" s="393"/>
      <c r="CG8" s="393"/>
      <c r="CH8" s="393"/>
      <c r="CI8" s="393"/>
      <c r="CJ8" s="393"/>
      <c r="CK8" s="393"/>
      <c r="CL8" s="393"/>
      <c r="CM8" s="393"/>
      <c r="CN8" s="393"/>
      <c r="CO8" s="393"/>
      <c r="CP8" s="393"/>
      <c r="CQ8" s="393"/>
      <c r="CR8" s="393"/>
      <c r="CS8" s="393"/>
      <c r="CT8" s="393"/>
      <c r="CU8" s="393"/>
      <c r="CV8" s="393"/>
      <c r="CW8" s="393"/>
      <c r="CX8" s="393"/>
      <c r="CY8" s="393"/>
      <c r="CZ8" s="393"/>
      <c r="DA8" s="393"/>
      <c r="DB8" s="393"/>
      <c r="DC8" s="393"/>
      <c r="DD8" s="393"/>
      <c r="DE8" s="393"/>
      <c r="DF8" s="393"/>
      <c r="DG8" s="393"/>
      <c r="DH8" s="393"/>
      <c r="DI8" s="393"/>
      <c r="DJ8" s="393"/>
      <c r="DK8" s="393"/>
      <c r="DL8" s="393"/>
      <c r="DM8" s="393"/>
      <c r="DN8" s="393"/>
      <c r="DO8" s="393"/>
      <c r="DP8" s="393"/>
      <c r="DQ8" s="393"/>
      <c r="DR8" s="393"/>
      <c r="DS8" s="393"/>
      <c r="DT8" s="393"/>
      <c r="DU8" s="393"/>
      <c r="DV8" s="393"/>
      <c r="DW8" s="393"/>
      <c r="DX8" s="393"/>
      <c r="DY8" s="393"/>
      <c r="DZ8" s="393"/>
      <c r="EA8" s="393"/>
      <c r="EB8" s="393"/>
      <c r="EC8" s="393"/>
      <c r="ED8" s="393"/>
      <c r="EE8" s="393"/>
      <c r="EF8" s="393"/>
      <c r="EG8" s="393"/>
      <c r="EH8" s="393"/>
      <c r="EI8" s="393"/>
      <c r="EJ8" s="393"/>
      <c r="EK8" s="393"/>
      <c r="EL8" s="393"/>
      <c r="EM8" s="393"/>
      <c r="EN8" s="393"/>
      <c r="EO8" s="393"/>
      <c r="EP8" s="393"/>
      <c r="EQ8" s="393"/>
      <c r="ER8" s="393"/>
      <c r="ES8" s="393"/>
      <c r="ET8" s="393"/>
      <c r="EU8" s="393"/>
      <c r="EV8" s="393"/>
      <c r="EW8" s="393"/>
      <c r="EX8" s="393"/>
      <c r="EY8" s="393"/>
      <c r="EZ8" s="393"/>
      <c r="FA8" s="393"/>
      <c r="FB8" s="393"/>
      <c r="FC8" s="393"/>
      <c r="FD8" s="393"/>
      <c r="FE8" s="393"/>
      <c r="FF8" s="393"/>
      <c r="FG8" s="393"/>
      <c r="FH8" s="393"/>
      <c r="FI8" s="393"/>
      <c r="FJ8" s="393"/>
      <c r="FK8" s="393"/>
      <c r="FL8" s="393"/>
      <c r="FM8" s="393"/>
      <c r="FN8" s="393"/>
      <c r="FO8" s="393"/>
      <c r="FP8" s="393"/>
      <c r="FQ8" s="393"/>
      <c r="FR8" s="393"/>
      <c r="FS8" s="393"/>
      <c r="FT8" s="393"/>
      <c r="FU8" s="393"/>
      <c r="FV8" s="393"/>
      <c r="FW8" s="393"/>
      <c r="FX8" s="393"/>
      <c r="FY8" s="393"/>
      <c r="FZ8" s="393"/>
      <c r="GA8" s="393"/>
      <c r="GB8" s="393"/>
      <c r="GC8" s="393"/>
      <c r="GD8" s="393"/>
      <c r="GE8" s="393"/>
      <c r="GF8" s="393"/>
      <c r="GG8" s="393"/>
      <c r="GH8" s="393"/>
      <c r="GI8" s="393"/>
      <c r="GJ8" s="393"/>
      <c r="GK8" s="393"/>
      <c r="GL8" s="393"/>
      <c r="GM8" s="393"/>
      <c r="GN8" s="393"/>
      <c r="GO8" s="393"/>
      <c r="GP8" s="393"/>
      <c r="GQ8" s="393"/>
      <c r="GR8" s="393"/>
      <c r="GS8" s="393"/>
      <c r="GT8" s="393"/>
      <c r="GU8" s="393"/>
      <c r="GV8" s="393"/>
      <c r="GW8" s="393"/>
      <c r="GX8" s="393"/>
      <c r="GY8" s="393"/>
      <c r="GZ8" s="393"/>
      <c r="HA8" s="393"/>
      <c r="HB8" s="393"/>
      <c r="HC8" s="393"/>
      <c r="HD8" s="393"/>
      <c r="HE8" s="393"/>
      <c r="HF8" s="393"/>
      <c r="HG8" s="393"/>
      <c r="HH8" s="393"/>
      <c r="HI8" s="393"/>
      <c r="HJ8" s="393"/>
      <c r="HK8" s="393"/>
      <c r="HL8" s="393"/>
      <c r="HM8" s="393"/>
      <c r="HN8" s="393"/>
      <c r="HO8" s="393"/>
      <c r="HP8" s="393"/>
      <c r="HQ8" s="393"/>
    </row>
    <row r="9" spans="1:225" ht="18" customHeight="1">
      <c r="A9" s="393"/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3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93"/>
      <c r="BR9" s="393"/>
      <c r="BS9" s="393"/>
      <c r="BT9" s="393"/>
      <c r="BU9" s="393"/>
      <c r="BV9" s="393"/>
      <c r="BW9" s="393"/>
      <c r="BX9" s="393"/>
      <c r="BY9" s="393"/>
      <c r="BZ9" s="393"/>
      <c r="CA9" s="393"/>
      <c r="CB9" s="393"/>
      <c r="CC9" s="393"/>
      <c r="CD9" s="393"/>
      <c r="CE9" s="393"/>
      <c r="CF9" s="393"/>
      <c r="CG9" s="393"/>
      <c r="CH9" s="393"/>
      <c r="CI9" s="393"/>
      <c r="CJ9" s="393"/>
      <c r="CK9" s="393"/>
      <c r="CL9" s="393"/>
      <c r="CM9" s="393"/>
      <c r="CN9" s="393"/>
      <c r="CO9" s="393"/>
      <c r="CP9" s="393"/>
      <c r="CQ9" s="393"/>
      <c r="CR9" s="393"/>
      <c r="CS9" s="393"/>
      <c r="CT9" s="393"/>
      <c r="CU9" s="393"/>
      <c r="CV9" s="393"/>
      <c r="CW9" s="393"/>
      <c r="CX9" s="393"/>
      <c r="CY9" s="393"/>
      <c r="CZ9" s="393"/>
      <c r="DA9" s="393"/>
      <c r="DB9" s="393"/>
      <c r="DC9" s="393"/>
      <c r="DD9" s="393"/>
      <c r="DE9" s="393"/>
      <c r="DF9" s="393"/>
      <c r="DG9" s="393"/>
      <c r="DH9" s="393"/>
      <c r="DI9" s="393"/>
      <c r="DJ9" s="393"/>
      <c r="DK9" s="393"/>
      <c r="DL9" s="393"/>
      <c r="DM9" s="393"/>
      <c r="DN9" s="393"/>
      <c r="DO9" s="393"/>
      <c r="DP9" s="393"/>
      <c r="DQ9" s="393"/>
      <c r="DR9" s="393"/>
      <c r="DS9" s="393"/>
      <c r="DT9" s="393"/>
      <c r="DU9" s="393"/>
      <c r="DV9" s="393"/>
      <c r="DW9" s="393"/>
      <c r="DX9" s="393"/>
      <c r="DY9" s="393"/>
      <c r="DZ9" s="393"/>
      <c r="EA9" s="393"/>
      <c r="EB9" s="393"/>
      <c r="EC9" s="393"/>
      <c r="ED9" s="393"/>
      <c r="EE9" s="393"/>
      <c r="EF9" s="393"/>
      <c r="EG9" s="393"/>
      <c r="EH9" s="393"/>
      <c r="EI9" s="393"/>
      <c r="EJ9" s="393"/>
      <c r="EK9" s="393"/>
      <c r="EL9" s="393"/>
      <c r="EM9" s="393"/>
      <c r="EN9" s="393"/>
      <c r="EO9" s="393"/>
      <c r="EP9" s="393"/>
      <c r="EQ9" s="393"/>
      <c r="ER9" s="393"/>
      <c r="ES9" s="393"/>
      <c r="ET9" s="393"/>
      <c r="EU9" s="393"/>
      <c r="EV9" s="393"/>
      <c r="EW9" s="393"/>
      <c r="EX9" s="393"/>
      <c r="EY9" s="393"/>
      <c r="EZ9" s="393"/>
      <c r="FA9" s="393"/>
      <c r="FB9" s="393"/>
      <c r="FC9" s="393"/>
      <c r="FD9" s="393"/>
      <c r="FE9" s="393"/>
      <c r="FF9" s="393"/>
      <c r="FG9" s="393"/>
      <c r="FH9" s="393"/>
      <c r="FI9" s="393"/>
      <c r="FJ9" s="393"/>
      <c r="FK9" s="393"/>
      <c r="FL9" s="393"/>
      <c r="FM9" s="393"/>
      <c r="FN9" s="393"/>
      <c r="FO9" s="393"/>
      <c r="FP9" s="393"/>
      <c r="FQ9" s="393"/>
      <c r="FR9" s="393"/>
      <c r="FS9" s="393"/>
      <c r="FT9" s="393"/>
      <c r="FU9" s="393"/>
      <c r="FV9" s="393"/>
      <c r="FW9" s="393"/>
      <c r="FX9" s="393"/>
      <c r="FY9" s="393"/>
      <c r="FZ9" s="393"/>
      <c r="GA9" s="393"/>
      <c r="GB9" s="393"/>
      <c r="GC9" s="393"/>
      <c r="GD9" s="393"/>
      <c r="GE9" s="393"/>
      <c r="GF9" s="393"/>
      <c r="GG9" s="393"/>
      <c r="GH9" s="393"/>
      <c r="GI9" s="393"/>
      <c r="GJ9" s="393"/>
      <c r="GK9" s="393"/>
      <c r="GL9" s="393"/>
      <c r="GM9" s="393"/>
      <c r="GN9" s="393"/>
      <c r="GO9" s="393"/>
      <c r="GP9" s="393"/>
      <c r="GQ9" s="393"/>
      <c r="GR9" s="393"/>
      <c r="GS9" s="393"/>
      <c r="GT9" s="393"/>
      <c r="GU9" s="393"/>
      <c r="GV9" s="393"/>
      <c r="GW9" s="393"/>
      <c r="GX9" s="393"/>
      <c r="GY9" s="393"/>
      <c r="GZ9" s="393"/>
      <c r="HA9" s="393"/>
      <c r="HB9" s="393"/>
      <c r="HC9" s="393"/>
      <c r="HD9" s="393"/>
      <c r="HE9" s="393"/>
      <c r="HF9" s="393"/>
      <c r="HG9" s="393"/>
      <c r="HH9" s="393"/>
      <c r="HI9" s="393"/>
      <c r="HJ9" s="393"/>
      <c r="HK9" s="393"/>
      <c r="HL9" s="393"/>
      <c r="HM9" s="393"/>
      <c r="HN9" s="393"/>
      <c r="HO9" s="393"/>
      <c r="HP9" s="393"/>
      <c r="HQ9" s="393"/>
    </row>
  </sheetData>
  <sheetProtection/>
  <mergeCells count="1">
    <mergeCell ref="J5:T5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2.421875" style="45" customWidth="1"/>
    <col min="4" max="4" width="15.421875" style="45" bestFit="1" customWidth="1"/>
    <col min="5" max="5" width="10.7109375" style="58" customWidth="1"/>
    <col min="6" max="6" width="15.00390625" style="59" customWidth="1"/>
    <col min="7" max="7" width="17.57421875" style="59" bestFit="1" customWidth="1"/>
    <col min="8" max="8" width="16.8515625" style="59" bestFit="1" customWidth="1"/>
    <col min="9" max="9" width="5.8515625" style="59" bestFit="1" customWidth="1"/>
    <col min="10" max="10" width="8.140625" style="54" customWidth="1"/>
    <col min="11" max="11" width="9.00390625" style="52" bestFit="1" customWidth="1"/>
    <col min="12" max="12" width="4.7109375" style="52" bestFit="1" customWidth="1"/>
    <col min="13" max="13" width="23.00390625" style="37" bestFit="1" customWidth="1"/>
    <col min="14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3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2"/>
      <c r="M3" s="57"/>
    </row>
    <row r="4" spans="3:13" s="60" customFormat="1" ht="15.75">
      <c r="C4" s="61" t="s">
        <v>271</v>
      </c>
      <c r="D4" s="61"/>
      <c r="E4" s="56"/>
      <c r="F4" s="96"/>
      <c r="G4" s="96"/>
      <c r="H4" s="59"/>
      <c r="I4" s="59"/>
      <c r="J4" s="54"/>
      <c r="K4" s="52"/>
      <c r="L4" s="52"/>
      <c r="M4" s="37"/>
    </row>
    <row r="5" spans="3:7" ht="18" customHeight="1" thickBot="1">
      <c r="C5" s="140"/>
      <c r="D5" s="61"/>
      <c r="E5" s="56"/>
      <c r="F5" s="96"/>
      <c r="G5" s="96"/>
    </row>
    <row r="6" spans="1:13" s="53" customFormat="1" ht="18" customHeight="1" thickBot="1">
      <c r="A6" s="95" t="s">
        <v>20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69" t="s">
        <v>6</v>
      </c>
      <c r="K6" s="69" t="s">
        <v>7</v>
      </c>
      <c r="L6" s="78" t="s">
        <v>14</v>
      </c>
      <c r="M6" s="70" t="s">
        <v>5</v>
      </c>
    </row>
    <row r="7" spans="1:13" ht="18" customHeight="1">
      <c r="A7" s="32">
        <v>1</v>
      </c>
      <c r="B7" s="17"/>
      <c r="C7" s="328" t="s">
        <v>408</v>
      </c>
      <c r="D7" s="327" t="s">
        <v>409</v>
      </c>
      <c r="E7" s="329" t="s">
        <v>410</v>
      </c>
      <c r="F7" s="330" t="s">
        <v>50</v>
      </c>
      <c r="G7" s="330" t="s">
        <v>424</v>
      </c>
      <c r="H7" s="330"/>
      <c r="I7" s="91">
        <v>12</v>
      </c>
      <c r="J7" s="446">
        <v>8.2</v>
      </c>
      <c r="K7" s="111" t="s">
        <v>958</v>
      </c>
      <c r="L7" s="336" t="str">
        <f aca="true" t="shared" si="0" ref="L7:L21">IF(ISBLANK(J7),"",IF(J7&lt;=7.7,"KSM",IF(J7&lt;=8,"I A",IF(J7&lt;=8.44,"II A",IF(J7&lt;=9.04,"III A",IF(J7&lt;=9.64,"I JA",IF(J7&lt;=10.04,"II JA",IF(J7&lt;=10.34,"III JA"))))))))</f>
        <v>II A</v>
      </c>
      <c r="M7" s="331" t="s">
        <v>423</v>
      </c>
    </row>
    <row r="8" spans="1:13" ht="18" customHeight="1">
      <c r="A8" s="32">
        <v>2</v>
      </c>
      <c r="B8" s="17"/>
      <c r="C8" s="328" t="s">
        <v>319</v>
      </c>
      <c r="D8" s="327" t="s">
        <v>832</v>
      </c>
      <c r="E8" s="329" t="s">
        <v>833</v>
      </c>
      <c r="F8" s="330" t="s">
        <v>190</v>
      </c>
      <c r="G8" s="330" t="s">
        <v>181</v>
      </c>
      <c r="H8" s="330" t="s">
        <v>842</v>
      </c>
      <c r="I8" s="91">
        <v>8</v>
      </c>
      <c r="J8" s="446">
        <v>8.32</v>
      </c>
      <c r="K8" s="111" t="s">
        <v>959</v>
      </c>
      <c r="L8" s="336" t="str">
        <f t="shared" si="0"/>
        <v>II A</v>
      </c>
      <c r="M8" s="331" t="s">
        <v>831</v>
      </c>
    </row>
    <row r="9" spans="1:13" ht="18" customHeight="1">
      <c r="A9" s="32">
        <v>3</v>
      </c>
      <c r="B9" s="17"/>
      <c r="C9" s="328" t="s">
        <v>84</v>
      </c>
      <c r="D9" s="327" t="s">
        <v>838</v>
      </c>
      <c r="E9" s="329" t="s">
        <v>839</v>
      </c>
      <c r="F9" s="330" t="s">
        <v>190</v>
      </c>
      <c r="G9" s="330" t="s">
        <v>181</v>
      </c>
      <c r="H9" s="330" t="s">
        <v>842</v>
      </c>
      <c r="I9" s="91">
        <v>5</v>
      </c>
      <c r="J9" s="446">
        <v>8.59</v>
      </c>
      <c r="K9" s="111" t="s">
        <v>951</v>
      </c>
      <c r="L9" s="336" t="str">
        <f t="shared" si="0"/>
        <v>III A</v>
      </c>
      <c r="M9" s="331" t="s">
        <v>820</v>
      </c>
    </row>
    <row r="10" spans="1:13" ht="18" customHeight="1">
      <c r="A10" s="32">
        <v>4</v>
      </c>
      <c r="B10" s="17"/>
      <c r="C10" s="328" t="s">
        <v>241</v>
      </c>
      <c r="D10" s="327" t="s">
        <v>610</v>
      </c>
      <c r="E10" s="329" t="s">
        <v>611</v>
      </c>
      <c r="F10" s="330" t="s">
        <v>57</v>
      </c>
      <c r="G10" s="330" t="s">
        <v>600</v>
      </c>
      <c r="H10" s="330"/>
      <c r="I10" s="91">
        <v>3</v>
      </c>
      <c r="J10" s="111">
        <v>8.8</v>
      </c>
      <c r="K10" s="446" t="s">
        <v>956</v>
      </c>
      <c r="L10" s="336" t="str">
        <f t="shared" si="0"/>
        <v>III A</v>
      </c>
      <c r="M10" s="331" t="s">
        <v>228</v>
      </c>
    </row>
    <row r="11" spans="1:13" ht="18" customHeight="1">
      <c r="A11" s="32">
        <v>5</v>
      </c>
      <c r="B11" s="17"/>
      <c r="C11" s="328" t="s">
        <v>80</v>
      </c>
      <c r="D11" s="327" t="s">
        <v>882</v>
      </c>
      <c r="E11" s="329" t="s">
        <v>883</v>
      </c>
      <c r="F11" s="330" t="s">
        <v>142</v>
      </c>
      <c r="G11" s="330" t="s">
        <v>143</v>
      </c>
      <c r="H11" s="330" t="s">
        <v>144</v>
      </c>
      <c r="I11" s="91">
        <v>2</v>
      </c>
      <c r="J11" s="111">
        <v>8.34</v>
      </c>
      <c r="K11" s="446" t="s">
        <v>957</v>
      </c>
      <c r="L11" s="336" t="str">
        <f t="shared" si="0"/>
        <v>II A</v>
      </c>
      <c r="M11" s="331" t="s">
        <v>881</v>
      </c>
    </row>
    <row r="12" spans="1:13" ht="18" customHeight="1">
      <c r="A12" s="32">
        <v>6</v>
      </c>
      <c r="B12" s="17"/>
      <c r="C12" s="328" t="s">
        <v>211</v>
      </c>
      <c r="D12" s="327" t="s">
        <v>335</v>
      </c>
      <c r="E12" s="329" t="s">
        <v>336</v>
      </c>
      <c r="F12" s="330" t="s">
        <v>51</v>
      </c>
      <c r="G12" s="330" t="s">
        <v>368</v>
      </c>
      <c r="H12" s="330"/>
      <c r="I12" s="91">
        <v>1</v>
      </c>
      <c r="J12" s="124">
        <v>8.87</v>
      </c>
      <c r="K12" s="446" t="s">
        <v>949</v>
      </c>
      <c r="L12" s="336" t="str">
        <f t="shared" si="0"/>
        <v>III A</v>
      </c>
      <c r="M12" s="331" t="s">
        <v>73</v>
      </c>
    </row>
    <row r="13" spans="1:13" ht="18" customHeight="1">
      <c r="A13" s="32">
        <v>7</v>
      </c>
      <c r="B13" s="17"/>
      <c r="C13" s="328" t="s">
        <v>742</v>
      </c>
      <c r="D13" s="327" t="s">
        <v>225</v>
      </c>
      <c r="E13" s="329">
        <v>36423</v>
      </c>
      <c r="F13" s="330" t="s">
        <v>129</v>
      </c>
      <c r="G13" s="330" t="s">
        <v>128</v>
      </c>
      <c r="H13" s="330"/>
      <c r="I13" s="91"/>
      <c r="J13" s="111">
        <v>8.88</v>
      </c>
      <c r="K13" s="111"/>
      <c r="L13" s="336" t="str">
        <f t="shared" si="0"/>
        <v>III A</v>
      </c>
      <c r="M13" s="331" t="s">
        <v>170</v>
      </c>
    </row>
    <row r="14" spans="1:13" ht="18" customHeight="1">
      <c r="A14" s="32">
        <v>8</v>
      </c>
      <c r="B14" s="17"/>
      <c r="C14" s="328" t="s">
        <v>169</v>
      </c>
      <c r="D14" s="327" t="s">
        <v>738</v>
      </c>
      <c r="E14" s="329">
        <v>36887</v>
      </c>
      <c r="F14" s="330" t="s">
        <v>129</v>
      </c>
      <c r="G14" s="330" t="s">
        <v>128</v>
      </c>
      <c r="H14" s="330"/>
      <c r="I14" s="91"/>
      <c r="J14" s="124">
        <v>8.94</v>
      </c>
      <c r="K14" s="111"/>
      <c r="L14" s="336" t="str">
        <f t="shared" si="0"/>
        <v>III A</v>
      </c>
      <c r="M14" s="331" t="s">
        <v>170</v>
      </c>
    </row>
    <row r="15" spans="1:13" ht="18" customHeight="1">
      <c r="A15" s="32">
        <v>9</v>
      </c>
      <c r="B15" s="17"/>
      <c r="C15" s="328" t="s">
        <v>75</v>
      </c>
      <c r="D15" s="327" t="s">
        <v>344</v>
      </c>
      <c r="E15" s="329" t="s">
        <v>345</v>
      </c>
      <c r="F15" s="330" t="s">
        <v>51</v>
      </c>
      <c r="G15" s="330" t="s">
        <v>368</v>
      </c>
      <c r="H15" s="330"/>
      <c r="I15" s="91"/>
      <c r="J15" s="111">
        <v>9.05</v>
      </c>
      <c r="K15" s="111"/>
      <c r="L15" s="336" t="str">
        <f t="shared" si="0"/>
        <v>I JA</v>
      </c>
      <c r="M15" s="331" t="s">
        <v>73</v>
      </c>
    </row>
    <row r="16" spans="1:13" ht="18" customHeight="1">
      <c r="A16" s="32">
        <v>10</v>
      </c>
      <c r="B16" s="17"/>
      <c r="C16" s="328" t="s">
        <v>230</v>
      </c>
      <c r="D16" s="327" t="s">
        <v>698</v>
      </c>
      <c r="E16" s="329">
        <v>36455</v>
      </c>
      <c r="F16" s="330" t="s">
        <v>119</v>
      </c>
      <c r="G16" s="330" t="s">
        <v>238</v>
      </c>
      <c r="H16" s="330"/>
      <c r="I16" s="91"/>
      <c r="J16" s="111">
        <v>9.17</v>
      </c>
      <c r="K16" s="111"/>
      <c r="L16" s="336" t="str">
        <f t="shared" si="0"/>
        <v>I JA</v>
      </c>
      <c r="M16" s="331" t="s">
        <v>166</v>
      </c>
    </row>
    <row r="17" spans="1:13" ht="18" customHeight="1">
      <c r="A17" s="32">
        <v>11</v>
      </c>
      <c r="B17" s="17"/>
      <c r="C17" s="328" t="s">
        <v>248</v>
      </c>
      <c r="D17" s="327" t="s">
        <v>697</v>
      </c>
      <c r="E17" s="329">
        <v>36694</v>
      </c>
      <c r="F17" s="330" t="s">
        <v>119</v>
      </c>
      <c r="G17" s="330" t="s">
        <v>238</v>
      </c>
      <c r="H17" s="330"/>
      <c r="I17" s="91"/>
      <c r="J17" s="111">
        <v>9.22</v>
      </c>
      <c r="K17" s="111"/>
      <c r="L17" s="336" t="str">
        <f t="shared" si="0"/>
        <v>I JA</v>
      </c>
      <c r="M17" s="331" t="s">
        <v>166</v>
      </c>
    </row>
    <row r="18" spans="1:13" ht="18" customHeight="1">
      <c r="A18" s="32">
        <v>12</v>
      </c>
      <c r="B18" s="17"/>
      <c r="C18" s="328" t="s">
        <v>204</v>
      </c>
      <c r="D18" s="327" t="s">
        <v>421</v>
      </c>
      <c r="E18" s="329" t="s">
        <v>422</v>
      </c>
      <c r="F18" s="330" t="s">
        <v>50</v>
      </c>
      <c r="G18" s="330" t="s">
        <v>424</v>
      </c>
      <c r="H18" s="330"/>
      <c r="I18" s="91"/>
      <c r="J18" s="111">
        <v>9.24</v>
      </c>
      <c r="K18" s="111"/>
      <c r="L18" s="336" t="str">
        <f t="shared" si="0"/>
        <v>I JA</v>
      </c>
      <c r="M18" s="331" t="s">
        <v>423</v>
      </c>
    </row>
    <row r="19" spans="1:13" ht="18" customHeight="1">
      <c r="A19" s="32">
        <v>13</v>
      </c>
      <c r="B19" s="17"/>
      <c r="C19" s="328" t="s">
        <v>319</v>
      </c>
      <c r="D19" s="327" t="s">
        <v>320</v>
      </c>
      <c r="E19" s="329" t="s">
        <v>321</v>
      </c>
      <c r="F19" s="330" t="s">
        <v>62</v>
      </c>
      <c r="G19" s="330" t="s">
        <v>152</v>
      </c>
      <c r="H19" s="330"/>
      <c r="I19" s="91"/>
      <c r="J19" s="124">
        <v>9.25</v>
      </c>
      <c r="K19" s="111"/>
      <c r="L19" s="336" t="str">
        <f t="shared" si="0"/>
        <v>I JA</v>
      </c>
      <c r="M19" s="331" t="s">
        <v>154</v>
      </c>
    </row>
    <row r="20" spans="1:13" ht="18" customHeight="1">
      <c r="A20" s="32">
        <v>14</v>
      </c>
      <c r="B20" s="17"/>
      <c r="C20" s="328" t="s">
        <v>86</v>
      </c>
      <c r="D20" s="327" t="s">
        <v>932</v>
      </c>
      <c r="E20" s="329" t="s">
        <v>933</v>
      </c>
      <c r="F20" s="330" t="s">
        <v>58</v>
      </c>
      <c r="G20" s="330" t="s">
        <v>177</v>
      </c>
      <c r="H20" s="330"/>
      <c r="I20" s="91"/>
      <c r="J20" s="124">
        <v>9.98</v>
      </c>
      <c r="K20" s="111"/>
      <c r="L20" s="336" t="str">
        <f t="shared" si="0"/>
        <v>II JA</v>
      </c>
      <c r="M20" s="331" t="s">
        <v>176</v>
      </c>
    </row>
    <row r="21" spans="1:13" ht="18" customHeight="1">
      <c r="A21" s="32">
        <v>15</v>
      </c>
      <c r="B21" s="17"/>
      <c r="C21" s="328" t="s">
        <v>173</v>
      </c>
      <c r="D21" s="327" t="s">
        <v>326</v>
      </c>
      <c r="E21" s="329" t="s">
        <v>327</v>
      </c>
      <c r="F21" s="330" t="s">
        <v>49</v>
      </c>
      <c r="G21" s="330" t="s">
        <v>70</v>
      </c>
      <c r="H21" s="330" t="s">
        <v>71</v>
      </c>
      <c r="I21" s="91"/>
      <c r="J21" s="124">
        <v>10.03</v>
      </c>
      <c r="K21" s="111"/>
      <c r="L21" s="336" t="str">
        <f t="shared" si="0"/>
        <v>II JA</v>
      </c>
      <c r="M21" s="331" t="s">
        <v>334</v>
      </c>
    </row>
  </sheetData>
  <sheetProtection/>
  <printOptions horizontalCentered="1"/>
  <pageMargins left="0.15748031496062992" right="0.1968503937007874" top="0.15748031496062992" bottom="0.3937007874015748" header="0.15748031496062992" footer="0.3937007874015748"/>
  <pageSetup horizontalDpi="600" verticalDpi="600" orientation="landscape" paperSize="9" scale="87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232" customWidth="1"/>
    <col min="2" max="2" width="5.421875" style="232" hidden="1" customWidth="1"/>
    <col min="3" max="3" width="9.140625" style="233" customWidth="1"/>
    <col min="4" max="4" width="11.57421875" style="233" customWidth="1"/>
    <col min="5" max="5" width="10.7109375" style="255" customWidth="1"/>
    <col min="6" max="6" width="14.57421875" style="238" bestFit="1" customWidth="1"/>
    <col min="7" max="7" width="12.8515625" style="238" bestFit="1" customWidth="1"/>
    <col min="8" max="8" width="11.28125" style="235" bestFit="1" customWidth="1"/>
    <col min="9" max="9" width="5.8515625" style="73" bestFit="1" customWidth="1"/>
    <col min="10" max="19" width="4.7109375" style="233" customWidth="1"/>
    <col min="20" max="20" width="7.00390625" style="233" customWidth="1"/>
    <col min="21" max="21" width="4.7109375" style="233" bestFit="1" customWidth="1"/>
    <col min="22" max="22" width="14.00390625" style="233" bestFit="1" customWidth="1"/>
    <col min="23" max="235" width="9.140625" style="233" customWidth="1"/>
    <col min="236" max="16384" width="9.140625" style="256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34" s="37" customFormat="1" ht="12" customHeight="1">
      <c r="A3" s="79"/>
      <c r="B3" s="79"/>
      <c r="C3" s="45"/>
      <c r="D3" s="50"/>
      <c r="E3" s="56"/>
      <c r="F3" s="51"/>
      <c r="G3" s="51"/>
      <c r="H3" s="73"/>
      <c r="I3" s="73"/>
      <c r="J3" s="73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34" s="60" customFormat="1" ht="16.5" thickBot="1">
      <c r="A4" s="75"/>
      <c r="B4" s="75"/>
      <c r="C4" s="61" t="s">
        <v>34</v>
      </c>
      <c r="D4" s="61"/>
      <c r="E4" s="62"/>
      <c r="F4" s="74"/>
      <c r="G4" s="63"/>
      <c r="H4" s="75"/>
      <c r="I4" s="75"/>
      <c r="J4" s="75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</row>
    <row r="5" spans="3:19" s="236" customFormat="1" ht="18" customHeight="1" thickBot="1">
      <c r="C5" s="231"/>
      <c r="D5" s="231"/>
      <c r="E5" s="234"/>
      <c r="F5" s="237"/>
      <c r="G5" s="237"/>
      <c r="H5" s="238"/>
      <c r="I5" s="59"/>
      <c r="J5" s="475" t="s">
        <v>9</v>
      </c>
      <c r="K5" s="476"/>
      <c r="L5" s="476"/>
      <c r="M5" s="476"/>
      <c r="N5" s="476"/>
      <c r="O5" s="476"/>
      <c r="P5" s="476"/>
      <c r="Q5" s="476"/>
      <c r="R5" s="476"/>
      <c r="S5" s="477"/>
    </row>
    <row r="6" spans="1:22" s="249" customFormat="1" ht="18" customHeight="1" thickBot="1">
      <c r="A6" s="97" t="s">
        <v>20</v>
      </c>
      <c r="B6" s="257"/>
      <c r="C6" s="239" t="s">
        <v>0</v>
      </c>
      <c r="D6" s="240" t="s">
        <v>1</v>
      </c>
      <c r="E6" s="241" t="s">
        <v>10</v>
      </c>
      <c r="F6" s="242" t="s">
        <v>2</v>
      </c>
      <c r="G6" s="242" t="s">
        <v>3</v>
      </c>
      <c r="H6" s="243" t="s">
        <v>16</v>
      </c>
      <c r="I6" s="260" t="s">
        <v>41</v>
      </c>
      <c r="J6" s="244">
        <v>1.5</v>
      </c>
      <c r="K6" s="244">
        <v>1.55</v>
      </c>
      <c r="L6" s="244">
        <v>1.6</v>
      </c>
      <c r="M6" s="244">
        <v>1.65</v>
      </c>
      <c r="N6" s="244">
        <v>1.7</v>
      </c>
      <c r="O6" s="244">
        <v>1.75</v>
      </c>
      <c r="P6" s="244">
        <v>1.8</v>
      </c>
      <c r="Q6" s="244">
        <v>1.85</v>
      </c>
      <c r="R6" s="244"/>
      <c r="S6" s="245"/>
      <c r="T6" s="246" t="s">
        <v>8</v>
      </c>
      <c r="U6" s="247" t="s">
        <v>14</v>
      </c>
      <c r="V6" s="248" t="s">
        <v>5</v>
      </c>
    </row>
    <row r="7" spans="1:22" s="233" customFormat="1" ht="18" customHeight="1">
      <c r="A7" s="263">
        <v>1</v>
      </c>
      <c r="B7" s="265"/>
      <c r="C7" s="328" t="s">
        <v>108</v>
      </c>
      <c r="D7" s="327" t="s">
        <v>628</v>
      </c>
      <c r="E7" s="329" t="s">
        <v>436</v>
      </c>
      <c r="F7" s="330" t="s">
        <v>17</v>
      </c>
      <c r="G7" s="330" t="s">
        <v>180</v>
      </c>
      <c r="H7" s="21"/>
      <c r="I7" s="261">
        <v>16</v>
      </c>
      <c r="J7" s="259"/>
      <c r="K7" s="251"/>
      <c r="L7" s="251"/>
      <c r="M7" s="251" t="s">
        <v>970</v>
      </c>
      <c r="N7" s="251" t="s">
        <v>970</v>
      </c>
      <c r="O7" s="251" t="s">
        <v>970</v>
      </c>
      <c r="P7" s="251" t="s">
        <v>970</v>
      </c>
      <c r="Q7" s="251" t="s">
        <v>973</v>
      </c>
      <c r="R7" s="251"/>
      <c r="S7" s="251"/>
      <c r="T7" s="252">
        <v>1.8</v>
      </c>
      <c r="U7" s="264" t="str">
        <f aca="true" t="shared" si="0" ref="U7:U14">IF(ISBLANK(T7),"",IF(T7&gt;=2.03,"KSM",IF(T7&gt;=1.9,"I A",IF(T7&gt;=1.75,"II A",IF(T7&gt;=1.6,"III A",IF(T7&gt;=1.47,"I JA",IF(T7&gt;=1.35,"II JA",IF(T7&gt;=1.25,"III JA"))))))))</f>
        <v>II A</v>
      </c>
      <c r="V7" s="331" t="s">
        <v>629</v>
      </c>
    </row>
    <row r="8" spans="1:22" s="233" customFormat="1" ht="18" customHeight="1">
      <c r="A8" s="263">
        <v>2</v>
      </c>
      <c r="B8" s="265"/>
      <c r="C8" s="328" t="s">
        <v>99</v>
      </c>
      <c r="D8" s="327" t="s">
        <v>304</v>
      </c>
      <c r="E8" s="329" t="s">
        <v>305</v>
      </c>
      <c r="F8" s="330" t="s">
        <v>62</v>
      </c>
      <c r="G8" s="330" t="s">
        <v>152</v>
      </c>
      <c r="H8" s="21"/>
      <c r="I8" s="262">
        <v>12</v>
      </c>
      <c r="J8" s="259"/>
      <c r="K8" s="251"/>
      <c r="L8" s="251"/>
      <c r="M8" s="251" t="s">
        <v>970</v>
      </c>
      <c r="N8" s="251" t="s">
        <v>970</v>
      </c>
      <c r="O8" s="251" t="s">
        <v>970</v>
      </c>
      <c r="P8" s="251" t="s">
        <v>971</v>
      </c>
      <c r="Q8" s="251" t="s">
        <v>973</v>
      </c>
      <c r="R8" s="251"/>
      <c r="S8" s="251"/>
      <c r="T8" s="252">
        <v>1.8</v>
      </c>
      <c r="U8" s="264" t="str">
        <f t="shared" si="0"/>
        <v>II A</v>
      </c>
      <c r="V8" s="331" t="s">
        <v>153</v>
      </c>
    </row>
    <row r="9" spans="1:22" s="233" customFormat="1" ht="18" customHeight="1">
      <c r="A9" s="263">
        <v>3</v>
      </c>
      <c r="B9" s="265"/>
      <c r="C9" s="328" t="s">
        <v>215</v>
      </c>
      <c r="D9" s="327" t="s">
        <v>529</v>
      </c>
      <c r="E9" s="329" t="s">
        <v>353</v>
      </c>
      <c r="F9" s="330" t="s">
        <v>61</v>
      </c>
      <c r="G9" s="330" t="s">
        <v>530</v>
      </c>
      <c r="H9" s="21"/>
      <c r="I9" s="262">
        <v>9</v>
      </c>
      <c r="J9" s="259"/>
      <c r="K9" s="251" t="s">
        <v>970</v>
      </c>
      <c r="L9" s="251" t="s">
        <v>970</v>
      </c>
      <c r="M9" s="251" t="s">
        <v>970</v>
      </c>
      <c r="N9" s="251" t="s">
        <v>970</v>
      </c>
      <c r="O9" s="251" t="s">
        <v>970</v>
      </c>
      <c r="P9" s="251" t="s">
        <v>972</v>
      </c>
      <c r="Q9" s="251" t="s">
        <v>973</v>
      </c>
      <c r="R9" s="251"/>
      <c r="S9" s="251"/>
      <c r="T9" s="252">
        <v>1.8</v>
      </c>
      <c r="U9" s="264" t="str">
        <f t="shared" si="0"/>
        <v>II A</v>
      </c>
      <c r="V9" s="331" t="s">
        <v>531</v>
      </c>
    </row>
    <row r="10" spans="1:22" s="254" customFormat="1" ht="18" customHeight="1">
      <c r="A10" s="263">
        <v>4</v>
      </c>
      <c r="B10" s="265"/>
      <c r="C10" s="328" t="s">
        <v>713</v>
      </c>
      <c r="D10" s="327" t="s">
        <v>780</v>
      </c>
      <c r="E10" s="329" t="s">
        <v>781</v>
      </c>
      <c r="F10" s="330" t="s">
        <v>134</v>
      </c>
      <c r="G10" s="330" t="s">
        <v>132</v>
      </c>
      <c r="H10" s="21"/>
      <c r="I10" s="262">
        <v>7</v>
      </c>
      <c r="J10" s="259"/>
      <c r="K10" s="251"/>
      <c r="L10" s="251"/>
      <c r="M10" s="251" t="s">
        <v>970</v>
      </c>
      <c r="N10" s="251" t="s">
        <v>972</v>
      </c>
      <c r="O10" s="251" t="s">
        <v>972</v>
      </c>
      <c r="P10" s="251" t="s">
        <v>973</v>
      </c>
      <c r="Q10" s="251"/>
      <c r="R10" s="251"/>
      <c r="S10" s="251"/>
      <c r="T10" s="252">
        <v>1.75</v>
      </c>
      <c r="U10" s="264" t="str">
        <f t="shared" si="0"/>
        <v>II A</v>
      </c>
      <c r="V10" s="331" t="s">
        <v>808</v>
      </c>
    </row>
    <row r="11" spans="1:256" s="254" customFormat="1" ht="18" customHeight="1">
      <c r="A11" s="263">
        <v>5</v>
      </c>
      <c r="B11" s="265"/>
      <c r="C11" s="328" t="s">
        <v>608</v>
      </c>
      <c r="D11" s="327" t="s">
        <v>609</v>
      </c>
      <c r="E11" s="329" t="s">
        <v>528</v>
      </c>
      <c r="F11" s="330" t="s">
        <v>57</v>
      </c>
      <c r="G11" s="330" t="s">
        <v>600</v>
      </c>
      <c r="H11" s="21"/>
      <c r="I11" s="262">
        <v>6</v>
      </c>
      <c r="J11" s="259"/>
      <c r="K11" s="251"/>
      <c r="L11" s="251" t="s">
        <v>970</v>
      </c>
      <c r="M11" s="251" t="s">
        <v>970</v>
      </c>
      <c r="N11" s="251" t="s">
        <v>970</v>
      </c>
      <c r="O11" s="251" t="s">
        <v>973</v>
      </c>
      <c r="P11" s="251"/>
      <c r="Q11" s="251"/>
      <c r="R11" s="251"/>
      <c r="S11" s="251"/>
      <c r="T11" s="252">
        <v>1.7</v>
      </c>
      <c r="U11" s="264" t="str">
        <f t="shared" si="0"/>
        <v>III A</v>
      </c>
      <c r="V11" s="331" t="s">
        <v>228</v>
      </c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  <c r="EE11" s="256"/>
      <c r="EF11" s="256"/>
      <c r="EG11" s="256"/>
      <c r="EH11" s="256"/>
      <c r="EI11" s="256"/>
      <c r="EJ11" s="256"/>
      <c r="EK11" s="256"/>
      <c r="EL11" s="256"/>
      <c r="EM11" s="256"/>
      <c r="EN11" s="256"/>
      <c r="EO11" s="256"/>
      <c r="EP11" s="256"/>
      <c r="EQ11" s="256"/>
      <c r="ER11" s="256"/>
      <c r="ES11" s="256"/>
      <c r="ET11" s="256"/>
      <c r="EU11" s="256"/>
      <c r="EV11" s="256"/>
      <c r="EW11" s="256"/>
      <c r="EX11" s="256"/>
      <c r="EY11" s="256"/>
      <c r="EZ11" s="256"/>
      <c r="FA11" s="256"/>
      <c r="FB11" s="256"/>
      <c r="FC11" s="256"/>
      <c r="FD11" s="256"/>
      <c r="FE11" s="256"/>
      <c r="FF11" s="256"/>
      <c r="FG11" s="256"/>
      <c r="FH11" s="256"/>
      <c r="FI11" s="256"/>
      <c r="FJ11" s="256"/>
      <c r="FK11" s="256"/>
      <c r="FL11" s="256"/>
      <c r="FM11" s="256"/>
      <c r="FN11" s="256"/>
      <c r="FO11" s="256"/>
      <c r="FP11" s="256"/>
      <c r="FQ11" s="256"/>
      <c r="FR11" s="256"/>
      <c r="FS11" s="256"/>
      <c r="FT11" s="256"/>
      <c r="FU11" s="256"/>
      <c r="FV11" s="256"/>
      <c r="FW11" s="256"/>
      <c r="FX11" s="256"/>
      <c r="FY11" s="256"/>
      <c r="FZ11" s="256"/>
      <c r="GA11" s="256"/>
      <c r="GB11" s="256"/>
      <c r="GC11" s="256"/>
      <c r="GD11" s="256"/>
      <c r="GE11" s="256"/>
      <c r="GF11" s="256"/>
      <c r="GG11" s="256"/>
      <c r="GH11" s="256"/>
      <c r="GI11" s="256"/>
      <c r="GJ11" s="256"/>
      <c r="GK11" s="256"/>
      <c r="GL11" s="256"/>
      <c r="GM11" s="256"/>
      <c r="GN11" s="256"/>
      <c r="GO11" s="256"/>
      <c r="GP11" s="256"/>
      <c r="GQ11" s="256"/>
      <c r="GR11" s="256"/>
      <c r="GS11" s="256"/>
      <c r="GT11" s="256"/>
      <c r="GU11" s="256"/>
      <c r="GV11" s="256"/>
      <c r="GW11" s="256"/>
      <c r="GX11" s="256"/>
      <c r="GY11" s="256"/>
      <c r="GZ11" s="256"/>
      <c r="HA11" s="256"/>
      <c r="HB11" s="256"/>
      <c r="HC11" s="256"/>
      <c r="HD11" s="256"/>
      <c r="HE11" s="256"/>
      <c r="HF11" s="256"/>
      <c r="HG11" s="256"/>
      <c r="HH11" s="256"/>
      <c r="HI11" s="256"/>
      <c r="HJ11" s="256"/>
      <c r="HK11" s="256"/>
      <c r="HL11" s="256"/>
      <c r="HM11" s="256"/>
      <c r="HN11" s="256"/>
      <c r="HO11" s="256"/>
      <c r="HP11" s="256"/>
      <c r="HQ11" s="256"/>
      <c r="HR11" s="256"/>
      <c r="HS11" s="256"/>
      <c r="HT11" s="256"/>
      <c r="HU11" s="256"/>
      <c r="HV11" s="256"/>
      <c r="HW11" s="256"/>
      <c r="HX11" s="256"/>
      <c r="HY11" s="256"/>
      <c r="HZ11" s="256"/>
      <c r="IA11" s="256"/>
      <c r="IB11" s="256"/>
      <c r="IC11" s="256"/>
      <c r="ID11" s="256"/>
      <c r="IE11" s="256"/>
      <c r="IF11" s="256"/>
      <c r="IG11" s="256"/>
      <c r="IH11" s="256"/>
      <c r="II11" s="256"/>
      <c r="IJ11" s="256"/>
      <c r="IK11" s="256"/>
      <c r="IL11" s="256"/>
      <c r="IM11" s="256"/>
      <c r="IN11" s="256"/>
      <c r="IO11" s="256"/>
      <c r="IP11" s="256"/>
      <c r="IQ11" s="256"/>
      <c r="IR11" s="256"/>
      <c r="IS11" s="256"/>
      <c r="IT11" s="256"/>
      <c r="IU11" s="256"/>
      <c r="IV11" s="256"/>
    </row>
    <row r="12" spans="1:22" s="233" customFormat="1" ht="18" customHeight="1">
      <c r="A12" s="263">
        <v>6</v>
      </c>
      <c r="B12" s="265"/>
      <c r="C12" s="328" t="s">
        <v>147</v>
      </c>
      <c r="D12" s="327" t="s">
        <v>606</v>
      </c>
      <c r="E12" s="329" t="s">
        <v>607</v>
      </c>
      <c r="F12" s="330" t="s">
        <v>57</v>
      </c>
      <c r="G12" s="330" t="s">
        <v>600</v>
      </c>
      <c r="H12" s="21"/>
      <c r="I12" s="262">
        <v>5</v>
      </c>
      <c r="J12" s="259"/>
      <c r="K12" s="251"/>
      <c r="L12" s="251" t="s">
        <v>971</v>
      </c>
      <c r="M12" s="251" t="s">
        <v>970</v>
      </c>
      <c r="N12" s="251" t="s">
        <v>971</v>
      </c>
      <c r="O12" s="251" t="s">
        <v>973</v>
      </c>
      <c r="P12" s="251"/>
      <c r="Q12" s="251"/>
      <c r="R12" s="251"/>
      <c r="S12" s="251"/>
      <c r="T12" s="252">
        <v>1.7</v>
      </c>
      <c r="U12" s="264" t="str">
        <f t="shared" si="0"/>
        <v>III A</v>
      </c>
      <c r="V12" s="331" t="s">
        <v>228</v>
      </c>
    </row>
    <row r="13" spans="1:22" s="233" customFormat="1" ht="18" customHeight="1">
      <c r="A13" s="263">
        <v>7</v>
      </c>
      <c r="B13" s="265"/>
      <c r="C13" s="328" t="s">
        <v>581</v>
      </c>
      <c r="D13" s="327" t="s">
        <v>356</v>
      </c>
      <c r="E13" s="329" t="s">
        <v>357</v>
      </c>
      <c r="F13" s="330" t="s">
        <v>51</v>
      </c>
      <c r="G13" s="330" t="s">
        <v>368</v>
      </c>
      <c r="H13" s="21"/>
      <c r="I13" s="262">
        <v>4</v>
      </c>
      <c r="J13" s="259" t="s">
        <v>970</v>
      </c>
      <c r="K13" s="251" t="s">
        <v>970</v>
      </c>
      <c r="L13" s="251" t="s">
        <v>970</v>
      </c>
      <c r="M13" s="251" t="s">
        <v>971</v>
      </c>
      <c r="N13" s="251" t="s">
        <v>973</v>
      </c>
      <c r="O13" s="251"/>
      <c r="P13" s="251"/>
      <c r="Q13" s="251"/>
      <c r="R13" s="251"/>
      <c r="S13" s="251"/>
      <c r="T13" s="252">
        <v>1.65</v>
      </c>
      <c r="U13" s="264" t="str">
        <f t="shared" si="0"/>
        <v>III A</v>
      </c>
      <c r="V13" s="331" t="s">
        <v>367</v>
      </c>
    </row>
    <row r="14" spans="1:22" s="233" customFormat="1" ht="18" customHeight="1">
      <c r="A14" s="263">
        <v>8</v>
      </c>
      <c r="B14" s="265"/>
      <c r="C14" s="328" t="s">
        <v>99</v>
      </c>
      <c r="D14" s="339" t="s">
        <v>473</v>
      </c>
      <c r="E14" s="329">
        <v>37103</v>
      </c>
      <c r="F14" s="330" t="s">
        <v>104</v>
      </c>
      <c r="G14" s="330" t="s">
        <v>96</v>
      </c>
      <c r="H14" s="21"/>
      <c r="I14" s="262">
        <v>3</v>
      </c>
      <c r="J14" s="259" t="s">
        <v>970</v>
      </c>
      <c r="K14" s="251" t="s">
        <v>970</v>
      </c>
      <c r="L14" s="251" t="s">
        <v>970</v>
      </c>
      <c r="M14" s="251" t="s">
        <v>973</v>
      </c>
      <c r="N14" s="251"/>
      <c r="O14" s="251"/>
      <c r="P14" s="251"/>
      <c r="Q14" s="251"/>
      <c r="R14" s="251"/>
      <c r="S14" s="251"/>
      <c r="T14" s="252">
        <v>1.6</v>
      </c>
      <c r="U14" s="264" t="str">
        <f t="shared" si="0"/>
        <v>III A</v>
      </c>
      <c r="V14" s="331" t="s">
        <v>163</v>
      </c>
    </row>
  </sheetData>
  <sheetProtection/>
  <mergeCells count="1">
    <mergeCell ref="J5:S5"/>
  </mergeCells>
  <printOptions horizontalCentered="1"/>
  <pageMargins left="0.1968503937007874" right="0.15748031496062992" top="0.7874015748031497" bottom="0.3937007874015748" header="0.3937007874015748" footer="0.3937007874015748"/>
  <pageSetup horizontalDpi="600" verticalDpi="600" orientation="landscape" paperSize="9" scale="95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2060"/>
  </sheetPr>
  <dimension ref="A1:IV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232" customWidth="1"/>
    <col min="2" max="2" width="5.421875" style="232" hidden="1" customWidth="1"/>
    <col min="3" max="3" width="9.140625" style="233" customWidth="1"/>
    <col min="4" max="4" width="11.57421875" style="233" customWidth="1"/>
    <col min="5" max="5" width="10.7109375" style="255" customWidth="1"/>
    <col min="6" max="6" width="14.57421875" style="238" bestFit="1" customWidth="1"/>
    <col min="7" max="7" width="12.8515625" style="238" bestFit="1" customWidth="1"/>
    <col min="8" max="8" width="11.28125" style="235" bestFit="1" customWidth="1"/>
    <col min="9" max="9" width="5.8515625" style="73" bestFit="1" customWidth="1"/>
    <col min="10" max="19" width="4.7109375" style="233" customWidth="1"/>
    <col min="20" max="20" width="7.00390625" style="233" customWidth="1"/>
    <col min="21" max="21" width="4.7109375" style="233" bestFit="1" customWidth="1"/>
    <col min="22" max="22" width="14.00390625" style="233" bestFit="1" customWidth="1"/>
    <col min="23" max="235" width="9.140625" style="233" customWidth="1"/>
    <col min="236" max="16384" width="9.140625" style="256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34" s="37" customFormat="1" ht="12" customHeight="1">
      <c r="A3" s="79"/>
      <c r="B3" s="79"/>
      <c r="C3" s="45"/>
      <c r="D3" s="50"/>
      <c r="E3" s="56"/>
      <c r="F3" s="51"/>
      <c r="G3" s="51"/>
      <c r="H3" s="73"/>
      <c r="I3" s="73"/>
      <c r="J3" s="73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34" s="60" customFormat="1" ht="16.5" thickBot="1">
      <c r="A4" s="75"/>
      <c r="B4" s="75"/>
      <c r="C4" s="61" t="s">
        <v>284</v>
      </c>
      <c r="D4" s="61"/>
      <c r="E4" s="62"/>
      <c r="F4" s="74"/>
      <c r="G4" s="63"/>
      <c r="H4" s="75"/>
      <c r="I4" s="75"/>
      <c r="J4" s="75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</row>
    <row r="5" spans="3:19" s="236" customFormat="1" ht="18" customHeight="1" thickBot="1">
      <c r="C5" s="231"/>
      <c r="D5" s="231"/>
      <c r="E5" s="234"/>
      <c r="F5" s="237"/>
      <c r="G5" s="237"/>
      <c r="H5" s="238"/>
      <c r="I5" s="59"/>
      <c r="J5" s="475" t="s">
        <v>9</v>
      </c>
      <c r="K5" s="476"/>
      <c r="L5" s="476"/>
      <c r="M5" s="476"/>
      <c r="N5" s="476"/>
      <c r="O5" s="476"/>
      <c r="P5" s="476"/>
      <c r="Q5" s="476"/>
      <c r="R5" s="476"/>
      <c r="S5" s="477"/>
    </row>
    <row r="6" spans="1:22" s="249" customFormat="1" ht="18" customHeight="1" thickBot="1">
      <c r="A6" s="97" t="s">
        <v>20</v>
      </c>
      <c r="B6" s="257"/>
      <c r="C6" s="239" t="s">
        <v>0</v>
      </c>
      <c r="D6" s="240" t="s">
        <v>1</v>
      </c>
      <c r="E6" s="241" t="s">
        <v>10</v>
      </c>
      <c r="F6" s="242" t="s">
        <v>2</v>
      </c>
      <c r="G6" s="242" t="s">
        <v>3</v>
      </c>
      <c r="H6" s="243" t="s">
        <v>16</v>
      </c>
      <c r="I6" s="260" t="s">
        <v>41</v>
      </c>
      <c r="J6" s="244">
        <v>1.6</v>
      </c>
      <c r="K6" s="244">
        <v>1.65</v>
      </c>
      <c r="L6" s="244">
        <v>1.7</v>
      </c>
      <c r="M6" s="244">
        <v>1.75</v>
      </c>
      <c r="N6" s="244">
        <v>1.8</v>
      </c>
      <c r="O6" s="244">
        <v>1.85</v>
      </c>
      <c r="P6" s="244"/>
      <c r="Q6" s="244"/>
      <c r="R6" s="244"/>
      <c r="S6" s="245"/>
      <c r="T6" s="246" t="s">
        <v>8</v>
      </c>
      <c r="U6" s="247" t="s">
        <v>14</v>
      </c>
      <c r="V6" s="248" t="s">
        <v>5</v>
      </c>
    </row>
    <row r="7" spans="1:22" s="254" customFormat="1" ht="18" customHeight="1">
      <c r="A7" s="263">
        <v>1</v>
      </c>
      <c r="B7" s="265"/>
      <c r="C7" s="328" t="s">
        <v>121</v>
      </c>
      <c r="D7" s="327" t="s">
        <v>517</v>
      </c>
      <c r="E7" s="329" t="s">
        <v>518</v>
      </c>
      <c r="F7" s="330" t="s">
        <v>52</v>
      </c>
      <c r="G7" s="330" t="s">
        <v>191</v>
      </c>
      <c r="H7" s="330"/>
      <c r="I7" s="261">
        <v>12</v>
      </c>
      <c r="J7" s="259"/>
      <c r="K7" s="251"/>
      <c r="L7" s="251" t="s">
        <v>970</v>
      </c>
      <c r="M7" s="251" t="s">
        <v>970</v>
      </c>
      <c r="N7" s="251" t="s">
        <v>971</v>
      </c>
      <c r="O7" s="251" t="s">
        <v>973</v>
      </c>
      <c r="P7" s="251"/>
      <c r="Q7" s="251"/>
      <c r="R7" s="251"/>
      <c r="S7" s="251"/>
      <c r="T7" s="252">
        <v>1.8</v>
      </c>
      <c r="U7" s="264" t="str">
        <f>IF(ISBLANK(T7),"",IF(T7&gt;=2.03,"KSM",IF(T7&gt;=1.9,"I A",IF(T7&gt;=1.75,"II A",IF(T7&gt;=1.6,"III A",IF(T7&gt;=1.47,"I JA",IF(T7&gt;=1.35,"II JA",IF(T7&gt;=1.25,"III JA"))))))))</f>
        <v>II A</v>
      </c>
      <c r="V7" s="331" t="s">
        <v>220</v>
      </c>
    </row>
    <row r="8" spans="1:256" ht="18" customHeight="1">
      <c r="A8" s="263">
        <v>2</v>
      </c>
      <c r="B8" s="265"/>
      <c r="C8" s="328" t="s">
        <v>66</v>
      </c>
      <c r="D8" s="327" t="s">
        <v>433</v>
      </c>
      <c r="E8" s="329" t="s">
        <v>434</v>
      </c>
      <c r="F8" s="330" t="s">
        <v>78</v>
      </c>
      <c r="G8" s="330" t="s">
        <v>368</v>
      </c>
      <c r="H8" s="330"/>
      <c r="I8" s="262">
        <v>8</v>
      </c>
      <c r="J8" s="259"/>
      <c r="K8" s="251" t="s">
        <v>970</v>
      </c>
      <c r="L8" s="251" t="s">
        <v>971</v>
      </c>
      <c r="M8" s="251" t="s">
        <v>971</v>
      </c>
      <c r="N8" s="251" t="s">
        <v>972</v>
      </c>
      <c r="O8" s="251" t="s">
        <v>973</v>
      </c>
      <c r="P8" s="251"/>
      <c r="Q8" s="251"/>
      <c r="R8" s="251"/>
      <c r="S8" s="251"/>
      <c r="T8" s="252">
        <v>1.8</v>
      </c>
      <c r="U8" s="264" t="str">
        <f>IF(ISBLANK(T8),"",IF(T8&gt;=2.03,"KSM",IF(T8&gt;=1.9,"I A",IF(T8&gt;=1.75,"II A",IF(T8&gt;=1.6,"III A",IF(T8&gt;=1.47,"I JA",IF(T8&gt;=1.35,"II JA",IF(T8&gt;=1.25,"III JA"))))))))</f>
        <v>II A</v>
      </c>
      <c r="V8" s="331" t="s">
        <v>432</v>
      </c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254"/>
      <c r="FG8" s="254"/>
      <c r="FH8" s="254"/>
      <c r="FI8" s="254"/>
      <c r="FJ8" s="254"/>
      <c r="FK8" s="254"/>
      <c r="FL8" s="254"/>
      <c r="FM8" s="254"/>
      <c r="FN8" s="254"/>
      <c r="FO8" s="254"/>
      <c r="FP8" s="254"/>
      <c r="FQ8" s="254"/>
      <c r="FR8" s="254"/>
      <c r="FS8" s="254"/>
      <c r="FT8" s="254"/>
      <c r="FU8" s="254"/>
      <c r="FV8" s="254"/>
      <c r="FW8" s="254"/>
      <c r="FX8" s="254"/>
      <c r="FY8" s="254"/>
      <c r="FZ8" s="254"/>
      <c r="GA8" s="254"/>
      <c r="GB8" s="254"/>
      <c r="GC8" s="254"/>
      <c r="GD8" s="254"/>
      <c r="GE8" s="254"/>
      <c r="GF8" s="254"/>
      <c r="GG8" s="254"/>
      <c r="GH8" s="254"/>
      <c r="GI8" s="254"/>
      <c r="GJ8" s="254"/>
      <c r="GK8" s="254"/>
      <c r="GL8" s="254"/>
      <c r="GM8" s="254"/>
      <c r="GN8" s="254"/>
      <c r="GO8" s="254"/>
      <c r="GP8" s="254"/>
      <c r="GQ8" s="254"/>
      <c r="GR8" s="254"/>
      <c r="GS8" s="254"/>
      <c r="GT8" s="254"/>
      <c r="GU8" s="254"/>
      <c r="GV8" s="254"/>
      <c r="GW8" s="254"/>
      <c r="GX8" s="254"/>
      <c r="GY8" s="254"/>
      <c r="GZ8" s="254"/>
      <c r="HA8" s="254"/>
      <c r="HB8" s="254"/>
      <c r="HC8" s="254"/>
      <c r="HD8" s="254"/>
      <c r="HE8" s="254"/>
      <c r="HF8" s="254"/>
      <c r="HG8" s="254"/>
      <c r="HH8" s="254"/>
      <c r="HI8" s="254"/>
      <c r="HJ8" s="254"/>
      <c r="HK8" s="254"/>
      <c r="HL8" s="254"/>
      <c r="HM8" s="254"/>
      <c r="HN8" s="254"/>
      <c r="HO8" s="254"/>
      <c r="HP8" s="254"/>
      <c r="HQ8" s="254"/>
      <c r="HR8" s="254"/>
      <c r="HS8" s="254"/>
      <c r="HT8" s="254"/>
      <c r="HU8" s="254"/>
      <c r="HV8" s="254"/>
      <c r="HW8" s="254"/>
      <c r="HX8" s="254"/>
      <c r="HY8" s="254"/>
      <c r="HZ8" s="254"/>
      <c r="IA8" s="254"/>
      <c r="IB8" s="254"/>
      <c r="IC8" s="254"/>
      <c r="ID8" s="254"/>
      <c r="IE8" s="254"/>
      <c r="IF8" s="254"/>
      <c r="IG8" s="254"/>
      <c r="IH8" s="254"/>
      <c r="II8" s="254"/>
      <c r="IJ8" s="254"/>
      <c r="IK8" s="254"/>
      <c r="IL8" s="254"/>
      <c r="IM8" s="254"/>
      <c r="IN8" s="254"/>
      <c r="IO8" s="254"/>
      <c r="IP8" s="254"/>
      <c r="IQ8" s="254"/>
      <c r="IR8" s="254"/>
      <c r="IS8" s="254"/>
      <c r="IT8" s="254"/>
      <c r="IU8" s="254"/>
      <c r="IV8" s="254"/>
    </row>
    <row r="9" spans="1:256" s="254" customFormat="1" ht="18" customHeight="1">
      <c r="A9" s="263">
        <v>3</v>
      </c>
      <c r="B9" s="250"/>
      <c r="C9" s="328" t="s">
        <v>206</v>
      </c>
      <c r="D9" s="339" t="s">
        <v>487</v>
      </c>
      <c r="E9" s="329">
        <v>36820</v>
      </c>
      <c r="F9" s="330" t="s">
        <v>104</v>
      </c>
      <c r="G9" s="330" t="s">
        <v>96</v>
      </c>
      <c r="H9" s="330"/>
      <c r="I9" s="262">
        <v>4</v>
      </c>
      <c r="J9" s="259" t="s">
        <v>970</v>
      </c>
      <c r="K9" s="251" t="s">
        <v>970</v>
      </c>
      <c r="L9" s="251" t="s">
        <v>970</v>
      </c>
      <c r="M9" s="251" t="s">
        <v>971</v>
      </c>
      <c r="N9" s="251" t="s">
        <v>973</v>
      </c>
      <c r="O9" s="251"/>
      <c r="P9" s="251"/>
      <c r="Q9" s="251"/>
      <c r="R9" s="251"/>
      <c r="S9" s="251"/>
      <c r="T9" s="252">
        <v>1.75</v>
      </c>
      <c r="U9" s="264" t="str">
        <f>IF(ISBLANK(T9),"",IF(T9&gt;=2.03,"KSM",IF(T9&gt;=1.9,"I A",IF(T9&gt;=1.75,"II A",IF(T9&gt;=1.6,"III A",IF(T9&gt;=1.47,"I JA",IF(T9&gt;=1.35,"II JA",IF(T9&gt;=1.25,"III JA"))))))))</f>
        <v>II A</v>
      </c>
      <c r="V9" s="331" t="s">
        <v>163</v>
      </c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6"/>
      <c r="DY9" s="256"/>
      <c r="DZ9" s="256"/>
      <c r="EA9" s="256"/>
      <c r="EB9" s="256"/>
      <c r="EC9" s="256"/>
      <c r="ED9" s="256"/>
      <c r="EE9" s="256"/>
      <c r="EF9" s="256"/>
      <c r="EG9" s="256"/>
      <c r="EH9" s="256"/>
      <c r="EI9" s="256"/>
      <c r="EJ9" s="256"/>
      <c r="EK9" s="256"/>
      <c r="EL9" s="256"/>
      <c r="EM9" s="256"/>
      <c r="EN9" s="256"/>
      <c r="EO9" s="256"/>
      <c r="EP9" s="256"/>
      <c r="EQ9" s="256"/>
      <c r="ER9" s="256"/>
      <c r="ES9" s="256"/>
      <c r="ET9" s="256"/>
      <c r="EU9" s="256"/>
      <c r="EV9" s="256"/>
      <c r="EW9" s="256"/>
      <c r="EX9" s="256"/>
      <c r="EY9" s="256"/>
      <c r="EZ9" s="256"/>
      <c r="FA9" s="256"/>
      <c r="FB9" s="256"/>
      <c r="FC9" s="256"/>
      <c r="FD9" s="256"/>
      <c r="FE9" s="256"/>
      <c r="FF9" s="256"/>
      <c r="FG9" s="256"/>
      <c r="FH9" s="256"/>
      <c r="FI9" s="256"/>
      <c r="FJ9" s="256"/>
      <c r="FK9" s="256"/>
      <c r="FL9" s="256"/>
      <c r="FM9" s="256"/>
      <c r="FN9" s="256"/>
      <c r="FO9" s="256"/>
      <c r="FP9" s="256"/>
      <c r="FQ9" s="256"/>
      <c r="FR9" s="256"/>
      <c r="FS9" s="256"/>
      <c r="FT9" s="256"/>
      <c r="FU9" s="256"/>
      <c r="FV9" s="256"/>
      <c r="FW9" s="256"/>
      <c r="FX9" s="256"/>
      <c r="FY9" s="256"/>
      <c r="FZ9" s="256"/>
      <c r="GA9" s="256"/>
      <c r="GB9" s="256"/>
      <c r="GC9" s="256"/>
      <c r="GD9" s="256"/>
      <c r="GE9" s="256"/>
      <c r="GF9" s="256"/>
      <c r="GG9" s="256"/>
      <c r="GH9" s="256"/>
      <c r="GI9" s="256"/>
      <c r="GJ9" s="256"/>
      <c r="GK9" s="256"/>
      <c r="GL9" s="256"/>
      <c r="GM9" s="256"/>
      <c r="GN9" s="256"/>
      <c r="GO9" s="256"/>
      <c r="GP9" s="256"/>
      <c r="GQ9" s="256"/>
      <c r="GR9" s="256"/>
      <c r="GS9" s="256"/>
      <c r="GT9" s="256"/>
      <c r="GU9" s="256"/>
      <c r="GV9" s="256"/>
      <c r="GW9" s="256"/>
      <c r="GX9" s="256"/>
      <c r="GY9" s="256"/>
      <c r="GZ9" s="256"/>
      <c r="HA9" s="256"/>
      <c r="HB9" s="256"/>
      <c r="HC9" s="256"/>
      <c r="HD9" s="256"/>
      <c r="HE9" s="256"/>
      <c r="HF9" s="256"/>
      <c r="HG9" s="256"/>
      <c r="HH9" s="256"/>
      <c r="HI9" s="256"/>
      <c r="HJ9" s="256"/>
      <c r="HK9" s="256"/>
      <c r="HL9" s="256"/>
      <c r="HM9" s="256"/>
      <c r="HN9" s="256"/>
      <c r="HO9" s="256"/>
      <c r="HP9" s="256"/>
      <c r="HQ9" s="256"/>
      <c r="HR9" s="256"/>
      <c r="HS9" s="256"/>
      <c r="HT9" s="256"/>
      <c r="HU9" s="256"/>
      <c r="HV9" s="256"/>
      <c r="HW9" s="256"/>
      <c r="HX9" s="256"/>
      <c r="HY9" s="256"/>
      <c r="HZ9" s="256"/>
      <c r="IA9" s="256"/>
      <c r="IB9" s="256"/>
      <c r="IC9" s="256"/>
      <c r="ID9" s="256"/>
      <c r="IE9" s="256"/>
      <c r="IF9" s="256"/>
      <c r="IG9" s="256"/>
      <c r="IH9" s="256"/>
      <c r="II9" s="256"/>
      <c r="IJ9" s="256"/>
      <c r="IK9" s="256"/>
      <c r="IL9" s="256"/>
      <c r="IM9" s="256"/>
      <c r="IN9" s="256"/>
      <c r="IO9" s="256"/>
      <c r="IP9" s="256"/>
      <c r="IQ9" s="256"/>
      <c r="IR9" s="256"/>
      <c r="IS9" s="256"/>
      <c r="IT9" s="256"/>
      <c r="IU9" s="256"/>
      <c r="IV9" s="256"/>
    </row>
    <row r="10" spans="1:22" s="233" customFormat="1" ht="18" customHeight="1">
      <c r="A10" s="263">
        <v>3</v>
      </c>
      <c r="B10" s="265"/>
      <c r="C10" s="328" t="s">
        <v>373</v>
      </c>
      <c r="D10" s="327" t="s">
        <v>782</v>
      </c>
      <c r="E10" s="329" t="s">
        <v>783</v>
      </c>
      <c r="F10" s="330" t="s">
        <v>134</v>
      </c>
      <c r="G10" s="330" t="s">
        <v>132</v>
      </c>
      <c r="H10" s="330"/>
      <c r="I10" s="262">
        <v>4</v>
      </c>
      <c r="J10" s="259" t="s">
        <v>970</v>
      </c>
      <c r="K10" s="251" t="s">
        <v>975</v>
      </c>
      <c r="L10" s="251" t="s">
        <v>970</v>
      </c>
      <c r="M10" s="251" t="s">
        <v>971</v>
      </c>
      <c r="N10" s="251" t="s">
        <v>973</v>
      </c>
      <c r="O10" s="251"/>
      <c r="P10" s="251"/>
      <c r="Q10" s="251"/>
      <c r="R10" s="251"/>
      <c r="S10" s="251"/>
      <c r="T10" s="252">
        <v>1.75</v>
      </c>
      <c r="U10" s="264" t="str">
        <f>IF(ISBLANK(T10),"",IF(T10&gt;=2.03,"KSM",IF(T10&gt;=1.9,"I A",IF(T10&gt;=1.75,"II A",IF(T10&gt;=1.6,"III A",IF(T10&gt;=1.47,"I JA",IF(T10&gt;=1.35,"II JA",IF(T10&gt;=1.25,"III JA"))))))))</f>
        <v>II A</v>
      </c>
      <c r="V10" s="331" t="s">
        <v>808</v>
      </c>
    </row>
  </sheetData>
  <sheetProtection/>
  <mergeCells count="1">
    <mergeCell ref="J5:S5"/>
  </mergeCells>
  <printOptions horizontalCentered="1"/>
  <pageMargins left="0.1968503937007874" right="0.15748031496062992" top="0.7874015748031497" bottom="0.3937007874015748" header="0.3937007874015748" footer="0.3937007874015748"/>
  <pageSetup horizontalDpi="600" verticalDpi="600" orientation="landscape" paperSize="9" scale="9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FF00"/>
  </sheetPr>
  <dimension ref="A1:S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2" customWidth="1"/>
    <col min="2" max="2" width="5.28125" style="22" hidden="1" customWidth="1"/>
    <col min="3" max="3" width="8.28125" style="22" customWidth="1"/>
    <col min="4" max="4" width="13.421875" style="22" bestFit="1" customWidth="1"/>
    <col min="5" max="5" width="10.28125" style="44" customWidth="1"/>
    <col min="6" max="6" width="13.28125" style="46" customWidth="1"/>
    <col min="7" max="7" width="15.421875" style="46" bestFit="1" customWidth="1"/>
    <col min="8" max="8" width="12.57421875" style="26" customWidth="1"/>
    <col min="9" max="9" width="5.8515625" style="26" bestFit="1" customWidth="1"/>
    <col min="10" max="12" width="4.7109375" style="81" customWidth="1"/>
    <col min="13" max="13" width="4.7109375" style="81" hidden="1" customWidth="1"/>
    <col min="14" max="16" width="4.7109375" style="81" customWidth="1"/>
    <col min="17" max="17" width="9.00390625" style="87" customWidth="1"/>
    <col min="18" max="18" width="6.7109375" style="52" bestFit="1" customWidth="1"/>
    <col min="19" max="19" width="23.00390625" style="24" bestFit="1" customWidth="1"/>
    <col min="20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80"/>
      <c r="K3" s="80"/>
      <c r="L3" s="80"/>
      <c r="M3" s="80"/>
      <c r="N3" s="80"/>
      <c r="O3" s="80"/>
      <c r="P3" s="80"/>
      <c r="Q3" s="87"/>
      <c r="R3" s="52"/>
    </row>
    <row r="4" spans="3:18" s="38" customFormat="1" ht="16.5" thickBot="1">
      <c r="C4" s="39" t="s">
        <v>27</v>
      </c>
      <c r="E4" s="40"/>
      <c r="F4" s="41"/>
      <c r="G4" s="41"/>
      <c r="H4" s="42"/>
      <c r="I4" s="42"/>
      <c r="J4" s="85"/>
      <c r="K4" s="85"/>
      <c r="L4" s="85"/>
      <c r="M4" s="85"/>
      <c r="N4" s="85"/>
      <c r="O4" s="85"/>
      <c r="P4" s="85"/>
      <c r="Q4" s="112"/>
      <c r="R4" s="65"/>
    </row>
    <row r="5" spans="5:18" s="24" customFormat="1" ht="18" customHeight="1" thickBot="1">
      <c r="E5" s="44"/>
      <c r="J5" s="481" t="s">
        <v>9</v>
      </c>
      <c r="K5" s="482"/>
      <c r="L5" s="482"/>
      <c r="M5" s="482"/>
      <c r="N5" s="482"/>
      <c r="O5" s="482"/>
      <c r="P5" s="483"/>
      <c r="Q5" s="119"/>
      <c r="R5" s="121"/>
    </row>
    <row r="6" spans="1:19" s="14" customFormat="1" ht="18" customHeight="1" thickBot="1">
      <c r="A6" s="97" t="s">
        <v>20</v>
      </c>
      <c r="B6" s="117"/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6">
        <v>1</v>
      </c>
      <c r="K6" s="137">
        <v>2</v>
      </c>
      <c r="L6" s="137">
        <v>3</v>
      </c>
      <c r="M6" s="137" t="s">
        <v>21</v>
      </c>
      <c r="N6" s="137">
        <v>4</v>
      </c>
      <c r="O6" s="137">
        <v>5</v>
      </c>
      <c r="P6" s="139">
        <v>6</v>
      </c>
      <c r="Q6" s="120" t="s">
        <v>4</v>
      </c>
      <c r="R6" s="78" t="s">
        <v>14</v>
      </c>
      <c r="S6" s="49" t="s">
        <v>5</v>
      </c>
    </row>
    <row r="7" spans="1:19" ht="18" customHeight="1">
      <c r="A7" s="32">
        <v>1</v>
      </c>
      <c r="B7" s="127"/>
      <c r="C7" s="328" t="s">
        <v>716</v>
      </c>
      <c r="D7" s="327" t="s">
        <v>706</v>
      </c>
      <c r="E7" s="329" t="s">
        <v>707</v>
      </c>
      <c r="F7" s="330" t="s">
        <v>125</v>
      </c>
      <c r="G7" s="330" t="s">
        <v>124</v>
      </c>
      <c r="H7" s="330" t="s">
        <v>708</v>
      </c>
      <c r="I7" s="91">
        <v>16</v>
      </c>
      <c r="J7" s="90">
        <v>5.39</v>
      </c>
      <c r="K7" s="90" t="s">
        <v>975</v>
      </c>
      <c r="L7" s="90">
        <v>5.31</v>
      </c>
      <c r="M7" s="90"/>
      <c r="N7" s="90">
        <v>5.15</v>
      </c>
      <c r="O7" s="90" t="s">
        <v>976</v>
      </c>
      <c r="P7" s="90" t="s">
        <v>976</v>
      </c>
      <c r="Q7" s="392">
        <f aca="true" t="shared" si="0" ref="Q7:Q13">MAX(J7:P7)</f>
        <v>5.39</v>
      </c>
      <c r="R7" s="383" t="str">
        <f aca="true" t="shared" si="1" ref="R7:R13">IF(ISBLANK(Q7),"",IF(Q7&gt;=6,"KSM",IF(Q7&gt;=5.6,"I A",IF(Q7&gt;=5.15,"II A",IF(Q7&gt;=4.6,"III A",IF(Q7&gt;=4.2,"I JA",IF(Q7&gt;=3.85,"II JA",IF(Q7&gt;=3.6,"III JA"))))))))</f>
        <v>II A</v>
      </c>
      <c r="S7" s="331" t="s">
        <v>123</v>
      </c>
    </row>
    <row r="8" spans="1:19" ht="18" customHeight="1">
      <c r="A8" s="32">
        <v>2</v>
      </c>
      <c r="B8" s="127"/>
      <c r="C8" s="328" t="s">
        <v>107</v>
      </c>
      <c r="D8" s="327" t="s">
        <v>649</v>
      </c>
      <c r="E8" s="329" t="s">
        <v>650</v>
      </c>
      <c r="F8" s="330" t="s">
        <v>60</v>
      </c>
      <c r="G8" s="330" t="s">
        <v>233</v>
      </c>
      <c r="H8" s="330" t="s">
        <v>658</v>
      </c>
      <c r="I8" s="310">
        <v>12</v>
      </c>
      <c r="J8" s="90">
        <v>4.76</v>
      </c>
      <c r="K8" s="90">
        <v>4.73</v>
      </c>
      <c r="L8" s="90">
        <v>4.73</v>
      </c>
      <c r="M8" s="90"/>
      <c r="N8" s="90">
        <v>4.92</v>
      </c>
      <c r="O8" s="90">
        <v>5.03</v>
      </c>
      <c r="P8" s="90">
        <v>4.93</v>
      </c>
      <c r="Q8" s="392">
        <f t="shared" si="0"/>
        <v>5.03</v>
      </c>
      <c r="R8" s="383" t="str">
        <f t="shared" si="1"/>
        <v>III A</v>
      </c>
      <c r="S8" s="331" t="s">
        <v>235</v>
      </c>
    </row>
    <row r="9" spans="1:19" ht="18" customHeight="1">
      <c r="A9" s="32">
        <v>3</v>
      </c>
      <c r="B9" s="127"/>
      <c r="C9" s="328" t="s">
        <v>126</v>
      </c>
      <c r="D9" s="339" t="s">
        <v>470</v>
      </c>
      <c r="E9" s="329">
        <v>36921</v>
      </c>
      <c r="F9" s="330" t="s">
        <v>104</v>
      </c>
      <c r="G9" s="330" t="s">
        <v>96</v>
      </c>
      <c r="H9" s="330"/>
      <c r="I9" s="91">
        <v>9</v>
      </c>
      <c r="J9" s="90">
        <v>4.77</v>
      </c>
      <c r="K9" s="90">
        <v>3.66</v>
      </c>
      <c r="L9" s="90">
        <v>4.77</v>
      </c>
      <c r="M9" s="90"/>
      <c r="N9" s="90">
        <v>5.01</v>
      </c>
      <c r="O9" s="90">
        <v>4.83</v>
      </c>
      <c r="P9" s="90">
        <v>4.85</v>
      </c>
      <c r="Q9" s="392">
        <f t="shared" si="0"/>
        <v>5.01</v>
      </c>
      <c r="R9" s="383" t="str">
        <f t="shared" si="1"/>
        <v>III A</v>
      </c>
      <c r="S9" s="331" t="s">
        <v>163</v>
      </c>
    </row>
    <row r="10" spans="1:19" ht="18" customHeight="1">
      <c r="A10" s="32">
        <v>4</v>
      </c>
      <c r="B10" s="127"/>
      <c r="C10" s="328" t="s">
        <v>580</v>
      </c>
      <c r="D10" s="327" t="s">
        <v>565</v>
      </c>
      <c r="E10" s="329" t="s">
        <v>566</v>
      </c>
      <c r="F10" s="330" t="s">
        <v>56</v>
      </c>
      <c r="G10" s="330" t="s">
        <v>579</v>
      </c>
      <c r="H10" s="330"/>
      <c r="I10" s="91">
        <v>7</v>
      </c>
      <c r="J10" s="90">
        <v>4.37</v>
      </c>
      <c r="K10" s="90">
        <v>3.34</v>
      </c>
      <c r="L10" s="90">
        <v>4.88</v>
      </c>
      <c r="M10" s="90"/>
      <c r="N10" s="90">
        <v>4.17</v>
      </c>
      <c r="O10" s="90">
        <v>4.51</v>
      </c>
      <c r="P10" s="90" t="s">
        <v>976</v>
      </c>
      <c r="Q10" s="392">
        <f t="shared" si="0"/>
        <v>4.88</v>
      </c>
      <c r="R10" s="383" t="str">
        <f t="shared" si="1"/>
        <v>III A</v>
      </c>
      <c r="S10" s="331" t="s">
        <v>551</v>
      </c>
    </row>
    <row r="11" spans="1:19" ht="18" customHeight="1">
      <c r="A11" s="32">
        <v>5</v>
      </c>
      <c r="B11" s="127"/>
      <c r="C11" s="328" t="s">
        <v>678</v>
      </c>
      <c r="D11" s="327" t="s">
        <v>679</v>
      </c>
      <c r="E11" s="329" t="s">
        <v>680</v>
      </c>
      <c r="F11" s="330" t="s">
        <v>236</v>
      </c>
      <c r="G11" s="330" t="s">
        <v>662</v>
      </c>
      <c r="H11" s="330"/>
      <c r="I11" s="91">
        <v>6</v>
      </c>
      <c r="J11" s="90">
        <v>4.79</v>
      </c>
      <c r="K11" s="90">
        <v>4.81</v>
      </c>
      <c r="L11" s="90">
        <v>4.61</v>
      </c>
      <c r="M11" s="90"/>
      <c r="N11" s="90">
        <v>4.48</v>
      </c>
      <c r="O11" s="90">
        <v>4.79</v>
      </c>
      <c r="P11" s="90" t="s">
        <v>976</v>
      </c>
      <c r="Q11" s="392">
        <f t="shared" si="0"/>
        <v>4.81</v>
      </c>
      <c r="R11" s="383" t="str">
        <f t="shared" si="1"/>
        <v>III A</v>
      </c>
      <c r="S11" s="331" t="s">
        <v>667</v>
      </c>
    </row>
    <row r="12" spans="1:19" ht="18" customHeight="1">
      <c r="A12" s="32">
        <v>6</v>
      </c>
      <c r="B12" s="127"/>
      <c r="C12" s="328" t="s">
        <v>133</v>
      </c>
      <c r="D12" s="327" t="s">
        <v>505</v>
      </c>
      <c r="E12" s="329" t="s">
        <v>506</v>
      </c>
      <c r="F12" s="330" t="s">
        <v>103</v>
      </c>
      <c r="G12" s="330" t="s">
        <v>501</v>
      </c>
      <c r="H12" s="330"/>
      <c r="I12" s="91">
        <v>5</v>
      </c>
      <c r="J12" s="90">
        <v>4.62</v>
      </c>
      <c r="K12" s="90">
        <v>4.41</v>
      </c>
      <c r="L12" s="90">
        <v>4.58</v>
      </c>
      <c r="M12" s="90"/>
      <c r="N12" s="90">
        <v>4.52</v>
      </c>
      <c r="O12" s="90">
        <v>4.46</v>
      </c>
      <c r="P12" s="90">
        <v>4.61</v>
      </c>
      <c r="Q12" s="392">
        <f t="shared" si="0"/>
        <v>4.62</v>
      </c>
      <c r="R12" s="383" t="str">
        <f t="shared" si="1"/>
        <v>III A</v>
      </c>
      <c r="S12" s="331" t="s">
        <v>502</v>
      </c>
    </row>
    <row r="13" spans="1:19" ht="18" customHeight="1">
      <c r="A13" s="32">
        <v>7</v>
      </c>
      <c r="B13" s="127"/>
      <c r="C13" s="328" t="s">
        <v>562</v>
      </c>
      <c r="D13" s="327" t="s">
        <v>563</v>
      </c>
      <c r="E13" s="329" t="s">
        <v>564</v>
      </c>
      <c r="F13" s="330" t="s">
        <v>56</v>
      </c>
      <c r="G13" s="330" t="s">
        <v>579</v>
      </c>
      <c r="H13" s="21"/>
      <c r="I13" s="91">
        <v>4</v>
      </c>
      <c r="J13" s="90">
        <v>4.26</v>
      </c>
      <c r="K13" s="90">
        <v>4.32</v>
      </c>
      <c r="L13" s="90">
        <v>4.43</v>
      </c>
      <c r="M13" s="90"/>
      <c r="N13" s="90">
        <v>4.44</v>
      </c>
      <c r="O13" s="90">
        <v>4.61</v>
      </c>
      <c r="P13" s="90">
        <v>4.52</v>
      </c>
      <c r="Q13" s="392">
        <f t="shared" si="0"/>
        <v>4.61</v>
      </c>
      <c r="R13" s="383" t="str">
        <f t="shared" si="1"/>
        <v>III A</v>
      </c>
      <c r="S13" s="20" t="s">
        <v>551</v>
      </c>
    </row>
    <row r="14" ht="18" customHeight="1"/>
  </sheetData>
  <sheetProtection/>
  <mergeCells count="1">
    <mergeCell ref="J5:P5"/>
  </mergeCells>
  <printOptions horizontalCentered="1"/>
  <pageMargins left="0.15748031496062992" right="0.15748031496062992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2" customWidth="1"/>
    <col min="2" max="2" width="5.28125" style="22" hidden="1" customWidth="1"/>
    <col min="3" max="3" width="8.28125" style="22" customWidth="1"/>
    <col min="4" max="4" width="13.421875" style="22" bestFit="1" customWidth="1"/>
    <col min="5" max="5" width="10.28125" style="44" customWidth="1"/>
    <col min="6" max="6" width="13.28125" style="46" customWidth="1"/>
    <col min="7" max="7" width="15.421875" style="46" bestFit="1" customWidth="1"/>
    <col min="8" max="8" width="12.57421875" style="26" customWidth="1"/>
    <col min="9" max="9" width="5.8515625" style="26" bestFit="1" customWidth="1"/>
    <col min="10" max="12" width="4.7109375" style="81" customWidth="1"/>
    <col min="13" max="13" width="4.7109375" style="81" hidden="1" customWidth="1"/>
    <col min="14" max="16" width="4.7109375" style="81" customWidth="1"/>
    <col min="17" max="17" width="9.00390625" style="87" customWidth="1"/>
    <col min="18" max="18" width="6.7109375" style="52" bestFit="1" customWidth="1"/>
    <col min="19" max="19" width="23.00390625" style="24" bestFit="1" customWidth="1"/>
    <col min="20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80"/>
      <c r="K3" s="80"/>
      <c r="L3" s="80"/>
      <c r="M3" s="80"/>
      <c r="N3" s="80"/>
      <c r="O3" s="80"/>
      <c r="P3" s="80"/>
      <c r="Q3" s="87"/>
      <c r="R3" s="52"/>
    </row>
    <row r="4" spans="3:18" s="38" customFormat="1" ht="16.5" thickBot="1">
      <c r="C4" s="39" t="s">
        <v>285</v>
      </c>
      <c r="E4" s="40"/>
      <c r="F4" s="41"/>
      <c r="G4" s="41"/>
      <c r="H4" s="42"/>
      <c r="I4" s="42"/>
      <c r="J4" s="85"/>
      <c r="K4" s="85"/>
      <c r="L4" s="85"/>
      <c r="M4" s="85"/>
      <c r="N4" s="85"/>
      <c r="O4" s="85"/>
      <c r="P4" s="85"/>
      <c r="Q4" s="112"/>
      <c r="R4" s="65"/>
    </row>
    <row r="5" spans="5:18" s="24" customFormat="1" ht="18" customHeight="1" thickBot="1">
      <c r="E5" s="44"/>
      <c r="J5" s="481" t="s">
        <v>9</v>
      </c>
      <c r="K5" s="482"/>
      <c r="L5" s="482"/>
      <c r="M5" s="482"/>
      <c r="N5" s="482"/>
      <c r="O5" s="482"/>
      <c r="P5" s="483"/>
      <c r="Q5" s="119"/>
      <c r="R5" s="121"/>
    </row>
    <row r="6" spans="1:19" s="14" customFormat="1" ht="18" customHeight="1" thickBot="1">
      <c r="A6" s="97" t="s">
        <v>20</v>
      </c>
      <c r="B6" s="117"/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6">
        <v>1</v>
      </c>
      <c r="K6" s="137">
        <v>2</v>
      </c>
      <c r="L6" s="137">
        <v>3</v>
      </c>
      <c r="M6" s="137" t="s">
        <v>21</v>
      </c>
      <c r="N6" s="137">
        <v>4</v>
      </c>
      <c r="O6" s="137">
        <v>5</v>
      </c>
      <c r="P6" s="139">
        <v>6</v>
      </c>
      <c r="Q6" s="120" t="s">
        <v>4</v>
      </c>
      <c r="R6" s="78" t="s">
        <v>14</v>
      </c>
      <c r="S6" s="49" t="s">
        <v>5</v>
      </c>
    </row>
    <row r="7" spans="1:19" ht="18" customHeight="1">
      <c r="A7" s="32">
        <v>1</v>
      </c>
      <c r="B7" s="127"/>
      <c r="C7" s="328" t="s">
        <v>349</v>
      </c>
      <c r="D7" s="327" t="s">
        <v>806</v>
      </c>
      <c r="E7" s="329" t="s">
        <v>807</v>
      </c>
      <c r="F7" s="330" t="s">
        <v>134</v>
      </c>
      <c r="G7" s="330" t="s">
        <v>132</v>
      </c>
      <c r="H7" s="330"/>
      <c r="I7" s="91">
        <v>12</v>
      </c>
      <c r="J7" s="90">
        <v>5.24</v>
      </c>
      <c r="K7" s="90">
        <v>5.48</v>
      </c>
      <c r="L7" s="90">
        <v>5.29</v>
      </c>
      <c r="M7" s="90"/>
      <c r="N7" s="90">
        <v>5.44</v>
      </c>
      <c r="O7" s="90">
        <v>5.54</v>
      </c>
      <c r="P7" s="90">
        <v>5.5</v>
      </c>
      <c r="Q7" s="392">
        <f aca="true" t="shared" si="0" ref="Q7:Q14">MAX(J7:P7)</f>
        <v>5.54</v>
      </c>
      <c r="R7" s="383" t="str">
        <f aca="true" t="shared" si="1" ref="R7:R14">IF(ISBLANK(Q7),"",IF(Q7&gt;=6,"KSM",IF(Q7&gt;=5.6,"I A",IF(Q7&gt;=5.15,"II A",IF(Q7&gt;=4.6,"III A",IF(Q7&gt;=4.2,"I JA",IF(Q7&gt;=3.85,"II JA",IF(Q7&gt;=3.6,"III JA"))))))))</f>
        <v>II A</v>
      </c>
      <c r="S7" s="331" t="s">
        <v>148</v>
      </c>
    </row>
    <row r="8" spans="1:19" ht="18" customHeight="1">
      <c r="A8" s="32">
        <v>2</v>
      </c>
      <c r="B8" s="127"/>
      <c r="C8" s="328" t="s">
        <v>91</v>
      </c>
      <c r="D8" s="327" t="s">
        <v>425</v>
      </c>
      <c r="E8" s="329" t="s">
        <v>426</v>
      </c>
      <c r="F8" s="330" t="s">
        <v>78</v>
      </c>
      <c r="G8" s="330" t="s">
        <v>368</v>
      </c>
      <c r="H8" s="330"/>
      <c r="I8" s="91">
        <v>8</v>
      </c>
      <c r="J8" s="90">
        <v>4.97</v>
      </c>
      <c r="K8" s="90">
        <v>5.1</v>
      </c>
      <c r="L8" s="90">
        <v>5.22</v>
      </c>
      <c r="M8" s="90"/>
      <c r="N8" s="90">
        <v>4.86</v>
      </c>
      <c r="O8" s="90">
        <v>4.82</v>
      </c>
      <c r="P8" s="90">
        <v>4.64</v>
      </c>
      <c r="Q8" s="392">
        <f t="shared" si="0"/>
        <v>5.22</v>
      </c>
      <c r="R8" s="383" t="str">
        <f t="shared" si="1"/>
        <v>II A</v>
      </c>
      <c r="S8" s="331" t="s">
        <v>427</v>
      </c>
    </row>
    <row r="9" spans="1:19" ht="18" customHeight="1">
      <c r="A9" s="32">
        <v>3</v>
      </c>
      <c r="B9" s="391"/>
      <c r="C9" s="328" t="s">
        <v>770</v>
      </c>
      <c r="D9" s="327" t="s">
        <v>771</v>
      </c>
      <c r="E9" s="329">
        <v>36648</v>
      </c>
      <c r="F9" s="330" t="s">
        <v>53</v>
      </c>
      <c r="G9" s="330" t="s">
        <v>149</v>
      </c>
      <c r="H9" s="330" t="s">
        <v>179</v>
      </c>
      <c r="I9" s="91">
        <v>5</v>
      </c>
      <c r="J9" s="90">
        <v>4.85</v>
      </c>
      <c r="K9" s="90">
        <v>4.83</v>
      </c>
      <c r="L9" s="90">
        <v>4.83</v>
      </c>
      <c r="M9" s="90"/>
      <c r="N9" s="90">
        <v>4.71</v>
      </c>
      <c r="O9" s="90">
        <v>4.81</v>
      </c>
      <c r="P9" s="90">
        <v>4.78</v>
      </c>
      <c r="Q9" s="392">
        <f t="shared" si="0"/>
        <v>4.85</v>
      </c>
      <c r="R9" s="383" t="str">
        <f t="shared" si="1"/>
        <v>III A</v>
      </c>
      <c r="S9" s="331" t="s">
        <v>178</v>
      </c>
    </row>
    <row r="10" spans="1:19" ht="18" customHeight="1">
      <c r="A10" s="32">
        <v>4</v>
      </c>
      <c r="B10" s="127"/>
      <c r="C10" s="328" t="s">
        <v>83</v>
      </c>
      <c r="D10" s="327" t="s">
        <v>519</v>
      </c>
      <c r="E10" s="329" t="s">
        <v>520</v>
      </c>
      <c r="F10" s="330" t="s">
        <v>52</v>
      </c>
      <c r="G10" s="330" t="s">
        <v>191</v>
      </c>
      <c r="H10" s="330"/>
      <c r="I10" s="91">
        <v>3</v>
      </c>
      <c r="J10" s="90">
        <v>4.7</v>
      </c>
      <c r="K10" s="90" t="s">
        <v>976</v>
      </c>
      <c r="L10" s="90" t="s">
        <v>976</v>
      </c>
      <c r="M10" s="90"/>
      <c r="N10" s="90" t="s">
        <v>976</v>
      </c>
      <c r="O10" s="90" t="s">
        <v>976</v>
      </c>
      <c r="P10" s="90">
        <v>4.4</v>
      </c>
      <c r="Q10" s="392">
        <f t="shared" si="0"/>
        <v>4.7</v>
      </c>
      <c r="R10" s="383" t="str">
        <f t="shared" si="1"/>
        <v>III A</v>
      </c>
      <c r="S10" s="331" t="s">
        <v>220</v>
      </c>
    </row>
    <row r="11" spans="1:19" ht="18" customHeight="1">
      <c r="A11" s="32">
        <v>5</v>
      </c>
      <c r="B11" s="127"/>
      <c r="C11" s="328" t="s">
        <v>122</v>
      </c>
      <c r="D11" s="327" t="s">
        <v>876</v>
      </c>
      <c r="E11" s="329" t="s">
        <v>877</v>
      </c>
      <c r="F11" s="330" t="s">
        <v>142</v>
      </c>
      <c r="G11" s="330" t="s">
        <v>143</v>
      </c>
      <c r="H11" s="330" t="s">
        <v>144</v>
      </c>
      <c r="I11" s="91">
        <v>2</v>
      </c>
      <c r="J11" s="90">
        <v>4.39</v>
      </c>
      <c r="K11" s="90">
        <v>4.63</v>
      </c>
      <c r="L11" s="90">
        <v>4.54</v>
      </c>
      <c r="M11" s="90"/>
      <c r="N11" s="90">
        <v>4.45</v>
      </c>
      <c r="O11" s="90" t="s">
        <v>976</v>
      </c>
      <c r="P11" s="90" t="s">
        <v>975</v>
      </c>
      <c r="Q11" s="392">
        <f t="shared" si="0"/>
        <v>4.63</v>
      </c>
      <c r="R11" s="383" t="str">
        <f t="shared" si="1"/>
        <v>III A</v>
      </c>
      <c r="S11" s="331" t="s">
        <v>145</v>
      </c>
    </row>
    <row r="12" spans="1:19" ht="18" customHeight="1">
      <c r="A12" s="32">
        <v>6</v>
      </c>
      <c r="B12" s="127"/>
      <c r="C12" s="328" t="s">
        <v>75</v>
      </c>
      <c r="D12" s="327" t="s">
        <v>337</v>
      </c>
      <c r="E12" s="329" t="s">
        <v>338</v>
      </c>
      <c r="F12" s="330" t="s">
        <v>51</v>
      </c>
      <c r="G12" s="330" t="s">
        <v>368</v>
      </c>
      <c r="H12" s="330"/>
      <c r="I12" s="91">
        <v>1</v>
      </c>
      <c r="J12" s="90">
        <v>4.28</v>
      </c>
      <c r="K12" s="90">
        <v>4</v>
      </c>
      <c r="L12" s="90">
        <v>4.47</v>
      </c>
      <c r="M12" s="90"/>
      <c r="N12" s="90">
        <v>4.25</v>
      </c>
      <c r="O12" s="90">
        <v>4.52</v>
      </c>
      <c r="P12" s="90" t="s">
        <v>976</v>
      </c>
      <c r="Q12" s="392">
        <f t="shared" si="0"/>
        <v>4.52</v>
      </c>
      <c r="R12" s="383" t="str">
        <f t="shared" si="1"/>
        <v>I JA</v>
      </c>
      <c r="S12" s="331" t="s">
        <v>73</v>
      </c>
    </row>
    <row r="13" spans="1:19" ht="18" customHeight="1">
      <c r="A13" s="32">
        <v>7</v>
      </c>
      <c r="B13" s="127"/>
      <c r="C13" s="328" t="s">
        <v>346</v>
      </c>
      <c r="D13" s="327" t="s">
        <v>201</v>
      </c>
      <c r="E13" s="329" t="s">
        <v>339</v>
      </c>
      <c r="F13" s="330" t="s">
        <v>51</v>
      </c>
      <c r="G13" s="330" t="s">
        <v>368</v>
      </c>
      <c r="H13" s="330"/>
      <c r="I13" s="91"/>
      <c r="J13" s="90" t="s">
        <v>976</v>
      </c>
      <c r="K13" s="90">
        <v>4.25</v>
      </c>
      <c r="L13" s="90">
        <v>3.89</v>
      </c>
      <c r="M13" s="90"/>
      <c r="N13" s="90">
        <v>4.1</v>
      </c>
      <c r="O13" s="90">
        <v>4.24</v>
      </c>
      <c r="P13" s="90">
        <v>4.27</v>
      </c>
      <c r="Q13" s="392">
        <f t="shared" si="0"/>
        <v>4.27</v>
      </c>
      <c r="R13" s="383" t="str">
        <f t="shared" si="1"/>
        <v>I JA</v>
      </c>
      <c r="S13" s="331" t="s">
        <v>73</v>
      </c>
    </row>
    <row r="14" spans="1:19" ht="18" customHeight="1">
      <c r="A14" s="32">
        <v>8</v>
      </c>
      <c r="B14" s="79"/>
      <c r="C14" s="328" t="s">
        <v>80</v>
      </c>
      <c r="D14" s="327" t="s">
        <v>636</v>
      </c>
      <c r="E14" s="329" t="s">
        <v>637</v>
      </c>
      <c r="F14" s="330" t="s">
        <v>60</v>
      </c>
      <c r="G14" s="330" t="s">
        <v>233</v>
      </c>
      <c r="H14" s="330" t="s">
        <v>658</v>
      </c>
      <c r="I14" s="310"/>
      <c r="J14" s="90" t="s">
        <v>976</v>
      </c>
      <c r="K14" s="90">
        <v>3.68</v>
      </c>
      <c r="L14" s="90">
        <v>3.88</v>
      </c>
      <c r="M14" s="90"/>
      <c r="N14" s="90" t="s">
        <v>976</v>
      </c>
      <c r="O14" s="90" t="s">
        <v>976</v>
      </c>
      <c r="P14" s="90">
        <v>4.09</v>
      </c>
      <c r="Q14" s="392">
        <f t="shared" si="0"/>
        <v>4.09</v>
      </c>
      <c r="R14" s="383" t="str">
        <f t="shared" si="1"/>
        <v>II JA</v>
      </c>
      <c r="S14" s="331" t="s">
        <v>235</v>
      </c>
    </row>
  </sheetData>
  <sheetProtection/>
  <mergeCells count="1">
    <mergeCell ref="J5:P5"/>
  </mergeCells>
  <printOptions horizontalCentered="1"/>
  <pageMargins left="0.15748031496062992" right="0.15748031496062992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50"/>
  </sheetPr>
  <dimension ref="A1:T1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63" customWidth="1"/>
    <col min="2" max="2" width="5.28125" style="163" hidden="1" customWidth="1"/>
    <col min="3" max="3" width="10.421875" style="163" customWidth="1"/>
    <col min="4" max="4" width="12.8515625" style="163" bestFit="1" customWidth="1"/>
    <col min="5" max="5" width="10.7109375" style="179" customWidth="1"/>
    <col min="6" max="6" width="15.00390625" style="199" bestFit="1" customWidth="1"/>
    <col min="7" max="7" width="12.8515625" style="199" bestFit="1" customWidth="1"/>
    <col min="8" max="8" width="11.28125" style="167" bestFit="1" customWidth="1"/>
    <col min="9" max="9" width="5.8515625" style="167" bestFit="1" customWidth="1"/>
    <col min="10" max="12" width="4.7109375" style="198" customWidth="1"/>
    <col min="13" max="13" width="4.7109375" style="198" hidden="1" customWidth="1"/>
    <col min="14" max="16" width="4.7109375" style="198" customWidth="1"/>
    <col min="17" max="17" width="9.140625" style="169" customWidth="1"/>
    <col min="18" max="18" width="6.421875" style="170" bestFit="1" customWidth="1"/>
    <col min="19" max="19" width="19.00390625" style="171" bestFit="1" customWidth="1"/>
    <col min="20" max="16384" width="9.140625" style="163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171" customFormat="1" ht="12" customHeight="1">
      <c r="A3" s="163"/>
      <c r="B3" s="163"/>
      <c r="C3" s="163"/>
      <c r="D3" s="164"/>
      <c r="E3" s="165"/>
      <c r="F3" s="166"/>
      <c r="G3" s="166"/>
      <c r="H3" s="167"/>
      <c r="I3" s="167"/>
      <c r="J3" s="168"/>
      <c r="K3" s="168"/>
      <c r="L3" s="168"/>
      <c r="M3" s="168"/>
      <c r="N3" s="168"/>
      <c r="O3" s="168"/>
      <c r="P3" s="168"/>
      <c r="Q3" s="169"/>
      <c r="R3" s="170"/>
    </row>
    <row r="4" spans="3:18" s="172" customFormat="1" ht="16.5" thickBot="1">
      <c r="C4" s="173" t="s">
        <v>35</v>
      </c>
      <c r="E4" s="174"/>
      <c r="F4" s="175"/>
      <c r="G4" s="175"/>
      <c r="H4" s="176"/>
      <c r="I4" s="176"/>
      <c r="J4" s="177"/>
      <c r="K4" s="177"/>
      <c r="L4" s="177"/>
      <c r="M4" s="177"/>
      <c r="N4" s="177"/>
      <c r="O4" s="177"/>
      <c r="P4" s="177"/>
      <c r="Q4" s="178"/>
      <c r="R4" s="162"/>
    </row>
    <row r="5" spans="5:18" s="171" customFormat="1" ht="18" customHeight="1" thickBot="1">
      <c r="E5" s="179"/>
      <c r="J5" s="484" t="s">
        <v>9</v>
      </c>
      <c r="K5" s="485"/>
      <c r="L5" s="485"/>
      <c r="M5" s="485"/>
      <c r="N5" s="485"/>
      <c r="O5" s="485"/>
      <c r="P5" s="486"/>
      <c r="Q5" s="180"/>
      <c r="R5" s="181"/>
    </row>
    <row r="6" spans="1:19" s="194" customFormat="1" ht="18" customHeight="1" thickBot="1">
      <c r="A6" s="97" t="s">
        <v>20</v>
      </c>
      <c r="B6" s="117"/>
      <c r="C6" s="182" t="s">
        <v>0</v>
      </c>
      <c r="D6" s="183" t="s">
        <v>1</v>
      </c>
      <c r="E6" s="184" t="s">
        <v>10</v>
      </c>
      <c r="F6" s="185" t="s">
        <v>2</v>
      </c>
      <c r="G6" s="186" t="s">
        <v>3</v>
      </c>
      <c r="H6" s="186" t="s">
        <v>16</v>
      </c>
      <c r="I6" s="186" t="s">
        <v>41</v>
      </c>
      <c r="J6" s="187">
        <v>1</v>
      </c>
      <c r="K6" s="188">
        <v>2</v>
      </c>
      <c r="L6" s="188">
        <v>3</v>
      </c>
      <c r="M6" s="137" t="s">
        <v>21</v>
      </c>
      <c r="N6" s="189">
        <v>4</v>
      </c>
      <c r="O6" s="188">
        <v>5</v>
      </c>
      <c r="P6" s="190">
        <v>6</v>
      </c>
      <c r="Q6" s="191" t="s">
        <v>4</v>
      </c>
      <c r="R6" s="192" t="s">
        <v>14</v>
      </c>
      <c r="S6" s="193" t="s">
        <v>5</v>
      </c>
    </row>
    <row r="7" spans="1:19" ht="18" customHeight="1">
      <c r="A7" s="195">
        <v>1</v>
      </c>
      <c r="B7" s="196"/>
      <c r="C7" s="328" t="s">
        <v>798</v>
      </c>
      <c r="D7" s="327" t="s">
        <v>799</v>
      </c>
      <c r="E7" s="329" t="s">
        <v>800</v>
      </c>
      <c r="F7" s="330" t="s">
        <v>134</v>
      </c>
      <c r="G7" s="330" t="s">
        <v>132</v>
      </c>
      <c r="H7" s="330"/>
      <c r="I7" s="91">
        <v>16</v>
      </c>
      <c r="J7" s="197">
        <v>6.33</v>
      </c>
      <c r="K7" s="197">
        <v>6.01</v>
      </c>
      <c r="L7" s="197" t="s">
        <v>976</v>
      </c>
      <c r="M7" s="197"/>
      <c r="N7" s="197">
        <v>5.94</v>
      </c>
      <c r="O7" s="197">
        <v>6.57</v>
      </c>
      <c r="P7" s="197">
        <v>6.56</v>
      </c>
      <c r="Q7" s="392">
        <f aca="true" t="shared" si="0" ref="Q7:Q19">MAX(J7:P7)</f>
        <v>6.57</v>
      </c>
      <c r="R7" s="390" t="str">
        <f aca="true" t="shared" si="1" ref="R7:R19">IF(ISBLANK(Q7),"",IF(Q7&gt;=7.2,"KSM",IF(Q7&gt;=6.7,"I A",IF(Q7&gt;=6.2,"II A",IF(Q7&gt;=5.6,"III A",IF(Q7&gt;=5,"I JA",IF(Q7&gt;=4.45,"II JA",IF(Q7&gt;=4,"III JA"))))))))</f>
        <v>II A</v>
      </c>
      <c r="S7" s="331" t="s">
        <v>148</v>
      </c>
    </row>
    <row r="8" spans="1:19" ht="18" customHeight="1">
      <c r="A8" s="195">
        <v>2</v>
      </c>
      <c r="B8" s="196"/>
      <c r="C8" s="328" t="s">
        <v>67</v>
      </c>
      <c r="D8" s="327" t="s">
        <v>872</v>
      </c>
      <c r="E8" s="329" t="s">
        <v>873</v>
      </c>
      <c r="F8" s="330" t="s">
        <v>142</v>
      </c>
      <c r="G8" s="330" t="s">
        <v>143</v>
      </c>
      <c r="H8" s="330" t="s">
        <v>144</v>
      </c>
      <c r="I8" s="91">
        <v>12</v>
      </c>
      <c r="J8" s="197">
        <v>5.98</v>
      </c>
      <c r="K8" s="197">
        <v>6</v>
      </c>
      <c r="L8" s="197">
        <v>6.23</v>
      </c>
      <c r="M8" s="197"/>
      <c r="N8" s="197">
        <v>5.83</v>
      </c>
      <c r="O8" s="197">
        <v>5.95</v>
      </c>
      <c r="P8" s="197">
        <v>6.53</v>
      </c>
      <c r="Q8" s="392">
        <f t="shared" si="0"/>
        <v>6.53</v>
      </c>
      <c r="R8" s="390" t="str">
        <f t="shared" si="1"/>
        <v>II A</v>
      </c>
      <c r="S8" s="331" t="s">
        <v>145</v>
      </c>
    </row>
    <row r="9" spans="1:19" ht="18" customHeight="1">
      <c r="A9" s="195">
        <v>3</v>
      </c>
      <c r="B9" s="196"/>
      <c r="C9" s="328" t="s">
        <v>206</v>
      </c>
      <c r="D9" s="327" t="s">
        <v>651</v>
      </c>
      <c r="E9" s="329" t="s">
        <v>652</v>
      </c>
      <c r="F9" s="330" t="s">
        <v>60</v>
      </c>
      <c r="G9" s="330" t="s">
        <v>233</v>
      </c>
      <c r="H9" s="330" t="s">
        <v>658</v>
      </c>
      <c r="I9" s="91">
        <v>9</v>
      </c>
      <c r="J9" s="197" t="s">
        <v>976</v>
      </c>
      <c r="K9" s="197">
        <v>6.25</v>
      </c>
      <c r="L9" s="197">
        <v>6.5</v>
      </c>
      <c r="M9" s="197"/>
      <c r="N9" s="197">
        <v>6.32</v>
      </c>
      <c r="O9" s="197" t="s">
        <v>975</v>
      </c>
      <c r="P9" s="197">
        <v>6.32</v>
      </c>
      <c r="Q9" s="392">
        <f t="shared" si="0"/>
        <v>6.5</v>
      </c>
      <c r="R9" s="390" t="str">
        <f t="shared" si="1"/>
        <v>II A</v>
      </c>
      <c r="S9" s="331" t="s">
        <v>235</v>
      </c>
    </row>
    <row r="10" spans="1:19" ht="18" customHeight="1">
      <c r="A10" s="195">
        <v>4</v>
      </c>
      <c r="B10" s="196"/>
      <c r="C10" s="328" t="s">
        <v>99</v>
      </c>
      <c r="D10" s="327" t="s">
        <v>304</v>
      </c>
      <c r="E10" s="329" t="s">
        <v>305</v>
      </c>
      <c r="F10" s="330" t="s">
        <v>62</v>
      </c>
      <c r="G10" s="330" t="s">
        <v>152</v>
      </c>
      <c r="H10" s="330"/>
      <c r="I10" s="91">
        <v>7</v>
      </c>
      <c r="J10" s="197">
        <v>5.56</v>
      </c>
      <c r="K10" s="197">
        <v>5.05</v>
      </c>
      <c r="L10" s="197" t="s">
        <v>976</v>
      </c>
      <c r="M10" s="197"/>
      <c r="N10" s="197" t="s">
        <v>976</v>
      </c>
      <c r="O10" s="197" t="s">
        <v>976</v>
      </c>
      <c r="P10" s="197">
        <v>5.97</v>
      </c>
      <c r="Q10" s="392">
        <f t="shared" si="0"/>
        <v>5.97</v>
      </c>
      <c r="R10" s="390" t="str">
        <f t="shared" si="1"/>
        <v>III A</v>
      </c>
      <c r="S10" s="331" t="s">
        <v>153</v>
      </c>
    </row>
    <row r="11" spans="1:20" ht="18" customHeight="1">
      <c r="A11" s="195">
        <v>5</v>
      </c>
      <c r="B11" s="196"/>
      <c r="C11" s="328" t="s">
        <v>733</v>
      </c>
      <c r="D11" s="327" t="s">
        <v>722</v>
      </c>
      <c r="E11" s="329">
        <v>37257</v>
      </c>
      <c r="F11" s="330" t="s">
        <v>753</v>
      </c>
      <c r="G11" s="330" t="s">
        <v>246</v>
      </c>
      <c r="H11" s="330" t="s">
        <v>723</v>
      </c>
      <c r="I11" s="91">
        <v>6</v>
      </c>
      <c r="J11" s="197">
        <v>5.84</v>
      </c>
      <c r="K11" s="197">
        <v>5.86</v>
      </c>
      <c r="L11" s="197">
        <v>5.67</v>
      </c>
      <c r="M11" s="197"/>
      <c r="N11" s="197">
        <v>5.58</v>
      </c>
      <c r="O11" s="197">
        <v>5.89</v>
      </c>
      <c r="P11" s="197">
        <v>5.71</v>
      </c>
      <c r="Q11" s="392">
        <f t="shared" si="0"/>
        <v>5.89</v>
      </c>
      <c r="R11" s="390" t="str">
        <f t="shared" si="1"/>
        <v>III A</v>
      </c>
      <c r="S11" s="331" t="s">
        <v>247</v>
      </c>
      <c r="T11" s="198"/>
    </row>
    <row r="12" spans="1:19" ht="18" customHeight="1">
      <c r="A12" s="195">
        <v>6</v>
      </c>
      <c r="B12" s="196"/>
      <c r="C12" s="328" t="s">
        <v>361</v>
      </c>
      <c r="D12" s="327" t="s">
        <v>362</v>
      </c>
      <c r="E12" s="329" t="s">
        <v>363</v>
      </c>
      <c r="F12" s="330" t="s">
        <v>51</v>
      </c>
      <c r="G12" s="330" t="s">
        <v>368</v>
      </c>
      <c r="H12" s="330"/>
      <c r="I12" s="91">
        <v>5</v>
      </c>
      <c r="J12" s="197" t="s">
        <v>976</v>
      </c>
      <c r="K12" s="197">
        <v>5.75</v>
      </c>
      <c r="L12" s="197">
        <v>5.39</v>
      </c>
      <c r="M12" s="197"/>
      <c r="N12" s="197">
        <v>5.48</v>
      </c>
      <c r="O12" s="197">
        <v>5.69</v>
      </c>
      <c r="P12" s="197">
        <v>5.35</v>
      </c>
      <c r="Q12" s="392">
        <f t="shared" si="0"/>
        <v>5.75</v>
      </c>
      <c r="R12" s="390" t="str">
        <f t="shared" si="1"/>
        <v>III A</v>
      </c>
      <c r="S12" s="331" t="s">
        <v>200</v>
      </c>
    </row>
    <row r="13" spans="1:19" ht="18" customHeight="1">
      <c r="A13" s="195">
        <v>7</v>
      </c>
      <c r="B13" s="196"/>
      <c r="C13" s="328" t="s">
        <v>94</v>
      </c>
      <c r="D13" s="327" t="s">
        <v>727</v>
      </c>
      <c r="E13" s="329" t="s">
        <v>728</v>
      </c>
      <c r="F13" s="330" t="s">
        <v>753</v>
      </c>
      <c r="G13" s="330" t="s">
        <v>246</v>
      </c>
      <c r="H13" s="330" t="s">
        <v>723</v>
      </c>
      <c r="I13" s="91">
        <v>4</v>
      </c>
      <c r="J13" s="197">
        <v>5.6</v>
      </c>
      <c r="K13" s="197">
        <v>5.21</v>
      </c>
      <c r="L13" s="197">
        <v>5.49</v>
      </c>
      <c r="M13" s="197"/>
      <c r="N13" s="197" t="s">
        <v>976</v>
      </c>
      <c r="O13" s="197">
        <v>5.32</v>
      </c>
      <c r="P13" s="197">
        <v>5.35</v>
      </c>
      <c r="Q13" s="392">
        <f t="shared" si="0"/>
        <v>5.6</v>
      </c>
      <c r="R13" s="390" t="str">
        <f t="shared" si="1"/>
        <v>III A</v>
      </c>
      <c r="S13" s="331" t="s">
        <v>247</v>
      </c>
    </row>
    <row r="14" spans="1:19" ht="18" customHeight="1">
      <c r="A14" s="195">
        <v>8</v>
      </c>
      <c r="B14" s="196"/>
      <c r="C14" s="328" t="s">
        <v>226</v>
      </c>
      <c r="D14" s="327" t="s">
        <v>653</v>
      </c>
      <c r="E14" s="329" t="s">
        <v>654</v>
      </c>
      <c r="F14" s="330" t="s">
        <v>60</v>
      </c>
      <c r="G14" s="330" t="s">
        <v>233</v>
      </c>
      <c r="H14" s="330" t="s">
        <v>658</v>
      </c>
      <c r="I14" s="91">
        <v>3</v>
      </c>
      <c r="J14" s="197">
        <v>5.37</v>
      </c>
      <c r="K14" s="197">
        <v>5.41</v>
      </c>
      <c r="L14" s="197">
        <v>5.43</v>
      </c>
      <c r="M14" s="197"/>
      <c r="N14" s="197">
        <v>5.57</v>
      </c>
      <c r="O14" s="197" t="s">
        <v>976</v>
      </c>
      <c r="P14" s="197">
        <v>5.49</v>
      </c>
      <c r="Q14" s="392">
        <f t="shared" si="0"/>
        <v>5.57</v>
      </c>
      <c r="R14" s="390" t="str">
        <f t="shared" si="1"/>
        <v>I JA</v>
      </c>
      <c r="S14" s="331" t="s">
        <v>235</v>
      </c>
    </row>
    <row r="15" spans="1:19" ht="18" customHeight="1">
      <c r="A15" s="195">
        <v>9</v>
      </c>
      <c r="B15" s="196"/>
      <c r="C15" s="328" t="s">
        <v>65</v>
      </c>
      <c r="D15" s="327" t="s">
        <v>347</v>
      </c>
      <c r="E15" s="329" t="s">
        <v>348</v>
      </c>
      <c r="F15" s="330" t="s">
        <v>51</v>
      </c>
      <c r="G15" s="330" t="s">
        <v>368</v>
      </c>
      <c r="H15" s="330"/>
      <c r="I15" s="91">
        <v>2</v>
      </c>
      <c r="J15" s="197">
        <v>4.88</v>
      </c>
      <c r="K15" s="197">
        <v>5.14</v>
      </c>
      <c r="L15" s="197">
        <v>5.24</v>
      </c>
      <c r="M15" s="197"/>
      <c r="N15" s="197"/>
      <c r="O15" s="197"/>
      <c r="P15" s="197"/>
      <c r="Q15" s="392">
        <f t="shared" si="0"/>
        <v>5.24</v>
      </c>
      <c r="R15" s="390" t="str">
        <f t="shared" si="1"/>
        <v>I JA</v>
      </c>
      <c r="S15" s="331" t="s">
        <v>73</v>
      </c>
    </row>
    <row r="16" spans="1:19" ht="18" customHeight="1">
      <c r="A16" s="195">
        <v>10</v>
      </c>
      <c r="B16" s="196"/>
      <c r="C16" s="328" t="s">
        <v>99</v>
      </c>
      <c r="D16" s="339" t="s">
        <v>473</v>
      </c>
      <c r="E16" s="329">
        <v>37103</v>
      </c>
      <c r="F16" s="330" t="s">
        <v>104</v>
      </c>
      <c r="G16" s="330" t="s">
        <v>96</v>
      </c>
      <c r="H16" s="330"/>
      <c r="I16" s="91">
        <v>1</v>
      </c>
      <c r="J16" s="197" t="s">
        <v>976</v>
      </c>
      <c r="K16" s="197">
        <v>5.12</v>
      </c>
      <c r="L16" s="197">
        <v>5.06</v>
      </c>
      <c r="M16" s="197"/>
      <c r="N16" s="197"/>
      <c r="O16" s="197"/>
      <c r="P16" s="197"/>
      <c r="Q16" s="392">
        <f t="shared" si="0"/>
        <v>5.12</v>
      </c>
      <c r="R16" s="390" t="str">
        <f t="shared" si="1"/>
        <v>I JA</v>
      </c>
      <c r="S16" s="331" t="s">
        <v>163</v>
      </c>
    </row>
    <row r="17" spans="1:19" ht="18" customHeight="1">
      <c r="A17" s="195">
        <v>11</v>
      </c>
      <c r="B17" s="196"/>
      <c r="C17" s="328" t="s">
        <v>222</v>
      </c>
      <c r="D17" s="327" t="s">
        <v>462</v>
      </c>
      <c r="E17" s="329">
        <v>37101</v>
      </c>
      <c r="F17" s="330" t="s">
        <v>208</v>
      </c>
      <c r="G17" s="330"/>
      <c r="H17" s="330"/>
      <c r="I17" s="91"/>
      <c r="J17" s="197">
        <v>5</v>
      </c>
      <c r="K17" s="197" t="s">
        <v>976</v>
      </c>
      <c r="L17" s="197" t="s">
        <v>976</v>
      </c>
      <c r="M17" s="197"/>
      <c r="N17" s="197"/>
      <c r="O17" s="197"/>
      <c r="P17" s="197"/>
      <c r="Q17" s="392">
        <f t="shared" si="0"/>
        <v>5</v>
      </c>
      <c r="R17" s="390" t="str">
        <f t="shared" si="1"/>
        <v>I JA</v>
      </c>
      <c r="S17" s="331" t="s">
        <v>209</v>
      </c>
    </row>
    <row r="18" spans="1:19" ht="18" customHeight="1">
      <c r="A18" s="195">
        <v>12</v>
      </c>
      <c r="B18" s="196"/>
      <c r="C18" s="328" t="s">
        <v>306</v>
      </c>
      <c r="D18" s="327" t="s">
        <v>307</v>
      </c>
      <c r="E18" s="329" t="s">
        <v>308</v>
      </c>
      <c r="F18" s="330" t="s">
        <v>62</v>
      </c>
      <c r="G18" s="330" t="s">
        <v>152</v>
      </c>
      <c r="H18" s="330"/>
      <c r="I18" s="91"/>
      <c r="J18" s="197">
        <v>4.76</v>
      </c>
      <c r="K18" s="197" t="s">
        <v>976</v>
      </c>
      <c r="L18" s="197">
        <v>4.67</v>
      </c>
      <c r="M18" s="197"/>
      <c r="N18" s="197"/>
      <c r="O18" s="197"/>
      <c r="P18" s="197"/>
      <c r="Q18" s="392">
        <f t="shared" si="0"/>
        <v>4.76</v>
      </c>
      <c r="R18" s="390" t="str">
        <f t="shared" si="1"/>
        <v>II JA</v>
      </c>
      <c r="S18" s="331" t="s">
        <v>153</v>
      </c>
    </row>
    <row r="19" spans="1:19" ht="18" customHeight="1">
      <c r="A19" s="195">
        <v>13</v>
      </c>
      <c r="B19" s="196"/>
      <c r="C19" s="328" t="s">
        <v>94</v>
      </c>
      <c r="D19" s="327" t="s">
        <v>691</v>
      </c>
      <c r="E19" s="329">
        <v>37323</v>
      </c>
      <c r="F19" s="330" t="s">
        <v>119</v>
      </c>
      <c r="G19" s="330" t="s">
        <v>238</v>
      </c>
      <c r="H19" s="330"/>
      <c r="I19" s="91"/>
      <c r="J19" s="197" t="s">
        <v>976</v>
      </c>
      <c r="K19" s="197" t="s">
        <v>976</v>
      </c>
      <c r="L19" s="197">
        <v>4.64</v>
      </c>
      <c r="M19" s="197"/>
      <c r="N19" s="197"/>
      <c r="O19" s="197"/>
      <c r="P19" s="197"/>
      <c r="Q19" s="392">
        <f t="shared" si="0"/>
        <v>4.64</v>
      </c>
      <c r="R19" s="390" t="str">
        <f t="shared" si="1"/>
        <v>II JA</v>
      </c>
      <c r="S19" s="331" t="s">
        <v>166</v>
      </c>
    </row>
  </sheetData>
  <sheetProtection/>
  <mergeCells count="1">
    <mergeCell ref="J5:P5"/>
  </mergeCells>
  <printOptions horizontalCentered="1"/>
  <pageMargins left="0.15748031496062992" right="0.15748031496062992" top="0.2362204724409449" bottom="0.15748031496062992" header="0.31496062992125984" footer="0.15748031496062992"/>
  <pageSetup horizontalDpi="600" verticalDpi="600" orientation="landscape" paperSize="9" scale="9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2060"/>
  </sheetPr>
  <dimension ref="A1:T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63" customWidth="1"/>
    <col min="2" max="2" width="5.28125" style="163" hidden="1" customWidth="1"/>
    <col min="3" max="3" width="10.421875" style="163" customWidth="1"/>
    <col min="4" max="4" width="12.8515625" style="163" bestFit="1" customWidth="1"/>
    <col min="5" max="5" width="10.7109375" style="179" customWidth="1"/>
    <col min="6" max="6" width="15.00390625" style="199" bestFit="1" customWidth="1"/>
    <col min="7" max="7" width="12.8515625" style="199" bestFit="1" customWidth="1"/>
    <col min="8" max="8" width="11.28125" style="167" bestFit="1" customWidth="1"/>
    <col min="9" max="9" width="5.8515625" style="167" bestFit="1" customWidth="1"/>
    <col min="10" max="12" width="4.7109375" style="198" customWidth="1"/>
    <col min="13" max="13" width="4.7109375" style="198" hidden="1" customWidth="1"/>
    <col min="14" max="16" width="4.7109375" style="198" customWidth="1"/>
    <col min="17" max="17" width="9.140625" style="169" customWidth="1"/>
    <col min="18" max="18" width="6.421875" style="170" bestFit="1" customWidth="1"/>
    <col min="19" max="19" width="19.00390625" style="171" bestFit="1" customWidth="1"/>
    <col min="20" max="16384" width="9.140625" style="163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171" customFormat="1" ht="12" customHeight="1">
      <c r="A3" s="163"/>
      <c r="B3" s="163"/>
      <c r="C3" s="163"/>
      <c r="D3" s="164"/>
      <c r="E3" s="165"/>
      <c r="F3" s="166"/>
      <c r="G3" s="166"/>
      <c r="H3" s="167"/>
      <c r="I3" s="167"/>
      <c r="J3" s="168"/>
      <c r="K3" s="168"/>
      <c r="L3" s="168"/>
      <c r="M3" s="168"/>
      <c r="N3" s="168"/>
      <c r="O3" s="168"/>
      <c r="P3" s="168"/>
      <c r="Q3" s="169"/>
      <c r="R3" s="170"/>
    </row>
    <row r="4" spans="3:18" s="172" customFormat="1" ht="16.5" thickBot="1">
      <c r="C4" s="173" t="s">
        <v>286</v>
      </c>
      <c r="E4" s="174"/>
      <c r="F4" s="175"/>
      <c r="G4" s="175"/>
      <c r="H4" s="176"/>
      <c r="I4" s="176"/>
      <c r="J4" s="177"/>
      <c r="K4" s="177"/>
      <c r="L4" s="177"/>
      <c r="M4" s="177"/>
      <c r="N4" s="177"/>
      <c r="O4" s="177"/>
      <c r="P4" s="177"/>
      <c r="Q4" s="178"/>
      <c r="R4" s="162"/>
    </row>
    <row r="5" spans="5:18" s="171" customFormat="1" ht="18" customHeight="1" thickBot="1">
      <c r="E5" s="179"/>
      <c r="J5" s="484" t="s">
        <v>9</v>
      </c>
      <c r="K5" s="485"/>
      <c r="L5" s="485"/>
      <c r="M5" s="485"/>
      <c r="N5" s="485"/>
      <c r="O5" s="485"/>
      <c r="P5" s="486"/>
      <c r="Q5" s="180"/>
      <c r="R5" s="181"/>
    </row>
    <row r="6" spans="1:19" s="194" customFormat="1" ht="18" customHeight="1" thickBot="1">
      <c r="A6" s="97" t="s">
        <v>20</v>
      </c>
      <c r="B6" s="117"/>
      <c r="C6" s="182" t="s">
        <v>0</v>
      </c>
      <c r="D6" s="183" t="s">
        <v>1</v>
      </c>
      <c r="E6" s="184" t="s">
        <v>10</v>
      </c>
      <c r="F6" s="185" t="s">
        <v>2</v>
      </c>
      <c r="G6" s="186" t="s">
        <v>3</v>
      </c>
      <c r="H6" s="186" t="s">
        <v>16</v>
      </c>
      <c r="I6" s="186" t="s">
        <v>41</v>
      </c>
      <c r="J6" s="187">
        <v>1</v>
      </c>
      <c r="K6" s="188">
        <v>2</v>
      </c>
      <c r="L6" s="188">
        <v>3</v>
      </c>
      <c r="M6" s="137" t="s">
        <v>21</v>
      </c>
      <c r="N6" s="189">
        <v>4</v>
      </c>
      <c r="O6" s="188">
        <v>5</v>
      </c>
      <c r="P6" s="190">
        <v>6</v>
      </c>
      <c r="Q6" s="191" t="s">
        <v>4</v>
      </c>
      <c r="R6" s="192" t="s">
        <v>14</v>
      </c>
      <c r="S6" s="193" t="s">
        <v>5</v>
      </c>
    </row>
    <row r="7" spans="1:19" ht="18" customHeight="1">
      <c r="A7" s="195">
        <v>1</v>
      </c>
      <c r="B7" s="196"/>
      <c r="C7" s="328" t="s">
        <v>640</v>
      </c>
      <c r="D7" s="327" t="s">
        <v>641</v>
      </c>
      <c r="E7" s="329" t="s">
        <v>642</v>
      </c>
      <c r="F7" s="330" t="s">
        <v>60</v>
      </c>
      <c r="G7" s="330" t="s">
        <v>233</v>
      </c>
      <c r="H7" s="330" t="s">
        <v>658</v>
      </c>
      <c r="I7" s="91">
        <v>12</v>
      </c>
      <c r="J7" s="197">
        <v>6.71</v>
      </c>
      <c r="K7" s="197">
        <v>6.93</v>
      </c>
      <c r="L7" s="197" t="s">
        <v>975</v>
      </c>
      <c r="M7" s="197"/>
      <c r="N7" s="197" t="s">
        <v>976</v>
      </c>
      <c r="O7" s="197" t="s">
        <v>975</v>
      </c>
      <c r="P7" s="197" t="s">
        <v>975</v>
      </c>
      <c r="Q7" s="392">
        <f aca="true" t="shared" si="0" ref="Q7:Q14">MAX(J7:P7)</f>
        <v>6.93</v>
      </c>
      <c r="R7" s="390" t="str">
        <f aca="true" t="shared" si="1" ref="R7:R14">IF(ISBLANK(Q7),"",IF(Q7&gt;=7.2,"KSM",IF(Q7&gt;=6.7,"I A",IF(Q7&gt;=6.2,"II A",IF(Q7&gt;=5.6,"III A",IF(Q7&gt;=5,"I JA",IF(Q7&gt;=4.45,"II JA",IF(Q7&gt;=4,"III JA"))))))))</f>
        <v>I A</v>
      </c>
      <c r="S7" s="331" t="s">
        <v>235</v>
      </c>
    </row>
    <row r="8" spans="1:19" ht="18" customHeight="1">
      <c r="A8" s="195">
        <v>2</v>
      </c>
      <c r="B8" s="196"/>
      <c r="C8" s="328" t="s">
        <v>63</v>
      </c>
      <c r="D8" s="327" t="s">
        <v>638</v>
      </c>
      <c r="E8" s="329" t="s">
        <v>639</v>
      </c>
      <c r="F8" s="330" t="s">
        <v>60</v>
      </c>
      <c r="G8" s="330" t="s">
        <v>233</v>
      </c>
      <c r="H8" s="330" t="s">
        <v>658</v>
      </c>
      <c r="I8" s="91">
        <v>8</v>
      </c>
      <c r="J8" s="197" t="s">
        <v>976</v>
      </c>
      <c r="K8" s="197">
        <v>6.62</v>
      </c>
      <c r="L8" s="197">
        <v>5.73</v>
      </c>
      <c r="M8" s="197"/>
      <c r="N8" s="197">
        <v>6.55</v>
      </c>
      <c r="O8" s="197">
        <v>6.82</v>
      </c>
      <c r="P8" s="197">
        <v>6.8</v>
      </c>
      <c r="Q8" s="392">
        <f t="shared" si="0"/>
        <v>6.82</v>
      </c>
      <c r="R8" s="390" t="str">
        <f t="shared" si="1"/>
        <v>I A</v>
      </c>
      <c r="S8" s="331" t="s">
        <v>235</v>
      </c>
    </row>
    <row r="9" spans="1:19" ht="18" customHeight="1">
      <c r="A9" s="195">
        <v>3</v>
      </c>
      <c r="B9" s="196"/>
      <c r="C9" s="328" t="s">
        <v>85</v>
      </c>
      <c r="D9" s="327" t="s">
        <v>430</v>
      </c>
      <c r="E9" s="329" t="s">
        <v>431</v>
      </c>
      <c r="F9" s="330" t="s">
        <v>78</v>
      </c>
      <c r="G9" s="330" t="s">
        <v>368</v>
      </c>
      <c r="H9" s="330"/>
      <c r="I9" s="91">
        <v>5</v>
      </c>
      <c r="J9" s="197">
        <v>5.77</v>
      </c>
      <c r="K9" s="197" t="s">
        <v>976</v>
      </c>
      <c r="L9" s="197">
        <v>5.95</v>
      </c>
      <c r="M9" s="197"/>
      <c r="N9" s="197">
        <v>6.22</v>
      </c>
      <c r="O9" s="197">
        <v>5.92</v>
      </c>
      <c r="P9" s="197">
        <v>6.23</v>
      </c>
      <c r="Q9" s="392">
        <f t="shared" si="0"/>
        <v>6.23</v>
      </c>
      <c r="R9" s="390" t="str">
        <f t="shared" si="1"/>
        <v>II A</v>
      </c>
      <c r="S9" s="331" t="s">
        <v>432</v>
      </c>
    </row>
    <row r="10" spans="1:20" ht="18" customHeight="1">
      <c r="A10" s="195">
        <v>4</v>
      </c>
      <c r="B10" s="196"/>
      <c r="C10" s="328" t="s">
        <v>88</v>
      </c>
      <c r="D10" s="327" t="s">
        <v>340</v>
      </c>
      <c r="E10" s="329" t="s">
        <v>341</v>
      </c>
      <c r="F10" s="330" t="s">
        <v>51</v>
      </c>
      <c r="G10" s="330" t="s">
        <v>368</v>
      </c>
      <c r="H10" s="330"/>
      <c r="I10" s="91">
        <v>3</v>
      </c>
      <c r="J10" s="197">
        <v>5.79</v>
      </c>
      <c r="K10" s="197">
        <v>5.85</v>
      </c>
      <c r="L10" s="197">
        <v>6.1</v>
      </c>
      <c r="M10" s="197"/>
      <c r="N10" s="197">
        <v>6.03</v>
      </c>
      <c r="O10" s="197">
        <v>5.99</v>
      </c>
      <c r="P10" s="197">
        <v>6</v>
      </c>
      <c r="Q10" s="392">
        <f t="shared" si="0"/>
        <v>6.1</v>
      </c>
      <c r="R10" s="390" t="str">
        <f t="shared" si="1"/>
        <v>III A</v>
      </c>
      <c r="S10" s="331" t="s">
        <v>73</v>
      </c>
      <c r="T10" s="198"/>
    </row>
    <row r="11" spans="1:19" ht="18" customHeight="1">
      <c r="A11" s="195">
        <v>5</v>
      </c>
      <c r="B11" s="196"/>
      <c r="C11" s="328" t="s">
        <v>664</v>
      </c>
      <c r="D11" s="327" t="s">
        <v>665</v>
      </c>
      <c r="E11" s="329" t="s">
        <v>666</v>
      </c>
      <c r="F11" s="330" t="s">
        <v>236</v>
      </c>
      <c r="G11" s="330" t="s">
        <v>662</v>
      </c>
      <c r="H11" s="330"/>
      <c r="I11" s="91">
        <v>2</v>
      </c>
      <c r="J11" s="197">
        <v>5.7</v>
      </c>
      <c r="K11" s="197">
        <v>5.85</v>
      </c>
      <c r="L11" s="197">
        <v>5.92</v>
      </c>
      <c r="M11" s="197"/>
      <c r="N11" s="197">
        <v>5.87</v>
      </c>
      <c r="O11" s="197" t="s">
        <v>975</v>
      </c>
      <c r="P11" s="197" t="s">
        <v>975</v>
      </c>
      <c r="Q11" s="392">
        <f t="shared" si="0"/>
        <v>5.92</v>
      </c>
      <c r="R11" s="390" t="str">
        <f t="shared" si="1"/>
        <v>III A</v>
      </c>
      <c r="S11" s="331" t="s">
        <v>667</v>
      </c>
    </row>
    <row r="12" spans="1:19" ht="18" customHeight="1">
      <c r="A12" s="195">
        <v>6</v>
      </c>
      <c r="B12" s="196"/>
      <c r="C12" s="328" t="s">
        <v>736</v>
      </c>
      <c r="D12" s="327" t="s">
        <v>737</v>
      </c>
      <c r="E12" s="329">
        <v>36712</v>
      </c>
      <c r="F12" s="330" t="s">
        <v>129</v>
      </c>
      <c r="G12" s="330" t="s">
        <v>128</v>
      </c>
      <c r="H12" s="330"/>
      <c r="I12" s="91">
        <v>1</v>
      </c>
      <c r="J12" s="197">
        <v>5.4</v>
      </c>
      <c r="K12" s="197">
        <v>5.49</v>
      </c>
      <c r="L12" s="197">
        <v>5.51</v>
      </c>
      <c r="M12" s="197"/>
      <c r="N12" s="197">
        <v>5.38</v>
      </c>
      <c r="O12" s="197">
        <v>5.67</v>
      </c>
      <c r="P12" s="197">
        <v>5.27</v>
      </c>
      <c r="Q12" s="392">
        <f t="shared" si="0"/>
        <v>5.67</v>
      </c>
      <c r="R12" s="390" t="str">
        <f t="shared" si="1"/>
        <v>III A</v>
      </c>
      <c r="S12" s="331" t="s">
        <v>170</v>
      </c>
    </row>
    <row r="13" spans="1:19" ht="18" customHeight="1">
      <c r="A13" s="195">
        <v>7</v>
      </c>
      <c r="B13" s="196"/>
      <c r="C13" s="328" t="s">
        <v>108</v>
      </c>
      <c r="D13" s="327" t="s">
        <v>413</v>
      </c>
      <c r="E13" s="329" t="s">
        <v>414</v>
      </c>
      <c r="F13" s="330" t="s">
        <v>50</v>
      </c>
      <c r="G13" s="330" t="s">
        <v>424</v>
      </c>
      <c r="H13" s="330"/>
      <c r="I13" s="91"/>
      <c r="J13" s="197">
        <v>5.37</v>
      </c>
      <c r="K13" s="197">
        <v>5.65</v>
      </c>
      <c r="L13" s="197" t="s">
        <v>976</v>
      </c>
      <c r="M13" s="197"/>
      <c r="N13" s="197">
        <v>5.13</v>
      </c>
      <c r="O13" s="197" t="s">
        <v>976</v>
      </c>
      <c r="P13" s="197">
        <v>5.47</v>
      </c>
      <c r="Q13" s="392">
        <f t="shared" si="0"/>
        <v>5.65</v>
      </c>
      <c r="R13" s="390" t="str">
        <f t="shared" si="1"/>
        <v>III A</v>
      </c>
      <c r="S13" s="331" t="s">
        <v>423</v>
      </c>
    </row>
    <row r="14" spans="1:19" ht="18" customHeight="1">
      <c r="A14" s="195">
        <v>8</v>
      </c>
      <c r="B14" s="196"/>
      <c r="C14" s="328" t="s">
        <v>840</v>
      </c>
      <c r="D14" s="327" t="s">
        <v>841</v>
      </c>
      <c r="E14" s="329">
        <v>36354</v>
      </c>
      <c r="F14" s="330" t="s">
        <v>190</v>
      </c>
      <c r="G14" s="330" t="s">
        <v>181</v>
      </c>
      <c r="H14" s="330" t="s">
        <v>842</v>
      </c>
      <c r="I14" s="91"/>
      <c r="J14" s="197">
        <v>5.37</v>
      </c>
      <c r="K14" s="197">
        <v>5.46</v>
      </c>
      <c r="L14" s="197">
        <v>5.32</v>
      </c>
      <c r="M14" s="197"/>
      <c r="N14" s="197">
        <v>5.47</v>
      </c>
      <c r="O14" s="197">
        <v>5.36</v>
      </c>
      <c r="P14" s="197" t="s">
        <v>975</v>
      </c>
      <c r="Q14" s="392">
        <f t="shared" si="0"/>
        <v>5.47</v>
      </c>
      <c r="R14" s="390" t="str">
        <f t="shared" si="1"/>
        <v>I JA</v>
      </c>
      <c r="S14" s="331" t="s">
        <v>820</v>
      </c>
    </row>
  </sheetData>
  <sheetProtection/>
  <mergeCells count="1">
    <mergeCell ref="J5:P5"/>
  </mergeCells>
  <printOptions horizontalCentered="1"/>
  <pageMargins left="0.15748031496062992" right="0.15748031496062992" top="0.2362204724409449" bottom="0.15748031496062992" header="0.31496062992125984" footer="0.15748031496062992"/>
  <pageSetup horizontalDpi="600" verticalDpi="600" orientation="landscape" paperSize="9" scale="9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00"/>
  </sheetPr>
  <dimension ref="A1:S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2" customWidth="1"/>
    <col min="2" max="2" width="5.28125" style="22" hidden="1" customWidth="1"/>
    <col min="3" max="3" width="11.00390625" style="22" customWidth="1"/>
    <col min="4" max="4" width="12.8515625" style="22" bestFit="1" customWidth="1"/>
    <col min="5" max="5" width="10.7109375" style="44" customWidth="1"/>
    <col min="6" max="6" width="13.421875" style="46" bestFit="1" customWidth="1"/>
    <col min="7" max="7" width="12.8515625" style="46" bestFit="1" customWidth="1"/>
    <col min="8" max="8" width="11.28125" style="26" bestFit="1" customWidth="1"/>
    <col min="9" max="9" width="5.8515625" style="26" bestFit="1" customWidth="1"/>
    <col min="10" max="12" width="4.7109375" style="81" customWidth="1"/>
    <col min="13" max="13" width="4.7109375" style="81" hidden="1" customWidth="1"/>
    <col min="14" max="16" width="4.7109375" style="81" customWidth="1"/>
    <col min="17" max="17" width="9.00390625" style="87" bestFit="1" customWidth="1"/>
    <col min="18" max="18" width="6.421875" style="52" bestFit="1" customWidth="1"/>
    <col min="19" max="19" width="19.00390625" style="24" bestFit="1" customWidth="1"/>
    <col min="20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80"/>
      <c r="K3" s="80"/>
      <c r="L3" s="80"/>
      <c r="M3" s="80"/>
      <c r="N3" s="80"/>
      <c r="O3" s="80"/>
      <c r="P3" s="80"/>
      <c r="Q3" s="87"/>
      <c r="R3" s="52"/>
    </row>
    <row r="4" spans="3:18" s="38" customFormat="1" ht="16.5" thickBot="1">
      <c r="C4" s="39" t="s">
        <v>42</v>
      </c>
      <c r="E4" s="40"/>
      <c r="F4" s="41"/>
      <c r="G4" s="41"/>
      <c r="H4" s="42"/>
      <c r="I4" s="42"/>
      <c r="J4" s="85"/>
      <c r="K4" s="85"/>
      <c r="L4" s="85"/>
      <c r="M4" s="85"/>
      <c r="N4" s="85"/>
      <c r="O4" s="85"/>
      <c r="P4" s="85"/>
      <c r="Q4" s="112"/>
      <c r="R4" s="65"/>
    </row>
    <row r="5" spans="5:18" s="24" customFormat="1" ht="18" customHeight="1" thickBot="1">
      <c r="E5" s="44"/>
      <c r="J5" s="481" t="s">
        <v>9</v>
      </c>
      <c r="K5" s="482"/>
      <c r="L5" s="482"/>
      <c r="M5" s="482"/>
      <c r="N5" s="482"/>
      <c r="O5" s="482"/>
      <c r="P5" s="483"/>
      <c r="Q5" s="119"/>
      <c r="R5" s="121"/>
    </row>
    <row r="6" spans="1:19" s="14" customFormat="1" ht="18" customHeight="1" thickBot="1">
      <c r="A6" s="97" t="s">
        <v>20</v>
      </c>
      <c r="B6" s="117"/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6">
        <v>1</v>
      </c>
      <c r="K6" s="137">
        <v>2</v>
      </c>
      <c r="L6" s="137">
        <v>3</v>
      </c>
      <c r="M6" s="137" t="s">
        <v>21</v>
      </c>
      <c r="N6" s="137">
        <v>4</v>
      </c>
      <c r="O6" s="137">
        <v>5</v>
      </c>
      <c r="P6" s="139">
        <v>6</v>
      </c>
      <c r="Q6" s="120" t="s">
        <v>4</v>
      </c>
      <c r="R6" s="78" t="s">
        <v>14</v>
      </c>
      <c r="S6" s="49" t="s">
        <v>5</v>
      </c>
    </row>
    <row r="7" spans="1:19" ht="18" customHeight="1">
      <c r="A7" s="32">
        <v>1</v>
      </c>
      <c r="B7" s="127"/>
      <c r="C7" s="328" t="s">
        <v>80</v>
      </c>
      <c r="D7" s="327" t="s">
        <v>677</v>
      </c>
      <c r="E7" s="329" t="s">
        <v>525</v>
      </c>
      <c r="F7" s="330" t="s">
        <v>236</v>
      </c>
      <c r="G7" s="330" t="s">
        <v>662</v>
      </c>
      <c r="H7" s="21"/>
      <c r="I7" s="91">
        <v>16</v>
      </c>
      <c r="J7" s="90">
        <v>11.13</v>
      </c>
      <c r="K7" s="90">
        <v>10.85</v>
      </c>
      <c r="L7" s="90" t="s">
        <v>976</v>
      </c>
      <c r="M7" s="90"/>
      <c r="N7" s="90">
        <v>11.03</v>
      </c>
      <c r="O7" s="90" t="s">
        <v>976</v>
      </c>
      <c r="P7" s="90">
        <v>10.97</v>
      </c>
      <c r="Q7" s="268">
        <v>11.13</v>
      </c>
      <c r="R7" s="462" t="str">
        <f>IF(ISBLANK(Q7),"",IF(Q7&gt;=12.8,"KSM",IF(Q7&gt;=12,"I A",IF(Q7&gt;=11.2,"II A",IF(Q7&gt;=10.4,"III A",IF(Q7&gt;=9.65,"I JA",IF(Q7&gt;=9,"II JA",IF(Q7&gt;=8.5,"III JA"))))))))</f>
        <v>III A</v>
      </c>
      <c r="S7" s="331" t="s">
        <v>667</v>
      </c>
    </row>
    <row r="8" spans="1:19" ht="18" customHeight="1">
      <c r="A8" s="32">
        <v>2</v>
      </c>
      <c r="B8" s="127"/>
      <c r="C8" s="328" t="s">
        <v>580</v>
      </c>
      <c r="D8" s="327" t="s">
        <v>565</v>
      </c>
      <c r="E8" s="329" t="s">
        <v>566</v>
      </c>
      <c r="F8" s="330" t="s">
        <v>56</v>
      </c>
      <c r="G8" s="330" t="s">
        <v>579</v>
      </c>
      <c r="H8" s="21"/>
      <c r="I8" s="91">
        <v>12</v>
      </c>
      <c r="J8" s="90" t="s">
        <v>976</v>
      </c>
      <c r="K8" s="90">
        <v>9.74</v>
      </c>
      <c r="L8" s="90">
        <v>9.96</v>
      </c>
      <c r="M8" s="90"/>
      <c r="N8" s="90">
        <v>9.91</v>
      </c>
      <c r="O8" s="90">
        <v>9.95</v>
      </c>
      <c r="P8" s="90">
        <v>10.2</v>
      </c>
      <c r="Q8" s="268">
        <v>10.2</v>
      </c>
      <c r="R8" s="462" t="str">
        <f>IF(ISBLANK(Q8),"",IF(Q8&gt;=12.8,"KSM",IF(Q8&gt;=12,"I A",IF(Q8&gt;=11.2,"II A",IF(Q8&gt;=10.4,"III A",IF(Q8&gt;=9.65,"I JA",IF(Q8&gt;=9,"II JA",IF(Q8&gt;=8.5,"III JA"))))))))</f>
        <v>I JA</v>
      </c>
      <c r="S8" s="331" t="s">
        <v>551</v>
      </c>
    </row>
    <row r="9" spans="1:19" ht="18" customHeight="1">
      <c r="A9" s="32">
        <v>3</v>
      </c>
      <c r="B9" s="127"/>
      <c r="C9" s="328" t="s">
        <v>112</v>
      </c>
      <c r="D9" s="452" t="s">
        <v>474</v>
      </c>
      <c r="E9" s="329">
        <v>37176</v>
      </c>
      <c r="F9" s="330" t="s">
        <v>104</v>
      </c>
      <c r="G9" s="330" t="s">
        <v>96</v>
      </c>
      <c r="H9" s="21"/>
      <c r="I9" s="91">
        <v>9</v>
      </c>
      <c r="J9" s="90" t="s">
        <v>975</v>
      </c>
      <c r="K9" s="90">
        <v>9.67</v>
      </c>
      <c r="L9" s="90">
        <v>10.1</v>
      </c>
      <c r="M9" s="90"/>
      <c r="N9" s="90">
        <v>9.81</v>
      </c>
      <c r="O9" s="90">
        <v>9.57</v>
      </c>
      <c r="P9" s="90">
        <v>9.94</v>
      </c>
      <c r="Q9" s="268">
        <v>10.1</v>
      </c>
      <c r="R9" s="462" t="str">
        <f>IF(ISBLANK(Q9),"",IF(Q9&gt;=12.8,"KSM",IF(Q9&gt;=12,"I A",IF(Q9&gt;=11.2,"II A",IF(Q9&gt;=10.4,"III A",IF(Q9&gt;=9.65,"I JA",IF(Q9&gt;=9,"II JA",IF(Q9&gt;=8.5,"III JA"))))))))</f>
        <v>I JA</v>
      </c>
      <c r="S9" s="331" t="s">
        <v>469</v>
      </c>
    </row>
  </sheetData>
  <sheetProtection/>
  <mergeCells count="1">
    <mergeCell ref="J5:P5"/>
  </mergeCells>
  <printOptions horizontalCentered="1"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S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2" customWidth="1"/>
    <col min="2" max="2" width="5.28125" style="22" hidden="1" customWidth="1"/>
    <col min="3" max="3" width="11.00390625" style="22" customWidth="1"/>
    <col min="4" max="4" width="12.8515625" style="22" bestFit="1" customWidth="1"/>
    <col min="5" max="5" width="10.7109375" style="44" customWidth="1"/>
    <col min="6" max="6" width="13.421875" style="46" bestFit="1" customWidth="1"/>
    <col min="7" max="7" width="12.8515625" style="46" bestFit="1" customWidth="1"/>
    <col min="8" max="8" width="11.28125" style="26" bestFit="1" customWidth="1"/>
    <col min="9" max="9" width="5.8515625" style="26" bestFit="1" customWidth="1"/>
    <col min="10" max="12" width="4.7109375" style="81" customWidth="1"/>
    <col min="13" max="13" width="4.7109375" style="81" hidden="1" customWidth="1"/>
    <col min="14" max="16" width="4.7109375" style="81" customWidth="1"/>
    <col min="17" max="17" width="9.00390625" style="87" bestFit="1" customWidth="1"/>
    <col min="18" max="18" width="6.421875" style="52" bestFit="1" customWidth="1"/>
    <col min="19" max="19" width="13.8515625" style="24" bestFit="1" customWidth="1"/>
    <col min="20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80"/>
      <c r="K3" s="80"/>
      <c r="L3" s="80"/>
      <c r="M3" s="80"/>
      <c r="N3" s="80"/>
      <c r="O3" s="80"/>
      <c r="P3" s="80"/>
      <c r="Q3" s="87"/>
      <c r="R3" s="52"/>
    </row>
    <row r="4" spans="3:18" s="38" customFormat="1" ht="16.5" thickBot="1">
      <c r="C4" s="39" t="s">
        <v>287</v>
      </c>
      <c r="E4" s="40"/>
      <c r="F4" s="41"/>
      <c r="G4" s="41"/>
      <c r="H4" s="42"/>
      <c r="I4" s="42"/>
      <c r="J4" s="85"/>
      <c r="K4" s="85"/>
      <c r="L4" s="85"/>
      <c r="M4" s="85"/>
      <c r="N4" s="85"/>
      <c r="O4" s="85"/>
      <c r="P4" s="85"/>
      <c r="Q4" s="112"/>
      <c r="R4" s="65"/>
    </row>
    <row r="5" spans="5:18" s="24" customFormat="1" ht="18" customHeight="1" thickBot="1">
      <c r="E5" s="44"/>
      <c r="J5" s="481" t="s">
        <v>9</v>
      </c>
      <c r="K5" s="482"/>
      <c r="L5" s="482"/>
      <c r="M5" s="482"/>
      <c r="N5" s="482"/>
      <c r="O5" s="482"/>
      <c r="P5" s="483"/>
      <c r="Q5" s="119"/>
      <c r="R5" s="121"/>
    </row>
    <row r="6" spans="1:19" s="14" customFormat="1" ht="18" customHeight="1" thickBot="1">
      <c r="A6" s="97" t="s">
        <v>20</v>
      </c>
      <c r="B6" s="117"/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6">
        <v>1</v>
      </c>
      <c r="K6" s="137">
        <v>2</v>
      </c>
      <c r="L6" s="137">
        <v>3</v>
      </c>
      <c r="M6" s="137" t="s">
        <v>21</v>
      </c>
      <c r="N6" s="137">
        <v>4</v>
      </c>
      <c r="O6" s="137">
        <v>5</v>
      </c>
      <c r="P6" s="139">
        <v>6</v>
      </c>
      <c r="Q6" s="120" t="s">
        <v>4</v>
      </c>
      <c r="R6" s="78" t="s">
        <v>14</v>
      </c>
      <c r="S6" s="49" t="s">
        <v>5</v>
      </c>
    </row>
    <row r="7" spans="1:19" ht="18" customHeight="1">
      <c r="A7" s="32">
        <v>1</v>
      </c>
      <c r="B7" s="127"/>
      <c r="C7" s="328" t="s">
        <v>349</v>
      </c>
      <c r="D7" s="327" t="s">
        <v>806</v>
      </c>
      <c r="E7" s="329" t="s">
        <v>807</v>
      </c>
      <c r="F7" s="330" t="s">
        <v>134</v>
      </c>
      <c r="G7" s="330" t="s">
        <v>132</v>
      </c>
      <c r="H7" s="330"/>
      <c r="I7" s="91">
        <v>12</v>
      </c>
      <c r="J7" s="90">
        <v>11.7</v>
      </c>
      <c r="K7" s="90" t="s">
        <v>976</v>
      </c>
      <c r="L7" s="90">
        <v>11.75</v>
      </c>
      <c r="M7" s="90"/>
      <c r="N7" s="90" t="s">
        <v>976</v>
      </c>
      <c r="O7" s="90">
        <v>12.14</v>
      </c>
      <c r="P7" s="90" t="s">
        <v>976</v>
      </c>
      <c r="Q7" s="268">
        <v>12.14</v>
      </c>
      <c r="R7" s="462" t="str">
        <f>IF(ISBLANK(Q7),"",IF(Q7&gt;=12.8,"KSM",IF(Q7&gt;=12,"I A",IF(Q7&gt;=11.2,"II A",IF(Q7&gt;=10.4,"III A",IF(Q7&gt;=9.65,"I JA",IF(Q7&gt;=9,"II JA",IF(Q7&gt;=8.5,"III JA"))))))))</f>
        <v>I A</v>
      </c>
      <c r="S7" s="331" t="s">
        <v>148</v>
      </c>
    </row>
    <row r="8" spans="1:19" ht="18" customHeight="1">
      <c r="A8" s="32">
        <v>2</v>
      </c>
      <c r="B8" s="127"/>
      <c r="C8" s="328" t="s">
        <v>91</v>
      </c>
      <c r="D8" s="327" t="s">
        <v>425</v>
      </c>
      <c r="E8" s="329" t="s">
        <v>426</v>
      </c>
      <c r="F8" s="330" t="s">
        <v>78</v>
      </c>
      <c r="G8" s="330" t="s">
        <v>368</v>
      </c>
      <c r="H8" s="330"/>
      <c r="I8" s="91">
        <v>8</v>
      </c>
      <c r="J8" s="90">
        <v>10.25</v>
      </c>
      <c r="K8" s="90">
        <v>10.33</v>
      </c>
      <c r="L8" s="90">
        <v>10.2</v>
      </c>
      <c r="M8" s="90"/>
      <c r="N8" s="90">
        <v>10.41</v>
      </c>
      <c r="O8" s="90">
        <v>10.64</v>
      </c>
      <c r="P8" s="90">
        <v>10.17</v>
      </c>
      <c r="Q8" s="268">
        <v>10.64</v>
      </c>
      <c r="R8" s="462" t="str">
        <f>IF(ISBLANK(Q8),"",IF(Q8&gt;=12.8,"KSM",IF(Q8&gt;=12,"I A",IF(Q8&gt;=11.2,"II A",IF(Q8&gt;=10.4,"III A",IF(Q8&gt;=9.65,"I JA",IF(Q8&gt;=9,"II JA",IF(Q8&gt;=8.5,"III JA"))))))))</f>
        <v>III A</v>
      </c>
      <c r="S8" s="331" t="s">
        <v>427</v>
      </c>
    </row>
    <row r="9" spans="1:19" ht="18" customHeight="1">
      <c r="A9" s="32">
        <v>3</v>
      </c>
      <c r="B9" s="127"/>
      <c r="C9" s="328" t="s">
        <v>485</v>
      </c>
      <c r="D9" s="452" t="s">
        <v>486</v>
      </c>
      <c r="E9" s="329">
        <v>36724</v>
      </c>
      <c r="F9" s="330" t="s">
        <v>104</v>
      </c>
      <c r="G9" s="330" t="s">
        <v>96</v>
      </c>
      <c r="H9" s="330"/>
      <c r="I9" s="91">
        <v>5</v>
      </c>
      <c r="J9" s="90">
        <v>10.5</v>
      </c>
      <c r="K9" s="90">
        <v>10.46</v>
      </c>
      <c r="L9" s="90">
        <v>10.46</v>
      </c>
      <c r="M9" s="90"/>
      <c r="N9" s="90" t="s">
        <v>976</v>
      </c>
      <c r="O9" s="90">
        <v>10.57</v>
      </c>
      <c r="P9" s="90">
        <v>10.46</v>
      </c>
      <c r="Q9" s="268">
        <v>10.57</v>
      </c>
      <c r="R9" s="462" t="str">
        <f>IF(ISBLANK(Q9),"",IF(Q9&gt;=12.8,"KSM",IF(Q9&gt;=12,"I A",IF(Q9&gt;=11.2,"II A",IF(Q9&gt;=10.4,"III A",IF(Q9&gt;=9.65,"I JA",IF(Q9&gt;=9,"II JA",IF(Q9&gt;=8.5,"III JA"))))))))</f>
        <v>III A</v>
      </c>
      <c r="S9" s="331" t="s">
        <v>477</v>
      </c>
    </row>
    <row r="10" spans="1:19" ht="18" customHeight="1">
      <c r="A10" s="32">
        <v>4</v>
      </c>
      <c r="B10" s="127"/>
      <c r="C10" s="328" t="s">
        <v>319</v>
      </c>
      <c r="D10" s="327" t="s">
        <v>832</v>
      </c>
      <c r="E10" s="329" t="s">
        <v>833</v>
      </c>
      <c r="F10" s="330" t="s">
        <v>190</v>
      </c>
      <c r="G10" s="330" t="s">
        <v>181</v>
      </c>
      <c r="H10" s="330" t="s">
        <v>842</v>
      </c>
      <c r="I10" s="91">
        <v>3</v>
      </c>
      <c r="J10" s="90">
        <v>9.92</v>
      </c>
      <c r="K10" s="90">
        <v>10.21</v>
      </c>
      <c r="L10" s="90">
        <v>9.35</v>
      </c>
      <c r="M10" s="90"/>
      <c r="N10" s="90">
        <v>10.13</v>
      </c>
      <c r="O10" s="90">
        <v>10.11</v>
      </c>
      <c r="P10" s="90">
        <v>10.15</v>
      </c>
      <c r="Q10" s="268">
        <v>10.21</v>
      </c>
      <c r="R10" s="462" t="str">
        <f>IF(ISBLANK(Q10),"",IF(Q10&gt;=12.8,"KSM",IF(Q10&gt;=12,"I A",IF(Q10&gt;=11.2,"II A",IF(Q10&gt;=10.4,"III A",IF(Q10&gt;=9.65,"I JA",IF(Q10&gt;=9,"II JA",IF(Q10&gt;=8.5,"III JA"))))))))</f>
        <v>I JA</v>
      </c>
      <c r="S10" s="331" t="s">
        <v>831</v>
      </c>
    </row>
    <row r="11" spans="1:19" ht="18" customHeight="1">
      <c r="A11" s="32">
        <v>5</v>
      </c>
      <c r="B11" s="127"/>
      <c r="C11" s="328" t="s">
        <v>122</v>
      </c>
      <c r="D11" s="327" t="s">
        <v>876</v>
      </c>
      <c r="E11" s="329" t="s">
        <v>877</v>
      </c>
      <c r="F11" s="330" t="s">
        <v>142</v>
      </c>
      <c r="G11" s="330" t="s">
        <v>143</v>
      </c>
      <c r="H11" s="330" t="s">
        <v>144</v>
      </c>
      <c r="I11" s="91">
        <v>2</v>
      </c>
      <c r="J11" s="90">
        <v>9.19</v>
      </c>
      <c r="K11" s="90">
        <v>9.35</v>
      </c>
      <c r="L11" s="90">
        <v>9.77</v>
      </c>
      <c r="M11" s="90"/>
      <c r="N11" s="90">
        <v>9.74</v>
      </c>
      <c r="O11" s="90">
        <v>9.74</v>
      </c>
      <c r="P11" s="90">
        <v>9.74</v>
      </c>
      <c r="Q11" s="268">
        <v>9.77</v>
      </c>
      <c r="R11" s="462" t="str">
        <f>IF(ISBLANK(Q11),"",IF(Q11&gt;=12.8,"KSM",IF(Q11&gt;=12,"I A",IF(Q11&gt;=11.2,"II A",IF(Q11&gt;=10.4,"III A",IF(Q11&gt;=9.65,"I JA",IF(Q11&gt;=9,"II JA",IF(Q11&gt;=8.5,"III JA"))))))))</f>
        <v>I JA</v>
      </c>
      <c r="S11" s="331" t="s">
        <v>145</v>
      </c>
    </row>
  </sheetData>
  <sheetProtection/>
  <mergeCells count="1">
    <mergeCell ref="J5:P5"/>
  </mergeCells>
  <printOptions horizontalCentered="1"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50"/>
  </sheetPr>
  <dimension ref="A1:T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2" customWidth="1"/>
    <col min="2" max="2" width="5.28125" style="22" hidden="1" customWidth="1"/>
    <col min="3" max="3" width="9.7109375" style="22" customWidth="1"/>
    <col min="4" max="4" width="11.421875" style="22" bestFit="1" customWidth="1"/>
    <col min="5" max="5" width="10.57421875" style="44" customWidth="1"/>
    <col min="6" max="6" width="13.00390625" style="46" customWidth="1"/>
    <col min="7" max="7" width="12.421875" style="46" customWidth="1"/>
    <col min="8" max="8" width="11.28125" style="26" bestFit="1" customWidth="1"/>
    <col min="9" max="9" width="5.8515625" style="26" bestFit="1" customWidth="1"/>
    <col min="10" max="12" width="4.7109375" style="84" customWidth="1"/>
    <col min="13" max="13" width="4.7109375" style="84" hidden="1" customWidth="1"/>
    <col min="14" max="16" width="4.7109375" style="84" customWidth="1"/>
    <col min="17" max="17" width="9.140625" style="87" customWidth="1"/>
    <col min="18" max="18" width="6.140625" style="52" bestFit="1" customWidth="1"/>
    <col min="19" max="19" width="21.7109375" style="24" bestFit="1" customWidth="1"/>
    <col min="20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82"/>
      <c r="K3" s="82"/>
      <c r="L3" s="82"/>
      <c r="M3" s="82"/>
      <c r="N3" s="82"/>
      <c r="O3" s="82"/>
      <c r="P3" s="82"/>
      <c r="Q3" s="87"/>
      <c r="R3" s="52"/>
    </row>
    <row r="4" spans="3:18" s="38" customFormat="1" ht="16.5" thickBot="1">
      <c r="C4" s="39" t="s">
        <v>46</v>
      </c>
      <c r="E4" s="40"/>
      <c r="F4" s="41"/>
      <c r="G4" s="41"/>
      <c r="H4" s="42"/>
      <c r="I4" s="42"/>
      <c r="J4" s="83"/>
      <c r="K4" s="83"/>
      <c r="L4" s="83"/>
      <c r="M4" s="83"/>
      <c r="N4" s="83"/>
      <c r="O4" s="83"/>
      <c r="P4" s="83"/>
      <c r="Q4" s="112"/>
      <c r="R4" s="65"/>
    </row>
    <row r="5" spans="5:18" s="24" customFormat="1" ht="18" customHeight="1" thickBot="1">
      <c r="E5" s="44"/>
      <c r="J5" s="481" t="s">
        <v>9</v>
      </c>
      <c r="K5" s="482"/>
      <c r="L5" s="482"/>
      <c r="M5" s="482"/>
      <c r="N5" s="482"/>
      <c r="O5" s="482"/>
      <c r="P5" s="483"/>
      <c r="Q5" s="119"/>
      <c r="R5" s="121"/>
    </row>
    <row r="6" spans="1:19" s="14" customFormat="1" ht="18" customHeight="1" thickBot="1">
      <c r="A6" s="97" t="s">
        <v>20</v>
      </c>
      <c r="B6" s="117"/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6">
        <v>1</v>
      </c>
      <c r="K6" s="137">
        <v>2</v>
      </c>
      <c r="L6" s="137">
        <v>3</v>
      </c>
      <c r="M6" s="137" t="s">
        <v>21</v>
      </c>
      <c r="N6" s="138">
        <v>4</v>
      </c>
      <c r="O6" s="137">
        <v>5</v>
      </c>
      <c r="P6" s="139">
        <v>6</v>
      </c>
      <c r="Q6" s="120" t="s">
        <v>4</v>
      </c>
      <c r="R6" s="78" t="s">
        <v>14</v>
      </c>
      <c r="S6" s="49" t="s">
        <v>5</v>
      </c>
    </row>
    <row r="7" spans="1:19" ht="18" customHeight="1">
      <c r="A7" s="32">
        <v>1</v>
      </c>
      <c r="B7" s="127"/>
      <c r="C7" s="328" t="s">
        <v>67</v>
      </c>
      <c r="D7" s="327" t="s">
        <v>872</v>
      </c>
      <c r="E7" s="329" t="s">
        <v>873</v>
      </c>
      <c r="F7" s="330" t="s">
        <v>142</v>
      </c>
      <c r="G7" s="330" t="s">
        <v>143</v>
      </c>
      <c r="H7" s="330" t="s">
        <v>144</v>
      </c>
      <c r="I7" s="91">
        <v>16</v>
      </c>
      <c r="J7" s="90">
        <v>13.03</v>
      </c>
      <c r="K7" s="90">
        <v>12.7</v>
      </c>
      <c r="L7" s="90">
        <v>13.09</v>
      </c>
      <c r="M7" s="90"/>
      <c r="N7" s="90">
        <v>13.09</v>
      </c>
      <c r="O7" s="90">
        <v>13.54</v>
      </c>
      <c r="P7" s="90">
        <v>13.89</v>
      </c>
      <c r="Q7" s="268">
        <f aca="true" t="shared" si="0" ref="Q7:Q13">MAX(J7:P7)</f>
        <v>13.89</v>
      </c>
      <c r="R7" s="464" t="str">
        <f aca="true" t="shared" si="1" ref="R7:R13">IF(ISBLANK(Q7),"",IF(Q7&gt;=15.2,"KSM",IF(Q7&gt;=14.2,"I A",IF(Q7&gt;=13.2,"II A",IF(Q7&gt;=12.2,"III A",IF(Q7&gt;=11.2,"I JA",IF(Q7&gt;=10.3,"II JA",IF(Q7&gt;=9.7,"III JA"))))))))</f>
        <v>II A</v>
      </c>
      <c r="S7" s="331" t="s">
        <v>145</v>
      </c>
    </row>
    <row r="8" spans="1:19" ht="18" customHeight="1">
      <c r="A8" s="32">
        <v>2</v>
      </c>
      <c r="B8" s="127"/>
      <c r="C8" s="328" t="s">
        <v>798</v>
      </c>
      <c r="D8" s="327" t="s">
        <v>799</v>
      </c>
      <c r="E8" s="329" t="s">
        <v>800</v>
      </c>
      <c r="F8" s="330" t="s">
        <v>134</v>
      </c>
      <c r="G8" s="330" t="s">
        <v>132</v>
      </c>
      <c r="H8" s="330"/>
      <c r="I8" s="91">
        <v>12</v>
      </c>
      <c r="J8" s="90">
        <v>12.97</v>
      </c>
      <c r="K8" s="90" t="s">
        <v>976</v>
      </c>
      <c r="L8" s="90" t="s">
        <v>976</v>
      </c>
      <c r="M8" s="90"/>
      <c r="N8" s="90">
        <v>13.28</v>
      </c>
      <c r="O8" s="90" t="s">
        <v>976</v>
      </c>
      <c r="P8" s="90">
        <v>13.49</v>
      </c>
      <c r="Q8" s="268">
        <f t="shared" si="0"/>
        <v>13.49</v>
      </c>
      <c r="R8" s="464" t="str">
        <f t="shared" si="1"/>
        <v>II A</v>
      </c>
      <c r="S8" s="331" t="s">
        <v>148</v>
      </c>
    </row>
    <row r="9" spans="1:19" ht="18" customHeight="1">
      <c r="A9" s="32">
        <v>3</v>
      </c>
      <c r="B9" s="127"/>
      <c r="C9" s="328" t="s">
        <v>748</v>
      </c>
      <c r="D9" s="327" t="s">
        <v>749</v>
      </c>
      <c r="E9" s="329">
        <v>37025</v>
      </c>
      <c r="F9" s="330" t="s">
        <v>129</v>
      </c>
      <c r="G9" s="330" t="s">
        <v>128</v>
      </c>
      <c r="H9" s="330"/>
      <c r="I9" s="91">
        <v>9</v>
      </c>
      <c r="J9" s="90">
        <v>11.76</v>
      </c>
      <c r="K9" s="90" t="s">
        <v>976</v>
      </c>
      <c r="L9" s="90">
        <v>12.27</v>
      </c>
      <c r="M9" s="90"/>
      <c r="N9" s="90">
        <v>12.38</v>
      </c>
      <c r="O9" s="90">
        <v>12.26</v>
      </c>
      <c r="P9" s="90" t="s">
        <v>976</v>
      </c>
      <c r="Q9" s="268">
        <f t="shared" si="0"/>
        <v>12.38</v>
      </c>
      <c r="R9" s="464" t="str">
        <f t="shared" si="1"/>
        <v>III A</v>
      </c>
      <c r="S9" s="331" t="s">
        <v>754</v>
      </c>
    </row>
    <row r="10" spans="1:19" ht="18" customHeight="1">
      <c r="A10" s="32">
        <v>4</v>
      </c>
      <c r="B10" s="127"/>
      <c r="C10" s="328" t="s">
        <v>361</v>
      </c>
      <c r="D10" s="327" t="s">
        <v>362</v>
      </c>
      <c r="E10" s="329" t="s">
        <v>363</v>
      </c>
      <c r="F10" s="330" t="s">
        <v>51</v>
      </c>
      <c r="G10" s="330" t="s">
        <v>368</v>
      </c>
      <c r="H10" s="330"/>
      <c r="I10" s="91">
        <v>7</v>
      </c>
      <c r="J10" s="90" t="s">
        <v>976</v>
      </c>
      <c r="K10" s="90">
        <v>10.75</v>
      </c>
      <c r="L10" s="90">
        <v>11.5</v>
      </c>
      <c r="M10" s="90"/>
      <c r="N10" s="90">
        <v>11.48</v>
      </c>
      <c r="O10" s="90">
        <v>11.27</v>
      </c>
      <c r="P10" s="90" t="s">
        <v>976</v>
      </c>
      <c r="Q10" s="268">
        <f t="shared" si="0"/>
        <v>11.5</v>
      </c>
      <c r="R10" s="464" t="str">
        <f t="shared" si="1"/>
        <v>I JA</v>
      </c>
      <c r="S10" s="331" t="s">
        <v>200</v>
      </c>
    </row>
    <row r="11" spans="1:19" ht="18" customHeight="1">
      <c r="A11" s="32">
        <v>5</v>
      </c>
      <c r="B11" s="127"/>
      <c r="C11" s="328" t="s">
        <v>105</v>
      </c>
      <c r="D11" s="327" t="s">
        <v>570</v>
      </c>
      <c r="E11" s="329" t="s">
        <v>535</v>
      </c>
      <c r="F11" s="330" t="s">
        <v>56</v>
      </c>
      <c r="G11" s="330" t="s">
        <v>579</v>
      </c>
      <c r="H11" s="330"/>
      <c r="I11" s="91">
        <v>6</v>
      </c>
      <c r="J11" s="90">
        <v>10.72</v>
      </c>
      <c r="K11" s="90">
        <v>10.9</v>
      </c>
      <c r="L11" s="90">
        <v>10.92</v>
      </c>
      <c r="M11" s="90"/>
      <c r="N11" s="90">
        <v>10.65</v>
      </c>
      <c r="O11" s="90">
        <v>11.03</v>
      </c>
      <c r="P11" s="90" t="s">
        <v>976</v>
      </c>
      <c r="Q11" s="268">
        <f t="shared" si="0"/>
        <v>11.03</v>
      </c>
      <c r="R11" s="464" t="str">
        <f t="shared" si="1"/>
        <v>II JA</v>
      </c>
      <c r="S11" s="331" t="s">
        <v>551</v>
      </c>
    </row>
    <row r="12" spans="1:19" ht="18" customHeight="1">
      <c r="A12" s="32">
        <v>6</v>
      </c>
      <c r="B12" s="127"/>
      <c r="C12" s="328" t="s">
        <v>713</v>
      </c>
      <c r="D12" s="327" t="s">
        <v>780</v>
      </c>
      <c r="E12" s="329" t="s">
        <v>781</v>
      </c>
      <c r="F12" s="330" t="s">
        <v>134</v>
      </c>
      <c r="G12" s="330" t="s">
        <v>132</v>
      </c>
      <c r="H12" s="330"/>
      <c r="I12" s="91">
        <v>5</v>
      </c>
      <c r="J12" s="90">
        <v>10.78</v>
      </c>
      <c r="K12" s="90">
        <v>10.52</v>
      </c>
      <c r="L12" s="90">
        <v>10.73</v>
      </c>
      <c r="M12" s="90"/>
      <c r="N12" s="90">
        <v>10.67</v>
      </c>
      <c r="O12" s="90">
        <v>10.51</v>
      </c>
      <c r="P12" s="90">
        <v>10.47</v>
      </c>
      <c r="Q12" s="268">
        <f t="shared" si="0"/>
        <v>10.78</v>
      </c>
      <c r="R12" s="464" t="str">
        <f t="shared" si="1"/>
        <v>II JA</v>
      </c>
      <c r="S12" s="331" t="s">
        <v>808</v>
      </c>
    </row>
    <row r="13" spans="1:19" ht="18" customHeight="1">
      <c r="A13" s="32">
        <v>7</v>
      </c>
      <c r="B13" s="127"/>
      <c r="C13" s="328" t="s">
        <v>94</v>
      </c>
      <c r="D13" s="327" t="s">
        <v>691</v>
      </c>
      <c r="E13" s="329">
        <v>37323</v>
      </c>
      <c r="F13" s="330" t="s">
        <v>119</v>
      </c>
      <c r="G13" s="330" t="s">
        <v>238</v>
      </c>
      <c r="H13" s="330"/>
      <c r="I13" s="91">
        <v>4</v>
      </c>
      <c r="J13" s="90">
        <v>10.6</v>
      </c>
      <c r="K13" s="90" t="s">
        <v>976</v>
      </c>
      <c r="L13" s="90" t="s">
        <v>976</v>
      </c>
      <c r="M13" s="90"/>
      <c r="N13" s="90" t="s">
        <v>976</v>
      </c>
      <c r="O13" s="90">
        <v>10.74</v>
      </c>
      <c r="P13" s="90" t="s">
        <v>976</v>
      </c>
      <c r="Q13" s="268">
        <f t="shared" si="0"/>
        <v>10.74</v>
      </c>
      <c r="R13" s="464" t="str">
        <f t="shared" si="1"/>
        <v>II JA</v>
      </c>
      <c r="S13" s="331" t="s">
        <v>166</v>
      </c>
    </row>
    <row r="14" spans="1:20" ht="18" customHeight="1">
      <c r="A14" s="71"/>
      <c r="B14" s="71"/>
      <c r="C14" s="29"/>
      <c r="D14" s="30"/>
      <c r="E14" s="110"/>
      <c r="F14" s="28"/>
      <c r="G14" s="28"/>
      <c r="H14" s="28"/>
      <c r="I14" s="28"/>
      <c r="J14" s="123"/>
      <c r="K14" s="123"/>
      <c r="L14" s="123"/>
      <c r="M14" s="123"/>
      <c r="N14" s="123"/>
      <c r="O14" s="123"/>
      <c r="P14" s="123"/>
      <c r="Q14" s="228"/>
      <c r="R14" s="229"/>
      <c r="S14" s="230"/>
      <c r="T14" s="84"/>
    </row>
    <row r="15" spans="1:20" ht="18" customHeight="1">
      <c r="A15" s="71"/>
      <c r="B15" s="71"/>
      <c r="C15" s="29"/>
      <c r="D15" s="30"/>
      <c r="E15" s="110"/>
      <c r="F15" s="28"/>
      <c r="G15" s="28"/>
      <c r="H15" s="28"/>
      <c r="I15" s="28"/>
      <c r="J15" s="123"/>
      <c r="K15" s="123"/>
      <c r="L15" s="123"/>
      <c r="M15" s="123"/>
      <c r="N15" s="123"/>
      <c r="O15" s="123"/>
      <c r="P15" s="123"/>
      <c r="Q15" s="122"/>
      <c r="R15" s="71"/>
      <c r="S15" s="31"/>
      <c r="T15" s="84"/>
    </row>
  </sheetData>
  <sheetProtection/>
  <mergeCells count="1">
    <mergeCell ref="J5:P5"/>
  </mergeCells>
  <printOptions horizontalCentered="1"/>
  <pageMargins left="0.16" right="0.17" top="0.3937007874015748" bottom="0.7480314960629921" header="0.31496062992125984" footer="0.31496062992125984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2060"/>
  </sheetPr>
  <dimension ref="A1:T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2" customWidth="1"/>
    <col min="2" max="2" width="5.28125" style="22" hidden="1" customWidth="1"/>
    <col min="3" max="3" width="9.7109375" style="22" customWidth="1"/>
    <col min="4" max="4" width="11.421875" style="22" bestFit="1" customWidth="1"/>
    <col min="5" max="5" width="10.57421875" style="44" customWidth="1"/>
    <col min="6" max="6" width="13.00390625" style="46" customWidth="1"/>
    <col min="7" max="7" width="12.421875" style="46" customWidth="1"/>
    <col min="8" max="8" width="11.28125" style="26" bestFit="1" customWidth="1"/>
    <col min="9" max="9" width="5.8515625" style="26" bestFit="1" customWidth="1"/>
    <col min="10" max="12" width="4.7109375" style="84" customWidth="1"/>
    <col min="13" max="13" width="4.7109375" style="84" hidden="1" customWidth="1"/>
    <col min="14" max="16" width="4.7109375" style="84" customWidth="1"/>
    <col min="17" max="17" width="9.140625" style="87" customWidth="1"/>
    <col min="18" max="18" width="6.140625" style="52" bestFit="1" customWidth="1"/>
    <col min="19" max="19" width="21.7109375" style="24" bestFit="1" customWidth="1"/>
    <col min="20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82"/>
      <c r="K3" s="82"/>
      <c r="L3" s="82"/>
      <c r="M3" s="82"/>
      <c r="N3" s="82"/>
      <c r="O3" s="82"/>
      <c r="P3" s="82"/>
      <c r="Q3" s="87"/>
      <c r="R3" s="52"/>
    </row>
    <row r="4" spans="3:18" s="38" customFormat="1" ht="16.5" thickBot="1">
      <c r="C4" s="39" t="s">
        <v>288</v>
      </c>
      <c r="E4" s="40"/>
      <c r="F4" s="41"/>
      <c r="G4" s="41"/>
      <c r="H4" s="42"/>
      <c r="I4" s="42"/>
      <c r="J4" s="83"/>
      <c r="K4" s="83"/>
      <c r="L4" s="83"/>
      <c r="M4" s="83"/>
      <c r="N4" s="83"/>
      <c r="O4" s="83"/>
      <c r="P4" s="83"/>
      <c r="Q4" s="112"/>
      <c r="R4" s="65"/>
    </row>
    <row r="5" spans="5:18" s="24" customFormat="1" ht="18" customHeight="1" thickBot="1">
      <c r="E5" s="44"/>
      <c r="J5" s="481" t="s">
        <v>9</v>
      </c>
      <c r="K5" s="482"/>
      <c r="L5" s="482"/>
      <c r="M5" s="482"/>
      <c r="N5" s="482"/>
      <c r="O5" s="482"/>
      <c r="P5" s="483"/>
      <c r="Q5" s="119"/>
      <c r="R5" s="121"/>
    </row>
    <row r="6" spans="1:19" s="14" customFormat="1" ht="18" customHeight="1" thickBot="1">
      <c r="A6" s="97" t="s">
        <v>20</v>
      </c>
      <c r="B6" s="117"/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6">
        <v>1</v>
      </c>
      <c r="K6" s="137">
        <v>2</v>
      </c>
      <c r="L6" s="137">
        <v>3</v>
      </c>
      <c r="M6" s="137" t="s">
        <v>21</v>
      </c>
      <c r="N6" s="138">
        <v>4</v>
      </c>
      <c r="O6" s="137">
        <v>5</v>
      </c>
      <c r="P6" s="139">
        <v>6</v>
      </c>
      <c r="Q6" s="120" t="s">
        <v>4</v>
      </c>
      <c r="R6" s="78" t="s">
        <v>14</v>
      </c>
      <c r="S6" s="49" t="s">
        <v>5</v>
      </c>
    </row>
    <row r="7" spans="1:19" ht="18" customHeight="1">
      <c r="A7" s="32">
        <v>1</v>
      </c>
      <c r="B7" s="127"/>
      <c r="C7" s="328" t="s">
        <v>90</v>
      </c>
      <c r="D7" s="452" t="s">
        <v>162</v>
      </c>
      <c r="E7" s="329">
        <v>36810</v>
      </c>
      <c r="F7" s="330" t="s">
        <v>104</v>
      </c>
      <c r="G7" s="330" t="s">
        <v>96</v>
      </c>
      <c r="H7" s="330"/>
      <c r="I7" s="91">
        <v>12</v>
      </c>
      <c r="J7" s="90">
        <v>12.65</v>
      </c>
      <c r="K7" s="90">
        <v>12.76</v>
      </c>
      <c r="L7" s="90" t="s">
        <v>976</v>
      </c>
      <c r="M7" s="90"/>
      <c r="N7" s="90" t="s">
        <v>975</v>
      </c>
      <c r="O7" s="90">
        <v>10.03</v>
      </c>
      <c r="P7" s="90" t="s">
        <v>975</v>
      </c>
      <c r="Q7" s="268">
        <f>MAX(J7:P7)</f>
        <v>12.76</v>
      </c>
      <c r="R7" s="464" t="str">
        <f aca="true" t="shared" si="0" ref="R7:R12">IF(ISBLANK(Q7),"",IF(Q7&gt;=15.2,"KSM",IF(Q7&gt;=14.2,"I A",IF(Q7&gt;=13.2,"II A",IF(Q7&gt;=12.2,"III A",IF(Q7&gt;=11.2,"I JA",IF(Q7&gt;=10.3,"II JA",IF(Q7&gt;=9.7,"III JA"))))))))</f>
        <v>III A</v>
      </c>
      <c r="S7" s="331" t="s">
        <v>477</v>
      </c>
    </row>
    <row r="8" spans="1:19" ht="18" customHeight="1">
      <c r="A8" s="32">
        <v>2</v>
      </c>
      <c r="B8" s="127"/>
      <c r="C8" s="328" t="s">
        <v>402</v>
      </c>
      <c r="D8" s="452" t="s">
        <v>484</v>
      </c>
      <c r="E8" s="329">
        <v>36678</v>
      </c>
      <c r="F8" s="330" t="s">
        <v>104</v>
      </c>
      <c r="G8" s="330" t="s">
        <v>96</v>
      </c>
      <c r="H8" s="330"/>
      <c r="I8" s="91">
        <v>8</v>
      </c>
      <c r="J8" s="90">
        <v>12.29</v>
      </c>
      <c r="K8" s="90">
        <v>11.85</v>
      </c>
      <c r="L8" s="90">
        <v>12.37</v>
      </c>
      <c r="M8" s="90"/>
      <c r="N8" s="90" t="s">
        <v>976</v>
      </c>
      <c r="O8" s="90">
        <v>12.11</v>
      </c>
      <c r="P8" s="90" t="s">
        <v>976</v>
      </c>
      <c r="Q8" s="268">
        <f>MAX(J8:P8)</f>
        <v>12.37</v>
      </c>
      <c r="R8" s="464" t="str">
        <f t="shared" si="0"/>
        <v>III A</v>
      </c>
      <c r="S8" s="331" t="s">
        <v>477</v>
      </c>
    </row>
    <row r="9" spans="1:19" ht="18" customHeight="1">
      <c r="A9" s="32">
        <v>3</v>
      </c>
      <c r="B9" s="127"/>
      <c r="C9" s="328" t="s">
        <v>373</v>
      </c>
      <c r="D9" s="327" t="s">
        <v>782</v>
      </c>
      <c r="E9" s="329" t="s">
        <v>783</v>
      </c>
      <c r="F9" s="330" t="s">
        <v>134</v>
      </c>
      <c r="G9" s="330" t="s">
        <v>132</v>
      </c>
      <c r="H9" s="330"/>
      <c r="I9" s="91">
        <v>5</v>
      </c>
      <c r="J9" s="90">
        <v>10.8</v>
      </c>
      <c r="K9" s="90">
        <v>11.6</v>
      </c>
      <c r="L9" s="90" t="s">
        <v>976</v>
      </c>
      <c r="M9" s="90"/>
      <c r="N9" s="90">
        <v>11.71</v>
      </c>
      <c r="O9" s="90">
        <v>11.4</v>
      </c>
      <c r="P9" s="90">
        <v>11.74</v>
      </c>
      <c r="Q9" s="268">
        <f>MAX(J9:P9)</f>
        <v>11.74</v>
      </c>
      <c r="R9" s="464" t="str">
        <f t="shared" si="0"/>
        <v>I JA</v>
      </c>
      <c r="S9" s="331" t="s">
        <v>808</v>
      </c>
    </row>
    <row r="10" spans="1:19" ht="18" customHeight="1">
      <c r="A10" s="32">
        <v>4</v>
      </c>
      <c r="B10" s="127"/>
      <c r="C10" s="328" t="s">
        <v>373</v>
      </c>
      <c r="D10" s="452" t="s">
        <v>95</v>
      </c>
      <c r="E10" s="329">
        <v>36416</v>
      </c>
      <c r="F10" s="330" t="s">
        <v>104</v>
      </c>
      <c r="G10" s="330" t="s">
        <v>96</v>
      </c>
      <c r="H10" s="330"/>
      <c r="I10" s="91">
        <v>3</v>
      </c>
      <c r="J10" s="90">
        <v>10.35</v>
      </c>
      <c r="K10" s="90">
        <v>11.09</v>
      </c>
      <c r="L10" s="90">
        <v>11.52</v>
      </c>
      <c r="M10" s="90"/>
      <c r="N10" s="90">
        <v>11.65</v>
      </c>
      <c r="O10" s="90" t="s">
        <v>976</v>
      </c>
      <c r="P10" s="90" t="s">
        <v>976</v>
      </c>
      <c r="Q10" s="268">
        <f>MAX(J10:P10)</f>
        <v>11.65</v>
      </c>
      <c r="R10" s="464" t="str">
        <f t="shared" si="0"/>
        <v>I JA</v>
      </c>
      <c r="S10" s="331" t="s">
        <v>469</v>
      </c>
    </row>
    <row r="11" spans="1:19" ht="18" customHeight="1">
      <c r="A11" s="32">
        <v>5</v>
      </c>
      <c r="B11" s="127"/>
      <c r="C11" s="328" t="s">
        <v>66</v>
      </c>
      <c r="D11" s="327" t="s">
        <v>874</v>
      </c>
      <c r="E11" s="329" t="s">
        <v>875</v>
      </c>
      <c r="F11" s="330" t="s">
        <v>142</v>
      </c>
      <c r="G11" s="330" t="s">
        <v>143</v>
      </c>
      <c r="H11" s="330" t="s">
        <v>144</v>
      </c>
      <c r="I11" s="91">
        <v>2</v>
      </c>
      <c r="J11" s="90">
        <v>10.47</v>
      </c>
      <c r="K11" s="90">
        <v>10.35</v>
      </c>
      <c r="L11" s="90">
        <v>10.61</v>
      </c>
      <c r="M11" s="90"/>
      <c r="N11" s="90">
        <v>10.58</v>
      </c>
      <c r="O11" s="90">
        <v>10.73</v>
      </c>
      <c r="P11" s="90">
        <v>10.49</v>
      </c>
      <c r="Q11" s="268">
        <f>MAX(J11:P11)</f>
        <v>10.73</v>
      </c>
      <c r="R11" s="464" t="str">
        <f t="shared" si="0"/>
        <v>II JA</v>
      </c>
      <c r="S11" s="331" t="s">
        <v>145</v>
      </c>
    </row>
    <row r="12" spans="1:19" ht="18" customHeight="1">
      <c r="A12" s="32"/>
      <c r="B12" s="127"/>
      <c r="C12" s="328" t="s">
        <v>840</v>
      </c>
      <c r="D12" s="327" t="s">
        <v>841</v>
      </c>
      <c r="E12" s="329">
        <v>36354</v>
      </c>
      <c r="F12" s="330" t="s">
        <v>190</v>
      </c>
      <c r="G12" s="330" t="s">
        <v>181</v>
      </c>
      <c r="H12" s="330" t="s">
        <v>842</v>
      </c>
      <c r="I12" s="91"/>
      <c r="J12" s="90"/>
      <c r="K12" s="90"/>
      <c r="L12" s="90"/>
      <c r="M12" s="90"/>
      <c r="N12" s="90"/>
      <c r="O12" s="90"/>
      <c r="P12" s="90"/>
      <c r="Q12" s="268" t="s">
        <v>986</v>
      </c>
      <c r="R12" s="465" t="str">
        <f t="shared" si="0"/>
        <v>KSM</v>
      </c>
      <c r="S12" s="331" t="s">
        <v>820</v>
      </c>
    </row>
    <row r="13" spans="1:20" ht="18" customHeight="1">
      <c r="A13" s="71"/>
      <c r="B13" s="71"/>
      <c r="C13" s="29"/>
      <c r="D13" s="30"/>
      <c r="E13" s="110"/>
      <c r="F13" s="28"/>
      <c r="G13" s="28"/>
      <c r="H13" s="28"/>
      <c r="I13" s="28"/>
      <c r="J13" s="123"/>
      <c r="K13" s="123"/>
      <c r="L13" s="123"/>
      <c r="M13" s="123"/>
      <c r="N13" s="123"/>
      <c r="O13" s="123"/>
      <c r="P13" s="123"/>
      <c r="Q13" s="228"/>
      <c r="R13" s="229"/>
      <c r="S13" s="230"/>
      <c r="T13" s="84"/>
    </row>
    <row r="14" spans="1:20" ht="18" customHeight="1">
      <c r="A14" s="71"/>
      <c r="B14" s="71"/>
      <c r="C14" s="29"/>
      <c r="D14" s="30"/>
      <c r="E14" s="110"/>
      <c r="F14" s="28"/>
      <c r="G14" s="28"/>
      <c r="H14" s="28"/>
      <c r="I14" s="28"/>
      <c r="J14" s="123"/>
      <c r="K14" s="123"/>
      <c r="L14" s="123"/>
      <c r="M14" s="123"/>
      <c r="N14" s="123"/>
      <c r="O14" s="123"/>
      <c r="P14" s="123"/>
      <c r="Q14" s="122"/>
      <c r="R14" s="71"/>
      <c r="S14" s="31"/>
      <c r="T14" s="84"/>
    </row>
  </sheetData>
  <sheetProtection/>
  <mergeCells count="1">
    <mergeCell ref="J5:P5"/>
  </mergeCells>
  <printOptions horizontalCentered="1"/>
  <pageMargins left="0.16" right="0.17" top="0.3937007874015748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5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1.140625" style="45" customWidth="1"/>
    <col min="4" max="4" width="15.421875" style="45" bestFit="1" customWidth="1"/>
    <col min="5" max="5" width="10.7109375" style="58" customWidth="1"/>
    <col min="6" max="6" width="15.00390625" style="59" customWidth="1"/>
    <col min="7" max="7" width="17.57421875" style="59" bestFit="1" customWidth="1"/>
    <col min="8" max="8" width="16.8515625" style="59" bestFit="1" customWidth="1"/>
    <col min="9" max="9" width="8.140625" style="54" customWidth="1"/>
    <col min="10" max="10" width="5.28125" style="52" bestFit="1" customWidth="1"/>
    <col min="11" max="11" width="22.57421875" style="37" bestFit="1" customWidth="1"/>
    <col min="12" max="16384" width="9.140625" style="448" customWidth="1"/>
  </cols>
  <sheetData>
    <row r="1" spans="1:10" s="61" customFormat="1" ht="15.75">
      <c r="A1" s="326" t="s">
        <v>194</v>
      </c>
      <c r="D1" s="62"/>
      <c r="E1" s="74"/>
      <c r="F1" s="74"/>
      <c r="G1" s="74"/>
      <c r="H1" s="92"/>
      <c r="I1" s="65"/>
      <c r="J1" s="93"/>
    </row>
    <row r="2" spans="1:10" s="61" customFormat="1" ht="15.75">
      <c r="A2" s="61" t="s">
        <v>195</v>
      </c>
      <c r="D2" s="62"/>
      <c r="E2" s="74"/>
      <c r="F2" s="74"/>
      <c r="G2" s="92"/>
      <c r="H2" s="92"/>
      <c r="I2" s="65"/>
      <c r="J2" s="94"/>
    </row>
    <row r="3" ht="12.75">
      <c r="C3" s="50"/>
    </row>
    <row r="4" spans="1:11" s="449" customFormat="1" ht="15.75">
      <c r="A4" s="60"/>
      <c r="B4" s="60"/>
      <c r="C4" s="61" t="s">
        <v>29</v>
      </c>
      <c r="D4" s="61"/>
      <c r="E4" s="62"/>
      <c r="F4" s="62"/>
      <c r="G4" s="62"/>
      <c r="H4" s="63"/>
      <c r="I4" s="64"/>
      <c r="J4" s="65"/>
      <c r="K4" s="60"/>
    </row>
    <row r="5" spans="1:11" s="449" customFormat="1" ht="18" customHeight="1" thickBot="1">
      <c r="A5" s="60"/>
      <c r="B5" s="60"/>
      <c r="C5" s="140">
        <v>1</v>
      </c>
      <c r="D5" s="61" t="s">
        <v>947</v>
      </c>
      <c r="E5" s="62"/>
      <c r="F5" s="62"/>
      <c r="G5" s="62"/>
      <c r="H5" s="63"/>
      <c r="I5" s="64"/>
      <c r="J5" s="65"/>
      <c r="K5" s="60"/>
    </row>
    <row r="6" spans="1:11" s="450" customFormat="1" ht="18" customHeight="1" thickBot="1">
      <c r="A6" s="95" t="s">
        <v>18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9" t="s">
        <v>6</v>
      </c>
      <c r="J6" s="78" t="s">
        <v>14</v>
      </c>
      <c r="K6" s="70" t="s">
        <v>5</v>
      </c>
    </row>
    <row r="7" spans="1:12" s="455" customFormat="1" ht="18" customHeight="1">
      <c r="A7" s="451">
        <v>1</v>
      </c>
      <c r="B7" s="17"/>
      <c r="C7" s="328"/>
      <c r="D7" s="452"/>
      <c r="E7" s="329"/>
      <c r="F7" s="330"/>
      <c r="G7" s="330"/>
      <c r="H7" s="330"/>
      <c r="I7" s="453"/>
      <c r="J7" s="27">
        <f aca="true" t="shared" si="0" ref="J7:J12">IF(ISBLANK(I7),"",IF(I7&lt;=7,"KSM",IF(I7&lt;=7.3,"I A",IF(I7&lt;=7.65,"II A",IF(I7&lt;=8.1,"III A",IF(I7&lt;=8.7,"I JA",IF(I7&lt;=9.15,"II JA",IF(I7&lt;=9.5,"III JA"))))))))</f>
      </c>
      <c r="K7" s="331"/>
      <c r="L7" s="448"/>
    </row>
    <row r="8" spans="1:12" s="455" customFormat="1" ht="18" customHeight="1">
      <c r="A8" s="451">
        <v>2</v>
      </c>
      <c r="B8" s="17"/>
      <c r="C8" s="328" t="s">
        <v>475</v>
      </c>
      <c r="D8" s="452" t="s">
        <v>476</v>
      </c>
      <c r="E8" s="329">
        <v>36896</v>
      </c>
      <c r="F8" s="330" t="s">
        <v>104</v>
      </c>
      <c r="G8" s="330" t="s">
        <v>96</v>
      </c>
      <c r="H8" s="330"/>
      <c r="I8" s="453">
        <v>8.21</v>
      </c>
      <c r="J8" s="27" t="str">
        <f t="shared" si="0"/>
        <v>I JA</v>
      </c>
      <c r="K8" s="331" t="s">
        <v>477</v>
      </c>
      <c r="L8" s="448"/>
    </row>
    <row r="9" spans="1:11" ht="18" customHeight="1">
      <c r="A9" s="451">
        <v>3</v>
      </c>
      <c r="B9" s="17"/>
      <c r="C9" s="328" t="s">
        <v>250</v>
      </c>
      <c r="D9" s="452" t="s">
        <v>480</v>
      </c>
      <c r="E9" s="329" t="s">
        <v>481</v>
      </c>
      <c r="F9" s="330" t="s">
        <v>104</v>
      </c>
      <c r="G9" s="330" t="s">
        <v>96</v>
      </c>
      <c r="H9" s="330"/>
      <c r="I9" s="454">
        <v>7.51</v>
      </c>
      <c r="J9" s="27" t="str">
        <f t="shared" si="0"/>
        <v>II A</v>
      </c>
      <c r="K9" s="331" t="s">
        <v>214</v>
      </c>
    </row>
    <row r="10" spans="1:11" ht="18" customHeight="1">
      <c r="A10" s="451">
        <v>4</v>
      </c>
      <c r="B10" s="17"/>
      <c r="C10" s="328" t="s">
        <v>94</v>
      </c>
      <c r="D10" s="327" t="s">
        <v>521</v>
      </c>
      <c r="E10" s="329" t="s">
        <v>522</v>
      </c>
      <c r="F10" s="330" t="s">
        <v>61</v>
      </c>
      <c r="G10" s="330" t="s">
        <v>530</v>
      </c>
      <c r="H10" s="330"/>
      <c r="I10" s="453">
        <v>7.54</v>
      </c>
      <c r="J10" s="27" t="str">
        <f t="shared" si="0"/>
        <v>II A</v>
      </c>
      <c r="K10" s="331" t="s">
        <v>531</v>
      </c>
    </row>
    <row r="11" spans="1:11" ht="18" customHeight="1">
      <c r="A11" s="451">
        <v>5</v>
      </c>
      <c r="B11" s="17"/>
      <c r="C11" s="328" t="s">
        <v>869</v>
      </c>
      <c r="D11" s="327" t="s">
        <v>870</v>
      </c>
      <c r="E11" s="329" t="s">
        <v>871</v>
      </c>
      <c r="F11" s="330" t="s">
        <v>142</v>
      </c>
      <c r="G11" s="330" t="s">
        <v>143</v>
      </c>
      <c r="H11" s="330" t="s">
        <v>144</v>
      </c>
      <c r="I11" s="454">
        <v>7.6</v>
      </c>
      <c r="J11" s="27" t="str">
        <f t="shared" si="0"/>
        <v>II A</v>
      </c>
      <c r="K11" s="331" t="s">
        <v>145</v>
      </c>
    </row>
    <row r="12" spans="1:11" ht="18" customHeight="1">
      <c r="A12" s="451">
        <v>6</v>
      </c>
      <c r="B12" s="17"/>
      <c r="C12" s="328" t="s">
        <v>108</v>
      </c>
      <c r="D12" s="327" t="s">
        <v>696</v>
      </c>
      <c r="E12" s="329">
        <v>36953</v>
      </c>
      <c r="F12" s="330" t="s">
        <v>119</v>
      </c>
      <c r="G12" s="330" t="s">
        <v>238</v>
      </c>
      <c r="H12" s="330"/>
      <c r="I12" s="454">
        <v>8.27</v>
      </c>
      <c r="J12" s="27" t="str">
        <f t="shared" si="0"/>
        <v>I JA</v>
      </c>
      <c r="K12" s="331" t="s">
        <v>240</v>
      </c>
    </row>
    <row r="13" spans="1:11" s="449" customFormat="1" ht="18" customHeight="1" thickBot="1">
      <c r="A13" s="60"/>
      <c r="B13" s="60"/>
      <c r="C13" s="140">
        <v>2</v>
      </c>
      <c r="D13" s="61" t="s">
        <v>947</v>
      </c>
      <c r="E13" s="62"/>
      <c r="F13" s="62"/>
      <c r="G13" s="62"/>
      <c r="H13" s="63"/>
      <c r="I13" s="64"/>
      <c r="J13" s="65"/>
      <c r="K13" s="60"/>
    </row>
    <row r="14" spans="1:11" s="450" customFormat="1" ht="18" customHeight="1" thickBot="1">
      <c r="A14" s="95" t="s">
        <v>18</v>
      </c>
      <c r="B14" s="126" t="s">
        <v>19</v>
      </c>
      <c r="C14" s="66" t="s">
        <v>0</v>
      </c>
      <c r="D14" s="67" t="s">
        <v>1</v>
      </c>
      <c r="E14" s="69" t="s">
        <v>10</v>
      </c>
      <c r="F14" s="68" t="s">
        <v>2</v>
      </c>
      <c r="G14" s="68" t="s">
        <v>3</v>
      </c>
      <c r="H14" s="68" t="s">
        <v>16</v>
      </c>
      <c r="I14" s="69" t="s">
        <v>6</v>
      </c>
      <c r="J14" s="78" t="s">
        <v>14</v>
      </c>
      <c r="K14" s="70" t="s">
        <v>5</v>
      </c>
    </row>
    <row r="15" spans="1:11" ht="18" customHeight="1">
      <c r="A15" s="451">
        <v>1</v>
      </c>
      <c r="B15" s="17"/>
      <c r="C15" s="328" t="s">
        <v>105</v>
      </c>
      <c r="D15" s="327" t="s">
        <v>846</v>
      </c>
      <c r="E15" s="329" t="s">
        <v>847</v>
      </c>
      <c r="F15" s="330" t="s">
        <v>140</v>
      </c>
      <c r="G15" s="330" t="s">
        <v>662</v>
      </c>
      <c r="H15" s="330"/>
      <c r="I15" s="454">
        <v>7.87</v>
      </c>
      <c r="J15" s="27" t="str">
        <f aca="true" t="shared" si="1" ref="J15:J20">IF(ISBLANK(I15),"",IF(I15&lt;=7,"KSM",IF(I15&lt;=7.3,"I A",IF(I15&lt;=7.65,"II A",IF(I15&lt;=8.1,"III A",IF(I15&lt;=8.7,"I JA",IF(I15&lt;=9.15,"II JA",IF(I15&lt;=9.5,"III JA"))))))))</f>
        <v>III A</v>
      </c>
      <c r="K15" s="331" t="s">
        <v>139</v>
      </c>
    </row>
    <row r="16" spans="1:11" ht="18" customHeight="1">
      <c r="A16" s="451">
        <v>2</v>
      </c>
      <c r="B16" s="17"/>
      <c r="C16" s="328" t="s">
        <v>364</v>
      </c>
      <c r="D16" s="327" t="s">
        <v>365</v>
      </c>
      <c r="E16" s="329" t="s">
        <v>366</v>
      </c>
      <c r="F16" s="330" t="s">
        <v>51</v>
      </c>
      <c r="G16" s="330" t="s">
        <v>368</v>
      </c>
      <c r="H16" s="330"/>
      <c r="I16" s="453">
        <v>8.01</v>
      </c>
      <c r="J16" s="27" t="str">
        <f t="shared" si="1"/>
        <v>III A</v>
      </c>
      <c r="K16" s="331" t="s">
        <v>367</v>
      </c>
    </row>
    <row r="17" spans="1:11" ht="18" customHeight="1">
      <c r="A17" s="451">
        <v>3</v>
      </c>
      <c r="B17" s="17"/>
      <c r="C17" s="328" t="s">
        <v>373</v>
      </c>
      <c r="D17" s="327" t="s">
        <v>571</v>
      </c>
      <c r="E17" s="329" t="s">
        <v>572</v>
      </c>
      <c r="F17" s="330" t="s">
        <v>56</v>
      </c>
      <c r="G17" s="330" t="s">
        <v>579</v>
      </c>
      <c r="H17" s="330"/>
      <c r="I17" s="454">
        <v>7.46</v>
      </c>
      <c r="J17" s="27" t="str">
        <f t="shared" si="1"/>
        <v>II A</v>
      </c>
      <c r="K17" s="331" t="s">
        <v>551</v>
      </c>
    </row>
    <row r="18" spans="1:11" ht="18" customHeight="1">
      <c r="A18" s="451">
        <v>4</v>
      </c>
      <c r="B18" s="17"/>
      <c r="C18" s="328" t="s">
        <v>503</v>
      </c>
      <c r="D18" s="327" t="s">
        <v>573</v>
      </c>
      <c r="E18" s="329" t="s">
        <v>574</v>
      </c>
      <c r="F18" s="330" t="s">
        <v>56</v>
      </c>
      <c r="G18" s="330" t="s">
        <v>579</v>
      </c>
      <c r="H18" s="330"/>
      <c r="I18" s="453">
        <v>7.63</v>
      </c>
      <c r="J18" s="27" t="str">
        <f t="shared" si="1"/>
        <v>II A</v>
      </c>
      <c r="K18" s="331" t="s">
        <v>551</v>
      </c>
    </row>
    <row r="19" spans="1:11" ht="18" customHeight="1">
      <c r="A19" s="451">
        <v>5</v>
      </c>
      <c r="B19" s="17"/>
      <c r="C19" s="328" t="s">
        <v>809</v>
      </c>
      <c r="D19" s="327" t="s">
        <v>810</v>
      </c>
      <c r="E19" s="329" t="s">
        <v>811</v>
      </c>
      <c r="F19" s="330" t="s">
        <v>190</v>
      </c>
      <c r="G19" s="330" t="s">
        <v>181</v>
      </c>
      <c r="H19" s="330" t="s">
        <v>842</v>
      </c>
      <c r="I19" s="454">
        <v>7.8</v>
      </c>
      <c r="J19" s="27" t="str">
        <f t="shared" si="1"/>
        <v>III A</v>
      </c>
      <c r="K19" s="331" t="s">
        <v>258</v>
      </c>
    </row>
    <row r="20" spans="1:11" ht="18" customHeight="1">
      <c r="A20" s="451">
        <v>6</v>
      </c>
      <c r="B20" s="17"/>
      <c r="C20" s="328" t="s">
        <v>105</v>
      </c>
      <c r="D20" s="327" t="s">
        <v>570</v>
      </c>
      <c r="E20" s="329" t="s">
        <v>535</v>
      </c>
      <c r="F20" s="330" t="s">
        <v>56</v>
      </c>
      <c r="G20" s="330" t="s">
        <v>579</v>
      </c>
      <c r="H20" s="330"/>
      <c r="I20" s="453">
        <v>8.12</v>
      </c>
      <c r="J20" s="27" t="str">
        <f t="shared" si="1"/>
        <v>I JA</v>
      </c>
      <c r="K20" s="331" t="s">
        <v>551</v>
      </c>
    </row>
    <row r="21" spans="1:11" s="449" customFormat="1" ht="18" customHeight="1" thickBot="1">
      <c r="A21" s="60"/>
      <c r="B21" s="60"/>
      <c r="C21" s="140">
        <v>3</v>
      </c>
      <c r="D21" s="61" t="s">
        <v>947</v>
      </c>
      <c r="E21" s="62"/>
      <c r="F21" s="62"/>
      <c r="G21" s="62"/>
      <c r="H21" s="63"/>
      <c r="I21" s="64"/>
      <c r="J21" s="65"/>
      <c r="K21" s="60"/>
    </row>
    <row r="22" spans="1:11" s="450" customFormat="1" ht="18" customHeight="1" thickBot="1">
      <c r="A22" s="95" t="s">
        <v>18</v>
      </c>
      <c r="B22" s="126" t="s">
        <v>19</v>
      </c>
      <c r="C22" s="66" t="s">
        <v>0</v>
      </c>
      <c r="D22" s="67" t="s">
        <v>1</v>
      </c>
      <c r="E22" s="69" t="s">
        <v>10</v>
      </c>
      <c r="F22" s="68" t="s">
        <v>2</v>
      </c>
      <c r="G22" s="68" t="s">
        <v>3</v>
      </c>
      <c r="H22" s="68" t="s">
        <v>16</v>
      </c>
      <c r="I22" s="69" t="s">
        <v>6</v>
      </c>
      <c r="J22" s="78" t="s">
        <v>14</v>
      </c>
      <c r="K22" s="70" t="s">
        <v>5</v>
      </c>
    </row>
    <row r="23" spans="1:11" ht="18" customHeight="1">
      <c r="A23" s="451">
        <v>1</v>
      </c>
      <c r="B23" s="17"/>
      <c r="C23" s="328" t="s">
        <v>66</v>
      </c>
      <c r="D23" s="327" t="s">
        <v>812</v>
      </c>
      <c r="E23" s="329" t="s">
        <v>813</v>
      </c>
      <c r="F23" s="330" t="s">
        <v>190</v>
      </c>
      <c r="G23" s="330" t="s">
        <v>181</v>
      </c>
      <c r="H23" s="330" t="s">
        <v>842</v>
      </c>
      <c r="I23" s="454">
        <v>7.58</v>
      </c>
      <c r="J23" s="27" t="str">
        <f aca="true" t="shared" si="2" ref="J23:J28">IF(ISBLANK(I23),"",IF(I23&lt;=7,"KSM",IF(I23&lt;=7.3,"I A",IF(I23&lt;=7.65,"II A",IF(I23&lt;=8.1,"III A",IF(I23&lt;=8.7,"I JA",IF(I23&lt;=9.15,"II JA",IF(I23&lt;=9.5,"III JA"))))))))</f>
        <v>II A</v>
      </c>
      <c r="K23" s="331" t="s">
        <v>258</v>
      </c>
    </row>
    <row r="24" spans="1:11" ht="18" customHeight="1">
      <c r="A24" s="451">
        <v>2</v>
      </c>
      <c r="B24" s="17"/>
      <c r="C24" s="328" t="s">
        <v>222</v>
      </c>
      <c r="D24" s="327" t="s">
        <v>462</v>
      </c>
      <c r="E24" s="329">
        <v>37101</v>
      </c>
      <c r="F24" s="330" t="s">
        <v>208</v>
      </c>
      <c r="G24" s="330"/>
      <c r="H24" s="330"/>
      <c r="I24" s="453">
        <v>7.73</v>
      </c>
      <c r="J24" s="27" t="str">
        <f t="shared" si="2"/>
        <v>III A</v>
      </c>
      <c r="K24" s="331" t="s">
        <v>209</v>
      </c>
    </row>
    <row r="25" spans="1:11" ht="18" customHeight="1">
      <c r="A25" s="451">
        <v>3</v>
      </c>
      <c r="B25" s="17"/>
      <c r="C25" s="328" t="s">
        <v>587</v>
      </c>
      <c r="D25" s="327" t="s">
        <v>588</v>
      </c>
      <c r="E25" s="329">
        <v>37112</v>
      </c>
      <c r="F25" s="330" t="s">
        <v>47</v>
      </c>
      <c r="G25" s="330" t="s">
        <v>113</v>
      </c>
      <c r="H25" s="330"/>
      <c r="I25" s="454">
        <v>7.23</v>
      </c>
      <c r="J25" s="27" t="str">
        <f t="shared" si="2"/>
        <v>I A</v>
      </c>
      <c r="K25" s="331" t="s">
        <v>589</v>
      </c>
    </row>
    <row r="26" spans="1:11" ht="18" customHeight="1">
      <c r="A26" s="451">
        <v>4</v>
      </c>
      <c r="B26" s="17"/>
      <c r="C26" s="328" t="s">
        <v>65</v>
      </c>
      <c r="D26" s="327" t="s">
        <v>347</v>
      </c>
      <c r="E26" s="329" t="s">
        <v>348</v>
      </c>
      <c r="F26" s="330" t="s">
        <v>51</v>
      </c>
      <c r="G26" s="330" t="s">
        <v>368</v>
      </c>
      <c r="H26" s="330"/>
      <c r="I26" s="454">
        <v>8.16</v>
      </c>
      <c r="J26" s="27" t="str">
        <f t="shared" si="2"/>
        <v>I JA</v>
      </c>
      <c r="K26" s="331" t="s">
        <v>73</v>
      </c>
    </row>
    <row r="27" spans="1:11" ht="18" customHeight="1">
      <c r="A27" s="451">
        <v>5</v>
      </c>
      <c r="B27" s="17"/>
      <c r="C27" s="328" t="s">
        <v>63</v>
      </c>
      <c r="D27" s="327" t="s">
        <v>302</v>
      </c>
      <c r="E27" s="329" t="s">
        <v>303</v>
      </c>
      <c r="F27" s="330" t="s">
        <v>62</v>
      </c>
      <c r="G27" s="330" t="s">
        <v>152</v>
      </c>
      <c r="H27" s="330"/>
      <c r="I27" s="454">
        <v>8.07</v>
      </c>
      <c r="J27" s="27" t="str">
        <f t="shared" si="2"/>
        <v>III A</v>
      </c>
      <c r="K27" s="331" t="s">
        <v>154</v>
      </c>
    </row>
    <row r="28" spans="1:11" ht="18" customHeight="1">
      <c r="A28" s="451">
        <v>6</v>
      </c>
      <c r="B28" s="17"/>
      <c r="C28" s="328" t="s">
        <v>593</v>
      </c>
      <c r="D28" s="327" t="s">
        <v>594</v>
      </c>
      <c r="E28" s="329">
        <v>37167</v>
      </c>
      <c r="F28" s="330" t="s">
        <v>47</v>
      </c>
      <c r="G28" s="330" t="s">
        <v>113</v>
      </c>
      <c r="H28" s="330"/>
      <c r="I28" s="454">
        <v>7.57</v>
      </c>
      <c r="J28" s="27" t="str">
        <f t="shared" si="2"/>
        <v>II A</v>
      </c>
      <c r="K28" s="331" t="s">
        <v>114</v>
      </c>
    </row>
    <row r="29" spans="1:11" s="449" customFormat="1" ht="18" customHeight="1" thickBot="1">
      <c r="A29" s="60"/>
      <c r="B29" s="60"/>
      <c r="C29" s="140">
        <v>4</v>
      </c>
      <c r="D29" s="61" t="s">
        <v>947</v>
      </c>
      <c r="E29" s="62"/>
      <c r="F29" s="62"/>
      <c r="G29" s="62"/>
      <c r="H29" s="63"/>
      <c r="I29" s="64"/>
      <c r="J29" s="65"/>
      <c r="K29" s="60"/>
    </row>
    <row r="30" spans="1:11" s="450" customFormat="1" ht="18" customHeight="1" thickBot="1">
      <c r="A30" s="95" t="s">
        <v>18</v>
      </c>
      <c r="B30" s="126" t="s">
        <v>19</v>
      </c>
      <c r="C30" s="66" t="s">
        <v>0</v>
      </c>
      <c r="D30" s="67" t="s">
        <v>1</v>
      </c>
      <c r="E30" s="69" t="s">
        <v>10</v>
      </c>
      <c r="F30" s="68" t="s">
        <v>2</v>
      </c>
      <c r="G30" s="68" t="s">
        <v>3</v>
      </c>
      <c r="H30" s="68" t="s">
        <v>16</v>
      </c>
      <c r="I30" s="69" t="s">
        <v>6</v>
      </c>
      <c r="J30" s="78" t="s">
        <v>14</v>
      </c>
      <c r="K30" s="70" t="s">
        <v>5</v>
      </c>
    </row>
    <row r="31" spans="1:11" ht="18" customHeight="1">
      <c r="A31" s="451">
        <v>1</v>
      </c>
      <c r="B31" s="17"/>
      <c r="C31" s="328" t="s">
        <v>66</v>
      </c>
      <c r="D31" s="327" t="s">
        <v>300</v>
      </c>
      <c r="E31" s="329" t="s">
        <v>301</v>
      </c>
      <c r="F31" s="330" t="s">
        <v>62</v>
      </c>
      <c r="G31" s="330" t="s">
        <v>152</v>
      </c>
      <c r="H31" s="330"/>
      <c r="I31" s="454">
        <v>8.1</v>
      </c>
      <c r="J31" s="27" t="str">
        <f aca="true" t="shared" si="3" ref="J31:J36">IF(ISBLANK(I31),"",IF(I31&lt;=7,"KSM",IF(I31&lt;=7.3,"I A",IF(I31&lt;=7.65,"II A",IF(I31&lt;=8.1,"III A",IF(I31&lt;=8.7,"I JA",IF(I31&lt;=9.15,"II JA",IF(I31&lt;=9.5,"III JA"))))))))</f>
        <v>III A</v>
      </c>
      <c r="K31" s="331" t="s">
        <v>154</v>
      </c>
    </row>
    <row r="32" spans="1:11" ht="18" customHeight="1">
      <c r="A32" s="451">
        <v>2</v>
      </c>
      <c r="B32" s="17"/>
      <c r="C32" s="328" t="s">
        <v>66</v>
      </c>
      <c r="D32" s="327" t="s">
        <v>884</v>
      </c>
      <c r="E32" s="329" t="s">
        <v>885</v>
      </c>
      <c r="F32" s="330" t="s">
        <v>142</v>
      </c>
      <c r="G32" s="330" t="s">
        <v>143</v>
      </c>
      <c r="H32" s="330" t="s">
        <v>144</v>
      </c>
      <c r="I32" s="454">
        <v>7.93</v>
      </c>
      <c r="J32" s="27" t="str">
        <f t="shared" si="3"/>
        <v>III A</v>
      </c>
      <c r="K32" s="331" t="s">
        <v>881</v>
      </c>
    </row>
    <row r="33" spans="1:11" ht="18" customHeight="1">
      <c r="A33" s="451">
        <v>3</v>
      </c>
      <c r="B33" s="17"/>
      <c r="C33" s="328" t="s">
        <v>105</v>
      </c>
      <c r="D33" s="452" t="s">
        <v>467</v>
      </c>
      <c r="E33" s="329">
        <v>37247</v>
      </c>
      <c r="F33" s="330" t="s">
        <v>104</v>
      </c>
      <c r="G33" s="330" t="s">
        <v>96</v>
      </c>
      <c r="H33" s="330"/>
      <c r="I33" s="454">
        <v>7.86</v>
      </c>
      <c r="J33" s="27" t="str">
        <f t="shared" si="3"/>
        <v>III A</v>
      </c>
      <c r="K33" s="331" t="s">
        <v>212</v>
      </c>
    </row>
    <row r="34" spans="1:11" ht="18" customHeight="1">
      <c r="A34" s="451">
        <v>4</v>
      </c>
      <c r="B34" s="17"/>
      <c r="C34" s="328" t="s">
        <v>388</v>
      </c>
      <c r="D34" s="327" t="s">
        <v>389</v>
      </c>
      <c r="E34" s="329" t="s">
        <v>390</v>
      </c>
      <c r="F34" s="330" t="s">
        <v>141</v>
      </c>
      <c r="G34" s="330" t="s">
        <v>160</v>
      </c>
      <c r="H34" s="330"/>
      <c r="I34" s="454">
        <v>8.19</v>
      </c>
      <c r="J34" s="27" t="str">
        <f t="shared" si="3"/>
        <v>I JA</v>
      </c>
      <c r="K34" s="331" t="s">
        <v>161</v>
      </c>
    </row>
    <row r="35" spans="1:11" ht="18" customHeight="1">
      <c r="A35" s="451">
        <v>5</v>
      </c>
      <c r="B35" s="17"/>
      <c r="C35" s="328" t="s">
        <v>105</v>
      </c>
      <c r="D35" s="327" t="s">
        <v>507</v>
      </c>
      <c r="E35" s="329" t="s">
        <v>508</v>
      </c>
      <c r="F35" s="330" t="s">
        <v>103</v>
      </c>
      <c r="G35" s="330" t="s">
        <v>100</v>
      </c>
      <c r="H35" s="330"/>
      <c r="I35" s="454">
        <v>7.55</v>
      </c>
      <c r="J35" s="27" t="str">
        <f t="shared" si="3"/>
        <v>II A</v>
      </c>
      <c r="K35" s="331" t="s">
        <v>164</v>
      </c>
    </row>
    <row r="36" spans="1:11" ht="18" customHeight="1">
      <c r="A36" s="451">
        <v>6</v>
      </c>
      <c r="B36" s="17"/>
      <c r="C36" s="328" t="s">
        <v>710</v>
      </c>
      <c r="D36" s="327" t="s">
        <v>711</v>
      </c>
      <c r="E36" s="329" t="s">
        <v>712</v>
      </c>
      <c r="F36" s="330" t="s">
        <v>125</v>
      </c>
      <c r="G36" s="330" t="s">
        <v>124</v>
      </c>
      <c r="H36" s="330" t="s">
        <v>708</v>
      </c>
      <c r="I36" s="454">
        <v>7.74</v>
      </c>
      <c r="J36" s="27" t="str">
        <f t="shared" si="3"/>
        <v>III A</v>
      </c>
      <c r="K36" s="331" t="s">
        <v>123</v>
      </c>
    </row>
    <row r="37" spans="1:10" s="61" customFormat="1" ht="15.75">
      <c r="A37" s="326" t="s">
        <v>194</v>
      </c>
      <c r="D37" s="62"/>
      <c r="E37" s="74"/>
      <c r="F37" s="74"/>
      <c r="G37" s="74"/>
      <c r="H37" s="92"/>
      <c r="I37" s="65"/>
      <c r="J37" s="93"/>
    </row>
    <row r="38" spans="1:10" s="61" customFormat="1" ht="15.75">
      <c r="A38" s="61" t="s">
        <v>195</v>
      </c>
      <c r="D38" s="62"/>
      <c r="E38" s="74"/>
      <c r="F38" s="74"/>
      <c r="G38" s="92"/>
      <c r="H38" s="92"/>
      <c r="I38" s="65"/>
      <c r="J38" s="94"/>
    </row>
    <row r="39" ht="12.75">
      <c r="C39" s="50"/>
    </row>
    <row r="40" spans="1:11" s="449" customFormat="1" ht="15.75">
      <c r="A40" s="60"/>
      <c r="B40" s="60"/>
      <c r="C40" s="61" t="s">
        <v>29</v>
      </c>
      <c r="D40" s="61"/>
      <c r="E40" s="62"/>
      <c r="F40" s="62"/>
      <c r="G40" s="62"/>
      <c r="H40" s="63"/>
      <c r="I40" s="64"/>
      <c r="J40" s="65"/>
      <c r="K40" s="60"/>
    </row>
    <row r="41" spans="1:11" s="449" customFormat="1" ht="18" customHeight="1" thickBot="1">
      <c r="A41" s="60"/>
      <c r="B41" s="60"/>
      <c r="C41" s="140">
        <v>5</v>
      </c>
      <c r="D41" s="61" t="s">
        <v>947</v>
      </c>
      <c r="E41" s="62"/>
      <c r="F41" s="62"/>
      <c r="G41" s="62"/>
      <c r="H41" s="63"/>
      <c r="I41" s="64"/>
      <c r="J41" s="65"/>
      <c r="K41" s="60"/>
    </row>
    <row r="42" spans="1:11" s="450" customFormat="1" ht="18" customHeight="1" thickBot="1">
      <c r="A42" s="95" t="s">
        <v>18</v>
      </c>
      <c r="B42" s="126" t="s">
        <v>19</v>
      </c>
      <c r="C42" s="66" t="s">
        <v>0</v>
      </c>
      <c r="D42" s="67" t="s">
        <v>1</v>
      </c>
      <c r="E42" s="69" t="s">
        <v>10</v>
      </c>
      <c r="F42" s="68" t="s">
        <v>2</v>
      </c>
      <c r="G42" s="68" t="s">
        <v>3</v>
      </c>
      <c r="H42" s="68" t="s">
        <v>16</v>
      </c>
      <c r="I42" s="69" t="s">
        <v>6</v>
      </c>
      <c r="J42" s="78" t="s">
        <v>14</v>
      </c>
      <c r="K42" s="70" t="s">
        <v>5</v>
      </c>
    </row>
    <row r="43" spans="1:11" ht="18" customHeight="1">
      <c r="A43" s="451">
        <v>1</v>
      </c>
      <c r="B43" s="17"/>
      <c r="C43" s="328" t="s">
        <v>76</v>
      </c>
      <c r="D43" s="327" t="s">
        <v>732</v>
      </c>
      <c r="E43" s="329" t="s">
        <v>554</v>
      </c>
      <c r="F43" s="330" t="s">
        <v>753</v>
      </c>
      <c r="G43" s="330" t="s">
        <v>246</v>
      </c>
      <c r="H43" s="330" t="s">
        <v>723</v>
      </c>
      <c r="I43" s="454">
        <v>7.96</v>
      </c>
      <c r="J43" s="27" t="str">
        <f aca="true" t="shared" si="4" ref="J43:J48">IF(ISBLANK(I43),"",IF(I43&lt;=7,"KSM",IF(I43&lt;=7.3,"I A",IF(I43&lt;=7.65,"II A",IF(I43&lt;=8.1,"III A",IF(I43&lt;=8.7,"I JA",IF(I43&lt;=9.15,"II JA",IF(I43&lt;=9.5,"III JA"))))))))</f>
        <v>III A</v>
      </c>
      <c r="K43" s="331" t="s">
        <v>247</v>
      </c>
    </row>
    <row r="44" spans="1:11" ht="18" customHeight="1">
      <c r="A44" s="451">
        <v>2</v>
      </c>
      <c r="B44" s="17"/>
      <c r="C44" s="328" t="s">
        <v>155</v>
      </c>
      <c r="D44" s="327" t="s">
        <v>93</v>
      </c>
      <c r="E44" s="329" t="s">
        <v>657</v>
      </c>
      <c r="F44" s="330" t="s">
        <v>60</v>
      </c>
      <c r="G44" s="330" t="s">
        <v>233</v>
      </c>
      <c r="H44" s="330" t="s">
        <v>658</v>
      </c>
      <c r="I44" s="454">
        <v>7.7</v>
      </c>
      <c r="J44" s="27" t="str">
        <f t="shared" si="4"/>
        <v>III A</v>
      </c>
      <c r="K44" s="331" t="s">
        <v>235</v>
      </c>
    </row>
    <row r="45" spans="1:11" ht="18" customHeight="1">
      <c r="A45" s="451">
        <v>3</v>
      </c>
      <c r="B45" s="17"/>
      <c r="C45" s="328" t="s">
        <v>850</v>
      </c>
      <c r="D45" s="327" t="s">
        <v>851</v>
      </c>
      <c r="E45" s="329" t="s">
        <v>852</v>
      </c>
      <c r="F45" s="330" t="s">
        <v>140</v>
      </c>
      <c r="G45" s="330" t="s">
        <v>662</v>
      </c>
      <c r="H45" s="330"/>
      <c r="I45" s="454">
        <v>7.93</v>
      </c>
      <c r="J45" s="27" t="str">
        <f t="shared" si="4"/>
        <v>III A</v>
      </c>
      <c r="K45" s="331" t="s">
        <v>139</v>
      </c>
    </row>
    <row r="46" spans="1:11" ht="18" customHeight="1">
      <c r="A46" s="451">
        <v>4</v>
      </c>
      <c r="B46" s="17"/>
      <c r="C46" s="328" t="s">
        <v>523</v>
      </c>
      <c r="D46" s="327" t="s">
        <v>524</v>
      </c>
      <c r="E46" s="329" t="s">
        <v>525</v>
      </c>
      <c r="F46" s="330" t="s">
        <v>61</v>
      </c>
      <c r="G46" s="330" t="s">
        <v>530</v>
      </c>
      <c r="H46" s="330"/>
      <c r="I46" s="457">
        <v>8.07</v>
      </c>
      <c r="J46" s="27" t="str">
        <f t="shared" si="4"/>
        <v>III A</v>
      </c>
      <c r="K46" s="331" t="s">
        <v>531</v>
      </c>
    </row>
    <row r="47" spans="1:11" ht="18" customHeight="1">
      <c r="A47" s="451">
        <v>5</v>
      </c>
      <c r="B47" s="17"/>
      <c r="C47" s="328" t="s">
        <v>67</v>
      </c>
      <c r="D47" s="327" t="s">
        <v>655</v>
      </c>
      <c r="E47" s="329" t="s">
        <v>656</v>
      </c>
      <c r="F47" s="330" t="s">
        <v>60</v>
      </c>
      <c r="G47" s="330" t="s">
        <v>233</v>
      </c>
      <c r="H47" s="330" t="s">
        <v>658</v>
      </c>
      <c r="I47" s="457">
        <v>8.18</v>
      </c>
      <c r="J47" s="27" t="str">
        <f t="shared" si="4"/>
        <v>I JA</v>
      </c>
      <c r="K47" s="331" t="s">
        <v>235</v>
      </c>
    </row>
    <row r="48" spans="1:11" ht="18" customHeight="1">
      <c r="A48" s="451">
        <v>6</v>
      </c>
      <c r="B48" s="17"/>
      <c r="C48" s="328" t="s">
        <v>556</v>
      </c>
      <c r="D48" s="327" t="s">
        <v>557</v>
      </c>
      <c r="E48" s="329" t="s">
        <v>558</v>
      </c>
      <c r="F48" s="330" t="s">
        <v>56</v>
      </c>
      <c r="G48" s="330" t="s">
        <v>579</v>
      </c>
      <c r="H48" s="330"/>
      <c r="I48" s="454">
        <v>7.74</v>
      </c>
      <c r="J48" s="27" t="str">
        <f t="shared" si="4"/>
        <v>III A</v>
      </c>
      <c r="K48" s="331" t="s">
        <v>555</v>
      </c>
    </row>
    <row r="49" spans="1:11" s="449" customFormat="1" ht="18" customHeight="1" thickBot="1">
      <c r="A49" s="60"/>
      <c r="B49" s="60"/>
      <c r="C49" s="140">
        <v>6</v>
      </c>
      <c r="D49" s="61" t="s">
        <v>947</v>
      </c>
      <c r="E49" s="62"/>
      <c r="F49" s="62"/>
      <c r="G49" s="62"/>
      <c r="H49" s="63"/>
      <c r="I49" s="64"/>
      <c r="J49" s="65"/>
      <c r="K49" s="60"/>
    </row>
    <row r="50" spans="1:11" s="450" customFormat="1" ht="18" customHeight="1" thickBot="1">
      <c r="A50" s="95" t="s">
        <v>18</v>
      </c>
      <c r="B50" s="126" t="s">
        <v>19</v>
      </c>
      <c r="C50" s="66" t="s">
        <v>0</v>
      </c>
      <c r="D50" s="67" t="s">
        <v>1</v>
      </c>
      <c r="E50" s="69" t="s">
        <v>10</v>
      </c>
      <c r="F50" s="68" t="s">
        <v>2</v>
      </c>
      <c r="G50" s="68" t="s">
        <v>3</v>
      </c>
      <c r="H50" s="68" t="s">
        <v>16</v>
      </c>
      <c r="I50" s="69" t="s">
        <v>6</v>
      </c>
      <c r="J50" s="78" t="s">
        <v>14</v>
      </c>
      <c r="K50" s="70" t="s">
        <v>5</v>
      </c>
    </row>
    <row r="51" spans="1:11" ht="18" customHeight="1">
      <c r="A51" s="451">
        <v>1</v>
      </c>
      <c r="B51" s="17"/>
      <c r="C51" s="328" t="s">
        <v>878</v>
      </c>
      <c r="D51" s="327" t="s">
        <v>879</v>
      </c>
      <c r="E51" s="329" t="s">
        <v>880</v>
      </c>
      <c r="F51" s="330" t="s">
        <v>142</v>
      </c>
      <c r="G51" s="330" t="s">
        <v>143</v>
      </c>
      <c r="H51" s="330" t="s">
        <v>144</v>
      </c>
      <c r="I51" s="454">
        <v>8.05</v>
      </c>
      <c r="J51" s="27" t="str">
        <f aca="true" t="shared" si="5" ref="J51:J56">IF(ISBLANK(I51),"",IF(I51&lt;=7,"KSM",IF(I51&lt;=7.3,"I A",IF(I51&lt;=7.65,"II A",IF(I51&lt;=8.1,"III A",IF(I51&lt;=8.7,"I JA",IF(I51&lt;=9.15,"II JA",IF(I51&lt;=9.5,"III JA"))))))))</f>
        <v>III A</v>
      </c>
      <c r="K51" s="331" t="s">
        <v>881</v>
      </c>
    </row>
    <row r="52" spans="1:11" ht="18" customHeight="1">
      <c r="A52" s="451">
        <v>2</v>
      </c>
      <c r="B52" s="17"/>
      <c r="C52" s="328" t="s">
        <v>464</v>
      </c>
      <c r="D52" s="327" t="s">
        <v>465</v>
      </c>
      <c r="E52" s="329">
        <v>37514</v>
      </c>
      <c r="F52" s="330" t="s">
        <v>208</v>
      </c>
      <c r="G52" s="330"/>
      <c r="H52" s="330"/>
      <c r="I52" s="454">
        <v>8.06</v>
      </c>
      <c r="J52" s="27" t="str">
        <f t="shared" si="5"/>
        <v>III A</v>
      </c>
      <c r="K52" s="331" t="s">
        <v>209</v>
      </c>
    </row>
    <row r="53" spans="1:11" ht="18" customHeight="1">
      <c r="A53" s="451">
        <v>3</v>
      </c>
      <c r="B53" s="17"/>
      <c r="C53" s="328" t="s">
        <v>226</v>
      </c>
      <c r="D53" s="327" t="s">
        <v>855</v>
      </c>
      <c r="E53" s="329" t="s">
        <v>856</v>
      </c>
      <c r="F53" s="330" t="s">
        <v>140</v>
      </c>
      <c r="G53" s="330" t="s">
        <v>662</v>
      </c>
      <c r="H53" s="330"/>
      <c r="I53" s="454">
        <v>7.95</v>
      </c>
      <c r="J53" s="27" t="str">
        <f t="shared" si="5"/>
        <v>III A</v>
      </c>
      <c r="K53" s="331" t="s">
        <v>259</v>
      </c>
    </row>
    <row r="54" spans="1:11" ht="18" customHeight="1">
      <c r="A54" s="451">
        <v>4</v>
      </c>
      <c r="B54" s="17"/>
      <c r="C54" s="328" t="s">
        <v>101</v>
      </c>
      <c r="D54" s="327" t="s">
        <v>597</v>
      </c>
      <c r="E54" s="329">
        <v>37555</v>
      </c>
      <c r="F54" s="330" t="s">
        <v>47</v>
      </c>
      <c r="G54" s="330" t="s">
        <v>113</v>
      </c>
      <c r="H54" s="330"/>
      <c r="I54" s="454">
        <v>8.4</v>
      </c>
      <c r="J54" s="27" t="str">
        <f t="shared" si="5"/>
        <v>I JA</v>
      </c>
      <c r="K54" s="331" t="s">
        <v>114</v>
      </c>
    </row>
    <row r="55" spans="1:11" ht="18" customHeight="1">
      <c r="A55" s="451">
        <v>5</v>
      </c>
      <c r="B55" s="17"/>
      <c r="C55" s="328" t="s">
        <v>63</v>
      </c>
      <c r="D55" s="327" t="s">
        <v>596</v>
      </c>
      <c r="E55" s="329">
        <v>37560</v>
      </c>
      <c r="F55" s="330" t="s">
        <v>47</v>
      </c>
      <c r="G55" s="330" t="s">
        <v>113</v>
      </c>
      <c r="H55" s="330"/>
      <c r="I55" s="454">
        <v>7.9</v>
      </c>
      <c r="J55" s="27" t="str">
        <f t="shared" si="5"/>
        <v>III A</v>
      </c>
      <c r="K55" s="331" t="s">
        <v>114</v>
      </c>
    </row>
    <row r="56" spans="1:11" ht="18" customHeight="1">
      <c r="A56" s="451">
        <v>6</v>
      </c>
      <c r="B56" s="17"/>
      <c r="C56" s="328" t="s">
        <v>853</v>
      </c>
      <c r="D56" s="327" t="s">
        <v>854</v>
      </c>
      <c r="E56" s="329" t="s">
        <v>776</v>
      </c>
      <c r="F56" s="330" t="s">
        <v>140</v>
      </c>
      <c r="G56" s="330" t="s">
        <v>662</v>
      </c>
      <c r="H56" s="330"/>
      <c r="I56" s="454">
        <v>8.46</v>
      </c>
      <c r="J56" s="27" t="str">
        <f t="shared" si="5"/>
        <v>I JA</v>
      </c>
      <c r="K56" s="331" t="s">
        <v>259</v>
      </c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FF00"/>
  </sheetPr>
  <dimension ref="A1:S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2" customWidth="1"/>
    <col min="2" max="2" width="5.28125" style="22" hidden="1" customWidth="1"/>
    <col min="3" max="3" width="10.421875" style="22" customWidth="1"/>
    <col min="4" max="4" width="14.421875" style="22" customWidth="1"/>
    <col min="5" max="5" width="10.7109375" style="44" customWidth="1"/>
    <col min="6" max="6" width="15.421875" style="46" bestFit="1" customWidth="1"/>
    <col min="7" max="7" width="12.8515625" style="46" bestFit="1" customWidth="1"/>
    <col min="8" max="8" width="11.28125" style="26" bestFit="1" customWidth="1"/>
    <col min="9" max="9" width="5.8515625" style="26" bestFit="1" customWidth="1"/>
    <col min="10" max="12" width="4.7109375" style="84" customWidth="1"/>
    <col min="13" max="13" width="4.7109375" style="84" hidden="1" customWidth="1"/>
    <col min="14" max="16" width="4.7109375" style="84" customWidth="1"/>
    <col min="17" max="17" width="8.140625" style="87" customWidth="1"/>
    <col min="18" max="18" width="6.421875" style="52" bestFit="1" customWidth="1"/>
    <col min="19" max="19" width="26.57421875" style="24" bestFit="1" customWidth="1"/>
    <col min="20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82"/>
      <c r="K3" s="82"/>
      <c r="L3" s="82"/>
      <c r="M3" s="82"/>
      <c r="N3" s="82"/>
      <c r="O3" s="82"/>
      <c r="P3" s="82"/>
      <c r="Q3" s="87"/>
      <c r="R3" s="52"/>
    </row>
    <row r="4" spans="3:19" s="38" customFormat="1" ht="16.5" thickBot="1">
      <c r="C4" s="39" t="s">
        <v>28</v>
      </c>
      <c r="E4" s="40"/>
      <c r="F4" s="41"/>
      <c r="G4" s="41"/>
      <c r="H4" s="42"/>
      <c r="I4" s="42"/>
      <c r="J4" s="83"/>
      <c r="K4" s="83"/>
      <c r="L4" s="83"/>
      <c r="M4" s="83"/>
      <c r="N4" s="83"/>
      <c r="O4" s="83"/>
      <c r="P4" s="83"/>
      <c r="Q4" s="112"/>
      <c r="R4" s="65"/>
      <c r="S4" s="38" t="s">
        <v>192</v>
      </c>
    </row>
    <row r="5" spans="5:18" s="24" customFormat="1" ht="18" customHeight="1" thickBot="1">
      <c r="E5" s="44"/>
      <c r="J5" s="481" t="s">
        <v>9</v>
      </c>
      <c r="K5" s="482"/>
      <c r="L5" s="482"/>
      <c r="M5" s="482"/>
      <c r="N5" s="482"/>
      <c r="O5" s="482"/>
      <c r="P5" s="483"/>
      <c r="Q5" s="119"/>
      <c r="R5" s="121"/>
    </row>
    <row r="6" spans="1:19" s="14" customFormat="1" ht="18" customHeight="1" thickBot="1">
      <c r="A6" s="97" t="s">
        <v>20</v>
      </c>
      <c r="B6" s="117"/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6">
        <v>1</v>
      </c>
      <c r="K6" s="137">
        <v>2</v>
      </c>
      <c r="L6" s="137">
        <v>3</v>
      </c>
      <c r="M6" s="137" t="s">
        <v>21</v>
      </c>
      <c r="N6" s="138">
        <v>4</v>
      </c>
      <c r="O6" s="137">
        <v>5</v>
      </c>
      <c r="P6" s="139">
        <v>6</v>
      </c>
      <c r="Q6" s="120" t="s">
        <v>4</v>
      </c>
      <c r="R6" s="78" t="s">
        <v>14</v>
      </c>
      <c r="S6" s="49" t="s">
        <v>5</v>
      </c>
    </row>
    <row r="7" spans="1:19" ht="18" customHeight="1">
      <c r="A7" s="32">
        <v>1</v>
      </c>
      <c r="B7" s="127"/>
      <c r="C7" s="328" t="s">
        <v>69</v>
      </c>
      <c r="D7" s="327" t="s">
        <v>411</v>
      </c>
      <c r="E7" s="329" t="s">
        <v>412</v>
      </c>
      <c r="F7" s="330" t="s">
        <v>50</v>
      </c>
      <c r="G7" s="330" t="s">
        <v>424</v>
      </c>
      <c r="H7" s="21"/>
      <c r="I7" s="91">
        <v>16</v>
      </c>
      <c r="J7" s="90">
        <v>12.09</v>
      </c>
      <c r="K7" s="90">
        <v>10.55</v>
      </c>
      <c r="L7" s="90">
        <v>11.46</v>
      </c>
      <c r="M7" s="90"/>
      <c r="N7" s="90">
        <v>11.73</v>
      </c>
      <c r="O7" s="90">
        <v>11.93</v>
      </c>
      <c r="P7" s="90">
        <v>11.99</v>
      </c>
      <c r="Q7" s="268">
        <f>MAX(J7:L7,N7:P7)</f>
        <v>12.09</v>
      </c>
      <c r="R7" s="383" t="str">
        <f>IF(ISBLANK(Q7),"",IF(Q7&gt;=15.2,"KSM",IF(Q7&gt;=13.2,"I A",IF(Q7&gt;=11,"II A",IF(Q7&gt;=9.5,"III A",IF(Q7&gt;=8,"I JA",IF(Q7&gt;=7.2,"II JA",IF(Q7&gt;=6.5,"III JA"))))))))</f>
        <v>II A</v>
      </c>
      <c r="S7" s="331" t="s">
        <v>423</v>
      </c>
    </row>
    <row r="8" spans="1:19" ht="18" customHeight="1">
      <c r="A8" s="32">
        <v>2</v>
      </c>
      <c r="B8" s="127"/>
      <c r="C8" s="328" t="s">
        <v>349</v>
      </c>
      <c r="D8" s="327" t="s">
        <v>794</v>
      </c>
      <c r="E8" s="329" t="s">
        <v>795</v>
      </c>
      <c r="F8" s="330" t="s">
        <v>134</v>
      </c>
      <c r="G8" s="330" t="s">
        <v>132</v>
      </c>
      <c r="H8" s="21"/>
      <c r="I8" s="91">
        <v>12</v>
      </c>
      <c r="J8" s="90">
        <v>10.69</v>
      </c>
      <c r="K8" s="90">
        <v>10.83</v>
      </c>
      <c r="L8" s="90">
        <v>11.3</v>
      </c>
      <c r="M8" s="90"/>
      <c r="N8" s="90">
        <v>11.04</v>
      </c>
      <c r="O8" s="90">
        <v>11.73</v>
      </c>
      <c r="P8" s="90">
        <v>11.45</v>
      </c>
      <c r="Q8" s="268">
        <f>MAX(J8:L8,N8:P8)</f>
        <v>11.73</v>
      </c>
      <c r="R8" s="383" t="str">
        <f>IF(ISBLANK(Q8),"",IF(Q8&gt;=15.2,"KSM",IF(Q8&gt;=13.2,"I A",IF(Q8&gt;=11,"II A",IF(Q8&gt;=9.5,"III A",IF(Q8&gt;=8,"I JA",IF(Q8&gt;=7.2,"II JA",IF(Q8&gt;=6.5,"III JA"))))))))</f>
        <v>II A</v>
      </c>
      <c r="S8" s="331" t="s">
        <v>148</v>
      </c>
    </row>
    <row r="9" spans="1:19" ht="18" customHeight="1">
      <c r="A9" s="32">
        <v>3</v>
      </c>
      <c r="B9" s="127"/>
      <c r="C9" s="328" t="s">
        <v>346</v>
      </c>
      <c r="D9" s="327" t="s">
        <v>425</v>
      </c>
      <c r="E9" s="329" t="s">
        <v>513</v>
      </c>
      <c r="F9" s="330" t="s">
        <v>52</v>
      </c>
      <c r="G9" s="330" t="s">
        <v>191</v>
      </c>
      <c r="H9" s="21"/>
      <c r="I9" s="91">
        <v>9</v>
      </c>
      <c r="J9" s="90" t="s">
        <v>976</v>
      </c>
      <c r="K9" s="90">
        <v>10.71</v>
      </c>
      <c r="L9" s="90">
        <v>10.62</v>
      </c>
      <c r="M9" s="90"/>
      <c r="N9" s="90">
        <v>10.69</v>
      </c>
      <c r="O9" s="90">
        <v>9.78</v>
      </c>
      <c r="P9" s="90" t="s">
        <v>976</v>
      </c>
      <c r="Q9" s="268">
        <f>MAX(J9:L9,N9:P9)</f>
        <v>10.71</v>
      </c>
      <c r="R9" s="383" t="str">
        <f>IF(ISBLANK(Q9),"",IF(Q9&gt;=15.2,"KSM",IF(Q9&gt;=13.2,"I A",IF(Q9&gt;=11,"II A",IF(Q9&gt;=9.5,"III A",IF(Q9&gt;=8,"I JA",IF(Q9&gt;=7.2,"II JA",IF(Q9&gt;=6.5,"III JA"))))))))</f>
        <v>III A</v>
      </c>
      <c r="S9" s="331" t="s">
        <v>185</v>
      </c>
    </row>
    <row r="10" spans="1:19" ht="18" customHeight="1">
      <c r="A10" s="32">
        <v>4</v>
      </c>
      <c r="B10" s="127"/>
      <c r="C10" s="328" t="s">
        <v>257</v>
      </c>
      <c r="D10" s="327" t="s">
        <v>751</v>
      </c>
      <c r="E10" s="329">
        <v>36913</v>
      </c>
      <c r="F10" s="330" t="s">
        <v>129</v>
      </c>
      <c r="G10" s="330" t="s">
        <v>128</v>
      </c>
      <c r="H10" s="21"/>
      <c r="I10" s="91">
        <v>7</v>
      </c>
      <c r="J10" s="90">
        <v>10.26</v>
      </c>
      <c r="K10" s="90">
        <v>9.82</v>
      </c>
      <c r="L10" s="90">
        <v>9.7</v>
      </c>
      <c r="M10" s="90"/>
      <c r="N10" s="90">
        <v>9.5</v>
      </c>
      <c r="O10" s="90">
        <v>8.65</v>
      </c>
      <c r="P10" s="90" t="s">
        <v>976</v>
      </c>
      <c r="Q10" s="268">
        <f>MAX(J10:L10,N10:P10)</f>
        <v>10.26</v>
      </c>
      <c r="R10" s="383" t="str">
        <f>IF(ISBLANK(Q10),"",IF(Q10&gt;=15.2,"KSM",IF(Q10&gt;=13.2,"I A",IF(Q10&gt;=11,"II A",IF(Q10&gt;=9.5,"III A",IF(Q10&gt;=8,"I JA",IF(Q10&gt;=7.2,"II JA",IF(Q10&gt;=6.5,"III JA"))))))))</f>
        <v>III A</v>
      </c>
      <c r="S10" s="331" t="s">
        <v>249</v>
      </c>
    </row>
    <row r="11" spans="1:19" ht="18" customHeight="1">
      <c r="A11" s="32"/>
      <c r="B11" s="127"/>
      <c r="C11" s="328" t="s">
        <v>514</v>
      </c>
      <c r="D11" s="327" t="s">
        <v>515</v>
      </c>
      <c r="E11" s="329" t="s">
        <v>516</v>
      </c>
      <c r="F11" s="330" t="s">
        <v>52</v>
      </c>
      <c r="G11" s="330" t="s">
        <v>191</v>
      </c>
      <c r="H11" s="21"/>
      <c r="I11" s="91"/>
      <c r="J11" s="90" t="s">
        <v>976</v>
      </c>
      <c r="K11" s="90" t="s">
        <v>975</v>
      </c>
      <c r="L11" s="90" t="s">
        <v>975</v>
      </c>
      <c r="M11" s="90"/>
      <c r="N11" s="90" t="s">
        <v>975</v>
      </c>
      <c r="O11" s="90" t="s">
        <v>975</v>
      </c>
      <c r="P11" s="90" t="s">
        <v>975</v>
      </c>
      <c r="Q11" s="268" t="s">
        <v>985</v>
      </c>
      <c r="R11" s="383"/>
      <c r="S11" s="331" t="s">
        <v>185</v>
      </c>
    </row>
  </sheetData>
  <sheetProtection/>
  <mergeCells count="1">
    <mergeCell ref="J5:P5"/>
  </mergeCells>
  <printOptions horizontalCentered="1"/>
  <pageMargins left="0.16" right="0.15748031496062992" top="0.3937007874015748" bottom="0.15748031496062992" header="0.3937007874015748" footer="0.3937007874015748"/>
  <pageSetup horizontalDpi="600" verticalDpi="600" orientation="landscape" paperSize="9" scale="9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2" customWidth="1"/>
    <col min="2" max="2" width="5.28125" style="22" hidden="1" customWidth="1"/>
    <col min="3" max="3" width="10.421875" style="22" customWidth="1"/>
    <col min="4" max="4" width="14.421875" style="22" customWidth="1"/>
    <col min="5" max="5" width="10.7109375" style="44" customWidth="1"/>
    <col min="6" max="6" width="15.421875" style="46" bestFit="1" customWidth="1"/>
    <col min="7" max="7" width="12.8515625" style="46" bestFit="1" customWidth="1"/>
    <col min="8" max="8" width="11.28125" style="26" bestFit="1" customWidth="1"/>
    <col min="9" max="9" width="5.8515625" style="26" bestFit="1" customWidth="1"/>
    <col min="10" max="12" width="4.7109375" style="84" customWidth="1"/>
    <col min="13" max="13" width="4.7109375" style="84" hidden="1" customWidth="1"/>
    <col min="14" max="16" width="4.7109375" style="84" customWidth="1"/>
    <col min="17" max="17" width="8.140625" style="87" customWidth="1"/>
    <col min="18" max="18" width="6.421875" style="52" bestFit="1" customWidth="1"/>
    <col min="19" max="19" width="26.57421875" style="24" bestFit="1" customWidth="1"/>
    <col min="20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82"/>
      <c r="K3" s="82"/>
      <c r="L3" s="82"/>
      <c r="M3" s="82"/>
      <c r="N3" s="82"/>
      <c r="O3" s="82"/>
      <c r="P3" s="82"/>
      <c r="Q3" s="87"/>
      <c r="R3" s="52"/>
    </row>
    <row r="4" spans="3:19" s="38" customFormat="1" ht="16.5" thickBot="1">
      <c r="C4" s="39" t="s">
        <v>268</v>
      </c>
      <c r="E4" s="40"/>
      <c r="F4" s="41"/>
      <c r="G4" s="41"/>
      <c r="H4" s="42"/>
      <c r="I4" s="42"/>
      <c r="J4" s="83"/>
      <c r="K4" s="83"/>
      <c r="L4" s="83"/>
      <c r="M4" s="83"/>
      <c r="N4" s="83"/>
      <c r="O4" s="83"/>
      <c r="P4" s="83"/>
      <c r="Q4" s="112"/>
      <c r="R4" s="65"/>
      <c r="S4" s="38" t="s">
        <v>192</v>
      </c>
    </row>
    <row r="5" spans="5:18" s="24" customFormat="1" ht="18" customHeight="1" thickBot="1">
      <c r="E5" s="44"/>
      <c r="J5" s="481" t="s">
        <v>9</v>
      </c>
      <c r="K5" s="482"/>
      <c r="L5" s="482"/>
      <c r="M5" s="482"/>
      <c r="N5" s="482"/>
      <c r="O5" s="482"/>
      <c r="P5" s="483"/>
      <c r="Q5" s="119"/>
      <c r="R5" s="121"/>
    </row>
    <row r="6" spans="1:19" s="14" customFormat="1" ht="18" customHeight="1" thickBot="1">
      <c r="A6" s="97" t="s">
        <v>20</v>
      </c>
      <c r="B6" s="117"/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6">
        <v>1</v>
      </c>
      <c r="K6" s="137">
        <v>2</v>
      </c>
      <c r="L6" s="137">
        <v>3</v>
      </c>
      <c r="M6" s="137" t="s">
        <v>21</v>
      </c>
      <c r="N6" s="138">
        <v>4</v>
      </c>
      <c r="O6" s="137">
        <v>5</v>
      </c>
      <c r="P6" s="139">
        <v>6</v>
      </c>
      <c r="Q6" s="120" t="s">
        <v>4</v>
      </c>
      <c r="R6" s="78" t="s">
        <v>14</v>
      </c>
      <c r="S6" s="49" t="s">
        <v>5</v>
      </c>
    </row>
    <row r="7" spans="1:19" ht="18" customHeight="1">
      <c r="A7" s="32">
        <v>1</v>
      </c>
      <c r="B7" s="127"/>
      <c r="C7" s="328" t="s">
        <v>187</v>
      </c>
      <c r="D7" s="327" t="s">
        <v>892</v>
      </c>
      <c r="E7" s="329" t="s">
        <v>893</v>
      </c>
      <c r="F7" s="330" t="s">
        <v>142</v>
      </c>
      <c r="G7" s="330" t="s">
        <v>143</v>
      </c>
      <c r="H7" s="330" t="s">
        <v>144</v>
      </c>
      <c r="I7" s="91">
        <v>12</v>
      </c>
      <c r="J7" s="90">
        <v>12.56</v>
      </c>
      <c r="K7" s="90" t="s">
        <v>976</v>
      </c>
      <c r="L7" s="90" t="s">
        <v>976</v>
      </c>
      <c r="M7" s="90"/>
      <c r="N7" s="90">
        <v>11.77</v>
      </c>
      <c r="O7" s="90">
        <v>12.07</v>
      </c>
      <c r="P7" s="90">
        <v>12.2</v>
      </c>
      <c r="Q7" s="463">
        <f>MAX(J7:L7,O7:P7)</f>
        <v>12.56</v>
      </c>
      <c r="R7" s="27" t="str">
        <f aca="true" t="shared" si="0" ref="R7:R14">IF(ISBLANK(Q7),"",IF(Q7&gt;=14,"KSM",IF(Q7&gt;=12,"I A",IF(Q7&gt;=10,"II A",IF(Q7&gt;=8.5,"III A",IF(Q7&gt;=7.2,"I JA",IF(Q7&gt;=6.5,"II JA",IF(Q7&gt;=6,"III JA"))))))))</f>
        <v>I A</v>
      </c>
      <c r="S7" s="331" t="s">
        <v>888</v>
      </c>
    </row>
    <row r="8" spans="1:19" ht="18" customHeight="1">
      <c r="A8" s="32">
        <v>2</v>
      </c>
      <c r="B8" s="127"/>
      <c r="C8" s="328" t="s">
        <v>205</v>
      </c>
      <c r="D8" s="327" t="s">
        <v>701</v>
      </c>
      <c r="E8" s="329" t="s">
        <v>702</v>
      </c>
      <c r="F8" s="330" t="s">
        <v>125</v>
      </c>
      <c r="G8" s="330" t="s">
        <v>124</v>
      </c>
      <c r="H8" s="330"/>
      <c r="I8" s="91">
        <v>8</v>
      </c>
      <c r="J8" s="90">
        <v>11.39</v>
      </c>
      <c r="K8" s="90">
        <v>11.18</v>
      </c>
      <c r="L8" s="90">
        <v>11.27</v>
      </c>
      <c r="M8" s="90"/>
      <c r="N8" s="90" t="s">
        <v>976</v>
      </c>
      <c r="O8" s="90">
        <v>11.52</v>
      </c>
      <c r="P8" s="90">
        <v>11.15</v>
      </c>
      <c r="Q8" s="463">
        <f>MAX(J8:L8,N8:P8)</f>
        <v>11.52</v>
      </c>
      <c r="R8" s="27" t="str">
        <f t="shared" si="0"/>
        <v>II A</v>
      </c>
      <c r="S8" s="331" t="s">
        <v>243</v>
      </c>
    </row>
    <row r="9" spans="1:19" ht="18" customHeight="1">
      <c r="A9" s="32">
        <v>3</v>
      </c>
      <c r="B9" s="127"/>
      <c r="C9" s="328" t="s">
        <v>889</v>
      </c>
      <c r="D9" s="327" t="s">
        <v>890</v>
      </c>
      <c r="E9" s="329" t="s">
        <v>891</v>
      </c>
      <c r="F9" s="330" t="s">
        <v>142</v>
      </c>
      <c r="G9" s="330" t="s">
        <v>143</v>
      </c>
      <c r="H9" s="330" t="s">
        <v>144</v>
      </c>
      <c r="I9" s="91">
        <v>5</v>
      </c>
      <c r="J9" s="90" t="s">
        <v>976</v>
      </c>
      <c r="K9" s="90">
        <v>11.39</v>
      </c>
      <c r="L9" s="90" t="s">
        <v>976</v>
      </c>
      <c r="M9" s="90"/>
      <c r="N9" s="90">
        <v>10.92</v>
      </c>
      <c r="O9" s="90">
        <v>10.96</v>
      </c>
      <c r="P9" s="90" t="s">
        <v>976</v>
      </c>
      <c r="Q9" s="463">
        <f>MAX(J9:L9,N9:P9)</f>
        <v>11.39</v>
      </c>
      <c r="R9" s="27" t="str">
        <f t="shared" si="0"/>
        <v>II A</v>
      </c>
      <c r="S9" s="331" t="s">
        <v>888</v>
      </c>
    </row>
    <row r="10" spans="1:19" ht="18" customHeight="1">
      <c r="A10" s="32">
        <v>4</v>
      </c>
      <c r="B10" s="127"/>
      <c r="C10" s="328" t="s">
        <v>86</v>
      </c>
      <c r="D10" s="327" t="s">
        <v>769</v>
      </c>
      <c r="E10" s="329">
        <v>36733</v>
      </c>
      <c r="F10" s="330" t="s">
        <v>53</v>
      </c>
      <c r="G10" s="330" t="s">
        <v>149</v>
      </c>
      <c r="H10" s="330" t="s">
        <v>179</v>
      </c>
      <c r="I10" s="91">
        <v>3</v>
      </c>
      <c r="J10" s="90">
        <v>8.64</v>
      </c>
      <c r="K10" s="90">
        <v>9</v>
      </c>
      <c r="L10" s="90">
        <v>8.64</v>
      </c>
      <c r="M10" s="90"/>
      <c r="N10" s="90">
        <v>8.97</v>
      </c>
      <c r="O10" s="90" t="s">
        <v>976</v>
      </c>
      <c r="P10" s="90" t="s">
        <v>976</v>
      </c>
      <c r="Q10" s="463">
        <f>MAX(J10:L10,N10:P10)</f>
        <v>9</v>
      </c>
      <c r="R10" s="27" t="str">
        <f t="shared" si="0"/>
        <v>III A</v>
      </c>
      <c r="S10" s="331" t="s">
        <v>178</v>
      </c>
    </row>
    <row r="11" spans="1:19" ht="18" customHeight="1">
      <c r="A11" s="32">
        <v>5</v>
      </c>
      <c r="B11" s="127"/>
      <c r="C11" s="328" t="s">
        <v>75</v>
      </c>
      <c r="D11" s="327" t="s">
        <v>739</v>
      </c>
      <c r="E11" s="329">
        <v>36572</v>
      </c>
      <c r="F11" s="330" t="s">
        <v>129</v>
      </c>
      <c r="G11" s="330" t="s">
        <v>128</v>
      </c>
      <c r="H11" s="330"/>
      <c r="I11" s="91">
        <v>2</v>
      </c>
      <c r="J11" s="90">
        <v>7.88</v>
      </c>
      <c r="K11" s="90">
        <v>8.85</v>
      </c>
      <c r="L11" s="90">
        <v>8.45</v>
      </c>
      <c r="M11" s="90"/>
      <c r="N11" s="90">
        <v>8.58</v>
      </c>
      <c r="O11" s="90">
        <v>8.78</v>
      </c>
      <c r="P11" s="90">
        <v>8.66</v>
      </c>
      <c r="Q11" s="463">
        <f>MAX(J11:L11,O11:P11)</f>
        <v>8.85</v>
      </c>
      <c r="R11" s="27" t="str">
        <f t="shared" si="0"/>
        <v>III A</v>
      </c>
      <c r="S11" s="331" t="s">
        <v>754</v>
      </c>
    </row>
    <row r="12" spans="1:19" ht="18" customHeight="1">
      <c r="A12" s="32">
        <v>6</v>
      </c>
      <c r="B12" s="127"/>
      <c r="C12" s="328" t="s">
        <v>204</v>
      </c>
      <c r="D12" s="327" t="s">
        <v>420</v>
      </c>
      <c r="E12" s="329" t="s">
        <v>417</v>
      </c>
      <c r="F12" s="330" t="s">
        <v>50</v>
      </c>
      <c r="G12" s="330" t="s">
        <v>424</v>
      </c>
      <c r="H12" s="330"/>
      <c r="I12" s="91">
        <v>1</v>
      </c>
      <c r="J12" s="90">
        <v>6.91</v>
      </c>
      <c r="K12" s="90">
        <v>8.08</v>
      </c>
      <c r="L12" s="90">
        <v>8.43</v>
      </c>
      <c r="M12" s="90"/>
      <c r="N12" s="90">
        <v>8.24</v>
      </c>
      <c r="O12" s="90">
        <v>8.25</v>
      </c>
      <c r="P12" s="90">
        <v>8.07</v>
      </c>
      <c r="Q12" s="463">
        <f>MAX(J12:L12,N12:P12)</f>
        <v>8.43</v>
      </c>
      <c r="R12" s="27" t="str">
        <f t="shared" si="0"/>
        <v>I JA</v>
      </c>
      <c r="S12" s="331" t="s">
        <v>423</v>
      </c>
    </row>
    <row r="13" spans="1:19" ht="18" customHeight="1">
      <c r="A13" s="32">
        <v>7</v>
      </c>
      <c r="B13" s="127"/>
      <c r="C13" s="328" t="s">
        <v>172</v>
      </c>
      <c r="D13" s="452" t="s">
        <v>493</v>
      </c>
      <c r="E13" s="329">
        <v>36849</v>
      </c>
      <c r="F13" s="330" t="s">
        <v>104</v>
      </c>
      <c r="G13" s="330" t="s">
        <v>96</v>
      </c>
      <c r="H13" s="330"/>
      <c r="I13" s="91" t="s">
        <v>406</v>
      </c>
      <c r="J13" s="90">
        <v>8</v>
      </c>
      <c r="K13" s="90">
        <v>7.73</v>
      </c>
      <c r="L13" s="90" t="s">
        <v>976</v>
      </c>
      <c r="M13" s="90"/>
      <c r="N13" s="90">
        <v>8.38</v>
      </c>
      <c r="O13" s="90">
        <v>7.34</v>
      </c>
      <c r="P13" s="90">
        <v>7.39</v>
      </c>
      <c r="Q13" s="463">
        <f>MAX(J13:L13,N13:P13)</f>
        <v>8.38</v>
      </c>
      <c r="R13" s="27" t="str">
        <f t="shared" si="0"/>
        <v>I JA</v>
      </c>
      <c r="S13" s="331" t="s">
        <v>477</v>
      </c>
    </row>
    <row r="14" spans="1:19" ht="18" customHeight="1">
      <c r="A14" s="32">
        <v>8</v>
      </c>
      <c r="B14" s="127"/>
      <c r="C14" s="328" t="s">
        <v>740</v>
      </c>
      <c r="D14" s="327" t="s">
        <v>741</v>
      </c>
      <c r="E14" s="329">
        <v>36890</v>
      </c>
      <c r="F14" s="330" t="s">
        <v>129</v>
      </c>
      <c r="G14" s="330" t="s">
        <v>128</v>
      </c>
      <c r="H14" s="330"/>
      <c r="I14" s="91"/>
      <c r="J14" s="90">
        <v>6.95</v>
      </c>
      <c r="K14" s="90">
        <v>6.78</v>
      </c>
      <c r="L14" s="90">
        <v>6.26</v>
      </c>
      <c r="M14" s="90"/>
      <c r="N14" s="90">
        <v>6.96</v>
      </c>
      <c r="O14" s="90">
        <v>6.95</v>
      </c>
      <c r="P14" s="90">
        <v>6.88</v>
      </c>
      <c r="Q14" s="463">
        <f>MAX(J14:L14,N14:P14)</f>
        <v>6.96</v>
      </c>
      <c r="R14" s="27" t="str">
        <f t="shared" si="0"/>
        <v>II JA</v>
      </c>
      <c r="S14" s="331" t="s">
        <v>754</v>
      </c>
    </row>
  </sheetData>
  <sheetProtection/>
  <mergeCells count="1">
    <mergeCell ref="J5:P5"/>
  </mergeCells>
  <printOptions horizontalCentered="1"/>
  <pageMargins left="0.16" right="0.15748031496062992" top="0.3937007874015748" bottom="0.15748031496062992" header="0.3937007874015748" footer="0.3937007874015748"/>
  <pageSetup horizontalDpi="600" verticalDpi="600" orientation="landscape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</sheetPr>
  <dimension ref="A1:T1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2" customWidth="1"/>
    <col min="2" max="2" width="5.28125" style="22" hidden="1" customWidth="1"/>
    <col min="3" max="3" width="10.8515625" style="22" customWidth="1"/>
    <col min="4" max="4" width="12.140625" style="22" customWidth="1"/>
    <col min="5" max="5" width="10.7109375" style="44" customWidth="1"/>
    <col min="6" max="6" width="13.57421875" style="46" bestFit="1" customWidth="1"/>
    <col min="7" max="7" width="12.8515625" style="46" bestFit="1" customWidth="1"/>
    <col min="8" max="8" width="11.28125" style="26" bestFit="1" customWidth="1"/>
    <col min="9" max="9" width="5.8515625" style="26" bestFit="1" customWidth="1"/>
    <col min="10" max="12" width="4.7109375" style="84" customWidth="1"/>
    <col min="13" max="13" width="4.7109375" style="84" hidden="1" customWidth="1"/>
    <col min="14" max="16" width="4.7109375" style="84" customWidth="1"/>
    <col min="17" max="17" width="8.140625" style="87" customWidth="1"/>
    <col min="18" max="18" width="5.28125" style="52" bestFit="1" customWidth="1"/>
    <col min="19" max="19" width="21.140625" style="24" bestFit="1" customWidth="1"/>
    <col min="20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82"/>
      <c r="K3" s="82"/>
      <c r="L3" s="82"/>
      <c r="M3" s="82"/>
      <c r="N3" s="82"/>
      <c r="O3" s="82"/>
      <c r="P3" s="82"/>
      <c r="Q3" s="87"/>
      <c r="R3" s="52"/>
    </row>
    <row r="4" spans="3:18" s="38" customFormat="1" ht="15.75" customHeight="1" thickBot="1">
      <c r="C4" s="39" t="s">
        <v>36</v>
      </c>
      <c r="E4" s="40"/>
      <c r="F4" s="41"/>
      <c r="G4" s="41"/>
      <c r="H4" s="42"/>
      <c r="I4" s="42"/>
      <c r="J4" s="83"/>
      <c r="K4" s="83"/>
      <c r="L4" s="83"/>
      <c r="M4" s="83"/>
      <c r="N4" s="83"/>
      <c r="O4" s="83"/>
      <c r="P4" s="83"/>
      <c r="Q4" s="112"/>
      <c r="R4" s="65"/>
    </row>
    <row r="5" spans="6:18" ht="18" customHeight="1" thickBot="1">
      <c r="F5" s="76"/>
      <c r="G5" s="76"/>
      <c r="H5" s="76"/>
      <c r="I5" s="76"/>
      <c r="J5" s="481" t="s">
        <v>9</v>
      </c>
      <c r="K5" s="482"/>
      <c r="L5" s="482"/>
      <c r="M5" s="482"/>
      <c r="N5" s="482"/>
      <c r="O5" s="482"/>
      <c r="P5" s="483"/>
      <c r="Q5" s="113"/>
      <c r="R5" s="115"/>
    </row>
    <row r="6" spans="1:19" s="104" customFormat="1" ht="18" customHeight="1" thickBot="1">
      <c r="A6" s="97" t="s">
        <v>20</v>
      </c>
      <c r="B6" s="117"/>
      <c r="C6" s="98" t="s">
        <v>0</v>
      </c>
      <c r="D6" s="99" t="s">
        <v>1</v>
      </c>
      <c r="E6" s="100" t="s">
        <v>10</v>
      </c>
      <c r="F6" s="101" t="s">
        <v>2</v>
      </c>
      <c r="G6" s="102" t="s">
        <v>3</v>
      </c>
      <c r="H6" s="102" t="s">
        <v>16</v>
      </c>
      <c r="I6" s="68" t="s">
        <v>41</v>
      </c>
      <c r="J6" s="141">
        <v>1</v>
      </c>
      <c r="K6" s="142">
        <v>2</v>
      </c>
      <c r="L6" s="142">
        <v>3</v>
      </c>
      <c r="M6" s="137" t="s">
        <v>21</v>
      </c>
      <c r="N6" s="143">
        <v>4</v>
      </c>
      <c r="O6" s="142">
        <v>5</v>
      </c>
      <c r="P6" s="144">
        <v>6</v>
      </c>
      <c r="Q6" s="114" t="s">
        <v>4</v>
      </c>
      <c r="R6" s="116" t="s">
        <v>14</v>
      </c>
      <c r="S6" s="103" t="s">
        <v>5</v>
      </c>
    </row>
    <row r="7" spans="1:20" s="107" customFormat="1" ht="18" customHeight="1">
      <c r="A7" s="105">
        <v>1</v>
      </c>
      <c r="B7" s="128"/>
      <c r="C7" s="328" t="s">
        <v>94</v>
      </c>
      <c r="D7" s="327" t="s">
        <v>626</v>
      </c>
      <c r="E7" s="329" t="s">
        <v>627</v>
      </c>
      <c r="F7" s="330" t="s">
        <v>17</v>
      </c>
      <c r="G7" s="330" t="s">
        <v>180</v>
      </c>
      <c r="H7" s="330"/>
      <c r="I7" s="91">
        <v>16</v>
      </c>
      <c r="J7" s="106">
        <v>15.81</v>
      </c>
      <c r="K7" s="106" t="s">
        <v>976</v>
      </c>
      <c r="L7" s="106">
        <v>16.22</v>
      </c>
      <c r="M7" s="106"/>
      <c r="N7" s="90" t="s">
        <v>976</v>
      </c>
      <c r="O7" s="106" t="s">
        <v>976</v>
      </c>
      <c r="P7" s="106">
        <v>16.04</v>
      </c>
      <c r="Q7" s="268">
        <f aca="true" t="shared" si="0" ref="Q7:Q18">MAX(J7:P7)</f>
        <v>16.22</v>
      </c>
      <c r="R7" s="383" t="str">
        <f aca="true" t="shared" si="1" ref="R7:R18">IF(ISBLANK(Q7),"",IF(Q7&lt;9.5,"",IF(Q7&gt;=18.2,"KSM",IF(Q7&gt;=16.5,"I A",IF(Q7&gt;=14.4,"II A",IF(Q7&gt;=12.3,"III A",IF(Q7&gt;=10.7,"I JA",IF(Q7&gt;=9.5,"II JA"))))))))</f>
        <v>II A</v>
      </c>
      <c r="S7" s="331" t="s">
        <v>231</v>
      </c>
      <c r="T7" s="84"/>
    </row>
    <row r="8" spans="1:20" s="107" customFormat="1" ht="18" customHeight="1">
      <c r="A8" s="105">
        <v>2</v>
      </c>
      <c r="B8" s="128"/>
      <c r="C8" s="328" t="s">
        <v>471</v>
      </c>
      <c r="D8" s="452" t="s">
        <v>472</v>
      </c>
      <c r="E8" s="329">
        <v>37270</v>
      </c>
      <c r="F8" s="330" t="s">
        <v>104</v>
      </c>
      <c r="G8" s="330" t="s">
        <v>96</v>
      </c>
      <c r="H8" s="330"/>
      <c r="I8" s="91">
        <v>12</v>
      </c>
      <c r="J8" s="106">
        <v>13.43</v>
      </c>
      <c r="K8" s="106" t="s">
        <v>976</v>
      </c>
      <c r="L8" s="106">
        <v>13.52</v>
      </c>
      <c r="M8" s="106"/>
      <c r="N8" s="106">
        <v>13.27</v>
      </c>
      <c r="O8" s="90" t="s">
        <v>976</v>
      </c>
      <c r="P8" s="106" t="s">
        <v>976</v>
      </c>
      <c r="Q8" s="268">
        <f t="shared" si="0"/>
        <v>13.52</v>
      </c>
      <c r="R8" s="383" t="str">
        <f t="shared" si="1"/>
        <v>III A</v>
      </c>
      <c r="S8" s="331" t="s">
        <v>163</v>
      </c>
      <c r="T8" s="84"/>
    </row>
    <row r="9" spans="1:20" s="107" customFormat="1" ht="18" customHeight="1">
      <c r="A9" s="105">
        <v>3</v>
      </c>
      <c r="B9" s="128"/>
      <c r="C9" s="328" t="s">
        <v>853</v>
      </c>
      <c r="D9" s="327" t="s">
        <v>886</v>
      </c>
      <c r="E9" s="329" t="s">
        <v>887</v>
      </c>
      <c r="F9" s="330" t="s">
        <v>142</v>
      </c>
      <c r="G9" s="330" t="s">
        <v>143</v>
      </c>
      <c r="H9" s="330" t="s">
        <v>144</v>
      </c>
      <c r="I9" s="91">
        <v>9</v>
      </c>
      <c r="J9" s="106">
        <v>12.38</v>
      </c>
      <c r="K9" s="106">
        <v>11.75</v>
      </c>
      <c r="L9" s="90">
        <v>11.36</v>
      </c>
      <c r="M9" s="106"/>
      <c r="N9" s="106">
        <v>11.85</v>
      </c>
      <c r="O9" s="106">
        <v>13.04</v>
      </c>
      <c r="P9" s="106">
        <v>12.39</v>
      </c>
      <c r="Q9" s="268">
        <f t="shared" si="0"/>
        <v>13.04</v>
      </c>
      <c r="R9" s="383" t="str">
        <f t="shared" si="1"/>
        <v>III A</v>
      </c>
      <c r="S9" s="331" t="s">
        <v>888</v>
      </c>
      <c r="T9" s="84"/>
    </row>
    <row r="10" spans="1:20" s="107" customFormat="1" ht="18" customHeight="1">
      <c r="A10" s="105">
        <v>4</v>
      </c>
      <c r="B10" s="128"/>
      <c r="C10" s="328" t="s">
        <v>99</v>
      </c>
      <c r="D10" s="327" t="s">
        <v>435</v>
      </c>
      <c r="E10" s="329" t="s">
        <v>436</v>
      </c>
      <c r="F10" s="330" t="s">
        <v>78</v>
      </c>
      <c r="G10" s="330" t="s">
        <v>368</v>
      </c>
      <c r="H10" s="330"/>
      <c r="I10" s="91">
        <v>7</v>
      </c>
      <c r="J10" s="106">
        <v>11.78</v>
      </c>
      <c r="K10" s="90">
        <v>11.78</v>
      </c>
      <c r="L10" s="106" t="s">
        <v>976</v>
      </c>
      <c r="M10" s="106"/>
      <c r="N10" s="90" t="s">
        <v>976</v>
      </c>
      <c r="O10" s="106">
        <v>11.32</v>
      </c>
      <c r="P10" s="90">
        <v>11.68</v>
      </c>
      <c r="Q10" s="268">
        <f t="shared" si="0"/>
        <v>11.78</v>
      </c>
      <c r="R10" s="383" t="str">
        <f t="shared" si="1"/>
        <v>I JA</v>
      </c>
      <c r="S10" s="331" t="s">
        <v>432</v>
      </c>
      <c r="T10" s="84"/>
    </row>
    <row r="11" spans="1:20" s="107" customFormat="1" ht="18" customHeight="1">
      <c r="A11" s="105">
        <v>5</v>
      </c>
      <c r="B11" s="128"/>
      <c r="C11" s="328" t="s">
        <v>131</v>
      </c>
      <c r="D11" s="327" t="s">
        <v>977</v>
      </c>
      <c r="E11" s="329">
        <v>37464</v>
      </c>
      <c r="F11" s="330" t="s">
        <v>17</v>
      </c>
      <c r="G11" s="330" t="s">
        <v>180</v>
      </c>
      <c r="H11" s="330"/>
      <c r="I11" s="91">
        <v>6</v>
      </c>
      <c r="J11" s="106" t="s">
        <v>976</v>
      </c>
      <c r="K11" s="106" t="s">
        <v>976</v>
      </c>
      <c r="L11" s="106">
        <v>11.09</v>
      </c>
      <c r="M11" s="106"/>
      <c r="N11" s="90">
        <v>11.28</v>
      </c>
      <c r="O11" s="106" t="s">
        <v>976</v>
      </c>
      <c r="P11" s="106">
        <v>11.28</v>
      </c>
      <c r="Q11" s="268">
        <f t="shared" si="0"/>
        <v>11.28</v>
      </c>
      <c r="R11" s="383" t="str">
        <f t="shared" si="1"/>
        <v>I JA</v>
      </c>
      <c r="S11" s="331" t="s">
        <v>231</v>
      </c>
      <c r="T11" s="84"/>
    </row>
    <row r="12" spans="1:20" s="107" customFormat="1" ht="18" customHeight="1">
      <c r="A12" s="105">
        <v>6</v>
      </c>
      <c r="B12" s="128"/>
      <c r="C12" s="328" t="s">
        <v>63</v>
      </c>
      <c r="D12" s="327" t="s">
        <v>227</v>
      </c>
      <c r="E12" s="329" t="s">
        <v>729</v>
      </c>
      <c r="F12" s="330" t="s">
        <v>753</v>
      </c>
      <c r="G12" s="330" t="s">
        <v>246</v>
      </c>
      <c r="H12" s="330" t="s">
        <v>726</v>
      </c>
      <c r="I12" s="91">
        <v>5</v>
      </c>
      <c r="J12" s="106" t="s">
        <v>976</v>
      </c>
      <c r="K12" s="106" t="s">
        <v>976</v>
      </c>
      <c r="L12" s="90">
        <v>10.07</v>
      </c>
      <c r="M12" s="106"/>
      <c r="N12" s="90" t="s">
        <v>976</v>
      </c>
      <c r="O12" s="106">
        <v>9.99</v>
      </c>
      <c r="P12" s="90">
        <v>10.93</v>
      </c>
      <c r="Q12" s="268">
        <f t="shared" si="0"/>
        <v>10.93</v>
      </c>
      <c r="R12" s="383" t="str">
        <f t="shared" si="1"/>
        <v>I JA</v>
      </c>
      <c r="S12" s="331" t="s">
        <v>734</v>
      </c>
      <c r="T12" s="84"/>
    </row>
    <row r="13" spans="1:20" s="107" customFormat="1" ht="18" customHeight="1">
      <c r="A13" s="105">
        <v>7</v>
      </c>
      <c r="B13" s="128"/>
      <c r="C13" s="328" t="s">
        <v>85</v>
      </c>
      <c r="D13" s="327" t="s">
        <v>735</v>
      </c>
      <c r="E13" s="329">
        <v>37342</v>
      </c>
      <c r="F13" s="330" t="s">
        <v>129</v>
      </c>
      <c r="G13" s="330" t="s">
        <v>128</v>
      </c>
      <c r="H13" s="330"/>
      <c r="I13" s="91">
        <v>4</v>
      </c>
      <c r="J13" s="106">
        <v>10.57</v>
      </c>
      <c r="K13" s="106" t="s">
        <v>976</v>
      </c>
      <c r="L13" s="90" t="s">
        <v>976</v>
      </c>
      <c r="M13" s="106"/>
      <c r="N13" s="106">
        <v>10.04</v>
      </c>
      <c r="O13" s="106">
        <v>10.68</v>
      </c>
      <c r="P13" s="106">
        <v>10.19</v>
      </c>
      <c r="Q13" s="268">
        <f t="shared" si="0"/>
        <v>10.68</v>
      </c>
      <c r="R13" s="383" t="str">
        <f t="shared" si="1"/>
        <v>II JA</v>
      </c>
      <c r="S13" s="331" t="s">
        <v>754</v>
      </c>
      <c r="T13" s="84"/>
    </row>
    <row r="14" spans="1:20" s="107" customFormat="1" ht="18" customHeight="1">
      <c r="A14" s="105">
        <v>8</v>
      </c>
      <c r="B14" s="128"/>
      <c r="C14" s="328" t="s">
        <v>198</v>
      </c>
      <c r="D14" s="327" t="s">
        <v>730</v>
      </c>
      <c r="E14" s="329" t="s">
        <v>731</v>
      </c>
      <c r="F14" s="330" t="s">
        <v>753</v>
      </c>
      <c r="G14" s="330" t="s">
        <v>246</v>
      </c>
      <c r="H14" s="330" t="s">
        <v>726</v>
      </c>
      <c r="I14" s="91">
        <v>3</v>
      </c>
      <c r="J14" s="106">
        <v>8.68</v>
      </c>
      <c r="K14" s="90" t="s">
        <v>976</v>
      </c>
      <c r="L14" s="90">
        <v>9.58</v>
      </c>
      <c r="M14" s="106"/>
      <c r="N14" s="106">
        <v>8.49</v>
      </c>
      <c r="O14" s="106">
        <v>8.79</v>
      </c>
      <c r="P14" s="106" t="s">
        <v>976</v>
      </c>
      <c r="Q14" s="268">
        <f t="shared" si="0"/>
        <v>9.58</v>
      </c>
      <c r="R14" s="383" t="str">
        <f t="shared" si="1"/>
        <v>II JA</v>
      </c>
      <c r="S14" s="331" t="s">
        <v>734</v>
      </c>
      <c r="T14" s="84"/>
    </row>
    <row r="15" spans="1:20" s="107" customFormat="1" ht="18" customHeight="1">
      <c r="A15" s="105">
        <v>9</v>
      </c>
      <c r="B15" s="129"/>
      <c r="C15" s="328" t="s">
        <v>206</v>
      </c>
      <c r="D15" s="327" t="s">
        <v>768</v>
      </c>
      <c r="E15" s="329">
        <v>36925</v>
      </c>
      <c r="F15" s="330" t="s">
        <v>53</v>
      </c>
      <c r="G15" s="330" t="s">
        <v>149</v>
      </c>
      <c r="H15" s="330" t="s">
        <v>179</v>
      </c>
      <c r="I15" s="91">
        <v>2</v>
      </c>
      <c r="J15" s="106">
        <v>9.43</v>
      </c>
      <c r="K15" s="106">
        <v>9.44</v>
      </c>
      <c r="L15" s="106">
        <v>9.38</v>
      </c>
      <c r="M15" s="106"/>
      <c r="N15" s="106"/>
      <c r="O15" s="106"/>
      <c r="P15" s="106"/>
      <c r="Q15" s="268">
        <f t="shared" si="0"/>
        <v>9.44</v>
      </c>
      <c r="R15" s="383">
        <f t="shared" si="1"/>
      </c>
      <c r="S15" s="331" t="s">
        <v>178</v>
      </c>
      <c r="T15" s="84"/>
    </row>
    <row r="16" spans="1:20" s="107" customFormat="1" ht="18" customHeight="1">
      <c r="A16" s="105">
        <v>10</v>
      </c>
      <c r="B16" s="128"/>
      <c r="C16" s="328" t="s">
        <v>256</v>
      </c>
      <c r="D16" s="327" t="s">
        <v>512</v>
      </c>
      <c r="E16" s="329">
        <v>37471</v>
      </c>
      <c r="F16" s="330" t="s">
        <v>103</v>
      </c>
      <c r="G16" s="330" t="s">
        <v>100</v>
      </c>
      <c r="H16" s="330"/>
      <c r="I16" s="91">
        <v>1</v>
      </c>
      <c r="J16" s="106">
        <v>8.8</v>
      </c>
      <c r="K16" s="106">
        <v>8.18</v>
      </c>
      <c r="L16" s="106">
        <v>9.22</v>
      </c>
      <c r="M16" s="106"/>
      <c r="N16" s="106"/>
      <c r="O16" s="106"/>
      <c r="P16" s="106"/>
      <c r="Q16" s="268">
        <f t="shared" si="0"/>
        <v>9.22</v>
      </c>
      <c r="R16" s="383">
        <f t="shared" si="1"/>
      </c>
      <c r="S16" s="331" t="s">
        <v>164</v>
      </c>
      <c r="T16" s="84"/>
    </row>
    <row r="17" spans="1:20" s="107" customFormat="1" ht="18" customHeight="1">
      <c r="A17" s="105">
        <v>11</v>
      </c>
      <c r="B17" s="129"/>
      <c r="C17" s="328" t="s">
        <v>198</v>
      </c>
      <c r="D17" s="327" t="s">
        <v>575</v>
      </c>
      <c r="E17" s="329" t="s">
        <v>576</v>
      </c>
      <c r="F17" s="330" t="s">
        <v>56</v>
      </c>
      <c r="G17" s="330" t="s">
        <v>579</v>
      </c>
      <c r="H17" s="330"/>
      <c r="I17" s="91"/>
      <c r="J17" s="106">
        <v>7.92</v>
      </c>
      <c r="K17" s="106">
        <v>8.18</v>
      </c>
      <c r="L17" s="106">
        <v>9.13</v>
      </c>
      <c r="M17" s="106"/>
      <c r="N17" s="106"/>
      <c r="O17" s="106"/>
      <c r="P17" s="106"/>
      <c r="Q17" s="268">
        <f t="shared" si="0"/>
        <v>9.13</v>
      </c>
      <c r="R17" s="383">
        <f t="shared" si="1"/>
      </c>
      <c r="S17" s="331" t="s">
        <v>551</v>
      </c>
      <c r="T17" s="84"/>
    </row>
    <row r="18" spans="1:20" s="107" customFormat="1" ht="18" customHeight="1">
      <c r="A18" s="105">
        <v>12</v>
      </c>
      <c r="B18" s="128"/>
      <c r="C18" s="328" t="s">
        <v>577</v>
      </c>
      <c r="D18" s="327" t="s">
        <v>158</v>
      </c>
      <c r="E18" s="329" t="s">
        <v>578</v>
      </c>
      <c r="F18" s="330" t="s">
        <v>56</v>
      </c>
      <c r="G18" s="330" t="s">
        <v>579</v>
      </c>
      <c r="H18" s="330"/>
      <c r="I18" s="91"/>
      <c r="J18" s="106" t="s">
        <v>976</v>
      </c>
      <c r="K18" s="90">
        <v>8.11</v>
      </c>
      <c r="L18" s="90">
        <v>7.86</v>
      </c>
      <c r="M18" s="106"/>
      <c r="N18" s="106"/>
      <c r="O18" s="106"/>
      <c r="P18" s="106"/>
      <c r="Q18" s="268">
        <f t="shared" si="0"/>
        <v>8.11</v>
      </c>
      <c r="R18" s="383">
        <f t="shared" si="1"/>
      </c>
      <c r="S18" s="331" t="s">
        <v>551</v>
      </c>
      <c r="T18" s="84"/>
    </row>
  </sheetData>
  <sheetProtection/>
  <mergeCells count="1">
    <mergeCell ref="J5:P5"/>
  </mergeCells>
  <printOptions horizontalCentered="1"/>
  <pageMargins left="0.16" right="0.17" top="0.41" bottom="0.3937007874015748" header="0.3937007874015748" footer="0.3937007874015748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2060"/>
  </sheetPr>
  <dimension ref="A1:T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2" customWidth="1"/>
    <col min="2" max="2" width="5.28125" style="22" hidden="1" customWidth="1"/>
    <col min="3" max="3" width="10.8515625" style="22" customWidth="1"/>
    <col min="4" max="4" width="11.28125" style="22" customWidth="1"/>
    <col min="5" max="5" width="10.7109375" style="44" customWidth="1"/>
    <col min="6" max="6" width="13.57421875" style="46" bestFit="1" customWidth="1"/>
    <col min="7" max="7" width="12.8515625" style="46" bestFit="1" customWidth="1"/>
    <col min="8" max="8" width="11.28125" style="26" bestFit="1" customWidth="1"/>
    <col min="9" max="9" width="5.8515625" style="26" bestFit="1" customWidth="1"/>
    <col min="10" max="12" width="4.7109375" style="84" customWidth="1"/>
    <col min="13" max="13" width="4.7109375" style="84" hidden="1" customWidth="1"/>
    <col min="14" max="16" width="4.7109375" style="84" customWidth="1"/>
    <col min="17" max="17" width="8.140625" style="87" customWidth="1"/>
    <col min="18" max="18" width="5.28125" style="52" bestFit="1" customWidth="1"/>
    <col min="19" max="19" width="21.140625" style="24" bestFit="1" customWidth="1"/>
    <col min="20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82"/>
      <c r="K3" s="82"/>
      <c r="L3" s="82"/>
      <c r="M3" s="82"/>
      <c r="N3" s="82"/>
      <c r="O3" s="82"/>
      <c r="P3" s="82"/>
      <c r="Q3" s="87"/>
      <c r="R3" s="52"/>
    </row>
    <row r="4" spans="3:18" s="38" customFormat="1" ht="15.75" customHeight="1" thickBot="1">
      <c r="C4" s="39" t="s">
        <v>270</v>
      </c>
      <c r="E4" s="40"/>
      <c r="F4" s="41"/>
      <c r="G4" s="41"/>
      <c r="H4" s="42"/>
      <c r="I4" s="42"/>
      <c r="J4" s="83"/>
      <c r="K4" s="83"/>
      <c r="L4" s="83"/>
      <c r="M4" s="83"/>
      <c r="N4" s="83"/>
      <c r="O4" s="83"/>
      <c r="P4" s="83"/>
      <c r="Q4" s="112"/>
      <c r="R4" s="65"/>
    </row>
    <row r="5" spans="6:18" ht="18" customHeight="1" thickBot="1">
      <c r="F5" s="76"/>
      <c r="G5" s="76"/>
      <c r="H5" s="76"/>
      <c r="I5" s="76"/>
      <c r="J5" s="481" t="s">
        <v>9</v>
      </c>
      <c r="K5" s="482"/>
      <c r="L5" s="482"/>
      <c r="M5" s="482"/>
      <c r="N5" s="482"/>
      <c r="O5" s="482"/>
      <c r="P5" s="483"/>
      <c r="Q5" s="113"/>
      <c r="R5" s="115"/>
    </row>
    <row r="6" spans="1:19" s="104" customFormat="1" ht="18" customHeight="1" thickBot="1">
      <c r="A6" s="97" t="s">
        <v>20</v>
      </c>
      <c r="B6" s="117"/>
      <c r="C6" s="98" t="s">
        <v>0</v>
      </c>
      <c r="D6" s="99" t="s">
        <v>1</v>
      </c>
      <c r="E6" s="100" t="s">
        <v>10</v>
      </c>
      <c r="F6" s="101" t="s">
        <v>2</v>
      </c>
      <c r="G6" s="102" t="s">
        <v>3</v>
      </c>
      <c r="H6" s="102" t="s">
        <v>16</v>
      </c>
      <c r="I6" s="68" t="s">
        <v>41</v>
      </c>
      <c r="J6" s="141">
        <v>1</v>
      </c>
      <c r="K6" s="142">
        <v>2</v>
      </c>
      <c r="L6" s="142">
        <v>3</v>
      </c>
      <c r="M6" s="137" t="s">
        <v>21</v>
      </c>
      <c r="N6" s="143">
        <v>4</v>
      </c>
      <c r="O6" s="142">
        <v>5</v>
      </c>
      <c r="P6" s="144">
        <v>6</v>
      </c>
      <c r="Q6" s="114" t="s">
        <v>4</v>
      </c>
      <c r="R6" s="116" t="s">
        <v>14</v>
      </c>
      <c r="S6" s="103" t="s">
        <v>5</v>
      </c>
    </row>
    <row r="7" spans="1:20" s="107" customFormat="1" ht="18" customHeight="1">
      <c r="A7" s="105">
        <v>1</v>
      </c>
      <c r="B7" s="128"/>
      <c r="C7" s="328" t="s">
        <v>713</v>
      </c>
      <c r="D7" s="327" t="s">
        <v>775</v>
      </c>
      <c r="E7" s="329">
        <v>36289</v>
      </c>
      <c r="F7" s="330" t="s">
        <v>81</v>
      </c>
      <c r="G7" s="330"/>
      <c r="H7" s="330" t="s">
        <v>253</v>
      </c>
      <c r="I7" s="91">
        <v>12</v>
      </c>
      <c r="J7" s="106">
        <v>14.18</v>
      </c>
      <c r="K7" s="106">
        <v>14.53</v>
      </c>
      <c r="L7" s="90">
        <v>13.9</v>
      </c>
      <c r="M7" s="106"/>
      <c r="N7" s="106">
        <v>14.44</v>
      </c>
      <c r="O7" s="106">
        <v>14.38</v>
      </c>
      <c r="P7" s="106">
        <v>14.44</v>
      </c>
      <c r="Q7" s="268">
        <f aca="true" t="shared" si="0" ref="Q7:Q13">MAX(J7:P7)</f>
        <v>14.53</v>
      </c>
      <c r="R7" s="27" t="str">
        <f aca="true" t="shared" si="1" ref="R7:R13">IF(ISBLANK(Q7),"",IF(Q7&lt;9.8,"",IF(Q7&gt;=17.2,"KSM",IF(Q7&gt;=15,"I A",IF(Q7&gt;=12.8,"II A",IF(Q7&gt;=11.2,"III A",IF(Q7&gt;=9.8,"I JA")))))))</f>
        <v>II A</v>
      </c>
      <c r="S7" s="331" t="s">
        <v>254</v>
      </c>
      <c r="T7" s="84"/>
    </row>
    <row r="8" spans="1:20" s="107" customFormat="1" ht="18" customHeight="1">
      <c r="A8" s="105">
        <v>2</v>
      </c>
      <c r="B8" s="128"/>
      <c r="C8" s="328" t="s">
        <v>109</v>
      </c>
      <c r="D8" s="327" t="s">
        <v>643</v>
      </c>
      <c r="E8" s="329" t="s">
        <v>644</v>
      </c>
      <c r="F8" s="330" t="s">
        <v>60</v>
      </c>
      <c r="G8" s="330" t="s">
        <v>233</v>
      </c>
      <c r="H8" s="330" t="s">
        <v>658</v>
      </c>
      <c r="I8" s="91">
        <v>8</v>
      </c>
      <c r="J8" s="106">
        <v>13.22</v>
      </c>
      <c r="K8" s="106">
        <v>14.42</v>
      </c>
      <c r="L8" s="106">
        <v>13.53</v>
      </c>
      <c r="M8" s="106"/>
      <c r="N8" s="106">
        <v>13.62</v>
      </c>
      <c r="O8" s="106">
        <v>14.12</v>
      </c>
      <c r="P8" s="106">
        <v>13.97</v>
      </c>
      <c r="Q8" s="268">
        <f t="shared" si="0"/>
        <v>14.42</v>
      </c>
      <c r="R8" s="27" t="str">
        <f t="shared" si="1"/>
        <v>II A</v>
      </c>
      <c r="S8" s="331" t="s">
        <v>645</v>
      </c>
      <c r="T8" s="84"/>
    </row>
    <row r="9" spans="1:20" s="107" customFormat="1" ht="18" customHeight="1">
      <c r="A9" s="105">
        <v>3</v>
      </c>
      <c r="B9" s="128"/>
      <c r="C9" s="328" t="s">
        <v>63</v>
      </c>
      <c r="D9" s="327" t="s">
        <v>724</v>
      </c>
      <c r="E9" s="329" t="s">
        <v>725</v>
      </c>
      <c r="F9" s="330" t="s">
        <v>753</v>
      </c>
      <c r="G9" s="330" t="s">
        <v>246</v>
      </c>
      <c r="H9" s="330" t="s">
        <v>726</v>
      </c>
      <c r="I9" s="91">
        <v>5</v>
      </c>
      <c r="J9" s="106">
        <v>12.36</v>
      </c>
      <c r="K9" s="106">
        <v>12.83</v>
      </c>
      <c r="L9" s="106">
        <v>13.39</v>
      </c>
      <c r="M9" s="106"/>
      <c r="N9" s="90" t="s">
        <v>976</v>
      </c>
      <c r="O9" s="106" t="s">
        <v>976</v>
      </c>
      <c r="P9" s="106">
        <v>13.77</v>
      </c>
      <c r="Q9" s="268">
        <f t="shared" si="0"/>
        <v>13.77</v>
      </c>
      <c r="R9" s="27" t="str">
        <f t="shared" si="1"/>
        <v>II A</v>
      </c>
      <c r="S9" s="331" t="s">
        <v>734</v>
      </c>
      <c r="T9" s="84"/>
    </row>
    <row r="10" spans="1:20" s="107" customFormat="1" ht="18" customHeight="1">
      <c r="A10" s="105">
        <v>4</v>
      </c>
      <c r="B10" s="128"/>
      <c r="C10" s="328" t="s">
        <v>111</v>
      </c>
      <c r="D10" s="327" t="s">
        <v>309</v>
      </c>
      <c r="E10" s="329" t="s">
        <v>310</v>
      </c>
      <c r="F10" s="330" t="s">
        <v>62</v>
      </c>
      <c r="G10" s="330" t="s">
        <v>152</v>
      </c>
      <c r="H10" s="330"/>
      <c r="I10" s="91">
        <v>3</v>
      </c>
      <c r="J10" s="106" t="s">
        <v>976</v>
      </c>
      <c r="K10" s="106">
        <v>13.18</v>
      </c>
      <c r="L10" s="106" t="s">
        <v>976</v>
      </c>
      <c r="M10" s="106"/>
      <c r="N10" s="106">
        <v>13.19</v>
      </c>
      <c r="O10" s="106">
        <v>12.6</v>
      </c>
      <c r="P10" s="106">
        <v>13.37</v>
      </c>
      <c r="Q10" s="268">
        <f t="shared" si="0"/>
        <v>13.37</v>
      </c>
      <c r="R10" s="27" t="str">
        <f t="shared" si="1"/>
        <v>II A</v>
      </c>
      <c r="S10" s="331" t="s">
        <v>153</v>
      </c>
      <c r="T10" s="84"/>
    </row>
    <row r="11" spans="1:20" s="107" customFormat="1" ht="18" customHeight="1">
      <c r="A11" s="105">
        <v>5</v>
      </c>
      <c r="B11" s="128"/>
      <c r="C11" s="328" t="s">
        <v>503</v>
      </c>
      <c r="D11" s="327" t="s">
        <v>504</v>
      </c>
      <c r="E11" s="329">
        <v>36231</v>
      </c>
      <c r="F11" s="330" t="s">
        <v>103</v>
      </c>
      <c r="G11" s="330" t="s">
        <v>501</v>
      </c>
      <c r="H11" s="330"/>
      <c r="I11" s="91">
        <v>2</v>
      </c>
      <c r="J11" s="106">
        <v>11.12</v>
      </c>
      <c r="K11" s="106">
        <v>10.87</v>
      </c>
      <c r="L11" s="106">
        <v>11.98</v>
      </c>
      <c r="M11" s="106"/>
      <c r="N11" s="106">
        <v>10.47</v>
      </c>
      <c r="O11" s="90">
        <v>11.08</v>
      </c>
      <c r="P11" s="106">
        <v>11.14</v>
      </c>
      <c r="Q11" s="268">
        <f t="shared" si="0"/>
        <v>11.98</v>
      </c>
      <c r="R11" s="27" t="str">
        <f t="shared" si="1"/>
        <v>III A</v>
      </c>
      <c r="S11" s="331" t="s">
        <v>502</v>
      </c>
      <c r="T11" s="84"/>
    </row>
    <row r="12" spans="1:20" s="107" customFormat="1" ht="18" customHeight="1">
      <c r="A12" s="105">
        <v>6</v>
      </c>
      <c r="B12" s="128"/>
      <c r="C12" s="328" t="s">
        <v>403</v>
      </c>
      <c r="D12" s="327" t="s">
        <v>404</v>
      </c>
      <c r="E12" s="329" t="s">
        <v>405</v>
      </c>
      <c r="F12" s="330" t="s">
        <v>141</v>
      </c>
      <c r="G12" s="330" t="s">
        <v>160</v>
      </c>
      <c r="H12" s="330"/>
      <c r="I12" s="91">
        <v>1</v>
      </c>
      <c r="J12" s="106">
        <v>10.78</v>
      </c>
      <c r="K12" s="90">
        <v>11.46</v>
      </c>
      <c r="L12" s="90">
        <v>11.67</v>
      </c>
      <c r="M12" s="106"/>
      <c r="N12" s="106">
        <v>11.77</v>
      </c>
      <c r="O12" s="106" t="s">
        <v>976</v>
      </c>
      <c r="P12" s="106">
        <v>11.5</v>
      </c>
      <c r="Q12" s="268">
        <f t="shared" si="0"/>
        <v>11.77</v>
      </c>
      <c r="R12" s="27" t="str">
        <f t="shared" si="1"/>
        <v>III A</v>
      </c>
      <c r="S12" s="331" t="s">
        <v>161</v>
      </c>
      <c r="T12" s="84"/>
    </row>
    <row r="13" spans="1:20" s="107" customFormat="1" ht="18" customHeight="1">
      <c r="A13" s="105">
        <v>7</v>
      </c>
      <c r="B13" s="128"/>
      <c r="C13" s="328" t="s">
        <v>206</v>
      </c>
      <c r="D13" s="452" t="s">
        <v>487</v>
      </c>
      <c r="E13" s="329">
        <v>36820</v>
      </c>
      <c r="F13" s="330" t="s">
        <v>104</v>
      </c>
      <c r="G13" s="330" t="s">
        <v>96</v>
      </c>
      <c r="H13" s="330"/>
      <c r="I13" s="91"/>
      <c r="J13" s="106">
        <v>11.55</v>
      </c>
      <c r="K13" s="90">
        <v>9.27</v>
      </c>
      <c r="L13" s="106" t="s">
        <v>976</v>
      </c>
      <c r="M13" s="106"/>
      <c r="N13" s="90">
        <v>11.68</v>
      </c>
      <c r="O13" s="106">
        <v>11.25</v>
      </c>
      <c r="P13" s="90">
        <v>11.5</v>
      </c>
      <c r="Q13" s="268">
        <f t="shared" si="0"/>
        <v>11.68</v>
      </c>
      <c r="R13" s="27" t="str">
        <f t="shared" si="1"/>
        <v>III A</v>
      </c>
      <c r="S13" s="331" t="s">
        <v>163</v>
      </c>
      <c r="T13" s="84"/>
    </row>
  </sheetData>
  <sheetProtection/>
  <mergeCells count="1">
    <mergeCell ref="J5:P5"/>
  </mergeCells>
  <printOptions horizontalCentered="1"/>
  <pageMargins left="0.16" right="0.17" top="0.41" bottom="0.3937007874015748" header="0.3937007874015748" footer="0.3937007874015748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7030A0"/>
  </sheetPr>
  <dimension ref="A1:Q43"/>
  <sheetViews>
    <sheetView zoomScalePageLayoutView="0" workbookViewId="0" topLeftCell="A1">
      <selection activeCell="A4" sqref="A4:K4"/>
    </sheetView>
  </sheetViews>
  <sheetFormatPr defaultColWidth="6.140625" defaultRowHeight="12.75"/>
  <cols>
    <col min="1" max="1" width="8.57421875" style="132" customWidth="1"/>
    <col min="2" max="2" width="18.7109375" style="131" bestFit="1" customWidth="1"/>
    <col min="3" max="3" width="8.28125" style="131" customWidth="1"/>
    <col min="4" max="4" width="7.28125" style="131" bestFit="1" customWidth="1"/>
    <col min="5" max="5" width="6.421875" style="130" customWidth="1"/>
    <col min="6" max="6" width="6.140625" style="131" bestFit="1" customWidth="1"/>
    <col min="7" max="7" width="8.28125" style="131" customWidth="1"/>
    <col min="8" max="8" width="7.28125" style="131" bestFit="1" customWidth="1"/>
    <col min="9" max="9" width="6.421875" style="130" customWidth="1"/>
    <col min="10" max="10" width="6.140625" style="131" bestFit="1" customWidth="1"/>
    <col min="11" max="11" width="8.140625" style="131" customWidth="1"/>
    <col min="12" max="12" width="6.140625" style="131" bestFit="1" customWidth="1"/>
    <col min="13" max="13" width="18.00390625" style="131" bestFit="1" customWidth="1"/>
    <col min="14" max="14" width="8.57421875" style="130" customWidth="1"/>
    <col min="15" max="15" width="8.421875" style="130" bestFit="1" customWidth="1"/>
    <col min="16" max="16" width="9.421875" style="130" customWidth="1"/>
    <col min="17" max="17" width="7.28125" style="130" customWidth="1"/>
    <col min="18" max="255" width="9.140625" style="131" customWidth="1"/>
    <col min="256" max="16384" width="6.140625" style="131" customWidth="1"/>
  </cols>
  <sheetData>
    <row r="1" spans="1:17" s="61" customFormat="1" ht="15.75">
      <c r="A1" s="326" t="s">
        <v>194</v>
      </c>
      <c r="E1" s="62"/>
      <c r="F1" s="74"/>
      <c r="I1" s="62"/>
      <c r="J1" s="74"/>
      <c r="K1" s="74"/>
      <c r="L1" s="74"/>
      <c r="M1" s="92"/>
      <c r="N1" s="92"/>
      <c r="O1" s="65"/>
      <c r="P1" s="93"/>
      <c r="Q1" s="93"/>
    </row>
    <row r="2" spans="1:17" s="61" customFormat="1" ht="15.75">
      <c r="A2" s="61" t="s">
        <v>937</v>
      </c>
      <c r="E2" s="62"/>
      <c r="F2" s="74"/>
      <c r="I2" s="62"/>
      <c r="J2" s="74"/>
      <c r="K2" s="74"/>
      <c r="L2" s="92"/>
      <c r="M2" s="92"/>
      <c r="N2" s="65"/>
      <c r="O2" s="65"/>
      <c r="P2" s="65"/>
      <c r="Q2" s="94"/>
    </row>
    <row r="3" ht="9" customHeight="1">
      <c r="A3" s="22"/>
    </row>
    <row r="4" spans="1:17" ht="18.75">
      <c r="A4" s="494" t="s">
        <v>940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N4" s="131"/>
      <c r="O4" s="131"/>
      <c r="P4" s="131"/>
      <c r="Q4" s="131"/>
    </row>
    <row r="5" spans="1:17" ht="15" customHeight="1">
      <c r="A5" s="495" t="s">
        <v>936</v>
      </c>
      <c r="B5" s="496" t="s">
        <v>2</v>
      </c>
      <c r="C5" s="489" t="s">
        <v>938</v>
      </c>
      <c r="D5" s="489"/>
      <c r="E5" s="489"/>
      <c r="F5" s="489"/>
      <c r="G5" s="489" t="s">
        <v>941</v>
      </c>
      <c r="H5" s="489"/>
      <c r="I5" s="489"/>
      <c r="J5" s="489"/>
      <c r="K5" s="499" t="s">
        <v>939</v>
      </c>
      <c r="N5" s="131"/>
      <c r="O5" s="131"/>
      <c r="P5" s="131"/>
      <c r="Q5" s="131"/>
    </row>
    <row r="6" spans="1:17" ht="15" customHeight="1">
      <c r="A6" s="495"/>
      <c r="B6" s="497"/>
      <c r="C6" s="487" t="s">
        <v>150</v>
      </c>
      <c r="D6" s="493" t="s">
        <v>41</v>
      </c>
      <c r="E6" s="490" t="s">
        <v>151</v>
      </c>
      <c r="F6" s="491" t="s">
        <v>20</v>
      </c>
      <c r="G6" s="487" t="s">
        <v>150</v>
      </c>
      <c r="H6" s="493" t="s">
        <v>41</v>
      </c>
      <c r="I6" s="490" t="s">
        <v>151</v>
      </c>
      <c r="J6" s="491" t="s">
        <v>20</v>
      </c>
      <c r="K6" s="490"/>
      <c r="N6" s="131"/>
      <c r="O6" s="131"/>
      <c r="P6" s="131"/>
      <c r="Q6" s="131"/>
    </row>
    <row r="7" spans="1:17" ht="15" customHeight="1">
      <c r="A7" s="495"/>
      <c r="B7" s="498"/>
      <c r="C7" s="488"/>
      <c r="D7" s="488"/>
      <c r="E7" s="490"/>
      <c r="F7" s="492"/>
      <c r="G7" s="488"/>
      <c r="H7" s="488"/>
      <c r="I7" s="490"/>
      <c r="J7" s="492"/>
      <c r="K7" s="500"/>
      <c r="N7" s="131"/>
      <c r="O7" s="131"/>
      <c r="P7" s="131"/>
      <c r="Q7" s="131"/>
    </row>
    <row r="8" spans="1:17" ht="15">
      <c r="A8" s="466">
        <f aca="true" t="shared" si="0" ref="A8:A43">RANK(K8,$K$8:$K$43)</f>
        <v>1</v>
      </c>
      <c r="B8" s="467" t="s">
        <v>134</v>
      </c>
      <c r="C8" s="468"/>
      <c r="D8" s="468">
        <v>158</v>
      </c>
      <c r="E8" s="469">
        <f aca="true" t="shared" si="1" ref="E8:E41">C8+D8</f>
        <v>158</v>
      </c>
      <c r="F8" s="474">
        <f aca="true" t="shared" si="2" ref="F8:F24">RANK(E8,$E$8:$E$43)</f>
        <v>1</v>
      </c>
      <c r="G8" s="470"/>
      <c r="H8" s="468">
        <v>70</v>
      </c>
      <c r="I8" s="469">
        <f aca="true" t="shared" si="3" ref="I8:I31">G8+H8</f>
        <v>70</v>
      </c>
      <c r="J8" s="474">
        <f aca="true" t="shared" si="4" ref="J8:J19">RANK(I8,$I$8:$I$43)</f>
        <v>1</v>
      </c>
      <c r="K8" s="469">
        <f aca="true" t="shared" si="5" ref="K8:K43">E8+I8</f>
        <v>228</v>
      </c>
      <c r="N8" s="131"/>
      <c r="O8" s="131"/>
      <c r="P8" s="131"/>
      <c r="Q8" s="131"/>
    </row>
    <row r="9" spans="1:17" ht="15">
      <c r="A9" s="466">
        <f t="shared" si="0"/>
        <v>2</v>
      </c>
      <c r="B9" s="467" t="s">
        <v>104</v>
      </c>
      <c r="C9" s="471"/>
      <c r="D9" s="471">
        <v>95.5</v>
      </c>
      <c r="E9" s="469">
        <f t="shared" si="1"/>
        <v>95.5</v>
      </c>
      <c r="F9" s="474">
        <f t="shared" si="2"/>
        <v>3</v>
      </c>
      <c r="G9" s="472"/>
      <c r="H9" s="471">
        <v>57</v>
      </c>
      <c r="I9" s="469">
        <f t="shared" si="3"/>
        <v>57</v>
      </c>
      <c r="J9" s="474">
        <f t="shared" si="4"/>
        <v>3</v>
      </c>
      <c r="K9" s="469">
        <f t="shared" si="5"/>
        <v>152.5</v>
      </c>
      <c r="N9" s="131"/>
      <c r="O9" s="131"/>
      <c r="P9" s="131"/>
      <c r="Q9" s="131"/>
    </row>
    <row r="10" spans="1:17" ht="15">
      <c r="A10" s="466">
        <f t="shared" si="0"/>
        <v>3</v>
      </c>
      <c r="B10" s="467" t="s">
        <v>47</v>
      </c>
      <c r="C10" s="471"/>
      <c r="D10" s="471">
        <v>85</v>
      </c>
      <c r="E10" s="469">
        <f t="shared" si="1"/>
        <v>85</v>
      </c>
      <c r="F10" s="474">
        <f t="shared" si="2"/>
        <v>4</v>
      </c>
      <c r="G10" s="472"/>
      <c r="H10" s="471">
        <v>53</v>
      </c>
      <c r="I10" s="469">
        <f t="shared" si="3"/>
        <v>53</v>
      </c>
      <c r="J10" s="474">
        <f t="shared" si="4"/>
        <v>4</v>
      </c>
      <c r="K10" s="469">
        <f t="shared" si="5"/>
        <v>138</v>
      </c>
      <c r="N10" s="131"/>
      <c r="O10" s="131"/>
      <c r="P10" s="131"/>
      <c r="Q10" s="131"/>
    </row>
    <row r="11" spans="1:17" ht="15">
      <c r="A11" s="466">
        <f t="shared" si="0"/>
        <v>4</v>
      </c>
      <c r="B11" s="467" t="s">
        <v>125</v>
      </c>
      <c r="C11" s="468"/>
      <c r="D11" s="468">
        <v>103</v>
      </c>
      <c r="E11" s="469">
        <f t="shared" si="1"/>
        <v>103</v>
      </c>
      <c r="F11" s="474">
        <f t="shared" si="2"/>
        <v>2</v>
      </c>
      <c r="G11" s="470"/>
      <c r="H11" s="468">
        <v>34</v>
      </c>
      <c r="I11" s="469">
        <f t="shared" si="3"/>
        <v>34</v>
      </c>
      <c r="J11" s="474">
        <f t="shared" si="4"/>
        <v>8</v>
      </c>
      <c r="K11" s="469">
        <f t="shared" si="5"/>
        <v>137</v>
      </c>
      <c r="N11" s="131"/>
      <c r="O11" s="131"/>
      <c r="P11" s="131"/>
      <c r="Q11" s="131"/>
    </row>
    <row r="12" spans="1:17" ht="15">
      <c r="A12" s="466">
        <f t="shared" si="0"/>
        <v>5</v>
      </c>
      <c r="B12" s="467" t="s">
        <v>142</v>
      </c>
      <c r="C12" s="468"/>
      <c r="D12" s="468">
        <v>61</v>
      </c>
      <c r="E12" s="469">
        <f t="shared" si="1"/>
        <v>61</v>
      </c>
      <c r="F12" s="474">
        <f t="shared" si="2"/>
        <v>12</v>
      </c>
      <c r="G12" s="470"/>
      <c r="H12" s="468">
        <v>59</v>
      </c>
      <c r="I12" s="469">
        <f t="shared" si="3"/>
        <v>59</v>
      </c>
      <c r="J12" s="474">
        <f t="shared" si="4"/>
        <v>2</v>
      </c>
      <c r="K12" s="469">
        <f t="shared" si="5"/>
        <v>120</v>
      </c>
      <c r="N12" s="131"/>
      <c r="O12" s="131"/>
      <c r="P12" s="131"/>
      <c r="Q12" s="131"/>
    </row>
    <row r="13" spans="1:17" ht="15">
      <c r="A13" s="466">
        <f t="shared" si="0"/>
        <v>6</v>
      </c>
      <c r="B13" s="467" t="s">
        <v>190</v>
      </c>
      <c r="C13" s="468"/>
      <c r="D13" s="468">
        <v>69</v>
      </c>
      <c r="E13" s="469">
        <f t="shared" si="1"/>
        <v>69</v>
      </c>
      <c r="F13" s="474">
        <f t="shared" si="2"/>
        <v>7</v>
      </c>
      <c r="G13" s="470"/>
      <c r="H13" s="468">
        <v>31</v>
      </c>
      <c r="I13" s="469">
        <f t="shared" si="3"/>
        <v>31</v>
      </c>
      <c r="J13" s="474">
        <f t="shared" si="4"/>
        <v>10</v>
      </c>
      <c r="K13" s="469">
        <f t="shared" si="5"/>
        <v>100</v>
      </c>
      <c r="N13" s="131"/>
      <c r="O13" s="131"/>
      <c r="P13" s="131"/>
      <c r="Q13" s="131"/>
    </row>
    <row r="14" spans="1:17" ht="15">
      <c r="A14" s="466">
        <f t="shared" si="0"/>
        <v>7</v>
      </c>
      <c r="B14" s="467" t="s">
        <v>59</v>
      </c>
      <c r="C14" s="468"/>
      <c r="D14" s="468">
        <v>62</v>
      </c>
      <c r="E14" s="469">
        <f t="shared" si="1"/>
        <v>62</v>
      </c>
      <c r="F14" s="474">
        <f t="shared" si="2"/>
        <v>11</v>
      </c>
      <c r="G14" s="470"/>
      <c r="H14" s="468">
        <v>30</v>
      </c>
      <c r="I14" s="469">
        <f t="shared" si="3"/>
        <v>30</v>
      </c>
      <c r="J14" s="474">
        <f t="shared" si="4"/>
        <v>11</v>
      </c>
      <c r="K14" s="469">
        <f t="shared" si="5"/>
        <v>92</v>
      </c>
      <c r="N14" s="131"/>
      <c r="O14" s="131"/>
      <c r="P14" s="131"/>
      <c r="Q14" s="131"/>
    </row>
    <row r="15" spans="1:17" ht="15">
      <c r="A15" s="466">
        <f t="shared" si="0"/>
        <v>8</v>
      </c>
      <c r="B15" s="473" t="s">
        <v>236</v>
      </c>
      <c r="C15" s="468"/>
      <c r="D15" s="468">
        <v>65.5</v>
      </c>
      <c r="E15" s="469">
        <f t="shared" si="1"/>
        <v>65.5</v>
      </c>
      <c r="F15" s="474">
        <f t="shared" si="2"/>
        <v>8</v>
      </c>
      <c r="G15" s="470"/>
      <c r="H15" s="468">
        <v>22</v>
      </c>
      <c r="I15" s="469">
        <f t="shared" si="3"/>
        <v>22</v>
      </c>
      <c r="J15" s="474">
        <f t="shared" si="4"/>
        <v>14</v>
      </c>
      <c r="K15" s="469">
        <f t="shared" si="5"/>
        <v>87.5</v>
      </c>
      <c r="N15" s="131"/>
      <c r="O15" s="131"/>
      <c r="P15" s="131"/>
      <c r="Q15" s="131"/>
    </row>
    <row r="16" spans="1:17" ht="15">
      <c r="A16" s="466">
        <f t="shared" si="0"/>
        <v>9</v>
      </c>
      <c r="B16" s="473" t="s">
        <v>53</v>
      </c>
      <c r="C16" s="468"/>
      <c r="D16" s="468">
        <v>63</v>
      </c>
      <c r="E16" s="469">
        <f t="shared" si="1"/>
        <v>63</v>
      </c>
      <c r="F16" s="474">
        <f t="shared" si="2"/>
        <v>10</v>
      </c>
      <c r="G16" s="470"/>
      <c r="H16" s="468">
        <v>23</v>
      </c>
      <c r="I16" s="469">
        <f t="shared" si="3"/>
        <v>23</v>
      </c>
      <c r="J16" s="474">
        <f t="shared" si="4"/>
        <v>13</v>
      </c>
      <c r="K16" s="469">
        <f t="shared" si="5"/>
        <v>86</v>
      </c>
      <c r="N16" s="131"/>
      <c r="O16" s="131"/>
      <c r="P16" s="131"/>
      <c r="Q16" s="131"/>
    </row>
    <row r="17" spans="1:17" ht="15">
      <c r="A17" s="466">
        <f t="shared" si="0"/>
        <v>10</v>
      </c>
      <c r="B17" s="467" t="s">
        <v>129</v>
      </c>
      <c r="C17" s="468"/>
      <c r="D17" s="468">
        <v>65</v>
      </c>
      <c r="E17" s="469">
        <f t="shared" si="1"/>
        <v>65</v>
      </c>
      <c r="F17" s="474">
        <f t="shared" si="2"/>
        <v>9</v>
      </c>
      <c r="G17" s="470"/>
      <c r="H17" s="468">
        <v>20</v>
      </c>
      <c r="I17" s="469">
        <f t="shared" si="3"/>
        <v>20</v>
      </c>
      <c r="J17" s="474">
        <f t="shared" si="4"/>
        <v>15</v>
      </c>
      <c r="K17" s="469">
        <f t="shared" si="5"/>
        <v>85</v>
      </c>
      <c r="N17" s="131"/>
      <c r="O17" s="131"/>
      <c r="P17" s="131"/>
      <c r="Q17" s="131"/>
    </row>
    <row r="18" spans="1:17" ht="15">
      <c r="A18" s="466">
        <f t="shared" si="0"/>
        <v>11</v>
      </c>
      <c r="B18" s="473" t="s">
        <v>56</v>
      </c>
      <c r="C18" s="471"/>
      <c r="D18" s="471">
        <v>78</v>
      </c>
      <c r="E18" s="469">
        <f t="shared" si="1"/>
        <v>78</v>
      </c>
      <c r="F18" s="474">
        <f t="shared" si="2"/>
        <v>5</v>
      </c>
      <c r="G18" s="472"/>
      <c r="H18" s="471">
        <v>4</v>
      </c>
      <c r="I18" s="469">
        <f t="shared" si="3"/>
        <v>4</v>
      </c>
      <c r="J18" s="474">
        <f t="shared" si="4"/>
        <v>27</v>
      </c>
      <c r="K18" s="469">
        <f t="shared" si="5"/>
        <v>82</v>
      </c>
      <c r="N18" s="131"/>
      <c r="O18" s="131"/>
      <c r="P18" s="131"/>
      <c r="Q18" s="131"/>
    </row>
    <row r="19" spans="1:17" ht="15">
      <c r="A19" s="466">
        <f t="shared" si="0"/>
        <v>12</v>
      </c>
      <c r="B19" s="473" t="s">
        <v>60</v>
      </c>
      <c r="C19" s="468"/>
      <c r="D19" s="468">
        <v>41</v>
      </c>
      <c r="E19" s="469">
        <f t="shared" si="1"/>
        <v>41</v>
      </c>
      <c r="F19" s="474">
        <f t="shared" si="2"/>
        <v>14</v>
      </c>
      <c r="G19" s="470"/>
      <c r="H19" s="468">
        <v>38</v>
      </c>
      <c r="I19" s="469">
        <f t="shared" si="3"/>
        <v>38</v>
      </c>
      <c r="J19" s="474">
        <f t="shared" si="4"/>
        <v>7</v>
      </c>
      <c r="K19" s="469">
        <f t="shared" si="5"/>
        <v>79</v>
      </c>
      <c r="N19" s="131"/>
      <c r="O19" s="131"/>
      <c r="P19" s="131"/>
      <c r="Q19" s="131"/>
    </row>
    <row r="20" spans="1:17" ht="15">
      <c r="A20" s="466">
        <f t="shared" si="0"/>
        <v>13</v>
      </c>
      <c r="B20" s="473" t="s">
        <v>62</v>
      </c>
      <c r="C20" s="471"/>
      <c r="D20" s="471">
        <v>73</v>
      </c>
      <c r="E20" s="469">
        <f t="shared" si="1"/>
        <v>73</v>
      </c>
      <c r="F20" s="474">
        <f t="shared" si="2"/>
        <v>6</v>
      </c>
      <c r="G20" s="472"/>
      <c r="H20" s="471">
        <v>5</v>
      </c>
      <c r="I20" s="469">
        <f t="shared" si="3"/>
        <v>5</v>
      </c>
      <c r="J20" s="474">
        <v>26</v>
      </c>
      <c r="K20" s="469">
        <f t="shared" si="5"/>
        <v>78</v>
      </c>
      <c r="N20" s="131"/>
      <c r="O20" s="131"/>
      <c r="P20" s="131"/>
      <c r="Q20" s="131"/>
    </row>
    <row r="21" spans="1:17" ht="15">
      <c r="A21" s="466">
        <f t="shared" si="0"/>
        <v>14</v>
      </c>
      <c r="B21" s="467" t="s">
        <v>103</v>
      </c>
      <c r="C21" s="471"/>
      <c r="D21" s="471">
        <v>19</v>
      </c>
      <c r="E21" s="469">
        <f t="shared" si="1"/>
        <v>19</v>
      </c>
      <c r="F21" s="474">
        <f t="shared" si="2"/>
        <v>19</v>
      </c>
      <c r="G21" s="472"/>
      <c r="H21" s="471">
        <v>43</v>
      </c>
      <c r="I21" s="469">
        <f t="shared" si="3"/>
        <v>43</v>
      </c>
      <c r="J21" s="474">
        <v>6</v>
      </c>
      <c r="K21" s="469">
        <f t="shared" si="5"/>
        <v>62</v>
      </c>
      <c r="N21" s="131"/>
      <c r="O21" s="131"/>
      <c r="P21" s="131"/>
      <c r="Q21" s="131"/>
    </row>
    <row r="22" spans="1:17" ht="15">
      <c r="A22" s="466">
        <f t="shared" si="0"/>
        <v>15</v>
      </c>
      <c r="B22" s="467" t="s">
        <v>140</v>
      </c>
      <c r="C22" s="468"/>
      <c r="D22" s="468">
        <v>26</v>
      </c>
      <c r="E22" s="469">
        <f t="shared" si="1"/>
        <v>26</v>
      </c>
      <c r="F22" s="474">
        <f t="shared" si="2"/>
        <v>18</v>
      </c>
      <c r="G22" s="470"/>
      <c r="H22" s="468">
        <v>27</v>
      </c>
      <c r="I22" s="469">
        <f t="shared" si="3"/>
        <v>27</v>
      </c>
      <c r="J22" s="474">
        <f>RANK(I22,$I$8:$I$43)</f>
        <v>12</v>
      </c>
      <c r="K22" s="469">
        <f t="shared" si="5"/>
        <v>53</v>
      </c>
      <c r="N22" s="131"/>
      <c r="O22" s="131"/>
      <c r="P22" s="131"/>
      <c r="Q22" s="131"/>
    </row>
    <row r="23" spans="1:17" ht="15">
      <c r="A23" s="466">
        <f t="shared" si="0"/>
        <v>15</v>
      </c>
      <c r="B23" s="467" t="s">
        <v>50</v>
      </c>
      <c r="C23" s="471"/>
      <c r="D23" s="471">
        <v>40</v>
      </c>
      <c r="E23" s="469">
        <f t="shared" si="1"/>
        <v>40</v>
      </c>
      <c r="F23" s="474">
        <f t="shared" si="2"/>
        <v>15</v>
      </c>
      <c r="G23" s="472"/>
      <c r="H23" s="471">
        <v>13</v>
      </c>
      <c r="I23" s="469">
        <f t="shared" si="3"/>
        <v>13</v>
      </c>
      <c r="J23" s="474">
        <f>RANK(I23,$I$8:$I$43)</f>
        <v>18</v>
      </c>
      <c r="K23" s="469">
        <f t="shared" si="5"/>
        <v>53</v>
      </c>
      <c r="N23" s="131"/>
      <c r="O23" s="131"/>
      <c r="P23" s="131"/>
      <c r="Q23" s="131"/>
    </row>
    <row r="24" spans="1:17" ht="15">
      <c r="A24" s="466">
        <f t="shared" si="0"/>
        <v>17</v>
      </c>
      <c r="B24" s="467" t="s">
        <v>51</v>
      </c>
      <c r="C24" s="471"/>
      <c r="D24" s="471">
        <v>35</v>
      </c>
      <c r="E24" s="469">
        <f t="shared" si="1"/>
        <v>35</v>
      </c>
      <c r="F24" s="474">
        <f t="shared" si="2"/>
        <v>16</v>
      </c>
      <c r="G24" s="472"/>
      <c r="H24" s="471">
        <v>17</v>
      </c>
      <c r="I24" s="469">
        <f t="shared" si="3"/>
        <v>17</v>
      </c>
      <c r="J24" s="474">
        <f>RANK(I24,$I$8:$I$43)</f>
        <v>16</v>
      </c>
      <c r="K24" s="469">
        <f t="shared" si="5"/>
        <v>52</v>
      </c>
      <c r="N24" s="131"/>
      <c r="O24" s="131"/>
      <c r="P24" s="131"/>
      <c r="Q24" s="131"/>
    </row>
    <row r="25" spans="1:17" ht="15">
      <c r="A25" s="466">
        <f t="shared" si="0"/>
        <v>18</v>
      </c>
      <c r="B25" s="467" t="s">
        <v>118</v>
      </c>
      <c r="C25" s="468"/>
      <c r="D25" s="468">
        <v>8</v>
      </c>
      <c r="E25" s="469">
        <f t="shared" si="1"/>
        <v>8</v>
      </c>
      <c r="F25" s="474">
        <v>31</v>
      </c>
      <c r="G25" s="470"/>
      <c r="H25" s="468">
        <v>43</v>
      </c>
      <c r="I25" s="469">
        <f t="shared" si="3"/>
        <v>43</v>
      </c>
      <c r="J25" s="474">
        <f>RANK(I25,$I$8:$I$43)</f>
        <v>5</v>
      </c>
      <c r="K25" s="469">
        <f t="shared" si="5"/>
        <v>51</v>
      </c>
      <c r="N25" s="131"/>
      <c r="O25" s="131"/>
      <c r="P25" s="131"/>
      <c r="Q25" s="131"/>
    </row>
    <row r="26" spans="1:17" ht="15">
      <c r="A26" s="466">
        <f t="shared" si="0"/>
        <v>19</v>
      </c>
      <c r="B26" s="467" t="s">
        <v>17</v>
      </c>
      <c r="C26" s="471"/>
      <c r="D26" s="471">
        <v>43</v>
      </c>
      <c r="E26" s="469">
        <f t="shared" si="1"/>
        <v>43</v>
      </c>
      <c r="F26" s="474">
        <f>RANK(E26,$E$8:$E$43)</f>
        <v>13</v>
      </c>
      <c r="G26" s="472"/>
      <c r="H26" s="471">
        <v>0</v>
      </c>
      <c r="I26" s="469">
        <f t="shared" si="3"/>
        <v>0</v>
      </c>
      <c r="J26" s="474"/>
      <c r="K26" s="469">
        <f t="shared" si="5"/>
        <v>43</v>
      </c>
      <c r="N26" s="131"/>
      <c r="O26" s="131"/>
      <c r="P26" s="131"/>
      <c r="Q26" s="131"/>
    </row>
    <row r="27" spans="1:17" ht="15">
      <c r="A27" s="466">
        <f t="shared" si="0"/>
        <v>20</v>
      </c>
      <c r="B27" s="467" t="s">
        <v>78</v>
      </c>
      <c r="C27" s="471"/>
      <c r="D27" s="471">
        <v>8</v>
      </c>
      <c r="E27" s="469">
        <f t="shared" si="1"/>
        <v>8</v>
      </c>
      <c r="F27" s="474">
        <f>RANK(E27,$E$8:$E$43)</f>
        <v>30</v>
      </c>
      <c r="G27" s="472"/>
      <c r="H27" s="471">
        <v>34</v>
      </c>
      <c r="I27" s="469">
        <f t="shared" si="3"/>
        <v>34</v>
      </c>
      <c r="J27" s="474">
        <v>9</v>
      </c>
      <c r="K27" s="469">
        <f t="shared" si="5"/>
        <v>42</v>
      </c>
      <c r="N27" s="131"/>
      <c r="O27" s="131"/>
      <c r="P27" s="131"/>
      <c r="Q27" s="131"/>
    </row>
    <row r="28" spans="1:17" ht="15">
      <c r="A28" s="466">
        <f t="shared" si="0"/>
        <v>20</v>
      </c>
      <c r="B28" s="473" t="s">
        <v>141</v>
      </c>
      <c r="C28" s="471"/>
      <c r="D28" s="471">
        <v>32</v>
      </c>
      <c r="E28" s="469">
        <f t="shared" si="1"/>
        <v>32</v>
      </c>
      <c r="F28" s="474">
        <f>RANK(E28,$E$8:$E$43)</f>
        <v>17</v>
      </c>
      <c r="G28" s="472"/>
      <c r="H28" s="471">
        <v>10</v>
      </c>
      <c r="I28" s="469">
        <f t="shared" si="3"/>
        <v>10</v>
      </c>
      <c r="J28" s="474">
        <f>RANK(I28,$I$8:$I$43)</f>
        <v>21</v>
      </c>
      <c r="K28" s="469">
        <f t="shared" si="5"/>
        <v>42</v>
      </c>
      <c r="N28" s="131"/>
      <c r="O28" s="131"/>
      <c r="P28" s="131"/>
      <c r="Q28" s="131"/>
    </row>
    <row r="29" spans="1:17" ht="15">
      <c r="A29" s="466">
        <f t="shared" si="0"/>
        <v>22</v>
      </c>
      <c r="B29" s="467" t="s">
        <v>52</v>
      </c>
      <c r="C29" s="471"/>
      <c r="D29" s="471">
        <v>9</v>
      </c>
      <c r="E29" s="469">
        <f t="shared" si="1"/>
        <v>9</v>
      </c>
      <c r="F29" s="474">
        <f>RANK(E29,$E$8:$E$43)</f>
        <v>27</v>
      </c>
      <c r="G29" s="472"/>
      <c r="H29" s="471">
        <v>15</v>
      </c>
      <c r="I29" s="469">
        <f t="shared" si="3"/>
        <v>15</v>
      </c>
      <c r="J29" s="474">
        <f>RANK(I29,$I$8:$I$43)</f>
        <v>17</v>
      </c>
      <c r="K29" s="469">
        <f t="shared" si="5"/>
        <v>24</v>
      </c>
      <c r="N29" s="131"/>
      <c r="O29" s="131"/>
      <c r="P29" s="131"/>
      <c r="Q29" s="131"/>
    </row>
    <row r="30" spans="1:17" ht="15">
      <c r="A30" s="466">
        <f t="shared" si="0"/>
        <v>23</v>
      </c>
      <c r="B30" s="473" t="s">
        <v>135</v>
      </c>
      <c r="C30" s="468"/>
      <c r="D30" s="468">
        <v>18</v>
      </c>
      <c r="E30" s="469">
        <f t="shared" si="1"/>
        <v>18</v>
      </c>
      <c r="F30" s="474">
        <v>21</v>
      </c>
      <c r="G30" s="470"/>
      <c r="H30" s="468">
        <v>5</v>
      </c>
      <c r="I30" s="469">
        <f t="shared" si="3"/>
        <v>5</v>
      </c>
      <c r="J30" s="474">
        <f>RANK(I30,$I$8:$I$43)</f>
        <v>25</v>
      </c>
      <c r="K30" s="469">
        <f t="shared" si="5"/>
        <v>23</v>
      </c>
      <c r="N30" s="131"/>
      <c r="O30" s="131"/>
      <c r="P30" s="131"/>
      <c r="Q30" s="131"/>
    </row>
    <row r="31" spans="1:17" ht="15">
      <c r="A31" s="466">
        <f t="shared" si="0"/>
        <v>24</v>
      </c>
      <c r="B31" s="473" t="s">
        <v>48</v>
      </c>
      <c r="C31" s="468"/>
      <c r="D31" s="468">
        <v>12</v>
      </c>
      <c r="E31" s="469">
        <f t="shared" si="1"/>
        <v>12</v>
      </c>
      <c r="F31" s="474">
        <f>RANK(E31,$E$8:$E$43)</f>
        <v>25</v>
      </c>
      <c r="G31" s="470"/>
      <c r="H31" s="468">
        <v>8</v>
      </c>
      <c r="I31" s="469">
        <f t="shared" si="3"/>
        <v>8</v>
      </c>
      <c r="J31" s="474">
        <f>RANK(I31,$I$8:$I$43)</f>
        <v>22</v>
      </c>
      <c r="K31" s="469">
        <f t="shared" si="5"/>
        <v>20</v>
      </c>
      <c r="N31" s="131"/>
      <c r="O31" s="131"/>
      <c r="P31" s="131"/>
      <c r="Q31" s="131"/>
    </row>
    <row r="32" spans="1:17" ht="15">
      <c r="A32" s="466">
        <f t="shared" si="0"/>
        <v>25</v>
      </c>
      <c r="B32" s="473" t="s">
        <v>61</v>
      </c>
      <c r="C32" s="471"/>
      <c r="D32" s="471">
        <v>18</v>
      </c>
      <c r="E32" s="469">
        <f t="shared" si="1"/>
        <v>18</v>
      </c>
      <c r="F32" s="474">
        <f>RANK(E32,$E$8:$E$43)</f>
        <v>20</v>
      </c>
      <c r="G32" s="472"/>
      <c r="H32" s="471"/>
      <c r="I32" s="469"/>
      <c r="J32" s="474"/>
      <c r="K32" s="469">
        <f t="shared" si="5"/>
        <v>18</v>
      </c>
      <c r="N32" s="131"/>
      <c r="O32" s="131"/>
      <c r="P32" s="131"/>
      <c r="Q32" s="131"/>
    </row>
    <row r="33" spans="1:17" ht="15">
      <c r="A33" s="466">
        <f t="shared" si="0"/>
        <v>26</v>
      </c>
      <c r="B33" s="473" t="s">
        <v>49</v>
      </c>
      <c r="C33" s="471"/>
      <c r="D33" s="471">
        <v>4</v>
      </c>
      <c r="E33" s="469">
        <f t="shared" si="1"/>
        <v>4</v>
      </c>
      <c r="F33" s="474">
        <f>RANK(E33,$E$8:$E$43)</f>
        <v>32</v>
      </c>
      <c r="G33" s="472"/>
      <c r="H33" s="471">
        <v>12</v>
      </c>
      <c r="I33" s="469">
        <f>G33+H33</f>
        <v>12</v>
      </c>
      <c r="J33" s="474">
        <f>RANK(I33,$I$8:$I$43)</f>
        <v>19</v>
      </c>
      <c r="K33" s="469">
        <f t="shared" si="5"/>
        <v>16</v>
      </c>
      <c r="N33" s="131"/>
      <c r="O33" s="131"/>
      <c r="P33" s="131"/>
      <c r="Q33" s="131"/>
    </row>
    <row r="34" spans="1:17" ht="15">
      <c r="A34" s="466">
        <f t="shared" si="0"/>
        <v>27</v>
      </c>
      <c r="B34" s="473" t="s">
        <v>57</v>
      </c>
      <c r="C34" s="471"/>
      <c r="D34" s="471">
        <v>12</v>
      </c>
      <c r="E34" s="469">
        <f t="shared" si="1"/>
        <v>12</v>
      </c>
      <c r="F34" s="474">
        <v>26</v>
      </c>
      <c r="G34" s="472"/>
      <c r="H34" s="471">
        <v>3</v>
      </c>
      <c r="I34" s="469">
        <f>G34+H34</f>
        <v>3</v>
      </c>
      <c r="J34" s="474">
        <f>RANK(I34,$I$8:$I$43)</f>
        <v>28</v>
      </c>
      <c r="K34" s="469">
        <f t="shared" si="5"/>
        <v>15</v>
      </c>
      <c r="N34" s="131"/>
      <c r="O34" s="131"/>
      <c r="P34" s="131"/>
      <c r="Q34" s="131"/>
    </row>
    <row r="35" spans="1:17" ht="15">
      <c r="A35" s="466">
        <f t="shared" si="0"/>
        <v>28</v>
      </c>
      <c r="B35" s="473" t="s">
        <v>218</v>
      </c>
      <c r="C35" s="471"/>
      <c r="D35" s="471">
        <v>14</v>
      </c>
      <c r="E35" s="469">
        <f t="shared" si="1"/>
        <v>14</v>
      </c>
      <c r="F35" s="474">
        <f aca="true" t="shared" si="6" ref="F35:F41">RANK(E35,$E$8:$E$43)</f>
        <v>22</v>
      </c>
      <c r="G35" s="472"/>
      <c r="H35" s="471"/>
      <c r="I35" s="469"/>
      <c r="J35" s="474"/>
      <c r="K35" s="469">
        <f t="shared" si="5"/>
        <v>14</v>
      </c>
      <c r="N35" s="131"/>
      <c r="O35" s="131"/>
      <c r="P35" s="131"/>
      <c r="Q35" s="131"/>
    </row>
    <row r="36" spans="1:17" ht="15">
      <c r="A36" s="466">
        <f t="shared" si="0"/>
        <v>28</v>
      </c>
      <c r="B36" s="473" t="s">
        <v>120</v>
      </c>
      <c r="C36" s="468"/>
      <c r="D36" s="468">
        <v>14</v>
      </c>
      <c r="E36" s="469">
        <f t="shared" si="1"/>
        <v>14</v>
      </c>
      <c r="F36" s="474">
        <f t="shared" si="6"/>
        <v>22</v>
      </c>
      <c r="G36" s="470"/>
      <c r="H36" s="468"/>
      <c r="I36" s="469"/>
      <c r="J36" s="474"/>
      <c r="K36" s="469">
        <f t="shared" si="5"/>
        <v>14</v>
      </c>
      <c r="N36" s="131"/>
      <c r="O36" s="131"/>
      <c r="P36" s="131"/>
      <c r="Q36" s="131"/>
    </row>
    <row r="37" spans="1:17" ht="15">
      <c r="A37" s="466">
        <f t="shared" si="0"/>
        <v>30</v>
      </c>
      <c r="B37" s="473" t="s">
        <v>119</v>
      </c>
      <c r="C37" s="471"/>
      <c r="D37" s="471">
        <v>13</v>
      </c>
      <c r="E37" s="469">
        <f t="shared" si="1"/>
        <v>13</v>
      </c>
      <c r="F37" s="474">
        <f t="shared" si="6"/>
        <v>24</v>
      </c>
      <c r="G37" s="472"/>
      <c r="H37" s="471"/>
      <c r="I37" s="469"/>
      <c r="J37" s="474"/>
      <c r="K37" s="469">
        <f t="shared" si="5"/>
        <v>13</v>
      </c>
      <c r="N37" s="131"/>
      <c r="O37" s="131"/>
      <c r="P37" s="131"/>
      <c r="Q37" s="131"/>
    </row>
    <row r="38" spans="1:17" ht="15">
      <c r="A38" s="466">
        <f t="shared" si="0"/>
        <v>31</v>
      </c>
      <c r="B38" s="473" t="s">
        <v>81</v>
      </c>
      <c r="C38" s="468"/>
      <c r="D38" s="468"/>
      <c r="E38" s="469">
        <f t="shared" si="1"/>
        <v>0</v>
      </c>
      <c r="F38" s="474">
        <f t="shared" si="6"/>
        <v>35</v>
      </c>
      <c r="G38" s="470"/>
      <c r="H38" s="468">
        <v>12</v>
      </c>
      <c r="I38" s="469">
        <f aca="true" t="shared" si="7" ref="I38:I43">G38+H38</f>
        <v>12</v>
      </c>
      <c r="J38" s="474">
        <f>RANK(I38,$I$8:$I$43)</f>
        <v>19</v>
      </c>
      <c r="K38" s="469">
        <f t="shared" si="5"/>
        <v>12</v>
      </c>
      <c r="N38" s="131"/>
      <c r="O38" s="131"/>
      <c r="P38" s="131"/>
      <c r="Q38" s="131"/>
    </row>
    <row r="39" spans="1:17" ht="15">
      <c r="A39" s="466">
        <f t="shared" si="0"/>
        <v>31</v>
      </c>
      <c r="B39" s="473" t="s">
        <v>79</v>
      </c>
      <c r="C39" s="471"/>
      <c r="D39" s="471">
        <v>9</v>
      </c>
      <c r="E39" s="469">
        <f t="shared" si="1"/>
        <v>9</v>
      </c>
      <c r="F39" s="474">
        <f t="shared" si="6"/>
        <v>27</v>
      </c>
      <c r="G39" s="472"/>
      <c r="H39" s="471">
        <v>3</v>
      </c>
      <c r="I39" s="469">
        <f t="shared" si="7"/>
        <v>3</v>
      </c>
      <c r="J39" s="474">
        <f>RANK(I39,$I$8:$I$43)</f>
        <v>28</v>
      </c>
      <c r="K39" s="469">
        <f t="shared" si="5"/>
        <v>12</v>
      </c>
      <c r="N39" s="131"/>
      <c r="O39" s="131"/>
      <c r="P39" s="131"/>
      <c r="Q39" s="131"/>
    </row>
    <row r="40" spans="1:17" ht="15">
      <c r="A40" s="466">
        <f t="shared" si="0"/>
        <v>33</v>
      </c>
      <c r="B40" s="473" t="s">
        <v>54</v>
      </c>
      <c r="C40" s="468"/>
      <c r="D40" s="468">
        <v>3</v>
      </c>
      <c r="E40" s="469">
        <f t="shared" si="1"/>
        <v>3</v>
      </c>
      <c r="F40" s="474">
        <f t="shared" si="6"/>
        <v>33</v>
      </c>
      <c r="G40" s="470"/>
      <c r="H40" s="468">
        <v>7</v>
      </c>
      <c r="I40" s="469">
        <f t="shared" si="7"/>
        <v>7</v>
      </c>
      <c r="J40" s="474">
        <f>RANK(I40,$I$8:$I$43)</f>
        <v>24</v>
      </c>
      <c r="K40" s="469">
        <f t="shared" si="5"/>
        <v>10</v>
      </c>
      <c r="N40" s="131"/>
      <c r="O40" s="131"/>
      <c r="P40" s="131"/>
      <c r="Q40" s="131"/>
    </row>
    <row r="41" spans="1:17" ht="15">
      <c r="A41" s="466">
        <f t="shared" si="0"/>
        <v>34</v>
      </c>
      <c r="B41" s="467" t="s">
        <v>127</v>
      </c>
      <c r="C41" s="468"/>
      <c r="D41" s="468">
        <v>9</v>
      </c>
      <c r="E41" s="469">
        <f t="shared" si="1"/>
        <v>9</v>
      </c>
      <c r="F41" s="474">
        <f t="shared" si="6"/>
        <v>27</v>
      </c>
      <c r="G41" s="470"/>
      <c r="H41" s="468">
        <v>0</v>
      </c>
      <c r="I41" s="469">
        <f t="shared" si="7"/>
        <v>0</v>
      </c>
      <c r="J41" s="474"/>
      <c r="K41" s="469">
        <f t="shared" si="5"/>
        <v>9</v>
      </c>
      <c r="N41" s="131"/>
      <c r="O41" s="131"/>
      <c r="P41" s="131"/>
      <c r="Q41" s="131"/>
    </row>
    <row r="42" spans="1:17" ht="15">
      <c r="A42" s="466">
        <f t="shared" si="0"/>
        <v>35</v>
      </c>
      <c r="B42" s="473" t="s">
        <v>58</v>
      </c>
      <c r="C42" s="468"/>
      <c r="D42" s="468"/>
      <c r="E42" s="469"/>
      <c r="F42" s="474"/>
      <c r="G42" s="470"/>
      <c r="H42" s="468">
        <v>8</v>
      </c>
      <c r="I42" s="469">
        <f t="shared" si="7"/>
        <v>8</v>
      </c>
      <c r="J42" s="474">
        <f>RANK(I42,$I$8:$I$43)</f>
        <v>22</v>
      </c>
      <c r="K42" s="469">
        <f t="shared" si="5"/>
        <v>8</v>
      </c>
      <c r="N42" s="131"/>
      <c r="O42" s="131"/>
      <c r="P42" s="131"/>
      <c r="Q42" s="131"/>
    </row>
    <row r="43" spans="1:17" ht="15">
      <c r="A43" s="466">
        <f t="shared" si="0"/>
        <v>36</v>
      </c>
      <c r="B43" s="473" t="s">
        <v>208</v>
      </c>
      <c r="C43" s="471"/>
      <c r="D43" s="471">
        <v>2</v>
      </c>
      <c r="E43" s="469">
        <f>C43+D43</f>
        <v>2</v>
      </c>
      <c r="F43" s="474">
        <f>RANK(E43,$E$8:$E$43)</f>
        <v>34</v>
      </c>
      <c r="G43" s="472"/>
      <c r="H43" s="471">
        <v>0</v>
      </c>
      <c r="I43" s="469">
        <f t="shared" si="7"/>
        <v>0</v>
      </c>
      <c r="J43" s="474"/>
      <c r="K43" s="469">
        <f t="shared" si="5"/>
        <v>2</v>
      </c>
      <c r="N43" s="131"/>
      <c r="O43" s="131"/>
      <c r="P43" s="131"/>
      <c r="Q43" s="131"/>
    </row>
  </sheetData>
  <sheetProtection/>
  <mergeCells count="14">
    <mergeCell ref="A4:K4"/>
    <mergeCell ref="A5:A7"/>
    <mergeCell ref="B5:B7"/>
    <mergeCell ref="E6:E7"/>
    <mergeCell ref="F6:F7"/>
    <mergeCell ref="K5:K7"/>
    <mergeCell ref="C6:C7"/>
    <mergeCell ref="C5:F5"/>
    <mergeCell ref="G5:J5"/>
    <mergeCell ref="G6:G7"/>
    <mergeCell ref="I6:I7"/>
    <mergeCell ref="J6:J7"/>
    <mergeCell ref="D6:D7"/>
    <mergeCell ref="H6:H7"/>
  </mergeCells>
  <printOptions horizontalCentered="1"/>
  <pageMargins left="0.32" right="0.2362204724409449" top="0.7480314960629921" bottom="0.5905511811023623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4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1.140625" style="45" customWidth="1"/>
    <col min="4" max="4" width="15.421875" style="45" bestFit="1" customWidth="1"/>
    <col min="5" max="5" width="10.7109375" style="58" customWidth="1"/>
    <col min="6" max="6" width="15.00390625" style="59" customWidth="1"/>
    <col min="7" max="7" width="17.57421875" style="59" bestFit="1" customWidth="1"/>
    <col min="8" max="8" width="16.8515625" style="59" bestFit="1" customWidth="1"/>
    <col min="9" max="9" width="5.8515625" style="59" bestFit="1" customWidth="1"/>
    <col min="10" max="10" width="8.140625" style="54" customWidth="1"/>
    <col min="11" max="11" width="7.57421875" style="52" customWidth="1"/>
    <col min="12" max="12" width="5.28125" style="52" bestFit="1" customWidth="1"/>
    <col min="13" max="13" width="22.57421875" style="37" bestFit="1" customWidth="1"/>
    <col min="14" max="16384" width="9.140625" style="448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ht="12.75">
      <c r="C3" s="50"/>
    </row>
    <row r="4" spans="1:13" s="449" customFormat="1" ht="15.75">
      <c r="A4" s="60"/>
      <c r="B4" s="60"/>
      <c r="C4" s="61" t="s">
        <v>29</v>
      </c>
      <c r="D4" s="61"/>
      <c r="E4" s="62"/>
      <c r="F4" s="62"/>
      <c r="G4" s="62"/>
      <c r="H4" s="63"/>
      <c r="I4" s="63"/>
      <c r="J4" s="64"/>
      <c r="K4" s="65"/>
      <c r="L4" s="65"/>
      <c r="M4" s="60"/>
    </row>
    <row r="5" spans="1:13" s="449" customFormat="1" ht="18" customHeight="1" thickBot="1">
      <c r="A5" s="60"/>
      <c r="B5" s="60"/>
      <c r="C5" s="140"/>
      <c r="D5" s="61"/>
      <c r="E5" s="62"/>
      <c r="F5" s="62"/>
      <c r="G5" s="62"/>
      <c r="H5" s="63"/>
      <c r="I5" s="63"/>
      <c r="J5" s="64"/>
      <c r="K5" s="65"/>
      <c r="L5" s="65"/>
      <c r="M5" s="60"/>
    </row>
    <row r="6" spans="1:13" s="450" customFormat="1" ht="18" customHeight="1" thickBot="1">
      <c r="A6" s="95" t="s">
        <v>20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69" t="s">
        <v>6</v>
      </c>
      <c r="K6" s="69" t="s">
        <v>7</v>
      </c>
      <c r="L6" s="78" t="s">
        <v>14</v>
      </c>
      <c r="M6" s="70" t="s">
        <v>5</v>
      </c>
    </row>
    <row r="7" spans="1:14" s="455" customFormat="1" ht="18" customHeight="1">
      <c r="A7" s="451">
        <v>1</v>
      </c>
      <c r="B7" s="17"/>
      <c r="C7" s="328" t="s">
        <v>587</v>
      </c>
      <c r="D7" s="327" t="s">
        <v>588</v>
      </c>
      <c r="E7" s="329">
        <v>37112</v>
      </c>
      <c r="F7" s="330" t="s">
        <v>47</v>
      </c>
      <c r="G7" s="330" t="s">
        <v>113</v>
      </c>
      <c r="H7" s="330"/>
      <c r="I7" s="91">
        <v>16</v>
      </c>
      <c r="J7" s="444">
        <v>7.23</v>
      </c>
      <c r="K7" s="457" t="s">
        <v>962</v>
      </c>
      <c r="L7" s="27" t="str">
        <f aca="true" t="shared" si="0" ref="L7:L41">IF(ISBLANK(J7),"",IF(J7&lt;=7,"KSM",IF(J7&lt;=7.3,"I A",IF(J7&lt;=7.65,"II A",IF(J7&lt;=8.1,"III A",IF(J7&lt;=8.7,"I JA",IF(J7&lt;=9.15,"II JA",IF(J7&lt;=9.5,"III JA"))))))))</f>
        <v>I A</v>
      </c>
      <c r="M7" s="331" t="s">
        <v>589</v>
      </c>
      <c r="N7" s="448"/>
    </row>
    <row r="8" spans="1:13" ht="18" customHeight="1">
      <c r="A8" s="451">
        <v>2</v>
      </c>
      <c r="B8" s="17"/>
      <c r="C8" s="328" t="s">
        <v>373</v>
      </c>
      <c r="D8" s="327" t="s">
        <v>571</v>
      </c>
      <c r="E8" s="329" t="s">
        <v>572</v>
      </c>
      <c r="F8" s="330" t="s">
        <v>56</v>
      </c>
      <c r="G8" s="330" t="s">
        <v>579</v>
      </c>
      <c r="H8" s="330"/>
      <c r="I8" s="91">
        <v>12</v>
      </c>
      <c r="J8" s="444">
        <v>7.46</v>
      </c>
      <c r="K8" s="457" t="s">
        <v>931</v>
      </c>
      <c r="L8" s="27" t="str">
        <f t="shared" si="0"/>
        <v>II A</v>
      </c>
      <c r="M8" s="331" t="s">
        <v>551</v>
      </c>
    </row>
    <row r="9" spans="1:13" ht="18" customHeight="1">
      <c r="A9" s="451">
        <v>3</v>
      </c>
      <c r="B9" s="17"/>
      <c r="C9" s="328" t="s">
        <v>94</v>
      </c>
      <c r="D9" s="327" t="s">
        <v>521</v>
      </c>
      <c r="E9" s="329" t="s">
        <v>522</v>
      </c>
      <c r="F9" s="330" t="s">
        <v>61</v>
      </c>
      <c r="G9" s="330" t="s">
        <v>530</v>
      </c>
      <c r="H9" s="330"/>
      <c r="I9" s="91">
        <v>9</v>
      </c>
      <c r="J9" s="443">
        <v>7.54</v>
      </c>
      <c r="K9" s="457" t="s">
        <v>963</v>
      </c>
      <c r="L9" s="27" t="str">
        <f t="shared" si="0"/>
        <v>II A</v>
      </c>
      <c r="M9" s="331" t="s">
        <v>531</v>
      </c>
    </row>
    <row r="10" spans="1:13" ht="18" customHeight="1">
      <c r="A10" s="451">
        <v>4</v>
      </c>
      <c r="B10" s="17"/>
      <c r="C10" s="328" t="s">
        <v>593</v>
      </c>
      <c r="D10" s="327" t="s">
        <v>594</v>
      </c>
      <c r="E10" s="329">
        <v>37167</v>
      </c>
      <c r="F10" s="330" t="s">
        <v>47</v>
      </c>
      <c r="G10" s="330" t="s">
        <v>113</v>
      </c>
      <c r="H10" s="330"/>
      <c r="I10" s="91">
        <v>7</v>
      </c>
      <c r="J10" s="444">
        <v>7.57</v>
      </c>
      <c r="K10" s="457" t="s">
        <v>964</v>
      </c>
      <c r="L10" s="27" t="str">
        <f t="shared" si="0"/>
        <v>II A</v>
      </c>
      <c r="M10" s="331" t="s">
        <v>114</v>
      </c>
    </row>
    <row r="11" spans="1:13" ht="18" customHeight="1">
      <c r="A11" s="451">
        <v>5</v>
      </c>
      <c r="B11" s="17"/>
      <c r="C11" s="328" t="s">
        <v>250</v>
      </c>
      <c r="D11" s="452" t="s">
        <v>480</v>
      </c>
      <c r="E11" s="329" t="s">
        <v>481</v>
      </c>
      <c r="F11" s="330" t="s">
        <v>104</v>
      </c>
      <c r="G11" s="330" t="s">
        <v>96</v>
      </c>
      <c r="H11" s="330"/>
      <c r="I11" s="91">
        <v>6</v>
      </c>
      <c r="J11" s="454">
        <v>7.51</v>
      </c>
      <c r="K11" s="445" t="s">
        <v>961</v>
      </c>
      <c r="L11" s="27" t="str">
        <f t="shared" si="0"/>
        <v>II A</v>
      </c>
      <c r="M11" s="331" t="s">
        <v>214</v>
      </c>
    </row>
    <row r="12" spans="1:13" ht="18" customHeight="1">
      <c r="A12" s="451">
        <v>6</v>
      </c>
      <c r="B12" s="17"/>
      <c r="C12" s="328" t="s">
        <v>105</v>
      </c>
      <c r="D12" s="327" t="s">
        <v>507</v>
      </c>
      <c r="E12" s="329" t="s">
        <v>508</v>
      </c>
      <c r="F12" s="330" t="s">
        <v>103</v>
      </c>
      <c r="G12" s="330" t="s">
        <v>100</v>
      </c>
      <c r="H12" s="330"/>
      <c r="I12" s="91">
        <v>5</v>
      </c>
      <c r="J12" s="454">
        <v>7.55</v>
      </c>
      <c r="K12" s="442" t="s">
        <v>960</v>
      </c>
      <c r="L12" s="27" t="str">
        <f t="shared" si="0"/>
        <v>II A</v>
      </c>
      <c r="M12" s="331" t="s">
        <v>164</v>
      </c>
    </row>
    <row r="13" spans="1:13" ht="18" customHeight="1">
      <c r="A13" s="451">
        <v>7</v>
      </c>
      <c r="B13" s="17"/>
      <c r="C13" s="328" t="s">
        <v>66</v>
      </c>
      <c r="D13" s="327" t="s">
        <v>812</v>
      </c>
      <c r="E13" s="329" t="s">
        <v>813</v>
      </c>
      <c r="F13" s="330" t="s">
        <v>190</v>
      </c>
      <c r="G13" s="330" t="s">
        <v>181</v>
      </c>
      <c r="H13" s="330" t="s">
        <v>842</v>
      </c>
      <c r="I13" s="91">
        <v>4</v>
      </c>
      <c r="J13" s="454">
        <v>7.58</v>
      </c>
      <c r="K13" s="111"/>
      <c r="L13" s="27" t="str">
        <f t="shared" si="0"/>
        <v>II A</v>
      </c>
      <c r="M13" s="331" t="s">
        <v>258</v>
      </c>
    </row>
    <row r="14" spans="1:13" ht="18" customHeight="1">
      <c r="A14" s="451">
        <v>8</v>
      </c>
      <c r="B14" s="17"/>
      <c r="C14" s="328" t="s">
        <v>869</v>
      </c>
      <c r="D14" s="327" t="s">
        <v>870</v>
      </c>
      <c r="E14" s="329" t="s">
        <v>871</v>
      </c>
      <c r="F14" s="330" t="s">
        <v>142</v>
      </c>
      <c r="G14" s="330" t="s">
        <v>143</v>
      </c>
      <c r="H14" s="330" t="s">
        <v>144</v>
      </c>
      <c r="I14" s="91">
        <v>3</v>
      </c>
      <c r="J14" s="454">
        <v>7.6</v>
      </c>
      <c r="K14" s="111"/>
      <c r="L14" s="27" t="str">
        <f t="shared" si="0"/>
        <v>II A</v>
      </c>
      <c r="M14" s="331" t="s">
        <v>145</v>
      </c>
    </row>
    <row r="15" spans="1:13" ht="18" customHeight="1">
      <c r="A15" s="451">
        <v>9</v>
      </c>
      <c r="B15" s="17"/>
      <c r="C15" s="328" t="s">
        <v>503</v>
      </c>
      <c r="D15" s="327" t="s">
        <v>573</v>
      </c>
      <c r="E15" s="329" t="s">
        <v>574</v>
      </c>
      <c r="F15" s="330" t="s">
        <v>56</v>
      </c>
      <c r="G15" s="330" t="s">
        <v>579</v>
      </c>
      <c r="H15" s="330"/>
      <c r="I15" s="91">
        <v>2</v>
      </c>
      <c r="J15" s="453">
        <v>7.63</v>
      </c>
      <c r="K15" s="111"/>
      <c r="L15" s="27" t="str">
        <f t="shared" si="0"/>
        <v>II A</v>
      </c>
      <c r="M15" s="331" t="s">
        <v>551</v>
      </c>
    </row>
    <row r="16" spans="1:13" ht="18" customHeight="1">
      <c r="A16" s="451">
        <v>10</v>
      </c>
      <c r="B16" s="17"/>
      <c r="C16" s="328" t="s">
        <v>155</v>
      </c>
      <c r="D16" s="327" t="s">
        <v>93</v>
      </c>
      <c r="E16" s="329" t="s">
        <v>657</v>
      </c>
      <c r="F16" s="330" t="s">
        <v>60</v>
      </c>
      <c r="G16" s="330" t="s">
        <v>233</v>
      </c>
      <c r="H16" s="330" t="s">
        <v>658</v>
      </c>
      <c r="I16" s="91">
        <v>1</v>
      </c>
      <c r="J16" s="454">
        <v>7.7</v>
      </c>
      <c r="K16" s="460"/>
      <c r="L16" s="27" t="str">
        <f t="shared" si="0"/>
        <v>III A</v>
      </c>
      <c r="M16" s="331" t="s">
        <v>235</v>
      </c>
    </row>
    <row r="17" spans="1:13" ht="18" customHeight="1">
      <c r="A17" s="451">
        <v>11</v>
      </c>
      <c r="B17" s="17"/>
      <c r="C17" s="328" t="s">
        <v>222</v>
      </c>
      <c r="D17" s="327" t="s">
        <v>462</v>
      </c>
      <c r="E17" s="329">
        <v>37101</v>
      </c>
      <c r="F17" s="330" t="s">
        <v>208</v>
      </c>
      <c r="G17" s="330"/>
      <c r="H17" s="330"/>
      <c r="I17" s="91"/>
      <c r="J17" s="453">
        <v>7.73</v>
      </c>
      <c r="K17" s="459"/>
      <c r="L17" s="27" t="str">
        <f t="shared" si="0"/>
        <v>III A</v>
      </c>
      <c r="M17" s="331" t="s">
        <v>209</v>
      </c>
    </row>
    <row r="18" spans="1:13" ht="18" customHeight="1">
      <c r="A18" s="451">
        <v>12</v>
      </c>
      <c r="B18" s="17"/>
      <c r="C18" s="328" t="s">
        <v>710</v>
      </c>
      <c r="D18" s="327" t="s">
        <v>711</v>
      </c>
      <c r="E18" s="329" t="s">
        <v>712</v>
      </c>
      <c r="F18" s="330" t="s">
        <v>125</v>
      </c>
      <c r="G18" s="330" t="s">
        <v>124</v>
      </c>
      <c r="H18" s="330" t="s">
        <v>708</v>
      </c>
      <c r="I18" s="91"/>
      <c r="J18" s="454">
        <v>7.74</v>
      </c>
      <c r="K18" s="111"/>
      <c r="L18" s="27" t="str">
        <f t="shared" si="0"/>
        <v>III A</v>
      </c>
      <c r="M18" s="331" t="s">
        <v>123</v>
      </c>
    </row>
    <row r="19" spans="1:13" ht="18" customHeight="1">
      <c r="A19" s="451">
        <v>12</v>
      </c>
      <c r="B19" s="17"/>
      <c r="C19" s="328" t="s">
        <v>556</v>
      </c>
      <c r="D19" s="327" t="s">
        <v>557</v>
      </c>
      <c r="E19" s="329" t="s">
        <v>558</v>
      </c>
      <c r="F19" s="330" t="s">
        <v>56</v>
      </c>
      <c r="G19" s="330" t="s">
        <v>579</v>
      </c>
      <c r="H19" s="330"/>
      <c r="I19" s="91" t="s">
        <v>406</v>
      </c>
      <c r="J19" s="454">
        <v>7.74</v>
      </c>
      <c r="K19" s="111"/>
      <c r="L19" s="27" t="str">
        <f t="shared" si="0"/>
        <v>III A</v>
      </c>
      <c r="M19" s="331" t="s">
        <v>555</v>
      </c>
    </row>
    <row r="20" spans="1:13" ht="18" customHeight="1">
      <c r="A20" s="451">
        <v>14</v>
      </c>
      <c r="B20" s="17"/>
      <c r="C20" s="328" t="s">
        <v>809</v>
      </c>
      <c r="D20" s="327" t="s">
        <v>810</v>
      </c>
      <c r="E20" s="329" t="s">
        <v>811</v>
      </c>
      <c r="F20" s="330" t="s">
        <v>190</v>
      </c>
      <c r="G20" s="330" t="s">
        <v>181</v>
      </c>
      <c r="H20" s="330" t="s">
        <v>842</v>
      </c>
      <c r="I20" s="91"/>
      <c r="J20" s="454">
        <v>7.8</v>
      </c>
      <c r="K20" s="111"/>
      <c r="L20" s="27" t="str">
        <f t="shared" si="0"/>
        <v>III A</v>
      </c>
      <c r="M20" s="331" t="s">
        <v>258</v>
      </c>
    </row>
    <row r="21" spans="1:13" ht="18" customHeight="1">
      <c r="A21" s="451">
        <v>15</v>
      </c>
      <c r="B21" s="17"/>
      <c r="C21" s="328" t="s">
        <v>105</v>
      </c>
      <c r="D21" s="452" t="s">
        <v>467</v>
      </c>
      <c r="E21" s="329">
        <v>37247</v>
      </c>
      <c r="F21" s="330" t="s">
        <v>104</v>
      </c>
      <c r="G21" s="330" t="s">
        <v>96</v>
      </c>
      <c r="H21" s="330"/>
      <c r="I21" s="91"/>
      <c r="J21" s="454">
        <v>7.86</v>
      </c>
      <c r="K21" s="460"/>
      <c r="L21" s="27" t="str">
        <f t="shared" si="0"/>
        <v>III A</v>
      </c>
      <c r="M21" s="331" t="s">
        <v>212</v>
      </c>
    </row>
    <row r="22" spans="1:13" ht="18" customHeight="1">
      <c r="A22" s="451">
        <v>16</v>
      </c>
      <c r="B22" s="17"/>
      <c r="C22" s="328" t="s">
        <v>105</v>
      </c>
      <c r="D22" s="327" t="s">
        <v>846</v>
      </c>
      <c r="E22" s="329" t="s">
        <v>847</v>
      </c>
      <c r="F22" s="330" t="s">
        <v>140</v>
      </c>
      <c r="G22" s="330" t="s">
        <v>662</v>
      </c>
      <c r="H22" s="330"/>
      <c r="I22" s="91"/>
      <c r="J22" s="454">
        <v>7.87</v>
      </c>
      <c r="K22" s="111"/>
      <c r="L22" s="27" t="str">
        <f t="shared" si="0"/>
        <v>III A</v>
      </c>
      <c r="M22" s="331" t="s">
        <v>139</v>
      </c>
    </row>
    <row r="23" spans="1:13" ht="18" customHeight="1">
      <c r="A23" s="451">
        <v>17</v>
      </c>
      <c r="B23" s="17"/>
      <c r="C23" s="328" t="s">
        <v>63</v>
      </c>
      <c r="D23" s="327" t="s">
        <v>596</v>
      </c>
      <c r="E23" s="329">
        <v>37560</v>
      </c>
      <c r="F23" s="330" t="s">
        <v>47</v>
      </c>
      <c r="G23" s="330" t="s">
        <v>113</v>
      </c>
      <c r="H23" s="330"/>
      <c r="I23" s="91"/>
      <c r="J23" s="454">
        <v>7.9</v>
      </c>
      <c r="K23" s="460"/>
      <c r="L23" s="27" t="str">
        <f t="shared" si="0"/>
        <v>III A</v>
      </c>
      <c r="M23" s="331" t="s">
        <v>114</v>
      </c>
    </row>
    <row r="24" spans="1:13" ht="18" customHeight="1">
      <c r="A24" s="451">
        <v>18</v>
      </c>
      <c r="B24" s="17"/>
      <c r="C24" s="328" t="s">
        <v>66</v>
      </c>
      <c r="D24" s="327" t="s">
        <v>884</v>
      </c>
      <c r="E24" s="329" t="s">
        <v>885</v>
      </c>
      <c r="F24" s="330" t="s">
        <v>142</v>
      </c>
      <c r="G24" s="330" t="s">
        <v>143</v>
      </c>
      <c r="H24" s="330" t="s">
        <v>144</v>
      </c>
      <c r="I24" s="91"/>
      <c r="J24" s="454">
        <v>7.93</v>
      </c>
      <c r="K24" s="111"/>
      <c r="L24" s="27" t="str">
        <f t="shared" si="0"/>
        <v>III A</v>
      </c>
      <c r="M24" s="331" t="s">
        <v>881</v>
      </c>
    </row>
    <row r="25" spans="1:13" ht="18" customHeight="1">
      <c r="A25" s="451">
        <v>18</v>
      </c>
      <c r="B25" s="17"/>
      <c r="C25" s="328" t="s">
        <v>850</v>
      </c>
      <c r="D25" s="327" t="s">
        <v>851</v>
      </c>
      <c r="E25" s="329" t="s">
        <v>852</v>
      </c>
      <c r="F25" s="330" t="s">
        <v>140</v>
      </c>
      <c r="G25" s="330" t="s">
        <v>662</v>
      </c>
      <c r="H25" s="330"/>
      <c r="I25" s="91"/>
      <c r="J25" s="454">
        <v>7.93</v>
      </c>
      <c r="K25" s="111"/>
      <c r="L25" s="27" t="str">
        <f t="shared" si="0"/>
        <v>III A</v>
      </c>
      <c r="M25" s="331" t="s">
        <v>139</v>
      </c>
    </row>
    <row r="26" spans="1:13" ht="18" customHeight="1">
      <c r="A26" s="451">
        <v>20</v>
      </c>
      <c r="B26" s="17"/>
      <c r="C26" s="328" t="s">
        <v>226</v>
      </c>
      <c r="D26" s="327" t="s">
        <v>855</v>
      </c>
      <c r="E26" s="329" t="s">
        <v>856</v>
      </c>
      <c r="F26" s="330" t="s">
        <v>140</v>
      </c>
      <c r="G26" s="330" t="s">
        <v>662</v>
      </c>
      <c r="H26" s="330"/>
      <c r="I26" s="91"/>
      <c r="J26" s="454">
        <v>7.95</v>
      </c>
      <c r="K26" s="111"/>
      <c r="L26" s="27" t="str">
        <f t="shared" si="0"/>
        <v>III A</v>
      </c>
      <c r="M26" s="331" t="s">
        <v>259</v>
      </c>
    </row>
    <row r="27" spans="1:13" ht="18" customHeight="1">
      <c r="A27" s="451">
        <v>21</v>
      </c>
      <c r="B27" s="17"/>
      <c r="C27" s="328" t="s">
        <v>76</v>
      </c>
      <c r="D27" s="327" t="s">
        <v>732</v>
      </c>
      <c r="E27" s="329" t="s">
        <v>554</v>
      </c>
      <c r="F27" s="330" t="s">
        <v>753</v>
      </c>
      <c r="G27" s="330" t="s">
        <v>246</v>
      </c>
      <c r="H27" s="330" t="s">
        <v>723</v>
      </c>
      <c r="I27" s="91"/>
      <c r="J27" s="454">
        <v>7.96</v>
      </c>
      <c r="K27" s="111"/>
      <c r="L27" s="27" t="str">
        <f t="shared" si="0"/>
        <v>III A</v>
      </c>
      <c r="M27" s="331" t="s">
        <v>247</v>
      </c>
    </row>
    <row r="28" spans="1:13" ht="18" customHeight="1">
      <c r="A28" s="451">
        <v>22</v>
      </c>
      <c r="B28" s="17"/>
      <c r="C28" s="328" t="s">
        <v>364</v>
      </c>
      <c r="D28" s="327" t="s">
        <v>365</v>
      </c>
      <c r="E28" s="329" t="s">
        <v>366</v>
      </c>
      <c r="F28" s="330" t="s">
        <v>51</v>
      </c>
      <c r="G28" s="330" t="s">
        <v>368</v>
      </c>
      <c r="H28" s="330"/>
      <c r="I28" s="91"/>
      <c r="J28" s="453">
        <v>8.01</v>
      </c>
      <c r="K28" s="458"/>
      <c r="L28" s="27" t="str">
        <f t="shared" si="0"/>
        <v>III A</v>
      </c>
      <c r="M28" s="331" t="s">
        <v>367</v>
      </c>
    </row>
    <row r="29" spans="1:13" ht="18" customHeight="1">
      <c r="A29" s="451">
        <v>23</v>
      </c>
      <c r="B29" s="17"/>
      <c r="C29" s="328" t="s">
        <v>878</v>
      </c>
      <c r="D29" s="327" t="s">
        <v>879</v>
      </c>
      <c r="E29" s="329" t="s">
        <v>880</v>
      </c>
      <c r="F29" s="330" t="s">
        <v>142</v>
      </c>
      <c r="G29" s="330" t="s">
        <v>143</v>
      </c>
      <c r="H29" s="330" t="s">
        <v>144</v>
      </c>
      <c r="I29" s="91"/>
      <c r="J29" s="454">
        <v>8.05</v>
      </c>
      <c r="K29" s="111"/>
      <c r="L29" s="27" t="str">
        <f t="shared" si="0"/>
        <v>III A</v>
      </c>
      <c r="M29" s="331" t="s">
        <v>881</v>
      </c>
    </row>
    <row r="30" spans="1:13" ht="18" customHeight="1">
      <c r="A30" s="451">
        <v>24</v>
      </c>
      <c r="B30" s="17"/>
      <c r="C30" s="328" t="s">
        <v>464</v>
      </c>
      <c r="D30" s="327" t="s">
        <v>465</v>
      </c>
      <c r="E30" s="329">
        <v>37514</v>
      </c>
      <c r="F30" s="330" t="s">
        <v>208</v>
      </c>
      <c r="G30" s="330"/>
      <c r="H30" s="330"/>
      <c r="I30" s="91"/>
      <c r="J30" s="454">
        <v>8.06</v>
      </c>
      <c r="K30" s="111"/>
      <c r="L30" s="27" t="str">
        <f t="shared" si="0"/>
        <v>III A</v>
      </c>
      <c r="M30" s="331" t="s">
        <v>209</v>
      </c>
    </row>
    <row r="31" spans="1:13" ht="18" customHeight="1">
      <c r="A31" s="451">
        <v>25</v>
      </c>
      <c r="B31" s="17"/>
      <c r="C31" s="328" t="s">
        <v>63</v>
      </c>
      <c r="D31" s="327" t="s">
        <v>302</v>
      </c>
      <c r="E31" s="329" t="s">
        <v>303</v>
      </c>
      <c r="F31" s="330" t="s">
        <v>62</v>
      </c>
      <c r="G31" s="330" t="s">
        <v>152</v>
      </c>
      <c r="H31" s="330"/>
      <c r="I31" s="91"/>
      <c r="J31" s="454">
        <v>8.07</v>
      </c>
      <c r="K31" s="111"/>
      <c r="L31" s="27" t="str">
        <f t="shared" si="0"/>
        <v>III A</v>
      </c>
      <c r="M31" s="331" t="s">
        <v>154</v>
      </c>
    </row>
    <row r="32" spans="1:13" ht="18" customHeight="1">
      <c r="A32" s="451">
        <v>25</v>
      </c>
      <c r="B32" s="17"/>
      <c r="C32" s="328" t="s">
        <v>523</v>
      </c>
      <c r="D32" s="327" t="s">
        <v>524</v>
      </c>
      <c r="E32" s="329" t="s">
        <v>525</v>
      </c>
      <c r="F32" s="330" t="s">
        <v>61</v>
      </c>
      <c r="G32" s="330" t="s">
        <v>530</v>
      </c>
      <c r="H32" s="330"/>
      <c r="I32" s="91"/>
      <c r="J32" s="457">
        <v>8.07</v>
      </c>
      <c r="K32" s="460"/>
      <c r="L32" s="27" t="str">
        <f t="shared" si="0"/>
        <v>III A</v>
      </c>
      <c r="M32" s="331" t="s">
        <v>531</v>
      </c>
    </row>
    <row r="33" spans="1:13" ht="18" customHeight="1">
      <c r="A33" s="451">
        <v>27</v>
      </c>
      <c r="B33" s="17"/>
      <c r="C33" s="328" t="s">
        <v>66</v>
      </c>
      <c r="D33" s="327" t="s">
        <v>300</v>
      </c>
      <c r="E33" s="329" t="s">
        <v>301</v>
      </c>
      <c r="F33" s="330" t="s">
        <v>62</v>
      </c>
      <c r="G33" s="330" t="s">
        <v>152</v>
      </c>
      <c r="H33" s="330"/>
      <c r="I33" s="91"/>
      <c r="J33" s="454">
        <v>8.1</v>
      </c>
      <c r="K33" s="458"/>
      <c r="L33" s="27" t="str">
        <f t="shared" si="0"/>
        <v>III A</v>
      </c>
      <c r="M33" s="331" t="s">
        <v>154</v>
      </c>
    </row>
    <row r="34" spans="1:13" ht="18" customHeight="1">
      <c r="A34" s="451">
        <v>28</v>
      </c>
      <c r="B34" s="17"/>
      <c r="C34" s="328" t="s">
        <v>105</v>
      </c>
      <c r="D34" s="327" t="s">
        <v>570</v>
      </c>
      <c r="E34" s="329" t="s">
        <v>535</v>
      </c>
      <c r="F34" s="330" t="s">
        <v>56</v>
      </c>
      <c r="G34" s="330" t="s">
        <v>579</v>
      </c>
      <c r="H34" s="330"/>
      <c r="I34" s="91"/>
      <c r="J34" s="453">
        <v>8.12</v>
      </c>
      <c r="K34" s="111"/>
      <c r="L34" s="27" t="str">
        <f t="shared" si="0"/>
        <v>I JA</v>
      </c>
      <c r="M34" s="331" t="s">
        <v>551</v>
      </c>
    </row>
    <row r="35" spans="1:13" ht="18" customHeight="1">
      <c r="A35" s="451">
        <v>29</v>
      </c>
      <c r="B35" s="17"/>
      <c r="C35" s="328" t="s">
        <v>65</v>
      </c>
      <c r="D35" s="327" t="s">
        <v>347</v>
      </c>
      <c r="E35" s="329" t="s">
        <v>348</v>
      </c>
      <c r="F35" s="330" t="s">
        <v>51</v>
      </c>
      <c r="G35" s="330" t="s">
        <v>368</v>
      </c>
      <c r="H35" s="330"/>
      <c r="I35" s="91"/>
      <c r="J35" s="454">
        <v>8.16</v>
      </c>
      <c r="K35" s="111"/>
      <c r="L35" s="27" t="str">
        <f t="shared" si="0"/>
        <v>I JA</v>
      </c>
      <c r="M35" s="331" t="s">
        <v>73</v>
      </c>
    </row>
    <row r="36" spans="1:13" ht="18" customHeight="1">
      <c r="A36" s="451">
        <v>30</v>
      </c>
      <c r="B36" s="17"/>
      <c r="C36" s="328" t="s">
        <v>67</v>
      </c>
      <c r="D36" s="327" t="s">
        <v>655</v>
      </c>
      <c r="E36" s="329" t="s">
        <v>656</v>
      </c>
      <c r="F36" s="330" t="s">
        <v>60</v>
      </c>
      <c r="G36" s="330" t="s">
        <v>233</v>
      </c>
      <c r="H36" s="330" t="s">
        <v>658</v>
      </c>
      <c r="I36" s="91"/>
      <c r="J36" s="457">
        <v>8.18</v>
      </c>
      <c r="K36" s="111"/>
      <c r="L36" s="27" t="str">
        <f t="shared" si="0"/>
        <v>I JA</v>
      </c>
      <c r="M36" s="331" t="s">
        <v>235</v>
      </c>
    </row>
    <row r="37" spans="1:13" ht="18" customHeight="1">
      <c r="A37" s="451">
        <v>31</v>
      </c>
      <c r="B37" s="17"/>
      <c r="C37" s="328" t="s">
        <v>388</v>
      </c>
      <c r="D37" s="327" t="s">
        <v>389</v>
      </c>
      <c r="E37" s="329" t="s">
        <v>390</v>
      </c>
      <c r="F37" s="330" t="s">
        <v>141</v>
      </c>
      <c r="G37" s="330" t="s">
        <v>160</v>
      </c>
      <c r="H37" s="330"/>
      <c r="I37" s="91"/>
      <c r="J37" s="454">
        <v>8.19</v>
      </c>
      <c r="K37" s="111"/>
      <c r="L37" s="27" t="str">
        <f t="shared" si="0"/>
        <v>I JA</v>
      </c>
      <c r="M37" s="331" t="s">
        <v>161</v>
      </c>
    </row>
    <row r="38" spans="1:13" ht="18" customHeight="1">
      <c r="A38" s="451">
        <v>32</v>
      </c>
      <c r="B38" s="17"/>
      <c r="C38" s="328" t="s">
        <v>475</v>
      </c>
      <c r="D38" s="452" t="s">
        <v>476</v>
      </c>
      <c r="E38" s="329">
        <v>36896</v>
      </c>
      <c r="F38" s="330" t="s">
        <v>104</v>
      </c>
      <c r="G38" s="330" t="s">
        <v>96</v>
      </c>
      <c r="H38" s="330"/>
      <c r="I38" s="91"/>
      <c r="J38" s="453">
        <v>8.21</v>
      </c>
      <c r="K38" s="458"/>
      <c r="L38" s="27" t="str">
        <f t="shared" si="0"/>
        <v>I JA</v>
      </c>
      <c r="M38" s="331" t="s">
        <v>477</v>
      </c>
    </row>
    <row r="39" spans="1:13" ht="18" customHeight="1">
      <c r="A39" s="451">
        <v>33</v>
      </c>
      <c r="B39" s="17"/>
      <c r="C39" s="328" t="s">
        <v>108</v>
      </c>
      <c r="D39" s="327" t="s">
        <v>696</v>
      </c>
      <c r="E39" s="329">
        <v>36953</v>
      </c>
      <c r="F39" s="330" t="s">
        <v>119</v>
      </c>
      <c r="G39" s="330" t="s">
        <v>238</v>
      </c>
      <c r="H39" s="330"/>
      <c r="I39" s="91"/>
      <c r="J39" s="454">
        <v>8.27</v>
      </c>
      <c r="K39" s="111"/>
      <c r="L39" s="27" t="str">
        <f t="shared" si="0"/>
        <v>I JA</v>
      </c>
      <c r="M39" s="331" t="s">
        <v>240</v>
      </c>
    </row>
    <row r="40" spans="1:13" ht="18" customHeight="1">
      <c r="A40" s="451">
        <v>34</v>
      </c>
      <c r="B40" s="17"/>
      <c r="C40" s="328" t="s">
        <v>101</v>
      </c>
      <c r="D40" s="327" t="s">
        <v>597</v>
      </c>
      <c r="E40" s="329">
        <v>37555</v>
      </c>
      <c r="F40" s="330" t="s">
        <v>47</v>
      </c>
      <c r="G40" s="330" t="s">
        <v>113</v>
      </c>
      <c r="H40" s="330"/>
      <c r="I40" s="91"/>
      <c r="J40" s="454">
        <v>8.4</v>
      </c>
      <c r="K40" s="459"/>
      <c r="L40" s="27" t="str">
        <f t="shared" si="0"/>
        <v>I JA</v>
      </c>
      <c r="M40" s="331" t="s">
        <v>114</v>
      </c>
    </row>
    <row r="41" spans="1:13" ht="18" customHeight="1">
      <c r="A41" s="451">
        <v>35</v>
      </c>
      <c r="B41" s="17"/>
      <c r="C41" s="328" t="s">
        <v>853</v>
      </c>
      <c r="D41" s="327" t="s">
        <v>854</v>
      </c>
      <c r="E41" s="329" t="s">
        <v>776</v>
      </c>
      <c r="F41" s="330" t="s">
        <v>140</v>
      </c>
      <c r="G41" s="330" t="s">
        <v>662</v>
      </c>
      <c r="H41" s="330"/>
      <c r="I41" s="91"/>
      <c r="J41" s="454">
        <v>8.46</v>
      </c>
      <c r="K41" s="111"/>
      <c r="L41" s="27" t="str">
        <f t="shared" si="0"/>
        <v>I JA</v>
      </c>
      <c r="M41" s="331" t="s">
        <v>259</v>
      </c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K3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1.140625" style="45" customWidth="1"/>
    <col min="4" max="4" width="15.421875" style="45" bestFit="1" customWidth="1"/>
    <col min="5" max="5" width="10.7109375" style="58" customWidth="1"/>
    <col min="6" max="6" width="15.00390625" style="59" customWidth="1"/>
    <col min="7" max="7" width="17.57421875" style="59" bestFit="1" customWidth="1"/>
    <col min="8" max="8" width="16.8515625" style="59" bestFit="1" customWidth="1"/>
    <col min="9" max="9" width="8.140625" style="54" customWidth="1"/>
    <col min="10" max="10" width="22.57421875" style="37" bestFit="1" customWidth="1"/>
    <col min="11" max="16384" width="9.140625" style="448" customWidth="1"/>
  </cols>
  <sheetData>
    <row r="1" spans="1:9" s="61" customFormat="1" ht="15.75">
      <c r="A1" s="326" t="s">
        <v>194</v>
      </c>
      <c r="D1" s="62"/>
      <c r="E1" s="74"/>
      <c r="F1" s="74"/>
      <c r="G1" s="74"/>
      <c r="H1" s="92"/>
      <c r="I1" s="65"/>
    </row>
    <row r="2" spans="1:9" s="61" customFormat="1" ht="15.75">
      <c r="A2" s="61" t="s">
        <v>195</v>
      </c>
      <c r="D2" s="62"/>
      <c r="E2" s="74"/>
      <c r="F2" s="74"/>
      <c r="G2" s="92"/>
      <c r="H2" s="92"/>
      <c r="I2" s="65"/>
    </row>
    <row r="3" ht="12.75">
      <c r="C3" s="50"/>
    </row>
    <row r="4" spans="1:10" s="449" customFormat="1" ht="15.75">
      <c r="A4" s="60"/>
      <c r="B4" s="60"/>
      <c r="C4" s="61" t="s">
        <v>272</v>
      </c>
      <c r="D4" s="61"/>
      <c r="E4" s="62"/>
      <c r="F4" s="62"/>
      <c r="G4" s="62"/>
      <c r="H4" s="63"/>
      <c r="I4" s="64"/>
      <c r="J4" s="60"/>
    </row>
    <row r="5" spans="1:10" s="449" customFormat="1" ht="18" customHeight="1" thickBot="1">
      <c r="A5" s="60"/>
      <c r="B5" s="60"/>
      <c r="C5" s="140">
        <v>1</v>
      </c>
      <c r="D5" s="61" t="s">
        <v>947</v>
      </c>
      <c r="E5" s="62"/>
      <c r="F5" s="62"/>
      <c r="G5" s="62"/>
      <c r="H5" s="63"/>
      <c r="I5" s="64"/>
      <c r="J5" s="60"/>
    </row>
    <row r="6" spans="1:10" s="450" customFormat="1" ht="18" customHeight="1" thickBot="1">
      <c r="A6" s="95" t="s">
        <v>18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9" t="s">
        <v>6</v>
      </c>
      <c r="J6" s="70" t="s">
        <v>5</v>
      </c>
    </row>
    <row r="7" spans="1:10" s="450" customFormat="1" ht="18" customHeight="1">
      <c r="A7" s="451">
        <v>1</v>
      </c>
      <c r="B7" s="346"/>
      <c r="C7" s="328"/>
      <c r="D7" s="327"/>
      <c r="E7" s="329"/>
      <c r="F7" s="330"/>
      <c r="G7" s="330"/>
      <c r="H7" s="330"/>
      <c r="I7" s="453"/>
      <c r="J7" s="331"/>
    </row>
    <row r="8" spans="1:11" s="455" customFormat="1" ht="18" customHeight="1">
      <c r="A8" s="451">
        <v>2</v>
      </c>
      <c r="B8" s="17"/>
      <c r="C8" s="328" t="s">
        <v>664</v>
      </c>
      <c r="D8" s="327" t="s">
        <v>665</v>
      </c>
      <c r="E8" s="329" t="s">
        <v>666</v>
      </c>
      <c r="F8" s="330" t="s">
        <v>236</v>
      </c>
      <c r="G8" s="330" t="s">
        <v>662</v>
      </c>
      <c r="H8" s="330"/>
      <c r="I8" s="453">
        <v>7.64</v>
      </c>
      <c r="J8" s="331" t="s">
        <v>667</v>
      </c>
      <c r="K8" s="448"/>
    </row>
    <row r="9" spans="1:10" ht="18" customHeight="1">
      <c r="A9" s="451">
        <v>3</v>
      </c>
      <c r="B9" s="17"/>
      <c r="C9" s="328" t="s">
        <v>105</v>
      </c>
      <c r="D9" s="327" t="s">
        <v>453</v>
      </c>
      <c r="E9" s="329" t="s">
        <v>454</v>
      </c>
      <c r="F9" s="330" t="s">
        <v>79</v>
      </c>
      <c r="G9" s="330" t="s">
        <v>207</v>
      </c>
      <c r="H9" s="330"/>
      <c r="I9" s="453">
        <v>7.95</v>
      </c>
      <c r="J9" s="331" t="s">
        <v>942</v>
      </c>
    </row>
    <row r="10" spans="1:10" ht="18" customHeight="1">
      <c r="A10" s="451">
        <v>4</v>
      </c>
      <c r="B10" s="17"/>
      <c r="C10" s="328" t="s">
        <v>63</v>
      </c>
      <c r="D10" s="327" t="s">
        <v>672</v>
      </c>
      <c r="E10" s="329" t="s">
        <v>673</v>
      </c>
      <c r="F10" s="330" t="s">
        <v>236</v>
      </c>
      <c r="G10" s="330" t="s">
        <v>662</v>
      </c>
      <c r="H10" s="330"/>
      <c r="I10" s="454">
        <v>8.14</v>
      </c>
      <c r="J10" s="331" t="s">
        <v>663</v>
      </c>
    </row>
    <row r="11" spans="1:10" ht="18" customHeight="1">
      <c r="A11" s="451">
        <v>5</v>
      </c>
      <c r="B11" s="17"/>
      <c r="C11" s="328" t="s">
        <v>82</v>
      </c>
      <c r="D11" s="327" t="s">
        <v>660</v>
      </c>
      <c r="E11" s="329" t="s">
        <v>661</v>
      </c>
      <c r="F11" s="330" t="s">
        <v>236</v>
      </c>
      <c r="G11" s="330" t="s">
        <v>662</v>
      </c>
      <c r="H11" s="330"/>
      <c r="I11" s="454">
        <v>7.27</v>
      </c>
      <c r="J11" s="331" t="s">
        <v>663</v>
      </c>
    </row>
    <row r="12" spans="1:10" ht="18" customHeight="1">
      <c r="A12" s="451">
        <v>6</v>
      </c>
      <c r="B12" s="17"/>
      <c r="C12" s="328" t="s">
        <v>136</v>
      </c>
      <c r="D12" s="327" t="s">
        <v>668</v>
      </c>
      <c r="E12" s="329" t="s">
        <v>669</v>
      </c>
      <c r="F12" s="330" t="s">
        <v>236</v>
      </c>
      <c r="G12" s="330" t="s">
        <v>662</v>
      </c>
      <c r="H12" s="330"/>
      <c r="I12" s="454">
        <v>7.3</v>
      </c>
      <c r="J12" s="331" t="s">
        <v>663</v>
      </c>
    </row>
    <row r="13" spans="1:10" s="449" customFormat="1" ht="18" customHeight="1" thickBot="1">
      <c r="A13" s="60"/>
      <c r="B13" s="60"/>
      <c r="C13" s="140">
        <v>2</v>
      </c>
      <c r="D13" s="61" t="s">
        <v>947</v>
      </c>
      <c r="E13" s="62"/>
      <c r="F13" s="62"/>
      <c r="G13" s="62"/>
      <c r="H13" s="63"/>
      <c r="I13" s="64"/>
      <c r="J13" s="60"/>
    </row>
    <row r="14" spans="1:10" s="450" customFormat="1" ht="18" customHeight="1" thickBot="1">
      <c r="A14" s="95" t="s">
        <v>18</v>
      </c>
      <c r="B14" s="126" t="s">
        <v>19</v>
      </c>
      <c r="C14" s="66" t="s">
        <v>0</v>
      </c>
      <c r="D14" s="67" t="s">
        <v>1</v>
      </c>
      <c r="E14" s="69" t="s">
        <v>10</v>
      </c>
      <c r="F14" s="68" t="s">
        <v>2</v>
      </c>
      <c r="G14" s="68" t="s">
        <v>3</v>
      </c>
      <c r="H14" s="68" t="s">
        <v>16</v>
      </c>
      <c r="I14" s="69" t="s">
        <v>6</v>
      </c>
      <c r="J14" s="70" t="s">
        <v>5</v>
      </c>
    </row>
    <row r="15" spans="1:10" ht="18" customHeight="1">
      <c r="A15" s="451">
        <v>1</v>
      </c>
      <c r="B15" s="17"/>
      <c r="C15" s="328" t="s">
        <v>612</v>
      </c>
      <c r="D15" s="327" t="s">
        <v>613</v>
      </c>
      <c r="E15" s="329" t="s">
        <v>611</v>
      </c>
      <c r="F15" s="330" t="s">
        <v>57</v>
      </c>
      <c r="G15" s="330" t="s">
        <v>600</v>
      </c>
      <c r="H15" s="330"/>
      <c r="I15" s="454">
        <v>7.95</v>
      </c>
      <c r="J15" s="331" t="s">
        <v>228</v>
      </c>
    </row>
    <row r="16" spans="1:10" ht="18" customHeight="1">
      <c r="A16" s="451">
        <v>2</v>
      </c>
      <c r="B16" s="17"/>
      <c r="C16" s="328" t="s">
        <v>121</v>
      </c>
      <c r="D16" s="327" t="s">
        <v>897</v>
      </c>
      <c r="E16" s="329" t="s">
        <v>497</v>
      </c>
      <c r="F16" s="330" t="s">
        <v>54</v>
      </c>
      <c r="G16" s="330" t="s">
        <v>174</v>
      </c>
      <c r="H16" s="330" t="s">
        <v>898</v>
      </c>
      <c r="I16" s="457">
        <v>7.44</v>
      </c>
      <c r="J16" s="331" t="s">
        <v>175</v>
      </c>
    </row>
    <row r="17" spans="1:10" ht="18" customHeight="1">
      <c r="A17" s="451">
        <v>3</v>
      </c>
      <c r="B17" s="17"/>
      <c r="C17" s="328" t="s">
        <v>559</v>
      </c>
      <c r="D17" s="327" t="s">
        <v>560</v>
      </c>
      <c r="E17" s="329" t="s">
        <v>561</v>
      </c>
      <c r="F17" s="330" t="s">
        <v>56</v>
      </c>
      <c r="G17" s="330" t="s">
        <v>579</v>
      </c>
      <c r="H17" s="330"/>
      <c r="I17" s="454">
        <v>7.59</v>
      </c>
      <c r="J17" s="331" t="s">
        <v>555</v>
      </c>
    </row>
    <row r="18" spans="1:10" ht="18" customHeight="1">
      <c r="A18" s="451">
        <v>4</v>
      </c>
      <c r="B18" s="17"/>
      <c r="C18" s="328" t="s">
        <v>88</v>
      </c>
      <c r="D18" s="327" t="s">
        <v>448</v>
      </c>
      <c r="E18" s="329" t="s">
        <v>449</v>
      </c>
      <c r="F18" s="330" t="s">
        <v>79</v>
      </c>
      <c r="G18" s="330" t="s">
        <v>207</v>
      </c>
      <c r="H18" s="330"/>
      <c r="I18" s="453">
        <v>8.12</v>
      </c>
      <c r="J18" s="331" t="s">
        <v>942</v>
      </c>
    </row>
    <row r="19" spans="1:10" ht="18" customHeight="1">
      <c r="A19" s="451">
        <v>5</v>
      </c>
      <c r="B19" s="17"/>
      <c r="C19" s="328" t="s">
        <v>101</v>
      </c>
      <c r="D19" s="327" t="s">
        <v>461</v>
      </c>
      <c r="E19" s="329">
        <v>36549</v>
      </c>
      <c r="F19" s="330" t="s">
        <v>208</v>
      </c>
      <c r="G19" s="330"/>
      <c r="H19" s="330"/>
      <c r="I19" s="454">
        <v>7.87</v>
      </c>
      <c r="J19" s="331" t="s">
        <v>209</v>
      </c>
    </row>
    <row r="20" spans="1:10" ht="18" customHeight="1">
      <c r="A20" s="451">
        <v>6</v>
      </c>
      <c r="B20" s="17"/>
      <c r="C20" s="328" t="s">
        <v>766</v>
      </c>
      <c r="D20" s="327" t="s">
        <v>836</v>
      </c>
      <c r="E20" s="329" t="s">
        <v>837</v>
      </c>
      <c r="F20" s="330" t="s">
        <v>190</v>
      </c>
      <c r="G20" s="330" t="s">
        <v>181</v>
      </c>
      <c r="H20" s="330" t="s">
        <v>842</v>
      </c>
      <c r="I20" s="454">
        <v>8.13</v>
      </c>
      <c r="J20" s="331" t="s">
        <v>820</v>
      </c>
    </row>
    <row r="21" spans="1:10" s="449" customFormat="1" ht="18" customHeight="1" thickBot="1">
      <c r="A21" s="60"/>
      <c r="B21" s="60"/>
      <c r="C21" s="140">
        <v>3</v>
      </c>
      <c r="D21" s="61" t="s">
        <v>947</v>
      </c>
      <c r="E21" s="62"/>
      <c r="F21" s="62"/>
      <c r="G21" s="62"/>
      <c r="H21" s="63"/>
      <c r="I21" s="64"/>
      <c r="J21" s="60"/>
    </row>
    <row r="22" spans="1:10" s="450" customFormat="1" ht="18" customHeight="1" thickBot="1">
      <c r="A22" s="95" t="s">
        <v>18</v>
      </c>
      <c r="B22" s="126" t="s">
        <v>19</v>
      </c>
      <c r="C22" s="66" t="s">
        <v>0</v>
      </c>
      <c r="D22" s="67" t="s">
        <v>1</v>
      </c>
      <c r="E22" s="69" t="s">
        <v>10</v>
      </c>
      <c r="F22" s="68" t="s">
        <v>2</v>
      </c>
      <c r="G22" s="68" t="s">
        <v>3</v>
      </c>
      <c r="H22" s="68" t="s">
        <v>16</v>
      </c>
      <c r="I22" s="69" t="s">
        <v>6</v>
      </c>
      <c r="J22" s="70" t="s">
        <v>5</v>
      </c>
    </row>
    <row r="23" spans="1:10" ht="18" customHeight="1">
      <c r="A23" s="451">
        <v>1</v>
      </c>
      <c r="B23" s="17"/>
      <c r="C23" s="328" t="s">
        <v>415</v>
      </c>
      <c r="D23" s="327" t="s">
        <v>416</v>
      </c>
      <c r="E23" s="329" t="s">
        <v>417</v>
      </c>
      <c r="F23" s="330" t="s">
        <v>50</v>
      </c>
      <c r="G23" s="330" t="s">
        <v>424</v>
      </c>
      <c r="H23" s="330"/>
      <c r="I23" s="454">
        <v>8.25</v>
      </c>
      <c r="J23" s="331" t="s">
        <v>423</v>
      </c>
    </row>
    <row r="24" spans="1:10" ht="18" customHeight="1">
      <c r="A24" s="451">
        <v>2</v>
      </c>
      <c r="B24" s="17"/>
      <c r="C24" s="328" t="s">
        <v>66</v>
      </c>
      <c r="D24" s="327" t="s">
        <v>874</v>
      </c>
      <c r="E24" s="329" t="s">
        <v>875</v>
      </c>
      <c r="F24" s="330" t="s">
        <v>142</v>
      </c>
      <c r="G24" s="330" t="s">
        <v>143</v>
      </c>
      <c r="H24" s="330" t="s">
        <v>144</v>
      </c>
      <c r="I24" s="454">
        <v>7.59</v>
      </c>
      <c r="J24" s="331" t="s">
        <v>145</v>
      </c>
    </row>
    <row r="25" spans="1:10" ht="18" customHeight="1">
      <c r="A25" s="451">
        <v>3</v>
      </c>
      <c r="B25" s="17"/>
      <c r="C25" s="328" t="s">
        <v>85</v>
      </c>
      <c r="D25" s="327" t="s">
        <v>430</v>
      </c>
      <c r="E25" s="329" t="s">
        <v>431</v>
      </c>
      <c r="F25" s="330" t="s">
        <v>78</v>
      </c>
      <c r="G25" s="330" t="s">
        <v>368</v>
      </c>
      <c r="H25" s="330"/>
      <c r="I25" s="454">
        <v>7.71</v>
      </c>
      <c r="J25" s="331" t="s">
        <v>432</v>
      </c>
    </row>
    <row r="26" spans="1:10" ht="18" customHeight="1">
      <c r="A26" s="451">
        <v>4</v>
      </c>
      <c r="B26" s="17"/>
      <c r="C26" s="328" t="s">
        <v>130</v>
      </c>
      <c r="D26" s="327" t="s">
        <v>462</v>
      </c>
      <c r="E26" s="329">
        <v>36648</v>
      </c>
      <c r="F26" s="330" t="s">
        <v>208</v>
      </c>
      <c r="G26" s="330"/>
      <c r="H26" s="330"/>
      <c r="I26" s="454">
        <v>7.67</v>
      </c>
      <c r="J26" s="331" t="s">
        <v>209</v>
      </c>
    </row>
    <row r="27" spans="1:10" ht="18" customHeight="1">
      <c r="A27" s="451">
        <v>5</v>
      </c>
      <c r="B27" s="17"/>
      <c r="C27" s="328" t="s">
        <v>311</v>
      </c>
      <c r="D27" s="327" t="s">
        <v>312</v>
      </c>
      <c r="E27" s="329" t="s">
        <v>313</v>
      </c>
      <c r="F27" s="330" t="s">
        <v>62</v>
      </c>
      <c r="G27" s="330" t="s">
        <v>152</v>
      </c>
      <c r="H27" s="330"/>
      <c r="I27" s="453">
        <v>7.94</v>
      </c>
      <c r="J27" s="331" t="s">
        <v>154</v>
      </c>
    </row>
    <row r="28" spans="1:10" ht="18" customHeight="1">
      <c r="A28" s="451">
        <v>6</v>
      </c>
      <c r="B28" s="17"/>
      <c r="C28" s="328" t="s">
        <v>108</v>
      </c>
      <c r="D28" s="327" t="s">
        <v>413</v>
      </c>
      <c r="E28" s="329" t="s">
        <v>414</v>
      </c>
      <c r="F28" s="330" t="s">
        <v>50</v>
      </c>
      <c r="G28" s="330" t="s">
        <v>424</v>
      </c>
      <c r="H28" s="330"/>
      <c r="I28" s="453">
        <v>7.77</v>
      </c>
      <c r="J28" s="331" t="s">
        <v>423</v>
      </c>
    </row>
    <row r="29" spans="1:10" s="449" customFormat="1" ht="18" customHeight="1" thickBot="1">
      <c r="A29" s="60"/>
      <c r="B29" s="60"/>
      <c r="C29" s="140">
        <v>4</v>
      </c>
      <c r="D29" s="61" t="s">
        <v>947</v>
      </c>
      <c r="E29" s="62"/>
      <c r="F29" s="62"/>
      <c r="G29" s="62"/>
      <c r="H29" s="63"/>
      <c r="I29" s="64"/>
      <c r="J29" s="60"/>
    </row>
    <row r="30" spans="1:10" s="450" customFormat="1" ht="18" customHeight="1" thickBot="1">
      <c r="A30" s="95" t="s">
        <v>18</v>
      </c>
      <c r="B30" s="126" t="s">
        <v>19</v>
      </c>
      <c r="C30" s="66" t="s">
        <v>0</v>
      </c>
      <c r="D30" s="67" t="s">
        <v>1</v>
      </c>
      <c r="E30" s="69" t="s">
        <v>10</v>
      </c>
      <c r="F30" s="68" t="s">
        <v>2</v>
      </c>
      <c r="G30" s="68" t="s">
        <v>3</v>
      </c>
      <c r="H30" s="68" t="s">
        <v>16</v>
      </c>
      <c r="I30" s="69" t="s">
        <v>6</v>
      </c>
      <c r="J30" s="70" t="s">
        <v>5</v>
      </c>
    </row>
    <row r="31" spans="1:10" ht="18" customHeight="1">
      <c r="A31" s="451">
        <v>1</v>
      </c>
      <c r="B31" s="17"/>
      <c r="C31" s="328" t="s">
        <v>934</v>
      </c>
      <c r="D31" s="327" t="s">
        <v>929</v>
      </c>
      <c r="E31" s="329" t="s">
        <v>930</v>
      </c>
      <c r="F31" s="330" t="s">
        <v>58</v>
      </c>
      <c r="G31" s="330" t="s">
        <v>177</v>
      </c>
      <c r="H31" s="330"/>
      <c r="I31" s="453">
        <v>7.41</v>
      </c>
      <c r="J31" s="331" t="s">
        <v>176</v>
      </c>
    </row>
    <row r="32" spans="1:10" ht="18" customHeight="1">
      <c r="A32" s="451">
        <v>2</v>
      </c>
      <c r="B32" s="17"/>
      <c r="C32" s="328" t="s">
        <v>704</v>
      </c>
      <c r="D32" s="327" t="s">
        <v>168</v>
      </c>
      <c r="E32" s="329" t="s">
        <v>705</v>
      </c>
      <c r="F32" s="330" t="s">
        <v>125</v>
      </c>
      <c r="G32" s="330" t="s">
        <v>124</v>
      </c>
      <c r="H32" s="330"/>
      <c r="I32" s="457">
        <v>7.32</v>
      </c>
      <c r="J32" s="331" t="s">
        <v>715</v>
      </c>
    </row>
    <row r="33" spans="1:10" ht="18" customHeight="1">
      <c r="A33" s="451">
        <v>3</v>
      </c>
      <c r="B33" s="17"/>
      <c r="C33" s="328" t="s">
        <v>72</v>
      </c>
      <c r="D33" s="327" t="s">
        <v>719</v>
      </c>
      <c r="E33" s="329" t="s">
        <v>705</v>
      </c>
      <c r="F33" s="330" t="s">
        <v>127</v>
      </c>
      <c r="G33" s="330" t="s">
        <v>244</v>
      </c>
      <c r="H33" s="330"/>
      <c r="I33" s="453">
        <v>7.61</v>
      </c>
      <c r="J33" s="331" t="s">
        <v>245</v>
      </c>
    </row>
    <row r="34" spans="1:10" ht="18" customHeight="1">
      <c r="A34" s="451">
        <v>4</v>
      </c>
      <c r="B34" s="17"/>
      <c r="C34" s="328" t="s">
        <v>260</v>
      </c>
      <c r="D34" s="327" t="s">
        <v>720</v>
      </c>
      <c r="E34" s="329" t="s">
        <v>721</v>
      </c>
      <c r="F34" s="330" t="s">
        <v>127</v>
      </c>
      <c r="G34" s="330" t="s">
        <v>244</v>
      </c>
      <c r="H34" s="330"/>
      <c r="I34" s="453">
        <v>7.69</v>
      </c>
      <c r="J34" s="331" t="s">
        <v>245</v>
      </c>
    </row>
    <row r="35" spans="1:10" ht="18" customHeight="1">
      <c r="A35" s="451">
        <v>5</v>
      </c>
      <c r="B35" s="17"/>
      <c r="C35" s="328" t="s">
        <v>76</v>
      </c>
      <c r="D35" s="327" t="s">
        <v>670</v>
      </c>
      <c r="E35" s="329" t="s">
        <v>671</v>
      </c>
      <c r="F35" s="330" t="s">
        <v>236</v>
      </c>
      <c r="G35" s="330" t="s">
        <v>662</v>
      </c>
      <c r="H35" s="330"/>
      <c r="I35" s="454">
        <v>7.68</v>
      </c>
      <c r="J35" s="331" t="s">
        <v>667</v>
      </c>
    </row>
    <row r="36" spans="1:10" ht="18" customHeight="1">
      <c r="A36" s="451">
        <v>6</v>
      </c>
      <c r="B36" s="17"/>
      <c r="C36" s="328"/>
      <c r="D36" s="327"/>
      <c r="E36" s="329"/>
      <c r="F36" s="330"/>
      <c r="G36" s="330"/>
      <c r="H36" s="330"/>
      <c r="I36" s="453"/>
      <c r="J36" s="331"/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N2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1.140625" style="45" customWidth="1"/>
    <col min="4" max="4" width="15.421875" style="45" bestFit="1" customWidth="1"/>
    <col min="5" max="5" width="10.7109375" style="58" customWidth="1"/>
    <col min="6" max="6" width="15.00390625" style="59" customWidth="1"/>
    <col min="7" max="7" width="17.57421875" style="59" bestFit="1" customWidth="1"/>
    <col min="8" max="8" width="16.8515625" style="59" bestFit="1" customWidth="1"/>
    <col min="9" max="9" width="5.8515625" style="59" bestFit="1" customWidth="1"/>
    <col min="10" max="10" width="8.140625" style="54" customWidth="1"/>
    <col min="11" max="11" width="7.57421875" style="52" customWidth="1"/>
    <col min="12" max="12" width="5.28125" style="52" bestFit="1" customWidth="1"/>
    <col min="13" max="13" width="22.57421875" style="37" bestFit="1" customWidth="1"/>
    <col min="14" max="16384" width="9.140625" style="448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ht="12.75">
      <c r="C3" s="50"/>
    </row>
    <row r="4" spans="1:13" s="449" customFormat="1" ht="15.75">
      <c r="A4" s="60"/>
      <c r="B4" s="60"/>
      <c r="C4" s="61" t="s">
        <v>272</v>
      </c>
      <c r="D4" s="61"/>
      <c r="E4" s="62"/>
      <c r="F4" s="62"/>
      <c r="G4" s="62"/>
      <c r="H4" s="63"/>
      <c r="I4" s="63"/>
      <c r="J4" s="64"/>
      <c r="K4" s="65"/>
      <c r="L4" s="65"/>
      <c r="M4" s="60"/>
    </row>
    <row r="5" spans="1:13" s="449" customFormat="1" ht="18" customHeight="1" thickBot="1">
      <c r="A5" s="60"/>
      <c r="B5" s="60"/>
      <c r="C5" s="140"/>
      <c r="D5" s="61"/>
      <c r="E5" s="62"/>
      <c r="F5" s="62"/>
      <c r="G5" s="62"/>
      <c r="H5" s="63"/>
      <c r="I5" s="63"/>
      <c r="J5" s="64"/>
      <c r="K5" s="65"/>
      <c r="L5" s="65"/>
      <c r="M5" s="60"/>
    </row>
    <row r="6" spans="1:13" s="450" customFormat="1" ht="18" customHeight="1" thickBot="1">
      <c r="A6" s="95" t="s">
        <v>20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69" t="s">
        <v>6</v>
      </c>
      <c r="K6" s="69" t="s">
        <v>7</v>
      </c>
      <c r="L6" s="78" t="s">
        <v>14</v>
      </c>
      <c r="M6" s="70" t="s">
        <v>5</v>
      </c>
    </row>
    <row r="7" spans="1:14" s="455" customFormat="1" ht="18" customHeight="1">
      <c r="A7" s="451">
        <v>1</v>
      </c>
      <c r="B7" s="17"/>
      <c r="C7" s="328" t="s">
        <v>136</v>
      </c>
      <c r="D7" s="327" t="s">
        <v>668</v>
      </c>
      <c r="E7" s="329" t="s">
        <v>669</v>
      </c>
      <c r="F7" s="330" t="s">
        <v>236</v>
      </c>
      <c r="G7" s="330" t="s">
        <v>662</v>
      </c>
      <c r="H7" s="330"/>
      <c r="I7" s="91">
        <v>12</v>
      </c>
      <c r="J7" s="444">
        <v>7.3</v>
      </c>
      <c r="K7" s="447" t="s">
        <v>966</v>
      </c>
      <c r="L7" s="27" t="str">
        <f aca="true" t="shared" si="0" ref="L7:L28">IF(ISBLANK(J7),"",IF(J7&lt;=7,"KSM",IF(J7&lt;=7.3,"I A",IF(J7&lt;=7.65,"II A",IF(J7&lt;=8.1,"III A",IF(J7&lt;=8.7,"I JA",IF(J7&lt;=9.15,"II JA",IF(J7&lt;=9.5,"III JA"))))))))</f>
        <v>I A</v>
      </c>
      <c r="M7" s="331" t="s">
        <v>663</v>
      </c>
      <c r="N7" s="448"/>
    </row>
    <row r="8" spans="1:13" ht="18" customHeight="1">
      <c r="A8" s="451">
        <v>2</v>
      </c>
      <c r="B8" s="17"/>
      <c r="C8" s="328" t="s">
        <v>934</v>
      </c>
      <c r="D8" s="327" t="s">
        <v>929</v>
      </c>
      <c r="E8" s="329" t="s">
        <v>930</v>
      </c>
      <c r="F8" s="330" t="s">
        <v>58</v>
      </c>
      <c r="G8" s="330" t="s">
        <v>177</v>
      </c>
      <c r="H8" s="330"/>
      <c r="I8" s="91">
        <v>8</v>
      </c>
      <c r="J8" s="443">
        <v>7.41</v>
      </c>
      <c r="K8" s="456" t="s">
        <v>967</v>
      </c>
      <c r="L8" s="27" t="str">
        <f t="shared" si="0"/>
        <v>II A</v>
      </c>
      <c r="M8" s="331" t="s">
        <v>176</v>
      </c>
    </row>
    <row r="9" spans="1:13" ht="18" customHeight="1">
      <c r="A9" s="451">
        <v>3</v>
      </c>
      <c r="B9" s="17"/>
      <c r="C9" s="328" t="s">
        <v>66</v>
      </c>
      <c r="D9" s="327" t="s">
        <v>874</v>
      </c>
      <c r="E9" s="329" t="s">
        <v>875</v>
      </c>
      <c r="F9" s="330" t="s">
        <v>142</v>
      </c>
      <c r="G9" s="330" t="s">
        <v>143</v>
      </c>
      <c r="H9" s="330" t="s">
        <v>144</v>
      </c>
      <c r="I9" s="91">
        <v>5</v>
      </c>
      <c r="J9" s="444">
        <v>7.59</v>
      </c>
      <c r="K9" s="457" t="s">
        <v>968</v>
      </c>
      <c r="L9" s="27" t="str">
        <f t="shared" si="0"/>
        <v>II A</v>
      </c>
      <c r="M9" s="331" t="s">
        <v>145</v>
      </c>
    </row>
    <row r="10" spans="1:13" ht="18" customHeight="1">
      <c r="A10" s="451">
        <v>4</v>
      </c>
      <c r="B10" s="17"/>
      <c r="C10" s="328" t="s">
        <v>82</v>
      </c>
      <c r="D10" s="327" t="s">
        <v>660</v>
      </c>
      <c r="E10" s="329" t="s">
        <v>661</v>
      </c>
      <c r="F10" s="330" t="s">
        <v>236</v>
      </c>
      <c r="G10" s="330" t="s">
        <v>662</v>
      </c>
      <c r="H10" s="330"/>
      <c r="I10" s="91">
        <v>3</v>
      </c>
      <c r="J10" s="454">
        <v>7.27</v>
      </c>
      <c r="K10" s="442" t="s">
        <v>965</v>
      </c>
      <c r="L10" s="27" t="str">
        <f t="shared" si="0"/>
        <v>I A</v>
      </c>
      <c r="M10" s="331" t="s">
        <v>663</v>
      </c>
    </row>
    <row r="11" spans="1:13" ht="18" customHeight="1">
      <c r="A11" s="451">
        <v>5</v>
      </c>
      <c r="B11" s="17"/>
      <c r="C11" s="328" t="s">
        <v>704</v>
      </c>
      <c r="D11" s="327" t="s">
        <v>168</v>
      </c>
      <c r="E11" s="329" t="s">
        <v>705</v>
      </c>
      <c r="F11" s="330" t="s">
        <v>125</v>
      </c>
      <c r="G11" s="330" t="s">
        <v>124</v>
      </c>
      <c r="H11" s="330"/>
      <c r="I11" s="91">
        <v>2</v>
      </c>
      <c r="J11" s="457">
        <v>7.32</v>
      </c>
      <c r="K11" s="442" t="s">
        <v>965</v>
      </c>
      <c r="L11" s="27" t="str">
        <f t="shared" si="0"/>
        <v>II A</v>
      </c>
      <c r="M11" s="331" t="s">
        <v>715</v>
      </c>
    </row>
    <row r="12" spans="1:13" ht="18" customHeight="1">
      <c r="A12" s="451">
        <v>6</v>
      </c>
      <c r="B12" s="17"/>
      <c r="C12" s="328" t="s">
        <v>121</v>
      </c>
      <c r="D12" s="327" t="s">
        <v>897</v>
      </c>
      <c r="E12" s="329" t="s">
        <v>497</v>
      </c>
      <c r="F12" s="330" t="s">
        <v>54</v>
      </c>
      <c r="G12" s="330" t="s">
        <v>174</v>
      </c>
      <c r="H12" s="330" t="s">
        <v>898</v>
      </c>
      <c r="I12" s="91">
        <v>1</v>
      </c>
      <c r="J12" s="457">
        <v>7.44</v>
      </c>
      <c r="K12" s="441" t="s">
        <v>965</v>
      </c>
      <c r="L12" s="27" t="str">
        <f t="shared" si="0"/>
        <v>II A</v>
      </c>
      <c r="M12" s="331" t="s">
        <v>175</v>
      </c>
    </row>
    <row r="13" spans="1:13" ht="18" customHeight="1">
      <c r="A13" s="451">
        <v>7</v>
      </c>
      <c r="B13" s="17"/>
      <c r="C13" s="328" t="s">
        <v>559</v>
      </c>
      <c r="D13" s="327" t="s">
        <v>560</v>
      </c>
      <c r="E13" s="329" t="s">
        <v>561</v>
      </c>
      <c r="F13" s="330" t="s">
        <v>56</v>
      </c>
      <c r="G13" s="330" t="s">
        <v>579</v>
      </c>
      <c r="H13" s="330"/>
      <c r="I13" s="91"/>
      <c r="J13" s="454">
        <v>7.59</v>
      </c>
      <c r="K13" s="111"/>
      <c r="L13" s="27" t="str">
        <f t="shared" si="0"/>
        <v>II A</v>
      </c>
      <c r="M13" s="331" t="s">
        <v>555</v>
      </c>
    </row>
    <row r="14" spans="1:13" ht="18" customHeight="1">
      <c r="A14" s="451">
        <v>8</v>
      </c>
      <c r="B14" s="17"/>
      <c r="C14" s="328" t="s">
        <v>72</v>
      </c>
      <c r="D14" s="327" t="s">
        <v>719</v>
      </c>
      <c r="E14" s="329" t="s">
        <v>705</v>
      </c>
      <c r="F14" s="330" t="s">
        <v>127</v>
      </c>
      <c r="G14" s="330" t="s">
        <v>244</v>
      </c>
      <c r="H14" s="330"/>
      <c r="I14" s="91"/>
      <c r="J14" s="453">
        <v>7.61</v>
      </c>
      <c r="K14" s="460"/>
      <c r="L14" s="27" t="str">
        <f t="shared" si="0"/>
        <v>II A</v>
      </c>
      <c r="M14" s="331" t="s">
        <v>245</v>
      </c>
    </row>
    <row r="15" spans="1:13" ht="18" customHeight="1">
      <c r="A15" s="451">
        <v>9</v>
      </c>
      <c r="B15" s="17"/>
      <c r="C15" s="328" t="s">
        <v>664</v>
      </c>
      <c r="D15" s="327" t="s">
        <v>665</v>
      </c>
      <c r="E15" s="329" t="s">
        <v>666</v>
      </c>
      <c r="F15" s="330" t="s">
        <v>236</v>
      </c>
      <c r="G15" s="330" t="s">
        <v>662</v>
      </c>
      <c r="H15" s="330"/>
      <c r="I15" s="91"/>
      <c r="J15" s="453">
        <v>7.64</v>
      </c>
      <c r="K15" s="458"/>
      <c r="L15" s="27" t="str">
        <f t="shared" si="0"/>
        <v>II A</v>
      </c>
      <c r="M15" s="331" t="s">
        <v>667</v>
      </c>
    </row>
    <row r="16" spans="1:13" ht="18" customHeight="1">
      <c r="A16" s="451">
        <v>10</v>
      </c>
      <c r="B16" s="17"/>
      <c r="C16" s="328" t="s">
        <v>130</v>
      </c>
      <c r="D16" s="327" t="s">
        <v>462</v>
      </c>
      <c r="E16" s="329">
        <v>36648</v>
      </c>
      <c r="F16" s="330" t="s">
        <v>208</v>
      </c>
      <c r="G16" s="330"/>
      <c r="H16" s="330"/>
      <c r="I16" s="91"/>
      <c r="J16" s="454">
        <v>7.67</v>
      </c>
      <c r="K16" s="111"/>
      <c r="L16" s="27" t="str">
        <f t="shared" si="0"/>
        <v>III A</v>
      </c>
      <c r="M16" s="331" t="s">
        <v>209</v>
      </c>
    </row>
    <row r="17" spans="1:13" ht="18" customHeight="1">
      <c r="A17" s="451">
        <v>11</v>
      </c>
      <c r="B17" s="17"/>
      <c r="C17" s="328" t="s">
        <v>76</v>
      </c>
      <c r="D17" s="327" t="s">
        <v>670</v>
      </c>
      <c r="E17" s="329" t="s">
        <v>671</v>
      </c>
      <c r="F17" s="330" t="s">
        <v>236</v>
      </c>
      <c r="G17" s="330" t="s">
        <v>662</v>
      </c>
      <c r="H17" s="330"/>
      <c r="I17" s="91"/>
      <c r="J17" s="454">
        <v>7.68</v>
      </c>
      <c r="K17" s="111"/>
      <c r="L17" s="27" t="str">
        <f t="shared" si="0"/>
        <v>III A</v>
      </c>
      <c r="M17" s="331" t="s">
        <v>667</v>
      </c>
    </row>
    <row r="18" spans="1:13" ht="18" customHeight="1">
      <c r="A18" s="451">
        <v>12</v>
      </c>
      <c r="B18" s="17"/>
      <c r="C18" s="328" t="s">
        <v>260</v>
      </c>
      <c r="D18" s="327" t="s">
        <v>720</v>
      </c>
      <c r="E18" s="329" t="s">
        <v>721</v>
      </c>
      <c r="F18" s="330" t="s">
        <v>127</v>
      </c>
      <c r="G18" s="330" t="s">
        <v>244</v>
      </c>
      <c r="H18" s="330"/>
      <c r="I18" s="91"/>
      <c r="J18" s="453">
        <v>7.69</v>
      </c>
      <c r="K18" s="111"/>
      <c r="L18" s="27" t="str">
        <f t="shared" si="0"/>
        <v>III A</v>
      </c>
      <c r="M18" s="331" t="s">
        <v>245</v>
      </c>
    </row>
    <row r="19" spans="1:13" ht="18" customHeight="1">
      <c r="A19" s="451">
        <v>13</v>
      </c>
      <c r="B19" s="17"/>
      <c r="C19" s="328" t="s">
        <v>85</v>
      </c>
      <c r="D19" s="327" t="s">
        <v>430</v>
      </c>
      <c r="E19" s="329" t="s">
        <v>431</v>
      </c>
      <c r="F19" s="330" t="s">
        <v>78</v>
      </c>
      <c r="G19" s="330" t="s">
        <v>368</v>
      </c>
      <c r="H19" s="330"/>
      <c r="I19" s="91"/>
      <c r="J19" s="454">
        <v>7.71</v>
      </c>
      <c r="K19" s="111"/>
      <c r="L19" s="27" t="str">
        <f t="shared" si="0"/>
        <v>III A</v>
      </c>
      <c r="M19" s="331" t="s">
        <v>432</v>
      </c>
    </row>
    <row r="20" spans="1:13" ht="18" customHeight="1">
      <c r="A20" s="451">
        <v>14</v>
      </c>
      <c r="B20" s="17"/>
      <c r="C20" s="328" t="s">
        <v>108</v>
      </c>
      <c r="D20" s="327" t="s">
        <v>413</v>
      </c>
      <c r="E20" s="329" t="s">
        <v>414</v>
      </c>
      <c r="F20" s="330" t="s">
        <v>50</v>
      </c>
      <c r="G20" s="330" t="s">
        <v>424</v>
      </c>
      <c r="H20" s="330"/>
      <c r="I20" s="91"/>
      <c r="J20" s="453">
        <v>7.77</v>
      </c>
      <c r="K20" s="458"/>
      <c r="L20" s="27" t="str">
        <f t="shared" si="0"/>
        <v>III A</v>
      </c>
      <c r="M20" s="331" t="s">
        <v>423</v>
      </c>
    </row>
    <row r="21" spans="1:13" ht="18" customHeight="1">
      <c r="A21" s="451">
        <v>15</v>
      </c>
      <c r="B21" s="17"/>
      <c r="C21" s="328" t="s">
        <v>101</v>
      </c>
      <c r="D21" s="327" t="s">
        <v>461</v>
      </c>
      <c r="E21" s="329">
        <v>36549</v>
      </c>
      <c r="F21" s="330" t="s">
        <v>208</v>
      </c>
      <c r="G21" s="330"/>
      <c r="H21" s="330"/>
      <c r="I21" s="91"/>
      <c r="J21" s="454">
        <v>7.87</v>
      </c>
      <c r="K21" s="111"/>
      <c r="L21" s="27" t="str">
        <f t="shared" si="0"/>
        <v>III A</v>
      </c>
      <c r="M21" s="331" t="s">
        <v>209</v>
      </c>
    </row>
    <row r="22" spans="1:13" ht="18" customHeight="1">
      <c r="A22" s="451">
        <v>16</v>
      </c>
      <c r="B22" s="17"/>
      <c r="C22" s="328" t="s">
        <v>311</v>
      </c>
      <c r="D22" s="327" t="s">
        <v>312</v>
      </c>
      <c r="E22" s="329" t="s">
        <v>313</v>
      </c>
      <c r="F22" s="330" t="s">
        <v>62</v>
      </c>
      <c r="G22" s="330" t="s">
        <v>152</v>
      </c>
      <c r="H22" s="330"/>
      <c r="I22" s="91"/>
      <c r="J22" s="453">
        <v>7.94</v>
      </c>
      <c r="K22" s="458"/>
      <c r="L22" s="27" t="str">
        <f t="shared" si="0"/>
        <v>III A</v>
      </c>
      <c r="M22" s="331" t="s">
        <v>154</v>
      </c>
    </row>
    <row r="23" spans="1:13" ht="18" customHeight="1">
      <c r="A23" s="451">
        <v>17</v>
      </c>
      <c r="B23" s="17"/>
      <c r="C23" s="328" t="s">
        <v>105</v>
      </c>
      <c r="D23" s="327" t="s">
        <v>453</v>
      </c>
      <c r="E23" s="329" t="s">
        <v>454</v>
      </c>
      <c r="F23" s="330" t="s">
        <v>79</v>
      </c>
      <c r="G23" s="330" t="s">
        <v>207</v>
      </c>
      <c r="H23" s="330"/>
      <c r="I23" s="91"/>
      <c r="J23" s="453">
        <v>7.95</v>
      </c>
      <c r="K23" s="111"/>
      <c r="L23" s="27" t="str">
        <f t="shared" si="0"/>
        <v>III A</v>
      </c>
      <c r="M23" s="331" t="s">
        <v>942</v>
      </c>
    </row>
    <row r="24" spans="1:13" ht="18" customHeight="1">
      <c r="A24" s="451">
        <v>18</v>
      </c>
      <c r="B24" s="17"/>
      <c r="C24" s="328" t="s">
        <v>612</v>
      </c>
      <c r="D24" s="327" t="s">
        <v>613</v>
      </c>
      <c r="E24" s="329" t="s">
        <v>611</v>
      </c>
      <c r="F24" s="330" t="s">
        <v>57</v>
      </c>
      <c r="G24" s="330" t="s">
        <v>600</v>
      </c>
      <c r="H24" s="330"/>
      <c r="I24" s="91"/>
      <c r="J24" s="454">
        <v>7.95</v>
      </c>
      <c r="K24" s="111"/>
      <c r="L24" s="27" t="str">
        <f t="shared" si="0"/>
        <v>III A</v>
      </c>
      <c r="M24" s="331" t="s">
        <v>228</v>
      </c>
    </row>
    <row r="25" spans="1:13" ht="18" customHeight="1">
      <c r="A25" s="451">
        <v>19</v>
      </c>
      <c r="B25" s="17"/>
      <c r="C25" s="328" t="s">
        <v>88</v>
      </c>
      <c r="D25" s="327" t="s">
        <v>448</v>
      </c>
      <c r="E25" s="329" t="s">
        <v>449</v>
      </c>
      <c r="F25" s="330" t="s">
        <v>79</v>
      </c>
      <c r="G25" s="330" t="s">
        <v>207</v>
      </c>
      <c r="H25" s="330"/>
      <c r="I25" s="91"/>
      <c r="J25" s="453">
        <v>8.12</v>
      </c>
      <c r="K25" s="111"/>
      <c r="L25" s="27" t="str">
        <f t="shared" si="0"/>
        <v>I JA</v>
      </c>
      <c r="M25" s="331" t="s">
        <v>942</v>
      </c>
    </row>
    <row r="26" spans="1:13" ht="18" customHeight="1">
      <c r="A26" s="451">
        <v>20</v>
      </c>
      <c r="B26" s="17"/>
      <c r="C26" s="328" t="s">
        <v>766</v>
      </c>
      <c r="D26" s="327" t="s">
        <v>836</v>
      </c>
      <c r="E26" s="329" t="s">
        <v>837</v>
      </c>
      <c r="F26" s="330" t="s">
        <v>190</v>
      </c>
      <c r="G26" s="330" t="s">
        <v>181</v>
      </c>
      <c r="H26" s="330" t="s">
        <v>842</v>
      </c>
      <c r="I26" s="91"/>
      <c r="J26" s="454">
        <v>8.13</v>
      </c>
      <c r="K26" s="111"/>
      <c r="L26" s="27" t="str">
        <f t="shared" si="0"/>
        <v>I JA</v>
      </c>
      <c r="M26" s="331" t="s">
        <v>820</v>
      </c>
    </row>
    <row r="27" spans="1:13" ht="18" customHeight="1">
      <c r="A27" s="451">
        <v>21</v>
      </c>
      <c r="B27" s="17"/>
      <c r="C27" s="328" t="s">
        <v>63</v>
      </c>
      <c r="D27" s="327" t="s">
        <v>672</v>
      </c>
      <c r="E27" s="329" t="s">
        <v>673</v>
      </c>
      <c r="F27" s="330" t="s">
        <v>236</v>
      </c>
      <c r="G27" s="330" t="s">
        <v>662</v>
      </c>
      <c r="H27" s="330"/>
      <c r="I27" s="91"/>
      <c r="J27" s="454">
        <v>8.14</v>
      </c>
      <c r="K27" s="460"/>
      <c r="L27" s="27" t="str">
        <f t="shared" si="0"/>
        <v>I JA</v>
      </c>
      <c r="M27" s="331" t="s">
        <v>663</v>
      </c>
    </row>
    <row r="28" spans="1:13" ht="18" customHeight="1">
      <c r="A28" s="451">
        <v>22</v>
      </c>
      <c r="B28" s="17"/>
      <c r="C28" s="328" t="s">
        <v>415</v>
      </c>
      <c r="D28" s="327" t="s">
        <v>416</v>
      </c>
      <c r="E28" s="329" t="s">
        <v>417</v>
      </c>
      <c r="F28" s="330" t="s">
        <v>50</v>
      </c>
      <c r="G28" s="330" t="s">
        <v>424</v>
      </c>
      <c r="H28" s="330"/>
      <c r="I28" s="91"/>
      <c r="J28" s="454">
        <v>8.25</v>
      </c>
      <c r="K28" s="111"/>
      <c r="L28" s="27" t="str">
        <f t="shared" si="0"/>
        <v>I JA</v>
      </c>
      <c r="M28" s="331" t="s">
        <v>423</v>
      </c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Arnas</dc:creator>
  <cp:keywords/>
  <dc:description/>
  <cp:lastModifiedBy>Steponas</cp:lastModifiedBy>
  <cp:lastPrinted>2018-01-13T12:59:27Z</cp:lastPrinted>
  <dcterms:created xsi:type="dcterms:W3CDTF">2006-02-17T17:28:41Z</dcterms:created>
  <dcterms:modified xsi:type="dcterms:W3CDTF">2018-01-07T05:48:11Z</dcterms:modified>
  <cp:category/>
  <cp:version/>
  <cp:contentType/>
  <cp:contentStatus/>
</cp:coreProperties>
</file>