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0" yWindow="0" windowWidth="16380" windowHeight="8190" tabRatio="500"/>
  </bookViews>
  <sheets>
    <sheet name="Viršelis" sheetId="1" r:id="rId1"/>
    <sheet name="60bb V " sheetId="2" r:id="rId2"/>
    <sheet name="60 M" sheetId="3" r:id="rId3"/>
    <sheet name="60 M (G)" sheetId="4" r:id="rId4"/>
    <sheet name="60 V" sheetId="5" r:id="rId5"/>
    <sheet name="60 V (G)" sheetId="6" r:id="rId6"/>
    <sheet name="300 M" sheetId="7" r:id="rId7"/>
    <sheet name="300 M (G)" sheetId="8" r:id="rId8"/>
    <sheet name="300 V" sheetId="9" r:id="rId9"/>
    <sheet name="300 V (G)" sheetId="10" r:id="rId10"/>
    <sheet name="400 M" sheetId="11" r:id="rId11"/>
    <sheet name="400 V" sheetId="12" r:id="rId12"/>
    <sheet name="400 V (G)" sheetId="13" r:id="rId13"/>
    <sheet name="800 M" sheetId="14" r:id="rId14"/>
    <sheet name="800 V" sheetId="15" r:id="rId15"/>
    <sheet name="Tolis M" sheetId="16" r:id="rId16"/>
    <sheet name="Tolis V" sheetId="17" r:id="rId17"/>
    <sheet name="Aukštis M" sheetId="18" r:id="rId18"/>
    <sheet name="Aukštis V" sheetId="19" r:id="rId19"/>
    <sheet name=" Rutulys M" sheetId="20" r:id="rId20"/>
    <sheet name=" Rutulys V" sheetId="21" r:id="rId21"/>
  </sheets>
  <definedNames>
    <definedName name="Excel_BuiltIn__FilterDatabase" localSheetId="6">'300 M'!#REF!</definedName>
    <definedName name="Excel_BuiltIn__FilterDatabase" localSheetId="7">'300 M (G)'!#REF!</definedName>
    <definedName name="Excel_BuiltIn__FilterDatabase" localSheetId="8">'300 V'!#REF!</definedName>
    <definedName name="Excel_BuiltIn__FilterDatabase" localSheetId="9">'300 V (G)'!#REF!</definedName>
    <definedName name="Excel_BuiltIn__FilterDatabase" localSheetId="10">'400 M'!#REF!</definedName>
    <definedName name="Excel_BuiltIn__FilterDatabase" localSheetId="11">'400 V'!#REF!</definedName>
    <definedName name="Excel_BuiltIn__FilterDatabase" localSheetId="12">'400 V (G)'!#REF!</definedName>
    <definedName name="Excel_BuiltIn__FilterDatabase" localSheetId="2">'60 M'!#REF!</definedName>
    <definedName name="Excel_BuiltIn__FilterDatabase" localSheetId="3">'60 M (G)'!#REF!</definedName>
    <definedName name="Excel_BuiltIn__FilterDatabase" localSheetId="4">'60 V'!#REF!</definedName>
    <definedName name="Excel_BuiltIn__FilterDatabase" localSheetId="5">'60 V (G)'!#REF!</definedName>
    <definedName name="Excel_BuiltIn__FilterDatabase" localSheetId="1">'60bb V '!#REF!</definedName>
    <definedName name="Excel_BuiltIn__FilterDatabase" localSheetId="13">'800 M'!#REF!</definedName>
    <definedName name="Excel_BuiltIn__FilterDatabase" localSheetId="14">'800 V'!#REF!</definedName>
  </definedNames>
  <calcPr calcId="152511"/>
</workbook>
</file>

<file path=xl/calcChain.xml><?xml version="1.0" encoding="utf-8"?>
<calcChain xmlns="http://schemas.openxmlformats.org/spreadsheetml/2006/main">
  <c r="N10" i="20" l="1"/>
  <c r="M11" i="20"/>
  <c r="N11" i="20"/>
  <c r="M12" i="20"/>
  <c r="N12" i="20" s="1"/>
  <c r="M13" i="20"/>
  <c r="N13" i="20"/>
  <c r="M14" i="20"/>
  <c r="N14" i="20" s="1"/>
  <c r="M10" i="21"/>
  <c r="N10" i="21"/>
  <c r="M11" i="21"/>
  <c r="N11" i="21" s="1"/>
  <c r="M12" i="21"/>
  <c r="N12" i="21"/>
  <c r="M13" i="21"/>
  <c r="N13" i="21" s="1"/>
  <c r="M14" i="21"/>
  <c r="N14" i="21"/>
  <c r="M15" i="21"/>
  <c r="N15" i="21" s="1"/>
  <c r="M16" i="21"/>
  <c r="N16" i="21"/>
  <c r="M17" i="21"/>
  <c r="N17" i="21" s="1"/>
  <c r="M18" i="21"/>
  <c r="N18" i="21"/>
  <c r="M19" i="21"/>
  <c r="N19" i="21" s="1"/>
  <c r="M20" i="21"/>
  <c r="N20" i="21"/>
  <c r="M21" i="21"/>
  <c r="N21" i="21" s="1"/>
  <c r="M22" i="21"/>
  <c r="N22" i="21"/>
  <c r="M27" i="21"/>
  <c r="N27" i="21" s="1"/>
  <c r="M28" i="21"/>
  <c r="N28" i="21"/>
  <c r="M33" i="21"/>
  <c r="M34" i="21"/>
  <c r="G12" i="7"/>
  <c r="G13" i="7"/>
  <c r="G14" i="7"/>
  <c r="G18" i="7"/>
  <c r="G19" i="7"/>
  <c r="G20" i="7"/>
  <c r="G10" i="8"/>
  <c r="G11" i="8"/>
  <c r="G12" i="8"/>
  <c r="G13" i="8"/>
  <c r="G14" i="8"/>
  <c r="G15" i="8"/>
  <c r="G10" i="9"/>
  <c r="G11" i="9"/>
  <c r="G12" i="9"/>
  <c r="G13" i="9"/>
  <c r="G14" i="9"/>
  <c r="G17" i="9"/>
  <c r="G18" i="9"/>
  <c r="G20" i="9"/>
  <c r="G22" i="9"/>
  <c r="G23" i="9"/>
  <c r="G24" i="9"/>
  <c r="G26" i="9"/>
  <c r="G10" i="10"/>
  <c r="G11" i="10"/>
  <c r="G12" i="10"/>
  <c r="G13" i="10"/>
  <c r="G14" i="10"/>
  <c r="G15" i="10"/>
  <c r="G16" i="10"/>
  <c r="G17" i="10"/>
  <c r="G18" i="10"/>
  <c r="G19" i="10"/>
  <c r="G10" i="11"/>
  <c r="G11" i="11"/>
  <c r="G10" i="12"/>
  <c r="G11" i="12"/>
  <c r="G12" i="12"/>
  <c r="G13" i="12"/>
  <c r="G14" i="12"/>
  <c r="G16" i="12"/>
  <c r="G17" i="12"/>
  <c r="G18" i="12"/>
  <c r="G19" i="12"/>
  <c r="G10" i="13"/>
  <c r="G11" i="13"/>
  <c r="G12" i="13"/>
  <c r="G13" i="13"/>
  <c r="I10" i="3"/>
  <c r="I12" i="3"/>
  <c r="I13" i="3"/>
  <c r="I14" i="3"/>
  <c r="I17" i="3"/>
  <c r="I18" i="3"/>
  <c r="I19" i="3"/>
  <c r="I20" i="3"/>
  <c r="I21" i="3"/>
  <c r="I24" i="3"/>
  <c r="I25" i="3"/>
  <c r="I26" i="3"/>
  <c r="I27" i="3"/>
  <c r="I28" i="3"/>
  <c r="I10" i="4"/>
  <c r="I11" i="4"/>
  <c r="I12" i="4"/>
  <c r="I13" i="4"/>
  <c r="I14" i="4"/>
  <c r="I15" i="4"/>
  <c r="I18" i="4"/>
  <c r="I19" i="4"/>
  <c r="I20" i="4"/>
  <c r="I21" i="4"/>
  <c r="I22" i="4"/>
  <c r="I23" i="4"/>
  <c r="I25" i="4"/>
  <c r="I26" i="4"/>
  <c r="I10" i="5"/>
  <c r="I12" i="5"/>
  <c r="I13" i="5"/>
  <c r="I14" i="5"/>
  <c r="I15" i="5"/>
  <c r="I17" i="5"/>
  <c r="I19" i="5"/>
  <c r="I20" i="5"/>
  <c r="I21" i="5"/>
  <c r="I22" i="5"/>
  <c r="I25" i="5"/>
  <c r="I26" i="5"/>
  <c r="I27" i="5"/>
  <c r="I28" i="5"/>
  <c r="I31" i="5"/>
  <c r="I32" i="5"/>
  <c r="I33" i="5"/>
  <c r="I35" i="5"/>
  <c r="I36" i="5"/>
  <c r="I38" i="5"/>
  <c r="I39" i="5"/>
  <c r="I40" i="5"/>
  <c r="I42" i="5"/>
  <c r="I43" i="5"/>
  <c r="I45" i="5"/>
  <c r="I46" i="5"/>
  <c r="I47" i="5"/>
  <c r="I48" i="5"/>
  <c r="I49" i="5"/>
  <c r="I50" i="5"/>
  <c r="I10" i="6"/>
  <c r="I11" i="6"/>
  <c r="I12" i="6"/>
  <c r="I13" i="6"/>
  <c r="I14" i="6"/>
  <c r="I15" i="6"/>
  <c r="I18" i="6"/>
  <c r="I19" i="6"/>
  <c r="I20" i="6"/>
  <c r="I21" i="6"/>
  <c r="I22" i="6"/>
  <c r="I23" i="6"/>
  <c r="I25" i="6"/>
  <c r="I26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G9" i="2"/>
  <c r="G14" i="2"/>
  <c r="G15" i="2"/>
  <c r="G16" i="2"/>
  <c r="G17" i="2"/>
  <c r="H10" i="14"/>
  <c r="H11" i="14"/>
  <c r="H12" i="14"/>
  <c r="H10" i="15"/>
  <c r="H11" i="15"/>
  <c r="H12" i="15"/>
  <c r="H13" i="15"/>
  <c r="AO9" i="18"/>
  <c r="AO10" i="18"/>
  <c r="AO11" i="18"/>
  <c r="AO12" i="18"/>
  <c r="AO13" i="18"/>
  <c r="AR9" i="19"/>
  <c r="AR10" i="19"/>
  <c r="N9" i="16"/>
  <c r="O9" i="16" s="1"/>
  <c r="N10" i="16"/>
  <c r="O10" i="16"/>
  <c r="N11" i="16"/>
  <c r="O11" i="16" s="1"/>
  <c r="N12" i="16"/>
  <c r="O12" i="16"/>
  <c r="N13" i="16"/>
  <c r="O13" i="16" s="1"/>
  <c r="N14" i="16"/>
  <c r="O14" i="16"/>
  <c r="N15" i="16"/>
  <c r="O15" i="16" s="1"/>
  <c r="N16" i="16"/>
  <c r="O16" i="16"/>
  <c r="N17" i="16"/>
  <c r="O17" i="16" s="1"/>
  <c r="N18" i="16"/>
  <c r="O18" i="16"/>
  <c r="N19" i="16"/>
  <c r="N9" i="17"/>
  <c r="O9" i="17" s="1"/>
  <c r="N10" i="17"/>
  <c r="O10" i="17"/>
  <c r="N11" i="17"/>
  <c r="O11" i="17" s="1"/>
  <c r="N12" i="17"/>
  <c r="O12" i="17"/>
  <c r="N13" i="17"/>
  <c r="O13" i="17" s="1"/>
  <c r="N14" i="17"/>
  <c r="O14" i="17"/>
  <c r="N15" i="17"/>
  <c r="O15" i="17" s="1"/>
  <c r="N16" i="17"/>
  <c r="O16" i="17"/>
  <c r="N17" i="17"/>
  <c r="O17" i="17" s="1"/>
  <c r="N18" i="17"/>
  <c r="O18" i="17"/>
  <c r="O19" i="17"/>
  <c r="N20" i="17"/>
</calcChain>
</file>

<file path=xl/sharedStrings.xml><?xml version="1.0" encoding="utf-8"?>
<sst xmlns="http://schemas.openxmlformats.org/spreadsheetml/2006/main" count="1595" uniqueCount="440">
  <si>
    <t>PANEVĖŽIO ATVIRAS LENGVOSIOS ATLETIKOS ČEMPIONATAS</t>
  </si>
  <si>
    <t>IR JAUNIŲ PIRMENYBĖS</t>
  </si>
  <si>
    <t>20018 M. VASARIO MĖN. 2 D.</t>
  </si>
  <si>
    <t>PANEVĖŽYS, PKKSC LENGVOSIOS ATLETIKOS MANIEŽAS</t>
  </si>
  <si>
    <t>VARŽYBŲ VYRIAUSIASIS TEISĖJAS          REMIGIJUS JAKUBAUSKAS</t>
  </si>
  <si>
    <r>
      <rPr>
        <b/>
        <sz val="12"/>
        <rFont val="Times New Roman"/>
        <family val="1"/>
        <charset val="186"/>
      </rPr>
      <t xml:space="preserve">VARŽYBŲ TECHNINIS DELEGATAS           </t>
    </r>
    <r>
      <rPr>
        <b/>
        <sz val="12"/>
        <color indexed="8"/>
        <rFont val="Times New Roman"/>
        <family val="1"/>
      </rPr>
      <t>VIKTORAS ŠILINSKAS</t>
    </r>
  </si>
  <si>
    <t xml:space="preserve">PANEVĖŽIO ATVIRAS LENGVOSIOS ATLETIKOS ČEMPIONATAS </t>
  </si>
  <si>
    <t>2018 m. vasario 2 d.</t>
  </si>
  <si>
    <t>Panevėžys</t>
  </si>
  <si>
    <t>60 m b.b. bėgimas JAUNUOLIAMS</t>
  </si>
  <si>
    <t>0,990</t>
  </si>
  <si>
    <t>Vieta</t>
  </si>
  <si>
    <t>Vardas</t>
  </si>
  <si>
    <t>Pavardė</t>
  </si>
  <si>
    <t>Gim.data</t>
  </si>
  <si>
    <t>Komanda</t>
  </si>
  <si>
    <t>Rez.</t>
  </si>
  <si>
    <t>Kv.l.</t>
  </si>
  <si>
    <t>Treneris</t>
  </si>
  <si>
    <t>Gytis</t>
  </si>
  <si>
    <t>Petrusevičius</t>
  </si>
  <si>
    <t>2000-03-09</t>
  </si>
  <si>
    <t>Biržai</t>
  </si>
  <si>
    <t>V. Bagamolovas</t>
  </si>
  <si>
    <t>60 m b.b. bėgimas JAUNIAMS</t>
  </si>
  <si>
    <t>0,914</t>
  </si>
  <si>
    <t>Dovidas</t>
  </si>
  <si>
    <t>Petkevičius</t>
  </si>
  <si>
    <t>2001-02-12</t>
  </si>
  <si>
    <t>Elektrėnų S.C.</t>
  </si>
  <si>
    <t>R.Voronkova</t>
  </si>
  <si>
    <t xml:space="preserve">Aivaras </t>
  </si>
  <si>
    <t>Šedys</t>
  </si>
  <si>
    <t>2001-01-30</t>
  </si>
  <si>
    <t>A. Dobregienė</t>
  </si>
  <si>
    <t>Brazdžiūnas</t>
  </si>
  <si>
    <t>2001-02-02</t>
  </si>
  <si>
    <t>Ignas</t>
  </si>
  <si>
    <t>Dauknys</t>
  </si>
  <si>
    <t>2001-03-15</t>
  </si>
  <si>
    <t>DNS</t>
  </si>
  <si>
    <t>K. Sabalytė</t>
  </si>
  <si>
    <t>60 m bėgimas MOTERIMS IR JAUNĖMS</t>
  </si>
  <si>
    <t>1</t>
  </si>
  <si>
    <t>bėgimas</t>
  </si>
  <si>
    <t>Takas</t>
  </si>
  <si>
    <t>Vieta j.</t>
  </si>
  <si>
    <t>Rez.par.b.</t>
  </si>
  <si>
    <t>Rez.fin.</t>
  </si>
  <si>
    <t>Fausta</t>
  </si>
  <si>
    <t>Rutkauskaitė</t>
  </si>
  <si>
    <t>2002-02-18</t>
  </si>
  <si>
    <t>Utenos</t>
  </si>
  <si>
    <t>M.Saliamonas</t>
  </si>
  <si>
    <t>Akvilė</t>
  </si>
  <si>
    <t>Andriukaitytė</t>
  </si>
  <si>
    <t>Panevėžys-Šakiai</t>
  </si>
  <si>
    <t>R.Jakubauskas, A.Ulinskas</t>
  </si>
  <si>
    <t>Germantė</t>
  </si>
  <si>
    <t>Mikalajūnaitė</t>
  </si>
  <si>
    <t>2002-10-20</t>
  </si>
  <si>
    <t>Laura</t>
  </si>
  <si>
    <t>Pervenytė</t>
  </si>
  <si>
    <t>2000-10-05</t>
  </si>
  <si>
    <t>2</t>
  </si>
  <si>
    <t xml:space="preserve">Dija </t>
  </si>
  <si>
    <t>Bakutytė</t>
  </si>
  <si>
    <t>2003-10-21</t>
  </si>
  <si>
    <t xml:space="preserve">Gabrielė </t>
  </si>
  <si>
    <t>Kaminskaitė</t>
  </si>
  <si>
    <t>2000-05-11</t>
  </si>
  <si>
    <t>Panevėžys-Kėdainiai</t>
  </si>
  <si>
    <t>R.Jakubauskas, R.Sakalauskienė</t>
  </si>
  <si>
    <t>Irma</t>
  </si>
  <si>
    <t>Mačiukaitė</t>
  </si>
  <si>
    <t>1991-08-08</t>
  </si>
  <si>
    <t>Pasvalys</t>
  </si>
  <si>
    <t>K. Mačėnas</t>
  </si>
  <si>
    <t>Marta</t>
  </si>
  <si>
    <t>Exezarreta</t>
  </si>
  <si>
    <t>2002-11-16</t>
  </si>
  <si>
    <t>P. Fedorenka</t>
  </si>
  <si>
    <t>Monika</t>
  </si>
  <si>
    <t>Ubeikaitė</t>
  </si>
  <si>
    <t>2000-05-21</t>
  </si>
  <si>
    <t xml:space="preserve">Panevėžys-Utena </t>
  </si>
  <si>
    <t>R.Jakubauskas, M.Saliamonas</t>
  </si>
  <si>
    <t>3</t>
  </si>
  <si>
    <t>Otilija</t>
  </si>
  <si>
    <t>Aršvilaitė</t>
  </si>
  <si>
    <t>J. Kirilovienė</t>
  </si>
  <si>
    <t>Gerda</t>
  </si>
  <si>
    <t>Lipnevičiūtė</t>
  </si>
  <si>
    <t>2002-12-23</t>
  </si>
  <si>
    <t>V. Barvičiūtė</t>
  </si>
  <si>
    <t>Evelina</t>
  </si>
  <si>
    <t xml:space="preserve">Savickaitė </t>
  </si>
  <si>
    <t>2000-01-25</t>
  </si>
  <si>
    <t xml:space="preserve">A.Sniečkus </t>
  </si>
  <si>
    <t>Joginta</t>
  </si>
  <si>
    <t>Trečiokaitė</t>
  </si>
  <si>
    <t>2002-06-25</t>
  </si>
  <si>
    <t>S. Strelcovas</t>
  </si>
  <si>
    <t>Vesta</t>
  </si>
  <si>
    <t>Ručenko</t>
  </si>
  <si>
    <t>2003-05-23</t>
  </si>
  <si>
    <t>Panevėžys-Tauragė</t>
  </si>
  <si>
    <t>R.Jakubauskas, S.Bajorinaitė</t>
  </si>
  <si>
    <t>A</t>
  </si>
  <si>
    <t>finalas</t>
  </si>
  <si>
    <t>B</t>
  </si>
  <si>
    <t>DQ</t>
  </si>
  <si>
    <t>60 m bėgimas VYRAMS IR JAUNIAMS</t>
  </si>
  <si>
    <t>bėgims</t>
  </si>
  <si>
    <t xml:space="preserve">Kristijonas </t>
  </si>
  <si>
    <t>Žemaitis</t>
  </si>
  <si>
    <t>2002-04-15</t>
  </si>
  <si>
    <t>Mantas</t>
  </si>
  <si>
    <t>Šumskas</t>
  </si>
  <si>
    <t>2001-05-16</t>
  </si>
  <si>
    <t>I.Ivoškienė</t>
  </si>
  <si>
    <t>Kasparas</t>
  </si>
  <si>
    <t>Repšys</t>
  </si>
  <si>
    <t>1999-02-15</t>
  </si>
  <si>
    <t xml:space="preserve">Modestas </t>
  </si>
  <si>
    <t>Kavaliauskas</t>
  </si>
  <si>
    <t>2002-02-12</t>
  </si>
  <si>
    <t>Arnas</t>
  </si>
  <si>
    <t>Jankauskas</t>
  </si>
  <si>
    <t>2002-04-26</t>
  </si>
  <si>
    <t>E.Žilys</t>
  </si>
  <si>
    <t>Lukas</t>
  </si>
  <si>
    <t>Eigėlis</t>
  </si>
  <si>
    <t>2000-04-11</t>
  </si>
  <si>
    <t>Darius</t>
  </si>
  <si>
    <t>Valaitis</t>
  </si>
  <si>
    <t>2003-01-13</t>
  </si>
  <si>
    <t>Loretis</t>
  </si>
  <si>
    <t>Šnioka</t>
  </si>
  <si>
    <t>2002-05-31</t>
  </si>
  <si>
    <t xml:space="preserve">Erikas </t>
  </si>
  <si>
    <t>Katinas</t>
  </si>
  <si>
    <t>2002-09-10</t>
  </si>
  <si>
    <t>Edvinas</t>
  </si>
  <si>
    <t>Jakštas</t>
  </si>
  <si>
    <t>1999-06-02</t>
  </si>
  <si>
    <t>Domantas</t>
  </si>
  <si>
    <t>Dobrega</t>
  </si>
  <si>
    <t>1999-05-03</t>
  </si>
  <si>
    <t>Marius</t>
  </si>
  <si>
    <t>Redas</t>
  </si>
  <si>
    <t>Šimoliūnas</t>
  </si>
  <si>
    <t>2002-01-15</t>
  </si>
  <si>
    <t>E.Žilys, Z.Balčiauskas</t>
  </si>
  <si>
    <t>Renatas</t>
  </si>
  <si>
    <t>Paberalis</t>
  </si>
  <si>
    <t>1999-07-04</t>
  </si>
  <si>
    <t>A.Valatkevičius</t>
  </si>
  <si>
    <t>Justinas</t>
  </si>
  <si>
    <t>Jurkevičius</t>
  </si>
  <si>
    <t>2001 03 17</t>
  </si>
  <si>
    <t>Paulius</t>
  </si>
  <si>
    <t>Jackevičius</t>
  </si>
  <si>
    <t>2002-06-29</t>
  </si>
  <si>
    <t>Mindaugas</t>
  </si>
  <si>
    <t>Berdešius</t>
  </si>
  <si>
    <t>2002-07-06</t>
  </si>
  <si>
    <t>4</t>
  </si>
  <si>
    <t>Dominykas</t>
  </si>
  <si>
    <t>Urbonas</t>
  </si>
  <si>
    <t>1997-06-25</t>
  </si>
  <si>
    <t>Šiauliai</t>
  </si>
  <si>
    <t>L.Maceika</t>
  </si>
  <si>
    <t>Matas</t>
  </si>
  <si>
    <t>Miškinis</t>
  </si>
  <si>
    <t>Vidmantas</t>
  </si>
  <si>
    <t>Gelūnas</t>
  </si>
  <si>
    <t>2002-07-16</t>
  </si>
  <si>
    <t>Tomas</t>
  </si>
  <si>
    <t>Balčiūnas</t>
  </si>
  <si>
    <t>2001-08-24</t>
  </si>
  <si>
    <t>5</t>
  </si>
  <si>
    <t>Rolandas</t>
  </si>
  <si>
    <t>Tichonovičius</t>
  </si>
  <si>
    <t>2002-02-19</t>
  </si>
  <si>
    <t>Kristupas</t>
  </si>
  <si>
    <t>Stukas</t>
  </si>
  <si>
    <t>2001-03-21</t>
  </si>
  <si>
    <t>Žygimantas</t>
  </si>
  <si>
    <t>Gabulas</t>
  </si>
  <si>
    <t>1995-01-13</t>
  </si>
  <si>
    <t>Savarankiškai</t>
  </si>
  <si>
    <t>Normantas</t>
  </si>
  <si>
    <t>Jasnauskas</t>
  </si>
  <si>
    <t>2002-05-23</t>
  </si>
  <si>
    <t>Deividas</t>
  </si>
  <si>
    <t>Feldmanas</t>
  </si>
  <si>
    <t>1999-02-08</t>
  </si>
  <si>
    <t>6</t>
  </si>
  <si>
    <t>Tijus</t>
  </si>
  <si>
    <t>Švilpa</t>
  </si>
  <si>
    <t>2002-02-15</t>
  </si>
  <si>
    <t>Seikauskas</t>
  </si>
  <si>
    <t>2001-05-08</t>
  </si>
  <si>
    <t>Kučinskas</t>
  </si>
  <si>
    <t>1995-05-06</t>
  </si>
  <si>
    <t>L.Maceika,V.Bogomolovas</t>
  </si>
  <si>
    <t>Jasiūnas</t>
  </si>
  <si>
    <t>1999-05-09</t>
  </si>
  <si>
    <t>Andres</t>
  </si>
  <si>
    <t>2000-05-02</t>
  </si>
  <si>
    <t>300 m bėgimas JAUNĖMS</t>
  </si>
  <si>
    <t xml:space="preserve">Ugnė </t>
  </si>
  <si>
    <t xml:space="preserve">Sundejevaitė </t>
  </si>
  <si>
    <t>2003-12-17</t>
  </si>
  <si>
    <t xml:space="preserve">Miglė </t>
  </si>
  <si>
    <t xml:space="preserve">Mincytė </t>
  </si>
  <si>
    <t>2003-03-12</t>
  </si>
  <si>
    <t>Sandra</t>
  </si>
  <si>
    <t>Kalpokovaitė</t>
  </si>
  <si>
    <t>2002-06-17</t>
  </si>
  <si>
    <t>300 m bėgimas JAUNIAMS</t>
  </si>
  <si>
    <t>Mackevičius</t>
  </si>
  <si>
    <t>2003-06-08</t>
  </si>
  <si>
    <t>Mažvydas</t>
  </si>
  <si>
    <t>Bivainis</t>
  </si>
  <si>
    <t>2001-02-08</t>
  </si>
  <si>
    <t>Jonas</t>
  </si>
  <si>
    <t>Jurkus</t>
  </si>
  <si>
    <t>2001-12-27</t>
  </si>
  <si>
    <t>Pranas Šaučikovas, Mindaugas Malinauskas</t>
  </si>
  <si>
    <t xml:space="preserve">Lukas </t>
  </si>
  <si>
    <t>Janiulis</t>
  </si>
  <si>
    <t>400 m bėgimas MOTERIMS</t>
  </si>
  <si>
    <t>Asta</t>
  </si>
  <si>
    <t>Strumbylaitė</t>
  </si>
  <si>
    <t>1999-09-14</t>
  </si>
  <si>
    <t xml:space="preserve">Samanta </t>
  </si>
  <si>
    <t xml:space="preserve">Banionytė </t>
  </si>
  <si>
    <t>2001-12-10</t>
  </si>
  <si>
    <t>400 m bėgimas VYRAMS</t>
  </si>
  <si>
    <t>Navickas</t>
  </si>
  <si>
    <t>2000-12-17</t>
  </si>
  <si>
    <t>Rytis</t>
  </si>
  <si>
    <t>Ašmena</t>
  </si>
  <si>
    <t>2001-06-29</t>
  </si>
  <si>
    <t>Modestas</t>
  </si>
  <si>
    <t>2000-08-21</t>
  </si>
  <si>
    <t>Malinauskas</t>
  </si>
  <si>
    <t>1990-08-27</t>
  </si>
  <si>
    <t>A.Kitanov, R.Razmaitė</t>
  </si>
  <si>
    <t>1999-06-03</t>
  </si>
  <si>
    <t>800 m bėgimas MOTERIMS IR JAUNĖMS</t>
  </si>
  <si>
    <t>Gabija</t>
  </si>
  <si>
    <t>Galvydytė</t>
  </si>
  <si>
    <t>2000-01-17</t>
  </si>
  <si>
    <t xml:space="preserve">Panevėžys-Jonava </t>
  </si>
  <si>
    <t>A. ir M.Sniečkus, V.Lebeckienė</t>
  </si>
  <si>
    <t>Eimantė</t>
  </si>
  <si>
    <t>Ramoškaitė</t>
  </si>
  <si>
    <t>2001-12-12</t>
  </si>
  <si>
    <t xml:space="preserve">A. ir M. Sniečkus </t>
  </si>
  <si>
    <t>Gabrielė</t>
  </si>
  <si>
    <t>Garbauskaitė</t>
  </si>
  <si>
    <t>2002-05-14</t>
  </si>
  <si>
    <t>Šarūnė</t>
  </si>
  <si>
    <t>Avižienytė</t>
  </si>
  <si>
    <t>2001-02-24</t>
  </si>
  <si>
    <t>Austėja</t>
  </si>
  <si>
    <t>Mitkutė</t>
  </si>
  <si>
    <t>800 m bėgimas VYRAMS IR JAUNIAMS</t>
  </si>
  <si>
    <t>V. j.</t>
  </si>
  <si>
    <t>Rokas</t>
  </si>
  <si>
    <t xml:space="preserve">Armandas </t>
  </si>
  <si>
    <t>Balčius</t>
  </si>
  <si>
    <t>1999-08-21</t>
  </si>
  <si>
    <t>Tadas</t>
  </si>
  <si>
    <t>Matijošius</t>
  </si>
  <si>
    <t>2002-04-06</t>
  </si>
  <si>
    <t xml:space="preserve">Darius </t>
  </si>
  <si>
    <t>Kriukovskis</t>
  </si>
  <si>
    <t>2001-10-24</t>
  </si>
  <si>
    <t xml:space="preserve">Domantas </t>
  </si>
  <si>
    <t xml:space="preserve">Jakimavičius </t>
  </si>
  <si>
    <t>1999-02-18</t>
  </si>
  <si>
    <t>Povilas</t>
  </si>
  <si>
    <t>Misevičius</t>
  </si>
  <si>
    <t>2002-12-08</t>
  </si>
  <si>
    <t>DNF</t>
  </si>
  <si>
    <t>Šuolis į tolį MOTERIMS IR JAUNĖMS</t>
  </si>
  <si>
    <t>Bandymai</t>
  </si>
  <si>
    <t>Eilė</t>
  </si>
  <si>
    <t>Urtė</t>
  </si>
  <si>
    <t>Bačianskaitė</t>
  </si>
  <si>
    <t>2000-09-17</t>
  </si>
  <si>
    <t>x</t>
  </si>
  <si>
    <t>Čeponytė</t>
  </si>
  <si>
    <t>2002-06-27</t>
  </si>
  <si>
    <t xml:space="preserve">Raminta </t>
  </si>
  <si>
    <t>Klimasauskaite</t>
  </si>
  <si>
    <t>J. Baikštienė</t>
  </si>
  <si>
    <t>Agota</t>
  </si>
  <si>
    <t>Žurauskaitė</t>
  </si>
  <si>
    <t>2004-02-08</t>
  </si>
  <si>
    <t>A. Dobregienė, E. Barisienė</t>
  </si>
  <si>
    <t>Domantė</t>
  </si>
  <si>
    <t>Lyškutė</t>
  </si>
  <si>
    <t>2001-06-24</t>
  </si>
  <si>
    <t>Martyna</t>
  </si>
  <si>
    <t>Paulauskaitė</t>
  </si>
  <si>
    <t>Kėdainiai</t>
  </si>
  <si>
    <t>V.Kiaulakis</t>
  </si>
  <si>
    <t xml:space="preserve">Ieva </t>
  </si>
  <si>
    <t>Strautininkaitė</t>
  </si>
  <si>
    <t>1999-06-30</t>
  </si>
  <si>
    <t xml:space="preserve">Akvilė </t>
  </si>
  <si>
    <t>Ranonytė</t>
  </si>
  <si>
    <t xml:space="preserve">Andželika </t>
  </si>
  <si>
    <t>Morkūnaitė</t>
  </si>
  <si>
    <t>1999-12-04</t>
  </si>
  <si>
    <t>Deimantė</t>
  </si>
  <si>
    <t>Liaudanskaitė</t>
  </si>
  <si>
    <t>Šuolis į tolį VYRAMS IR JAUNIAMS</t>
  </si>
  <si>
    <t xml:space="preserve">Jonas </t>
  </si>
  <si>
    <t>Andriulis</t>
  </si>
  <si>
    <t>1993-06-23</t>
  </si>
  <si>
    <t>D.Maceikienė</t>
  </si>
  <si>
    <t>Armandas</t>
  </si>
  <si>
    <t>Gegieckas</t>
  </si>
  <si>
    <t>2001-08-22</t>
  </si>
  <si>
    <t>Dovydas</t>
  </si>
  <si>
    <t>Pinas</t>
  </si>
  <si>
    <t>1999-01-15</t>
  </si>
  <si>
    <t>Vilius</t>
  </si>
  <si>
    <t>Rečiūnas</t>
  </si>
  <si>
    <t>2003-02-19</t>
  </si>
  <si>
    <t>Sapatka</t>
  </si>
  <si>
    <t>2004-01-19</t>
  </si>
  <si>
    <t>Pulauskas</t>
  </si>
  <si>
    <t>2001-05-30</t>
  </si>
  <si>
    <t>Šuolis į aukštį MOTERIMS IR JAUNĖMS</t>
  </si>
  <si>
    <t>1,30</t>
  </si>
  <si>
    <t>1,35</t>
  </si>
  <si>
    <t>1,40</t>
  </si>
  <si>
    <t>1,45</t>
  </si>
  <si>
    <t>1,50</t>
  </si>
  <si>
    <t>1,55</t>
  </si>
  <si>
    <t>1,60</t>
  </si>
  <si>
    <t>1,65</t>
  </si>
  <si>
    <t>1,70</t>
  </si>
  <si>
    <t>1,75</t>
  </si>
  <si>
    <t>1,78</t>
  </si>
  <si>
    <t>Ineta</t>
  </si>
  <si>
    <t>Šeflerytė</t>
  </si>
  <si>
    <t>1992-12-12</t>
  </si>
  <si>
    <t>0</t>
  </si>
  <si>
    <t>x0</t>
  </si>
  <si>
    <t>xxx</t>
  </si>
  <si>
    <t>R.Jakubauskas</t>
  </si>
  <si>
    <t>xx0</t>
  </si>
  <si>
    <t>Gertrūda</t>
  </si>
  <si>
    <t>Petrulytė</t>
  </si>
  <si>
    <t>2003-07-30</t>
  </si>
  <si>
    <t>xx</t>
  </si>
  <si>
    <t>Šuolis į aukštį VYRAMS IR JAUNIAMS</t>
  </si>
  <si>
    <t>1,80</t>
  </si>
  <si>
    <t>1,85</t>
  </si>
  <si>
    <t>1,90</t>
  </si>
  <si>
    <t>1,95</t>
  </si>
  <si>
    <t xml:space="preserve">     -</t>
  </si>
  <si>
    <t>Miliauskas</t>
  </si>
  <si>
    <t xml:space="preserve"> Kėdainiai</t>
  </si>
  <si>
    <t>III A</t>
  </si>
  <si>
    <t>2001-09-27</t>
  </si>
  <si>
    <t>II JA</t>
  </si>
  <si>
    <t>Rutulio stūmimas JAUNĖMS</t>
  </si>
  <si>
    <t>3 kg</t>
  </si>
  <si>
    <t>Sonata</t>
  </si>
  <si>
    <t>Rudytė</t>
  </si>
  <si>
    <t>2001 02 14</t>
  </si>
  <si>
    <t>Vilnius-Rokiškis</t>
  </si>
  <si>
    <t xml:space="preserve">J.Radžius, R.Šinkūnas </t>
  </si>
  <si>
    <t>Gintarė</t>
  </si>
  <si>
    <t>2002 03 25</t>
  </si>
  <si>
    <t>Vilnius-Vilkyčiai</t>
  </si>
  <si>
    <t>J.Radžius, B.Mulskis</t>
  </si>
  <si>
    <t>Airūnė</t>
  </si>
  <si>
    <t>Šutaitė</t>
  </si>
  <si>
    <t>2004-07-05</t>
  </si>
  <si>
    <t>Rokiškio r.</t>
  </si>
  <si>
    <t>R.Šinkūnas</t>
  </si>
  <si>
    <t>Ugnė</t>
  </si>
  <si>
    <t>Perednytė</t>
  </si>
  <si>
    <t>2001-02-13</t>
  </si>
  <si>
    <t>Svidraitė</t>
  </si>
  <si>
    <t>2002-03-06</t>
  </si>
  <si>
    <t>Rutulio stūmimas JAUNIAMS</t>
  </si>
  <si>
    <t>5 kg</t>
  </si>
  <si>
    <t>Karolis</t>
  </si>
  <si>
    <t>Gelažius</t>
  </si>
  <si>
    <t>2002 03 21</t>
  </si>
  <si>
    <t>Vilnius-Joniškis</t>
  </si>
  <si>
    <t>J.Radžius, R.Prokopenko</t>
  </si>
  <si>
    <t>Simonas</t>
  </si>
  <si>
    <t>Bakanas</t>
  </si>
  <si>
    <t>2002-03-25</t>
  </si>
  <si>
    <t>V. Zarankienė</t>
  </si>
  <si>
    <t>V. Ščevinskas</t>
  </si>
  <si>
    <t xml:space="preserve">Martynas </t>
  </si>
  <si>
    <t>Sesickas</t>
  </si>
  <si>
    <t>Sabaliauskas</t>
  </si>
  <si>
    <t>2001</t>
  </si>
  <si>
    <t>Palionis</t>
  </si>
  <si>
    <t>Susnys</t>
  </si>
  <si>
    <t>2002</t>
  </si>
  <si>
    <t xml:space="preserve">Karolis </t>
  </si>
  <si>
    <t>Gūra</t>
  </si>
  <si>
    <t>Briedis</t>
  </si>
  <si>
    <t>Nojus</t>
  </si>
  <si>
    <t>Masiliūnas</t>
  </si>
  <si>
    <t xml:space="preserve">Sigitas </t>
  </si>
  <si>
    <t>Lasevičius</t>
  </si>
  <si>
    <t>2001-02-07</t>
  </si>
  <si>
    <t>Rutulio stūmimas JAUNUČIAI</t>
  </si>
  <si>
    <t>4 kg</t>
  </si>
  <si>
    <t>b/k</t>
  </si>
  <si>
    <t>Domas</t>
  </si>
  <si>
    <t>Kanaverskis</t>
  </si>
  <si>
    <t>2003</t>
  </si>
  <si>
    <t>Benas</t>
  </si>
  <si>
    <t>Bareikis</t>
  </si>
  <si>
    <t>Rutulio stūmimas JAUNIMAS</t>
  </si>
  <si>
    <t>6 kg</t>
  </si>
  <si>
    <t>Augustinas</t>
  </si>
  <si>
    <t>Giedraitis</t>
  </si>
  <si>
    <t>1999-03-22</t>
  </si>
  <si>
    <t>II A</t>
  </si>
  <si>
    <t>E.Žilys. . Z.Balčiauskas</t>
  </si>
  <si>
    <t>Ažubalis</t>
  </si>
  <si>
    <t>J.Auga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</si>
</sst>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m:ss.00"/>
  </numFmts>
  <fonts count="63" x14ac:knownFonts="1">
    <font>
      <sz val="11"/>
      <color indexed="8"/>
      <name val="Calibri"/>
      <family val="2"/>
      <charset val="186"/>
    </font>
    <font>
      <b/>
      <sz val="24"/>
      <color indexed="8"/>
      <name val="Calibri"/>
      <family val="2"/>
      <charset val="186"/>
    </font>
    <font>
      <sz val="18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10"/>
      <color indexed="63"/>
      <name val="Calibri"/>
      <family val="2"/>
      <charset val="186"/>
    </font>
    <font>
      <i/>
      <sz val="10"/>
      <color indexed="23"/>
      <name val="Calibri"/>
      <family val="2"/>
      <charset val="186"/>
    </font>
    <font>
      <sz val="10"/>
      <color indexed="58"/>
      <name val="Calibri"/>
      <family val="2"/>
      <charset val="186"/>
    </font>
    <font>
      <sz val="10"/>
      <color indexed="19"/>
      <name val="Calibri"/>
      <family val="2"/>
      <charset val="186"/>
    </font>
    <font>
      <sz val="10"/>
      <color indexed="16"/>
      <name val="Calibri"/>
      <family val="2"/>
      <charset val="186"/>
    </font>
    <font>
      <b/>
      <sz val="10"/>
      <color indexed="9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9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name val="Arial"/>
      <charset val="186"/>
    </font>
    <font>
      <sz val="10"/>
      <color indexed="8"/>
      <name val="Arial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24"/>
      <name val="Arial"/>
      <family val="2"/>
      <charset val="186"/>
    </font>
    <font>
      <b/>
      <sz val="18"/>
      <name val="Times New Roman"/>
      <family val="1"/>
      <charset val="186"/>
    </font>
    <font>
      <sz val="18"/>
      <name val="Times New Roman"/>
      <family val="1"/>
      <charset val="186"/>
    </font>
    <font>
      <sz val="18"/>
      <name val="Arial"/>
      <family val="2"/>
      <charset val="186"/>
    </font>
    <font>
      <b/>
      <sz val="24"/>
      <name val="Arial"/>
      <family val="2"/>
      <charset val="186"/>
    </font>
    <font>
      <b/>
      <sz val="24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Calibri"/>
      <family val="2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7"/>
      <name val="Times New Roman"/>
      <family val="1"/>
      <charset val="186"/>
    </font>
    <font>
      <sz val="2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26" borderId="1" applyNumberFormat="0" applyAlignment="0" applyProtection="0"/>
    <xf numFmtId="0" fontId="18" fillId="26" borderId="1" applyNumberFormat="0" applyAlignment="0" applyProtection="0"/>
    <xf numFmtId="0" fontId="19" fillId="27" borderId="5" applyNumberFormat="0" applyAlignment="0" applyProtection="0"/>
    <xf numFmtId="0" fontId="19" fillId="27" borderId="5" applyNumberFormat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2" fillId="26" borderId="6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28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26" fillId="0" borderId="0"/>
    <xf numFmtId="0" fontId="25" fillId="0" borderId="0"/>
    <xf numFmtId="0" fontId="28" fillId="0" borderId="0"/>
    <xf numFmtId="0" fontId="29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62" fillId="2" borderId="8" applyNumberFormat="0" applyAlignment="0" applyProtection="0"/>
    <xf numFmtId="0" fontId="22" fillId="26" borderId="6" applyNumberFormat="0" applyAlignment="0" applyProtection="0"/>
    <xf numFmtId="0" fontId="25" fillId="0" borderId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8" fillId="0" borderId="0"/>
    <xf numFmtId="0" fontId="33" fillId="0" borderId="0" applyNumberFormat="0" applyFill="0" applyBorder="0" applyAlignment="0" applyProtection="0"/>
    <xf numFmtId="0" fontId="25" fillId="0" borderId="0"/>
  </cellStyleXfs>
  <cellXfs count="203">
    <xf numFmtId="0" fontId="0" fillId="0" borderId="0" xfId="0"/>
    <xf numFmtId="0" fontId="0" fillId="0" borderId="10" xfId="0" applyBorder="1"/>
    <xf numFmtId="0" fontId="34" fillId="0" borderId="0" xfId="0" applyFont="1"/>
    <xf numFmtId="0" fontId="34" fillId="0" borderId="10" xfId="0" applyFont="1" applyBorder="1"/>
    <xf numFmtId="0" fontId="35" fillId="0" borderId="0" xfId="0" applyFont="1"/>
    <xf numFmtId="49" fontId="36" fillId="0" borderId="0" xfId="0" applyNumberFormat="1" applyFont="1"/>
    <xf numFmtId="0" fontId="36" fillId="0" borderId="0" xfId="0" applyFont="1"/>
    <xf numFmtId="49" fontId="36" fillId="0" borderId="0" xfId="0" applyNumberFormat="1" applyFont="1" applyAlignment="1">
      <alignment horizontal="left"/>
    </xf>
    <xf numFmtId="0" fontId="37" fillId="0" borderId="0" xfId="0" applyFont="1"/>
    <xf numFmtId="0" fontId="38" fillId="0" borderId="0" xfId="0" applyFont="1"/>
    <xf numFmtId="0" fontId="38" fillId="0" borderId="10" xfId="0" applyFont="1" applyBorder="1"/>
    <xf numFmtId="0" fontId="39" fillId="0" borderId="0" xfId="0" applyFont="1"/>
    <xf numFmtId="49" fontId="39" fillId="0" borderId="0" xfId="0" applyNumberFormat="1" applyFont="1"/>
    <xf numFmtId="49" fontId="35" fillId="0" borderId="0" xfId="0" applyNumberFormat="1" applyFont="1" applyAlignment="1">
      <alignment horizontal="left"/>
    </xf>
    <xf numFmtId="0" fontId="40" fillId="0" borderId="0" xfId="0" applyFont="1"/>
    <xf numFmtId="49" fontId="41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left"/>
    </xf>
    <xf numFmtId="49" fontId="40" fillId="0" borderId="0" xfId="0" applyNumberFormat="1" applyFont="1"/>
    <xf numFmtId="49" fontId="41" fillId="0" borderId="0" xfId="0" applyNumberFormat="1" applyFont="1"/>
    <xf numFmtId="0" fontId="0" fillId="0" borderId="11" xfId="0" applyBorder="1"/>
    <xf numFmtId="0" fontId="0" fillId="0" borderId="0" xfId="0" applyBorder="1"/>
    <xf numFmtId="0" fontId="0" fillId="0" borderId="12" xfId="0" applyBorder="1"/>
    <xf numFmtId="49" fontId="42" fillId="0" borderId="0" xfId="0" applyNumberFormat="1" applyFont="1"/>
    <xf numFmtId="0" fontId="0" fillId="0" borderId="13" xfId="0" applyBorder="1"/>
    <xf numFmtId="0" fontId="43" fillId="0" borderId="0" xfId="0" applyFont="1"/>
    <xf numFmtId="49" fontId="43" fillId="0" borderId="0" xfId="0" applyNumberFormat="1" applyFont="1" applyAlignment="1">
      <alignment horizontal="left"/>
    </xf>
    <xf numFmtId="49" fontId="43" fillId="0" borderId="0" xfId="0" applyNumberFormat="1" applyFont="1"/>
    <xf numFmtId="0" fontId="45" fillId="0" borderId="0" xfId="99" applyFont="1"/>
    <xf numFmtId="49" fontId="45" fillId="0" borderId="0" xfId="99" applyNumberFormat="1" applyFont="1" applyAlignment="1">
      <alignment horizontal="left"/>
    </xf>
    <xf numFmtId="0" fontId="45" fillId="0" borderId="0" xfId="99" applyFont="1" applyAlignment="1">
      <alignment horizontal="left"/>
    </xf>
    <xf numFmtId="49" fontId="45" fillId="0" borderId="0" xfId="99" applyNumberFormat="1" applyFont="1" applyAlignment="1">
      <alignment horizontal="center"/>
    </xf>
    <xf numFmtId="49" fontId="46" fillId="0" borderId="0" xfId="99" applyNumberFormat="1" applyFont="1" applyAlignment="1">
      <alignment horizontal="center"/>
    </xf>
    <xf numFmtId="0" fontId="41" fillId="0" borderId="0" xfId="99" applyFont="1"/>
    <xf numFmtId="0" fontId="43" fillId="0" borderId="0" xfId="99" applyNumberFormat="1" applyFont="1"/>
    <xf numFmtId="0" fontId="43" fillId="0" borderId="0" xfId="99" applyNumberFormat="1" applyFont="1" applyAlignment="1">
      <alignment horizontal="right"/>
    </xf>
    <xf numFmtId="0" fontId="43" fillId="0" borderId="0" xfId="99" applyNumberFormat="1" applyFont="1" applyAlignment="1">
      <alignment horizontal="left"/>
    </xf>
    <xf numFmtId="0" fontId="43" fillId="0" borderId="0" xfId="99" applyNumberFormat="1" applyFont="1" applyAlignment="1">
      <alignment horizontal="center"/>
    </xf>
    <xf numFmtId="0" fontId="40" fillId="0" borderId="0" xfId="99" applyNumberFormat="1" applyFont="1" applyAlignment="1">
      <alignment horizontal="right"/>
    </xf>
    <xf numFmtId="0" fontId="41" fillId="0" borderId="0" xfId="100" applyFont="1"/>
    <xf numFmtId="49" fontId="41" fillId="0" borderId="0" xfId="100" applyNumberFormat="1" applyFont="1"/>
    <xf numFmtId="0" fontId="41" fillId="0" borderId="0" xfId="100" applyNumberFormat="1" applyFont="1"/>
    <xf numFmtId="164" fontId="41" fillId="0" borderId="0" xfId="100" applyNumberFormat="1" applyFont="1" applyAlignment="1">
      <alignment horizontal="right"/>
    </xf>
    <xf numFmtId="0" fontId="41" fillId="0" borderId="0" xfId="100" applyNumberFormat="1" applyFont="1" applyAlignment="1">
      <alignment horizontal="left"/>
    </xf>
    <xf numFmtId="0" fontId="41" fillId="0" borderId="0" xfId="99" applyNumberFormat="1" applyFont="1"/>
    <xf numFmtId="0" fontId="41" fillId="0" borderId="0" xfId="99" applyNumberFormat="1" applyFont="1" applyAlignment="1">
      <alignment horizontal="right"/>
    </xf>
    <xf numFmtId="0" fontId="41" fillId="0" borderId="0" xfId="99" applyNumberFormat="1" applyFont="1" applyAlignment="1">
      <alignment horizontal="left"/>
    </xf>
    <xf numFmtId="0" fontId="41" fillId="0" borderId="0" xfId="99" applyNumberFormat="1" applyFont="1" applyAlignment="1">
      <alignment horizontal="center"/>
    </xf>
    <xf numFmtId="0" fontId="41" fillId="0" borderId="0" xfId="99" applyNumberFormat="1" applyFont="1" applyFill="1"/>
    <xf numFmtId="0" fontId="41" fillId="0" borderId="0" xfId="99" applyNumberFormat="1" applyFont="1" applyFill="1" applyAlignment="1">
      <alignment horizontal="right"/>
    </xf>
    <xf numFmtId="0" fontId="47" fillId="0" borderId="0" xfId="99" applyFont="1"/>
    <xf numFmtId="0" fontId="46" fillId="0" borderId="0" xfId="99" applyFont="1"/>
    <xf numFmtId="49" fontId="46" fillId="0" borderId="0" xfId="99" applyNumberFormat="1" applyFont="1" applyAlignment="1">
      <alignment horizontal="left"/>
    </xf>
    <xf numFmtId="0" fontId="48" fillId="0" borderId="0" xfId="99" applyFont="1"/>
    <xf numFmtId="49" fontId="48" fillId="0" borderId="0" xfId="99" applyNumberFormat="1" applyFont="1" applyAlignment="1">
      <alignment horizontal="right"/>
    </xf>
    <xf numFmtId="49" fontId="46" fillId="0" borderId="0" xfId="99" applyNumberFormat="1" applyFont="1"/>
    <xf numFmtId="0" fontId="48" fillId="0" borderId="14" xfId="99" applyFont="1" applyBorder="1" applyAlignment="1">
      <alignment horizontal="center"/>
    </xf>
    <xf numFmtId="0" fontId="48" fillId="0" borderId="15" xfId="99" applyFont="1" applyBorder="1" applyAlignment="1">
      <alignment horizontal="right"/>
    </xf>
    <xf numFmtId="0" fontId="48" fillId="0" borderId="16" xfId="99" applyFont="1" applyBorder="1" applyAlignment="1">
      <alignment horizontal="left"/>
    </xf>
    <xf numFmtId="49" fontId="48" fillId="0" borderId="17" xfId="99" applyNumberFormat="1" applyFont="1" applyBorder="1" applyAlignment="1">
      <alignment horizontal="left"/>
    </xf>
    <xf numFmtId="0" fontId="48" fillId="0" borderId="17" xfId="99" applyFont="1" applyBorder="1" applyAlignment="1">
      <alignment horizontal="left"/>
    </xf>
    <xf numFmtId="49" fontId="48" fillId="0" borderId="17" xfId="99" applyNumberFormat="1" applyFont="1" applyBorder="1" applyAlignment="1">
      <alignment horizontal="center"/>
    </xf>
    <xf numFmtId="49" fontId="48" fillId="0" borderId="15" xfId="99" applyNumberFormat="1" applyFont="1" applyBorder="1" applyAlignment="1">
      <alignment horizontal="center"/>
    </xf>
    <xf numFmtId="0" fontId="48" fillId="0" borderId="18" xfId="99" applyFont="1" applyBorder="1" applyAlignment="1">
      <alignment horizontal="center"/>
    </xf>
    <xf numFmtId="0" fontId="40" fillId="0" borderId="19" xfId="100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46" fillId="0" borderId="20" xfId="0" applyFont="1" applyBorder="1" applyAlignment="1">
      <alignment horizontal="left"/>
    </xf>
    <xf numFmtId="49" fontId="49" fillId="0" borderId="19" xfId="0" applyNumberFormat="1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2" fontId="45" fillId="0" borderId="20" xfId="0" applyNumberFormat="1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49" fontId="43" fillId="0" borderId="0" xfId="100" applyNumberFormat="1" applyFont="1" applyAlignment="1">
      <alignment horizontal="center"/>
    </xf>
    <xf numFmtId="0" fontId="46" fillId="0" borderId="0" xfId="100" applyNumberFormat="1" applyFont="1" applyAlignment="1">
      <alignment horizontal="center"/>
    </xf>
    <xf numFmtId="0" fontId="45" fillId="0" borderId="0" xfId="100" applyFont="1"/>
    <xf numFmtId="0" fontId="45" fillId="29" borderId="0" xfId="99" applyFont="1" applyFill="1"/>
    <xf numFmtId="0" fontId="47" fillId="29" borderId="0" xfId="99" applyFont="1" applyFill="1"/>
    <xf numFmtId="0" fontId="46" fillId="29" borderId="0" xfId="99" applyFont="1" applyFill="1"/>
    <xf numFmtId="49" fontId="46" fillId="29" borderId="0" xfId="99" applyNumberFormat="1" applyFont="1" applyFill="1" applyAlignment="1">
      <alignment horizontal="left"/>
    </xf>
    <xf numFmtId="49" fontId="43" fillId="0" borderId="0" xfId="100" applyNumberFormat="1" applyFont="1" applyAlignment="1">
      <alignment horizontal="left"/>
    </xf>
    <xf numFmtId="49" fontId="45" fillId="29" borderId="0" xfId="99" applyNumberFormat="1" applyFont="1" applyFill="1" applyAlignment="1">
      <alignment horizontal="center"/>
    </xf>
    <xf numFmtId="49" fontId="46" fillId="29" borderId="0" xfId="99" applyNumberFormat="1" applyFont="1" applyFill="1" applyAlignment="1">
      <alignment horizontal="center"/>
    </xf>
    <xf numFmtId="0" fontId="49" fillId="0" borderId="0" xfId="99" applyFont="1"/>
    <xf numFmtId="49" fontId="49" fillId="0" borderId="0" xfId="99" applyNumberFormat="1" applyFont="1"/>
    <xf numFmtId="49" fontId="52" fillId="0" borderId="0" xfId="99" applyNumberFormat="1" applyFont="1" applyAlignment="1">
      <alignment horizontal="left"/>
    </xf>
    <xf numFmtId="0" fontId="48" fillId="0" borderId="21" xfId="99" applyFont="1" applyBorder="1" applyAlignment="1">
      <alignment horizontal="center"/>
    </xf>
    <xf numFmtId="0" fontId="40" fillId="0" borderId="11" xfId="10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164" fontId="52" fillId="0" borderId="19" xfId="0" applyNumberFormat="1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0" fontId="50" fillId="0" borderId="19" xfId="0" applyFont="1" applyBorder="1" applyAlignment="1"/>
    <xf numFmtId="0" fontId="45" fillId="0" borderId="0" xfId="100" applyFont="1" applyAlignment="1">
      <alignment horizontal="left"/>
    </xf>
    <xf numFmtId="0" fontId="41" fillId="0" borderId="0" xfId="100" applyNumberFormat="1" applyFont="1" applyAlignment="1">
      <alignment horizontal="center"/>
    </xf>
    <xf numFmtId="0" fontId="45" fillId="0" borderId="0" xfId="99" applyFont="1" applyBorder="1"/>
    <xf numFmtId="0" fontId="46" fillId="0" borderId="0" xfId="99" applyFont="1" applyBorder="1"/>
    <xf numFmtId="49" fontId="48" fillId="0" borderId="0" xfId="99" applyNumberFormat="1" applyFont="1" applyBorder="1" applyAlignment="1">
      <alignment horizontal="left"/>
    </xf>
    <xf numFmtId="0" fontId="49" fillId="0" borderId="0" xfId="99" applyFont="1" applyBorder="1" applyAlignment="1">
      <alignment horizontal="right"/>
    </xf>
    <xf numFmtId="49" fontId="49" fillId="0" borderId="0" xfId="99" applyNumberFormat="1" applyFont="1" applyBorder="1" applyAlignment="1">
      <alignment horizontal="center"/>
    </xf>
    <xf numFmtId="49" fontId="52" fillId="0" borderId="0" xfId="99" applyNumberFormat="1" applyFont="1" applyBorder="1" applyAlignment="1">
      <alignment horizontal="center"/>
    </xf>
    <xf numFmtId="49" fontId="46" fillId="0" borderId="0" xfId="99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49" fontId="48" fillId="0" borderId="0" xfId="99" applyNumberFormat="1" applyFont="1" applyAlignment="1">
      <alignment horizontal="left"/>
    </xf>
    <xf numFmtId="0" fontId="49" fillId="0" borderId="0" xfId="99" applyFont="1" applyAlignment="1">
      <alignment horizontal="center"/>
    </xf>
    <xf numFmtId="49" fontId="52" fillId="0" borderId="0" xfId="99" applyNumberFormat="1" applyFont="1" applyAlignment="1">
      <alignment horizontal="center"/>
    </xf>
    <xf numFmtId="0" fontId="45" fillId="0" borderId="11" xfId="101" applyFont="1" applyFill="1" applyBorder="1" applyAlignment="1">
      <alignment horizontal="right"/>
    </xf>
    <xf numFmtId="0" fontId="46" fillId="0" borderId="20" xfId="101" applyFont="1" applyFill="1" applyBorder="1" applyAlignment="1">
      <alignment horizontal="left"/>
    </xf>
    <xf numFmtId="164" fontId="49" fillId="0" borderId="19" xfId="101" applyNumberFormat="1" applyFont="1" applyFill="1" applyBorder="1" applyAlignment="1">
      <alignment horizontal="left"/>
    </xf>
    <xf numFmtId="2" fontId="50" fillId="0" borderId="19" xfId="0" applyNumberFormat="1" applyFont="1" applyBorder="1" applyAlignment="1">
      <alignment horizontal="center"/>
    </xf>
    <xf numFmtId="0" fontId="40" fillId="0" borderId="22" xfId="100" applyFont="1" applyBorder="1" applyAlignment="1">
      <alignment horizontal="center"/>
    </xf>
    <xf numFmtId="0" fontId="45" fillId="0" borderId="23" xfId="0" applyFont="1" applyBorder="1" applyAlignment="1">
      <alignment horizontal="right"/>
    </xf>
    <xf numFmtId="0" fontId="46" fillId="0" borderId="24" xfId="0" applyFont="1" applyBorder="1" applyAlignment="1">
      <alignment horizontal="left"/>
    </xf>
    <xf numFmtId="164" fontId="52" fillId="0" borderId="22" xfId="0" applyNumberFormat="1" applyFont="1" applyBorder="1" applyAlignment="1">
      <alignment horizontal="center"/>
    </xf>
    <xf numFmtId="0" fontId="50" fillId="0" borderId="25" xfId="0" applyFont="1" applyBorder="1" applyAlignment="1">
      <alignment horizontal="left"/>
    </xf>
    <xf numFmtId="2" fontId="5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0" fillId="0" borderId="22" xfId="0" applyFont="1" applyBorder="1" applyAlignment="1"/>
    <xf numFmtId="164" fontId="49" fillId="0" borderId="19" xfId="0" applyNumberFormat="1" applyFont="1" applyBorder="1" applyAlignment="1">
      <alignment horizontal="center"/>
    </xf>
    <xf numFmtId="2" fontId="45" fillId="0" borderId="19" xfId="98" applyNumberFormat="1" applyFont="1" applyBorder="1" applyAlignment="1">
      <alignment horizontal="center" vertical="center"/>
    </xf>
    <xf numFmtId="2" fontId="53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49" fillId="0" borderId="22" xfId="0" applyNumberFormat="1" applyFont="1" applyBorder="1" applyAlignment="1">
      <alignment horizontal="center"/>
    </xf>
    <xf numFmtId="0" fontId="48" fillId="0" borderId="0" xfId="99" applyFont="1" applyAlignment="1">
      <alignment horizontal="left"/>
    </xf>
    <xf numFmtId="0" fontId="40" fillId="29" borderId="19" xfId="100" applyFont="1" applyFill="1" applyBorder="1" applyAlignment="1">
      <alignment horizontal="center"/>
    </xf>
    <xf numFmtId="165" fontId="40" fillId="0" borderId="22" xfId="0" applyNumberFormat="1" applyFont="1" applyFill="1" applyBorder="1" applyAlignment="1" applyProtection="1">
      <alignment horizontal="center" shrinkToFit="1"/>
    </xf>
    <xf numFmtId="0" fontId="40" fillId="0" borderId="11" xfId="0" applyFont="1" applyBorder="1" applyAlignment="1">
      <alignment horizontal="right"/>
    </xf>
    <xf numFmtId="0" fontId="43" fillId="0" borderId="20" xfId="0" applyFont="1" applyBorder="1" applyAlignment="1">
      <alignment horizontal="left"/>
    </xf>
    <xf numFmtId="49" fontId="52" fillId="0" borderId="19" xfId="0" applyNumberFormat="1" applyFont="1" applyBorder="1" applyAlignment="1">
      <alignment horizontal="left"/>
    </xf>
    <xf numFmtId="0" fontId="54" fillId="0" borderId="19" xfId="0" applyFont="1" applyBorder="1"/>
    <xf numFmtId="165" fontId="53" fillId="0" borderId="19" xfId="0" applyNumberFormat="1" applyFont="1" applyBorder="1" applyAlignment="1">
      <alignment horizontal="center"/>
    </xf>
    <xf numFmtId="0" fontId="40" fillId="0" borderId="23" xfId="100" applyFont="1" applyBorder="1" applyAlignment="1">
      <alignment horizontal="center"/>
    </xf>
    <xf numFmtId="165" fontId="40" fillId="0" borderId="19" xfId="0" applyNumberFormat="1" applyFont="1" applyFill="1" applyBorder="1" applyAlignment="1" applyProtection="1">
      <alignment horizontal="center" shrinkToFit="1"/>
    </xf>
    <xf numFmtId="49" fontId="49" fillId="0" borderId="0" xfId="99" applyNumberFormat="1" applyFont="1" applyAlignment="1">
      <alignment horizontal="right"/>
    </xf>
    <xf numFmtId="0" fontId="51" fillId="0" borderId="20" xfId="0" applyFont="1" applyBorder="1" applyAlignment="1">
      <alignment horizontal="center"/>
    </xf>
    <xf numFmtId="0" fontId="45" fillId="0" borderId="0" xfId="98" applyFont="1"/>
    <xf numFmtId="0" fontId="45" fillId="0" borderId="0" xfId="98" applyFont="1" applyAlignment="1">
      <alignment horizontal="center"/>
    </xf>
    <xf numFmtId="0" fontId="46" fillId="0" borderId="0" xfId="98" applyFont="1"/>
    <xf numFmtId="0" fontId="45" fillId="0" borderId="0" xfId="98" applyFont="1" applyAlignment="1">
      <alignment horizontal="right"/>
    </xf>
    <xf numFmtId="0" fontId="43" fillId="0" borderId="19" xfId="98" applyFont="1" applyBorder="1" applyAlignment="1">
      <alignment horizontal="center" vertical="center"/>
    </xf>
    <xf numFmtId="0" fontId="46" fillId="0" borderId="11" xfId="98" applyFont="1" applyBorder="1" applyAlignment="1">
      <alignment horizontal="right" vertical="center"/>
    </xf>
    <xf numFmtId="0" fontId="46" fillId="0" borderId="20" xfId="98" applyFont="1" applyBorder="1" applyAlignment="1">
      <alignment horizontal="left" vertical="center"/>
    </xf>
    <xf numFmtId="0" fontId="46" fillId="0" borderId="19" xfId="98" applyFont="1" applyBorder="1" applyAlignment="1">
      <alignment horizontal="center" vertical="center"/>
    </xf>
    <xf numFmtId="0" fontId="45" fillId="0" borderId="19" xfId="98" applyNumberFormat="1" applyFont="1" applyBorder="1" applyAlignment="1">
      <alignment horizontal="center" vertical="center"/>
    </xf>
    <xf numFmtId="0" fontId="45" fillId="0" borderId="11" xfId="98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2" fontId="40" fillId="0" borderId="19" xfId="98" applyNumberFormat="1" applyFont="1" applyBorder="1" applyAlignment="1">
      <alignment horizontal="center" vertical="center"/>
    </xf>
    <xf numFmtId="0" fontId="45" fillId="0" borderId="0" xfId="98" applyFont="1" applyAlignment="1">
      <alignment vertical="center"/>
    </xf>
    <xf numFmtId="0" fontId="49" fillId="0" borderId="19" xfId="98" applyFont="1" applyBorder="1" applyAlignment="1">
      <alignment vertical="center"/>
    </xf>
    <xf numFmtId="0" fontId="45" fillId="0" borderId="0" xfId="98" applyFont="1" applyAlignment="1">
      <alignment horizontal="left"/>
    </xf>
    <xf numFmtId="0" fontId="55" fillId="0" borderId="0" xfId="98" applyFont="1"/>
    <xf numFmtId="0" fontId="56" fillId="0" borderId="0" xfId="99" applyFont="1"/>
    <xf numFmtId="0" fontId="56" fillId="0" borderId="0" xfId="98" applyFont="1"/>
    <xf numFmtId="0" fontId="55" fillId="0" borderId="0" xfId="98" applyFont="1" applyAlignment="1">
      <alignment horizontal="center"/>
    </xf>
    <xf numFmtId="0" fontId="56" fillId="0" borderId="0" xfId="98" applyFont="1" applyAlignment="1">
      <alignment horizontal="right"/>
    </xf>
    <xf numFmtId="0" fontId="45" fillId="0" borderId="24" xfId="98" applyFont="1" applyBorder="1" applyAlignment="1">
      <alignment horizontal="center"/>
    </xf>
    <xf numFmtId="0" fontId="47" fillId="0" borderId="24" xfId="99" applyFont="1" applyBorder="1"/>
    <xf numFmtId="0" fontId="45" fillId="0" borderId="24" xfId="98" applyFont="1" applyBorder="1" applyAlignment="1">
      <alignment horizontal="left"/>
    </xf>
    <xf numFmtId="0" fontId="57" fillId="0" borderId="12" xfId="98" applyFont="1" applyBorder="1" applyAlignment="1">
      <alignment horizontal="right" vertical="center"/>
    </xf>
    <xf numFmtId="0" fontId="57" fillId="0" borderId="20" xfId="98" applyFont="1" applyBorder="1" applyAlignment="1">
      <alignment horizontal="left" vertical="center"/>
    </xf>
    <xf numFmtId="0" fontId="57" fillId="0" borderId="19" xfId="98" applyFont="1" applyBorder="1" applyAlignment="1">
      <alignment horizontal="center" vertical="center"/>
    </xf>
    <xf numFmtId="0" fontId="57" fillId="0" borderId="11" xfId="98" applyFont="1" applyBorder="1" applyAlignment="1">
      <alignment horizontal="center" vertical="center"/>
    </xf>
    <xf numFmtId="0" fontId="58" fillId="0" borderId="19" xfId="98" applyFont="1" applyBorder="1" applyAlignment="1">
      <alignment horizontal="center" vertical="center" wrapText="1"/>
    </xf>
    <xf numFmtId="0" fontId="57" fillId="0" borderId="11" xfId="98" applyFont="1" applyBorder="1" applyAlignment="1">
      <alignment horizontal="left" vertical="center"/>
    </xf>
    <xf numFmtId="0" fontId="45" fillId="0" borderId="26" xfId="98" applyFont="1" applyBorder="1" applyAlignment="1">
      <alignment horizontal="center"/>
    </xf>
    <xf numFmtId="0" fontId="45" fillId="0" borderId="19" xfId="98" applyFont="1" applyBorder="1" applyAlignment="1">
      <alignment horizontal="center" vertical="center"/>
    </xf>
    <xf numFmtId="0" fontId="59" fillId="0" borderId="11" xfId="98" applyFont="1" applyBorder="1" applyAlignment="1">
      <alignment horizontal="center" vertical="center"/>
    </xf>
    <xf numFmtId="0" fontId="45" fillId="0" borderId="11" xfId="98" applyFont="1" applyBorder="1" applyAlignment="1">
      <alignment horizontal="right" vertical="center"/>
    </xf>
    <xf numFmtId="164" fontId="49" fillId="0" borderId="19" xfId="98" applyNumberFormat="1" applyFont="1" applyBorder="1" applyAlignment="1">
      <alignment horizontal="left" vertical="center"/>
    </xf>
    <xf numFmtId="164" fontId="49" fillId="0" borderId="20" xfId="98" applyNumberFormat="1" applyFont="1" applyBorder="1" applyAlignment="1">
      <alignment horizontal="left" vertical="center"/>
    </xf>
    <xf numFmtId="2" fontId="46" fillId="0" borderId="20" xfId="98" applyNumberFormat="1" applyFont="1" applyBorder="1" applyAlignment="1">
      <alignment horizontal="center" vertical="center"/>
    </xf>
    <xf numFmtId="0" fontId="60" fillId="0" borderId="19" xfId="98" applyFont="1" applyBorder="1" applyAlignment="1">
      <alignment horizontal="left" vertical="center" wrapText="1"/>
    </xf>
    <xf numFmtId="0" fontId="45" fillId="0" borderId="0" xfId="98" applyFont="1" applyAlignment="1">
      <alignment horizontal="center" vertical="center"/>
    </xf>
    <xf numFmtId="0" fontId="45" fillId="0" borderId="22" xfId="98" applyNumberFormat="1" applyFont="1" applyBorder="1" applyAlignment="1">
      <alignment horizontal="center" vertical="center"/>
    </xf>
    <xf numFmtId="2" fontId="46" fillId="0" borderId="12" xfId="98" applyNumberFormat="1" applyFont="1" applyBorder="1" applyAlignment="1">
      <alignment horizontal="center" vertical="center"/>
    </xf>
    <xf numFmtId="0" fontId="60" fillId="0" borderId="20" xfId="98" applyFont="1" applyBorder="1" applyAlignment="1">
      <alignment horizontal="left" vertical="center" wrapText="1"/>
    </xf>
    <xf numFmtId="0" fontId="46" fillId="0" borderId="0" xfId="98" applyFont="1" applyAlignment="1">
      <alignment horizontal="right"/>
    </xf>
    <xf numFmtId="0" fontId="57" fillId="0" borderId="19" xfId="98" applyFont="1" applyBorder="1" applyAlignment="1">
      <alignment horizontal="left" vertical="center"/>
    </xf>
    <xf numFmtId="0" fontId="45" fillId="0" borderId="11" xfId="98" applyFont="1" applyBorder="1" applyAlignment="1">
      <alignment horizontal="center" vertical="center"/>
    </xf>
    <xf numFmtId="0" fontId="45" fillId="0" borderId="23" xfId="98" applyFont="1" applyBorder="1" applyAlignment="1">
      <alignment horizontal="right" vertical="center"/>
    </xf>
    <xf numFmtId="0" fontId="46" fillId="0" borderId="25" xfId="98" applyFont="1" applyBorder="1" applyAlignment="1">
      <alignment horizontal="left" vertical="center"/>
    </xf>
    <xf numFmtId="164" fontId="49" fillId="0" borderId="22" xfId="98" applyNumberFormat="1" applyFont="1" applyBorder="1" applyAlignment="1">
      <alignment horizontal="left" vertical="center"/>
    </xf>
    <xf numFmtId="164" fontId="49" fillId="0" borderId="25" xfId="98" applyNumberFormat="1" applyFont="1" applyBorder="1" applyAlignment="1">
      <alignment horizontal="left" vertical="center"/>
    </xf>
    <xf numFmtId="0" fontId="45" fillId="0" borderId="0" xfId="98" applyNumberFormat="1" applyFont="1" applyBorder="1" applyAlignment="1">
      <alignment horizontal="center" vertical="center"/>
    </xf>
    <xf numFmtId="0" fontId="45" fillId="0" borderId="0" xfId="98" applyFont="1" applyBorder="1" applyAlignment="1">
      <alignment horizontal="right" vertical="center"/>
    </xf>
    <xf numFmtId="2" fontId="45" fillId="0" borderId="0" xfId="98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98" applyFont="1" applyBorder="1" applyAlignment="1">
      <alignment vertical="center"/>
    </xf>
    <xf numFmtId="0" fontId="45" fillId="29" borderId="0" xfId="98" applyFont="1" applyFill="1"/>
    <xf numFmtId="164" fontId="52" fillId="0" borderId="19" xfId="98" applyNumberFormat="1" applyFont="1" applyBorder="1" applyAlignment="1">
      <alignment horizontal="left" vertical="center"/>
    </xf>
    <xf numFmtId="2" fontId="61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6" fillId="0" borderId="0" xfId="98" applyFont="1" applyBorder="1" applyAlignment="1">
      <alignment horizontal="left" vertical="center"/>
    </xf>
    <xf numFmtId="164" fontId="52" fillId="0" borderId="0" xfId="98" applyNumberFormat="1" applyFont="1" applyBorder="1" applyAlignment="1">
      <alignment horizontal="left" vertical="center"/>
    </xf>
    <xf numFmtId="164" fontId="49" fillId="0" borderId="0" xfId="98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43" fillId="0" borderId="0" xfId="98" applyFont="1" applyAlignment="1">
      <alignment horizontal="center"/>
    </xf>
    <xf numFmtId="1" fontId="45" fillId="0" borderId="19" xfId="98" applyNumberFormat="1" applyFont="1" applyBorder="1" applyAlignment="1">
      <alignment horizontal="center" vertical="center"/>
    </xf>
    <xf numFmtId="0" fontId="45" fillId="0" borderId="19" xfId="98" applyFont="1" applyBorder="1" applyAlignment="1">
      <alignment horizontal="center"/>
    </xf>
    <xf numFmtId="49" fontId="49" fillId="0" borderId="19" xfId="98" applyNumberFormat="1" applyFont="1" applyBorder="1" applyAlignment="1">
      <alignment horizontal="center"/>
    </xf>
    <xf numFmtId="49" fontId="49" fillId="0" borderId="12" xfId="98" applyNumberFormat="1" applyFont="1" applyBorder="1" applyAlignment="1">
      <alignment horizontal="center"/>
    </xf>
    <xf numFmtId="49" fontId="49" fillId="0" borderId="11" xfId="98" applyNumberFormat="1" applyFont="1" applyBorder="1" applyAlignment="1">
      <alignment horizontal="center"/>
    </xf>
    <xf numFmtId="49" fontId="49" fillId="0" borderId="19" xfId="98" applyNumberFormat="1" applyFont="1" applyBorder="1" applyAlignment="1">
      <alignment horizontal="center" vertical="center"/>
    </xf>
    <xf numFmtId="49" fontId="49" fillId="0" borderId="19" xfId="98" applyNumberFormat="1" applyFont="1" applyBorder="1" applyAlignment="1">
      <alignment horizontal="left" vertical="center"/>
    </xf>
  </cellXfs>
  <cellStyles count="116">
    <cellStyle name="1 antraštė 2" xfId="17"/>
    <cellStyle name="2 antraštė 2" xfId="18"/>
    <cellStyle name="20% - Accent1" xfId="19" builtinId="30" customBuiltin="1"/>
    <cellStyle name="20% - Accent1 2" xfId="20"/>
    <cellStyle name="20% - Accent2" xfId="21" builtinId="34" customBuiltin="1"/>
    <cellStyle name="20% - Accent2 2" xfId="22"/>
    <cellStyle name="20% - Accent3" xfId="23" builtinId="38" customBuiltin="1"/>
    <cellStyle name="20% - Accent3 2" xfId="24"/>
    <cellStyle name="20% - Accent4" xfId="25" builtinId="42" customBuiltin="1"/>
    <cellStyle name="20% - Accent4 2" xfId="26"/>
    <cellStyle name="20% - Accent5" xfId="27" builtinId="46" customBuiltin="1"/>
    <cellStyle name="20% - Accent5 2" xfId="28"/>
    <cellStyle name="20% - Accent6" xfId="29" builtinId="50" customBuiltin="1"/>
    <cellStyle name="20% - Accent6 2" xfId="30"/>
    <cellStyle name="3 antraštė 2" xfId="31"/>
    <cellStyle name="4 antraštė 2" xfId="32"/>
    <cellStyle name="40% - Accent1" xfId="33" builtinId="31" customBuiltin="1"/>
    <cellStyle name="40% - Accent1 2" xfId="34"/>
    <cellStyle name="40% - Accent2" xfId="35" builtinId="35" customBuiltin="1"/>
    <cellStyle name="40% - Accent2 2" xfId="36"/>
    <cellStyle name="40% - Accent3" xfId="37" builtinId="39" customBuiltin="1"/>
    <cellStyle name="40% - Accent3 2" xfId="38"/>
    <cellStyle name="40% - Accent4" xfId="39" builtinId="43" customBuiltin="1"/>
    <cellStyle name="40% - Accent4 2" xfId="40"/>
    <cellStyle name="40% - Accent5" xfId="41" builtinId="47" customBuiltin="1"/>
    <cellStyle name="40% - Accent5 2" xfId="42"/>
    <cellStyle name="40% - Accent6" xfId="43" builtinId="51" customBuiltin="1"/>
    <cellStyle name="40% - Accent6 2" xfId="44"/>
    <cellStyle name="60% - Accent1" xfId="45" builtinId="32" customBuiltin="1"/>
    <cellStyle name="60% - Accent1 2" xfId="46"/>
    <cellStyle name="60% - Accent2" xfId="47" builtinId="36" customBuiltin="1"/>
    <cellStyle name="60% - Accent2 2" xfId="48"/>
    <cellStyle name="60% - Accent3" xfId="49" builtinId="40" customBuiltin="1"/>
    <cellStyle name="60% - Accent3 2" xfId="50"/>
    <cellStyle name="60% - Accent4" xfId="51" builtinId="44" customBuiltin="1"/>
    <cellStyle name="60% - Accent4 2" xfId="52"/>
    <cellStyle name="60% - Accent5" xfId="53" builtinId="48" customBuiltin="1"/>
    <cellStyle name="60% - Accent5 2" xfId="54"/>
    <cellStyle name="60% - Accent6" xfId="55" builtinId="52" customBuiltin="1"/>
    <cellStyle name="60% - Accent6 2" xfId="56"/>
    <cellStyle name="Accent" xfId="13"/>
    <cellStyle name="Accent 1" xfId="14"/>
    <cellStyle name="Accent 2" xfId="15"/>
    <cellStyle name="Accent 3" xfId="16"/>
    <cellStyle name="Accent1" xfId="57" builtinId="29" customBuiltin="1"/>
    <cellStyle name="Accent1 2" xfId="58"/>
    <cellStyle name="Accent2" xfId="59" builtinId="33" customBuiltin="1"/>
    <cellStyle name="Accent2 2" xfId="60"/>
    <cellStyle name="Accent3" xfId="61" builtinId="37" customBuiltin="1"/>
    <cellStyle name="Accent3 2" xfId="62"/>
    <cellStyle name="Accent4" xfId="63" builtinId="41" customBuiltin="1"/>
    <cellStyle name="Accent4 2" xfId="64"/>
    <cellStyle name="Accent5" xfId="65" builtinId="45" customBuiltin="1"/>
    <cellStyle name="Accent5 2" xfId="66"/>
    <cellStyle name="Accent6" xfId="67" builtinId="49" customBuiltin="1"/>
    <cellStyle name="Accent6 2" xfId="68"/>
    <cellStyle name="Aiškinamasis tekstas 2" xfId="69"/>
    <cellStyle name="Bad" xfId="10" builtinId="27" customBuiltin="1"/>
    <cellStyle name="Bad 2" xfId="70"/>
    <cellStyle name="Calculation" xfId="71" builtinId="22" customBuiltin="1"/>
    <cellStyle name="Calculation 2" xfId="72"/>
    <cellStyle name="Check Cell" xfId="73" builtinId="23" customBuiltin="1"/>
    <cellStyle name="Check Cell 2" xfId="74"/>
    <cellStyle name="Error" xfId="12"/>
    <cellStyle name="Explanatory Text 2" xfId="75"/>
    <cellStyle name="Footnote" xfId="6"/>
    <cellStyle name="Geras 2" xfId="76"/>
    <cellStyle name="Good" xfId="8" builtinId="26" customBuiltin="1"/>
    <cellStyle name="Good 2" xfId="77"/>
    <cellStyle name="Heading" xfId="1"/>
    <cellStyle name="Heading 1" xfId="2" builtinId="16" customBuiltin="1"/>
    <cellStyle name="Heading 1 2" xfId="78"/>
    <cellStyle name="Heading 2" xfId="3" builtinId="17" customBuiltin="1"/>
    <cellStyle name="Heading 2 2" xfId="79"/>
    <cellStyle name="Heading 3 2" xfId="80"/>
    <cellStyle name="Heading 4 2" xfId="81"/>
    <cellStyle name="Input" xfId="82" builtinId="20" customBuiltin="1"/>
    <cellStyle name="Input 2" xfId="83"/>
    <cellStyle name="Išvestis 2" xfId="84"/>
    <cellStyle name="Įprastas 2" xfId="110"/>
    <cellStyle name="Įprastas 2 2" xfId="111"/>
    <cellStyle name="Įprastas 3" xfId="112"/>
    <cellStyle name="Įprastas 4" xfId="113"/>
    <cellStyle name="Įspėjimo tekstas 2" xfId="114"/>
    <cellStyle name="Linked Cell" xfId="85" builtinId="24" customBuiltin="1"/>
    <cellStyle name="Linked Cell 2" xfId="86"/>
    <cellStyle name="Neutral" xfId="9" builtinId="28" customBuiltin="1"/>
    <cellStyle name="Neutral 2" xfId="87"/>
    <cellStyle name="Normal" xfId="0" builtinId="0"/>
    <cellStyle name="Normal 13" xfId="88"/>
    <cellStyle name="Normal 2" xfId="89"/>
    <cellStyle name="Normal 2 2" xfId="90"/>
    <cellStyle name="Normal 2 3" xfId="91"/>
    <cellStyle name="Normal 3" xfId="92"/>
    <cellStyle name="Normal 3 2" xfId="93"/>
    <cellStyle name="Normal 4" xfId="94"/>
    <cellStyle name="Normal 4 2" xfId="95"/>
    <cellStyle name="Normal 5" xfId="96"/>
    <cellStyle name="Normal 6" xfId="97"/>
    <cellStyle name="Normal_2013-12-13" xfId="98"/>
    <cellStyle name="Normal_60M" xfId="99"/>
    <cellStyle name="Normal_60Mj" xfId="100"/>
    <cellStyle name="Normal_60Vj" xfId="101"/>
    <cellStyle name="Note" xfId="5" builtinId="10" customBuiltin="1"/>
    <cellStyle name="Note 2" xfId="102"/>
    <cellStyle name="Output 2" xfId="103"/>
    <cellStyle name="Paprastas 2" xfId="104"/>
    <cellStyle name="Pavadinimas 2" xfId="105"/>
    <cellStyle name="Status" xfId="7"/>
    <cellStyle name="Suma 2" xfId="106"/>
    <cellStyle name="Text" xfId="4"/>
    <cellStyle name="Title 2" xfId="107"/>
    <cellStyle name="Total 2" xfId="108"/>
    <cellStyle name="Warning" xfId="11"/>
    <cellStyle name="Warning Text 2" xfId="109"/>
    <cellStyle name="Обычный_Лист1" xfId="1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9525</xdr:rowOff>
    </xdr:from>
    <xdr:to>
      <xdr:col>7</xdr:col>
      <xdr:colOff>123825</xdr:colOff>
      <xdr:row>15</xdr:row>
      <xdr:rowOff>142875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076325"/>
          <a:ext cx="1600200" cy="2247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tabSelected="1" workbookViewId="0">
      <selection activeCell="B19" sqref="B19"/>
    </sheetView>
  </sheetViews>
  <sheetFormatPr defaultColWidth="9" defaultRowHeight="15" x14ac:dyDescent="0.25"/>
  <cols>
    <col min="1" max="1" width="4" customWidth="1"/>
    <col min="2" max="2" width="0.85546875" style="1" customWidth="1"/>
    <col min="3" max="4" width="5.7109375" customWidth="1"/>
    <col min="5" max="9" width="5.5703125" customWidth="1"/>
    <col min="10" max="10" width="9.140625" hidden="1" customWidth="1"/>
    <col min="11" max="15" width="5.5703125" customWidth="1"/>
    <col min="16" max="16" width="4" customWidth="1"/>
    <col min="17" max="17" width="5.140625" customWidth="1"/>
    <col min="18" max="34" width="5.5703125" customWidth="1"/>
  </cols>
  <sheetData>
    <row r="2" spans="2:32" s="2" customFormat="1" ht="27" customHeight="1" x14ac:dyDescent="0.4">
      <c r="B2" s="3"/>
      <c r="E2" s="4" t="s">
        <v>0</v>
      </c>
      <c r="G2" s="5"/>
      <c r="H2" s="6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32" s="9" customFormat="1" ht="27" customHeight="1" x14ac:dyDescent="0.4">
      <c r="B3" s="10"/>
      <c r="C3" s="11"/>
      <c r="D3" s="12"/>
      <c r="E3" s="4" t="s">
        <v>1</v>
      </c>
      <c r="G3" s="13"/>
      <c r="H3" s="4"/>
      <c r="I3" s="4"/>
      <c r="J3" s="4"/>
      <c r="K3" s="4"/>
      <c r="L3" s="4"/>
      <c r="M3" s="4"/>
      <c r="N3" s="4"/>
      <c r="O3" s="4"/>
      <c r="P3" s="4"/>
      <c r="Q3" s="11"/>
      <c r="R3" s="11"/>
      <c r="S3" s="11"/>
    </row>
    <row r="10" spans="2:32" x14ac:dyDescent="0.25">
      <c r="T10" s="14"/>
    </row>
    <row r="11" spans="2:32" x14ac:dyDescent="0.25">
      <c r="T11" s="14"/>
    </row>
    <row r="12" spans="2:32" x14ac:dyDescent="0.25">
      <c r="T12" s="14"/>
    </row>
    <row r="13" spans="2:32" ht="15.75" x14ac:dyDescent="0.25">
      <c r="K13" s="15" t="s">
        <v>2</v>
      </c>
      <c r="L13" s="14"/>
      <c r="M13" s="14"/>
      <c r="N13" s="16"/>
      <c r="O13" s="14"/>
      <c r="P13" s="14"/>
      <c r="Q13" s="14"/>
      <c r="R13" s="14"/>
      <c r="S13" s="14"/>
    </row>
    <row r="14" spans="2:32" x14ac:dyDescent="0.25">
      <c r="K14" s="17"/>
      <c r="L14" s="14"/>
      <c r="M14" s="14"/>
      <c r="N14" s="16"/>
      <c r="O14" s="14"/>
      <c r="P14" s="14"/>
      <c r="Q14" s="14"/>
      <c r="R14" s="14"/>
      <c r="S14" s="14"/>
    </row>
    <row r="15" spans="2:32" ht="15.75" x14ac:dyDescent="0.25">
      <c r="K15" s="18" t="s">
        <v>3</v>
      </c>
      <c r="L15" s="14"/>
      <c r="M15" s="14"/>
      <c r="N15" s="16"/>
      <c r="O15" s="14"/>
      <c r="P15" s="14"/>
      <c r="Q15" s="14"/>
      <c r="R15" s="14"/>
      <c r="S15" s="14"/>
    </row>
    <row r="19" spans="1:25" s="20" customFormat="1" ht="3.75" customHeight="1" x14ac:dyDescent="0.25">
      <c r="A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1" spans="1:25" x14ac:dyDescent="0.25">
      <c r="C21" s="14"/>
      <c r="N21" s="14"/>
      <c r="O21" s="14"/>
    </row>
    <row r="22" spans="1:25" x14ac:dyDescent="0.25">
      <c r="C22" s="14"/>
      <c r="N22" s="14"/>
      <c r="O22" s="14"/>
    </row>
    <row r="23" spans="1:25" x14ac:dyDescent="0.25">
      <c r="C23" s="14"/>
      <c r="N23" s="14"/>
      <c r="O23" s="14"/>
    </row>
    <row r="24" spans="1:25" ht="20.25" x14ac:dyDescent="0.3">
      <c r="C24" s="14"/>
      <c r="D24" s="22"/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</row>
    <row r="27" spans="1:25" ht="15.75" x14ac:dyDescent="0.25">
      <c r="A27" s="23"/>
      <c r="B27" s="23"/>
      <c r="E27" s="18" t="s">
        <v>4</v>
      </c>
      <c r="G27" s="24"/>
      <c r="H27" s="24"/>
      <c r="I27" s="25"/>
      <c r="J27" s="24"/>
      <c r="K27" s="24"/>
      <c r="L27" s="14"/>
      <c r="M27" s="24"/>
      <c r="N27" s="24"/>
      <c r="O27" s="18"/>
    </row>
    <row r="28" spans="1:25" x14ac:dyDescent="0.25">
      <c r="A28" s="23"/>
      <c r="B28" s="23"/>
      <c r="F28" s="26"/>
      <c r="G28" s="24"/>
      <c r="H28" s="24"/>
      <c r="I28" s="25"/>
      <c r="J28" s="24"/>
      <c r="K28" s="24"/>
      <c r="L28" s="24"/>
      <c r="M28" s="24"/>
      <c r="N28" s="24"/>
      <c r="O28" s="24"/>
    </row>
    <row r="29" spans="1:25" ht="15.75" x14ac:dyDescent="0.25">
      <c r="A29" s="23"/>
      <c r="B29" s="23"/>
      <c r="E29" s="18" t="s">
        <v>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25" x14ac:dyDescent="0.25">
      <c r="A30" s="23"/>
      <c r="B30" s="2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0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9.28515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25.28515625" style="27" customWidth="1"/>
    <col min="9" max="9" width="6.140625" style="29" customWidth="1"/>
    <col min="10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C3" s="39"/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D5" s="44"/>
      <c r="E5" s="45"/>
      <c r="I5" s="45"/>
      <c r="J5" s="44"/>
    </row>
    <row r="6" spans="1:14" ht="15.75" x14ac:dyDescent="0.25">
      <c r="B6" s="49" t="s">
        <v>221</v>
      </c>
      <c r="C6" s="50"/>
      <c r="D6" s="51"/>
      <c r="E6" s="51"/>
    </row>
    <row r="7" spans="1:14" x14ac:dyDescent="0.2">
      <c r="B7" s="52"/>
      <c r="C7" s="52"/>
      <c r="D7" s="53"/>
      <c r="E7" s="52"/>
      <c r="F7" s="54"/>
      <c r="G7" s="54"/>
    </row>
    <row r="8" spans="1:14" ht="12.75" customHeight="1" x14ac:dyDescent="0.2">
      <c r="B8" s="50"/>
      <c r="C8" s="50"/>
      <c r="D8" s="53"/>
      <c r="E8" s="81"/>
      <c r="F8" s="82"/>
    </row>
    <row r="9" spans="1:14" s="52" customFormat="1" ht="10.5" x14ac:dyDescent="0.15">
      <c r="A9" s="55" t="s">
        <v>11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  <c r="I9" s="120"/>
    </row>
    <row r="10" spans="1:14" s="73" customFormat="1" ht="17.25" customHeight="1" x14ac:dyDescent="0.25">
      <c r="A10" s="63">
        <v>1</v>
      </c>
      <c r="B10" s="64" t="s">
        <v>224</v>
      </c>
      <c r="C10" s="86" t="s">
        <v>225</v>
      </c>
      <c r="D10" s="87" t="s">
        <v>226</v>
      </c>
      <c r="E10" s="88" t="s">
        <v>52</v>
      </c>
      <c r="F10" s="112">
        <v>37.130000000000003</v>
      </c>
      <c r="G10" s="113" t="str">
        <f t="shared" ref="G10:G19" si="0">IF(ISBLANK(F10),"",IF(F10&lt;=34.74,"KSM",IF(F10&lt;=36.24,"I A",IF(F10&lt;=38.24,"II A",IF(F10&lt;=40.84,"III A",IF(F10&lt;=44.64,"I JA",IF(F10&lt;=48.14,"II JA",IF(F10&lt;=50.14,"III JA"))))))))</f>
        <v>II A</v>
      </c>
      <c r="H10" s="89" t="s">
        <v>53</v>
      </c>
      <c r="I10" s="78"/>
      <c r="J10" s="72"/>
      <c r="L10" s="90"/>
    </row>
    <row r="11" spans="1:14" s="73" customFormat="1" ht="17.25" customHeight="1" x14ac:dyDescent="0.25">
      <c r="A11" s="63">
        <v>2</v>
      </c>
      <c r="B11" s="64" t="s">
        <v>164</v>
      </c>
      <c r="C11" s="86" t="s">
        <v>165</v>
      </c>
      <c r="D11" s="87" t="s">
        <v>166</v>
      </c>
      <c r="E11" s="88" t="s">
        <v>8</v>
      </c>
      <c r="F11" s="112">
        <v>37.22</v>
      </c>
      <c r="G11" s="113" t="str">
        <f t="shared" si="0"/>
        <v>II A</v>
      </c>
      <c r="H11" s="89" t="s">
        <v>41</v>
      </c>
      <c r="I11" s="78"/>
      <c r="J11" s="72"/>
      <c r="L11" s="90"/>
    </row>
    <row r="12" spans="1:14" s="73" customFormat="1" ht="17.25" customHeight="1" x14ac:dyDescent="0.25">
      <c r="A12" s="63">
        <v>3</v>
      </c>
      <c r="B12" s="64" t="s">
        <v>124</v>
      </c>
      <c r="C12" s="86" t="s">
        <v>125</v>
      </c>
      <c r="D12" s="87" t="s">
        <v>126</v>
      </c>
      <c r="E12" s="88" t="s">
        <v>8</v>
      </c>
      <c r="F12" s="112">
        <v>38.81</v>
      </c>
      <c r="G12" s="113" t="str">
        <f t="shared" si="0"/>
        <v>III A</v>
      </c>
      <c r="H12" s="89" t="s">
        <v>41</v>
      </c>
      <c r="I12" s="78"/>
      <c r="J12" s="72"/>
      <c r="L12" s="90"/>
    </row>
    <row r="13" spans="1:14" s="73" customFormat="1" ht="17.25" customHeight="1" x14ac:dyDescent="0.25">
      <c r="A13" s="63">
        <v>4</v>
      </c>
      <c r="B13" s="64" t="s">
        <v>227</v>
      </c>
      <c r="C13" s="86" t="s">
        <v>228</v>
      </c>
      <c r="D13" s="87" t="s">
        <v>229</v>
      </c>
      <c r="E13" s="88" t="s">
        <v>171</v>
      </c>
      <c r="F13" s="112">
        <v>39.840000000000003</v>
      </c>
      <c r="G13" s="113" t="str">
        <f t="shared" si="0"/>
        <v>III A</v>
      </c>
      <c r="H13" s="89" t="s">
        <v>230</v>
      </c>
      <c r="I13" s="78"/>
      <c r="J13" s="72"/>
      <c r="L13" s="90"/>
    </row>
    <row r="14" spans="1:14" s="73" customFormat="1" ht="17.25" customHeight="1" x14ac:dyDescent="0.25">
      <c r="A14" s="63">
        <v>5</v>
      </c>
      <c r="B14" s="64" t="s">
        <v>231</v>
      </c>
      <c r="C14" s="86" t="s">
        <v>232</v>
      </c>
      <c r="D14" s="87">
        <v>37798</v>
      </c>
      <c r="E14" s="88" t="s">
        <v>171</v>
      </c>
      <c r="F14" s="112">
        <v>40.15</v>
      </c>
      <c r="G14" s="113" t="str">
        <f t="shared" si="0"/>
        <v>III A</v>
      </c>
      <c r="H14" s="89" t="s">
        <v>230</v>
      </c>
      <c r="I14" s="78"/>
      <c r="J14" s="72"/>
      <c r="L14" s="90"/>
    </row>
    <row r="15" spans="1:14" s="73" customFormat="1" ht="17.25" customHeight="1" x14ac:dyDescent="0.25">
      <c r="A15" s="63">
        <v>6</v>
      </c>
      <c r="B15" s="64" t="s">
        <v>114</v>
      </c>
      <c r="C15" s="86" t="s">
        <v>115</v>
      </c>
      <c r="D15" s="87" t="s">
        <v>116</v>
      </c>
      <c r="E15" s="88" t="s">
        <v>8</v>
      </c>
      <c r="F15" s="112">
        <v>40.799999999999997</v>
      </c>
      <c r="G15" s="113" t="str">
        <f t="shared" si="0"/>
        <v>III A</v>
      </c>
      <c r="H15" s="89" t="s">
        <v>41</v>
      </c>
      <c r="I15" s="78"/>
      <c r="J15" s="72"/>
      <c r="L15" s="90"/>
    </row>
    <row r="16" spans="1:14" s="73" customFormat="1" ht="17.25" customHeight="1" x14ac:dyDescent="0.25">
      <c r="A16" s="63">
        <v>7</v>
      </c>
      <c r="B16" s="64" t="s">
        <v>134</v>
      </c>
      <c r="C16" s="86" t="s">
        <v>135</v>
      </c>
      <c r="D16" s="87" t="s">
        <v>136</v>
      </c>
      <c r="E16" s="88" t="s">
        <v>22</v>
      </c>
      <c r="F16" s="112">
        <v>41.51</v>
      </c>
      <c r="G16" s="113" t="str">
        <f t="shared" si="0"/>
        <v>I JA</v>
      </c>
      <c r="H16" s="89" t="s">
        <v>102</v>
      </c>
      <c r="I16" s="78"/>
      <c r="J16" s="72"/>
      <c r="L16" s="90"/>
    </row>
    <row r="17" spans="1:12" s="73" customFormat="1" ht="17.25" customHeight="1" x14ac:dyDescent="0.25">
      <c r="A17" s="63">
        <v>8</v>
      </c>
      <c r="B17" s="64" t="s">
        <v>140</v>
      </c>
      <c r="C17" s="86" t="s">
        <v>222</v>
      </c>
      <c r="D17" s="87" t="s">
        <v>223</v>
      </c>
      <c r="E17" s="88" t="s">
        <v>52</v>
      </c>
      <c r="F17" s="112">
        <v>42.81</v>
      </c>
      <c r="G17" s="113" t="str">
        <f t="shared" si="0"/>
        <v>I JA</v>
      </c>
      <c r="H17" s="89" t="s">
        <v>53</v>
      </c>
      <c r="I17" s="78"/>
      <c r="J17" s="72"/>
      <c r="L17" s="90"/>
    </row>
    <row r="18" spans="1:12" s="73" customFormat="1" ht="17.25" customHeight="1" x14ac:dyDescent="0.25">
      <c r="A18" s="63">
        <v>9</v>
      </c>
      <c r="B18" s="64" t="s">
        <v>192</v>
      </c>
      <c r="C18" s="86" t="s">
        <v>193</v>
      </c>
      <c r="D18" s="87" t="s">
        <v>194</v>
      </c>
      <c r="E18" s="88" t="s">
        <v>8</v>
      </c>
      <c r="F18" s="112">
        <v>43.16</v>
      </c>
      <c r="G18" s="113" t="str">
        <f t="shared" si="0"/>
        <v>I JA</v>
      </c>
      <c r="H18" s="89" t="s">
        <v>34</v>
      </c>
      <c r="I18" s="78"/>
      <c r="J18" s="72"/>
      <c r="L18" s="90"/>
    </row>
    <row r="19" spans="1:12" s="73" customFormat="1" ht="17.25" customHeight="1" x14ac:dyDescent="0.25">
      <c r="A19" s="63">
        <v>10</v>
      </c>
      <c r="B19" s="64" t="s">
        <v>173</v>
      </c>
      <c r="C19" s="86" t="s">
        <v>174</v>
      </c>
      <c r="D19" s="87" t="s">
        <v>51</v>
      </c>
      <c r="E19" s="88" t="s">
        <v>8</v>
      </c>
      <c r="F19" s="112">
        <v>43.87</v>
      </c>
      <c r="G19" s="113" t="str">
        <f t="shared" si="0"/>
        <v>I JA</v>
      </c>
      <c r="H19" s="89" t="s">
        <v>41</v>
      </c>
      <c r="I19" s="78"/>
      <c r="J19" s="72"/>
      <c r="L19" s="90"/>
    </row>
    <row r="20" spans="1:12" s="73" customFormat="1" ht="17.25" customHeight="1" x14ac:dyDescent="0.25">
      <c r="A20" s="63"/>
      <c r="B20" s="64" t="s">
        <v>37</v>
      </c>
      <c r="C20" s="86" t="s">
        <v>38</v>
      </c>
      <c r="D20" s="87" t="s">
        <v>39</v>
      </c>
      <c r="E20" s="88" t="s">
        <v>8</v>
      </c>
      <c r="F20" s="112" t="s">
        <v>40</v>
      </c>
      <c r="G20" s="113"/>
      <c r="H20" s="89" t="s">
        <v>41</v>
      </c>
      <c r="I20" s="78"/>
      <c r="J20" s="72"/>
      <c r="L20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1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9.28515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19.85546875" style="27" customWidth="1"/>
    <col min="9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D5" s="44"/>
      <c r="E5" s="45"/>
      <c r="I5" s="46"/>
      <c r="J5" s="44"/>
    </row>
    <row r="6" spans="1:14" ht="15.75" x14ac:dyDescent="0.25">
      <c r="B6" s="49" t="s">
        <v>233</v>
      </c>
      <c r="C6" s="50"/>
      <c r="D6" s="51"/>
      <c r="E6" s="51"/>
    </row>
    <row r="7" spans="1:14" x14ac:dyDescent="0.2">
      <c r="B7" s="52"/>
      <c r="C7" s="52"/>
      <c r="D7" s="53"/>
      <c r="E7" s="52"/>
      <c r="F7" s="54"/>
      <c r="G7" s="54"/>
    </row>
    <row r="8" spans="1:14" x14ac:dyDescent="0.2">
      <c r="B8" s="50"/>
      <c r="C8" s="50"/>
      <c r="D8" s="53"/>
      <c r="E8" s="81"/>
      <c r="F8" s="82"/>
    </row>
    <row r="9" spans="1:14" s="52" customFormat="1" ht="10.5" x14ac:dyDescent="0.15">
      <c r="A9" s="55" t="s">
        <v>11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</row>
    <row r="10" spans="1:14" s="73" customFormat="1" ht="17.25" customHeight="1" x14ac:dyDescent="0.25">
      <c r="A10" s="121">
        <v>1</v>
      </c>
      <c r="B10" s="64" t="s">
        <v>234</v>
      </c>
      <c r="C10" s="86" t="s">
        <v>235</v>
      </c>
      <c r="D10" s="87" t="s">
        <v>236</v>
      </c>
      <c r="E10" s="88" t="s">
        <v>8</v>
      </c>
      <c r="F10" s="122">
        <v>7.1770833333333333E-4</v>
      </c>
      <c r="G10" s="69" t="str">
        <f t="shared" ref="G10:G11" si="0">IF(ISBLANK(F10),"",IF(F10&lt;=0.000671296296296296,"KSM",IF(F10&lt;=0.000707175925925926,"I A",IF(F10&lt;=0.000753935185185185,"II A",IF(F10&lt;=0.00082337962962963,"III A",IF(F10&lt;=0.000892824074074074,"I JA",IF(F10&lt;=0.000950694444444444,"II JA",IF(F10&lt;=0.000985416666666667,"III JA"))))))))</f>
        <v>II A</v>
      </c>
      <c r="H10" s="89" t="s">
        <v>34</v>
      </c>
      <c r="I10" s="71"/>
      <c r="J10" s="72"/>
      <c r="L10" s="90"/>
    </row>
    <row r="11" spans="1:14" s="73" customFormat="1" ht="17.25" customHeight="1" x14ac:dyDescent="0.25">
      <c r="A11" s="121">
        <v>2</v>
      </c>
      <c r="B11" s="64" t="s">
        <v>237</v>
      </c>
      <c r="C11" s="86" t="s">
        <v>238</v>
      </c>
      <c r="D11" s="87" t="s">
        <v>239</v>
      </c>
      <c r="E11" s="88" t="s">
        <v>8</v>
      </c>
      <c r="F11" s="122">
        <v>7.4664351851851845E-4</v>
      </c>
      <c r="G11" s="69" t="str">
        <f t="shared" si="0"/>
        <v>II A</v>
      </c>
      <c r="H11" s="89" t="s">
        <v>98</v>
      </c>
      <c r="I11" s="71"/>
      <c r="J11" s="72"/>
      <c r="L11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0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9.28515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19.85546875" style="27" customWidth="1"/>
    <col min="9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D5" s="44"/>
      <c r="E5" s="45"/>
      <c r="I5" s="46"/>
      <c r="J5" s="44"/>
    </row>
    <row r="6" spans="1:14" ht="15.75" x14ac:dyDescent="0.25">
      <c r="B6" s="49" t="s">
        <v>240</v>
      </c>
      <c r="C6" s="50"/>
      <c r="D6" s="51"/>
      <c r="E6" s="51"/>
    </row>
    <row r="7" spans="1:14" x14ac:dyDescent="0.2">
      <c r="B7" s="52"/>
      <c r="C7" s="52"/>
      <c r="D7" s="53"/>
      <c r="E7" s="52"/>
      <c r="F7" s="54"/>
      <c r="G7" s="54"/>
    </row>
    <row r="8" spans="1:14" x14ac:dyDescent="0.2">
      <c r="B8" s="50"/>
      <c r="C8" s="50"/>
      <c r="D8" s="53" t="s">
        <v>43</v>
      </c>
      <c r="E8" s="81" t="s">
        <v>44</v>
      </c>
      <c r="F8" s="82"/>
    </row>
    <row r="9" spans="1:14" s="52" customFormat="1" ht="10.5" x14ac:dyDescent="0.15">
      <c r="A9" s="55" t="s">
        <v>45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</row>
    <row r="10" spans="1:14" s="73" customFormat="1" ht="17.25" customHeight="1" x14ac:dyDescent="0.25">
      <c r="A10" s="63">
        <v>2</v>
      </c>
      <c r="B10" s="64"/>
      <c r="C10" s="86"/>
      <c r="D10" s="87"/>
      <c r="E10" s="88"/>
      <c r="F10" s="112"/>
      <c r="G10" s="113" t="str">
        <f t="shared" ref="G10:G14" si="0">IF(ISBLANK(F10),"",IF(F10&gt;59.64,"",IF(F10&lt;=46.95,"TSM",IF(F10&lt;=48.5,"SM",IF(F10&lt;=50.2,"KSM",IF(F10&lt;=52.5,"I A",IF(F10&lt;=55.64,"II A",IF(F10&lt;=59.64,"III A"))))))))</f>
        <v/>
      </c>
      <c r="H10" s="89"/>
      <c r="I10" s="71"/>
      <c r="J10" s="72"/>
      <c r="L10" s="90"/>
    </row>
    <row r="11" spans="1:14" s="73" customFormat="1" ht="17.25" customHeight="1" x14ac:dyDescent="0.25">
      <c r="A11" s="63">
        <v>3</v>
      </c>
      <c r="B11" s="64"/>
      <c r="C11" s="86"/>
      <c r="D11" s="87"/>
      <c r="E11" s="88"/>
      <c r="F11" s="112"/>
      <c r="G11" s="113" t="str">
        <f t="shared" si="0"/>
        <v/>
      </c>
      <c r="H11" s="89"/>
      <c r="I11" s="71"/>
      <c r="J11" s="72"/>
      <c r="L11" s="90"/>
    </row>
    <row r="12" spans="1:14" s="73" customFormat="1" ht="17.25" customHeight="1" x14ac:dyDescent="0.25">
      <c r="A12" s="63">
        <v>4</v>
      </c>
      <c r="B12" s="64"/>
      <c r="C12" s="86"/>
      <c r="D12" s="87"/>
      <c r="E12" s="88"/>
      <c r="F12" s="112"/>
      <c r="G12" s="113" t="str">
        <f t="shared" si="0"/>
        <v/>
      </c>
      <c r="H12" s="89"/>
      <c r="I12" s="71"/>
      <c r="J12" s="72"/>
      <c r="L12" s="90"/>
    </row>
    <row r="13" spans="1:14" s="73" customFormat="1" ht="17.25" customHeight="1" x14ac:dyDescent="0.25">
      <c r="A13" s="63">
        <v>5</v>
      </c>
      <c r="B13" s="64" t="s">
        <v>168</v>
      </c>
      <c r="C13" s="65" t="s">
        <v>241</v>
      </c>
      <c r="D13" s="66" t="s">
        <v>242</v>
      </c>
      <c r="E13" s="67" t="s">
        <v>8</v>
      </c>
      <c r="F13" s="112">
        <v>57.72</v>
      </c>
      <c r="G13" s="113" t="str">
        <f t="shared" si="0"/>
        <v>III A</v>
      </c>
      <c r="H13" s="70" t="s">
        <v>34</v>
      </c>
      <c r="I13" s="71"/>
      <c r="J13" s="72"/>
      <c r="L13" s="90"/>
    </row>
    <row r="14" spans="1:14" s="73" customFormat="1" ht="17.25" customHeight="1" x14ac:dyDescent="0.25">
      <c r="A14" s="63">
        <v>6</v>
      </c>
      <c r="B14" s="64" t="s">
        <v>243</v>
      </c>
      <c r="C14" s="65" t="s">
        <v>244</v>
      </c>
      <c r="D14" s="66" t="s">
        <v>245</v>
      </c>
      <c r="E14" s="67" t="s">
        <v>29</v>
      </c>
      <c r="F14" s="112">
        <v>56.95</v>
      </c>
      <c r="G14" s="113" t="str">
        <f t="shared" si="0"/>
        <v>III A</v>
      </c>
      <c r="H14" s="70" t="s">
        <v>157</v>
      </c>
      <c r="I14" s="71"/>
      <c r="J14" s="72"/>
      <c r="L14" s="90"/>
    </row>
    <row r="15" spans="1:14" x14ac:dyDescent="0.2">
      <c r="B15" s="50"/>
      <c r="C15" s="50"/>
      <c r="D15" s="53" t="s">
        <v>64</v>
      </c>
      <c r="E15" s="81" t="s">
        <v>44</v>
      </c>
      <c r="F15" s="82"/>
    </row>
    <row r="16" spans="1:14" s="73" customFormat="1" ht="17.25" customHeight="1" x14ac:dyDescent="0.25">
      <c r="A16" s="63">
        <v>2</v>
      </c>
      <c r="B16" s="64"/>
      <c r="C16" s="86"/>
      <c r="D16" s="87"/>
      <c r="E16" s="88"/>
      <c r="F16" s="112"/>
      <c r="G16" s="113" t="str">
        <f t="shared" ref="G16:G19" si="1">IF(ISBLANK(F16),"",IF(F16&gt;59.64,"",IF(F16&lt;=46.95,"TSM",IF(F16&lt;=48.5,"SM",IF(F16&lt;=50.2,"KSM",IF(F16&lt;=52.5,"I A",IF(F16&lt;=55.64,"II A",IF(F16&lt;=59.64,"III A"))))))))</f>
        <v/>
      </c>
      <c r="H16" s="89"/>
      <c r="I16" s="71"/>
      <c r="J16" s="72"/>
      <c r="L16" s="90"/>
    </row>
    <row r="17" spans="1:12" s="73" customFormat="1" ht="17.25" customHeight="1" x14ac:dyDescent="0.25">
      <c r="A17" s="63">
        <v>3</v>
      </c>
      <c r="B17" s="64"/>
      <c r="C17" s="86"/>
      <c r="D17" s="87"/>
      <c r="E17" s="88"/>
      <c r="F17" s="112"/>
      <c r="G17" s="113" t="str">
        <f t="shared" si="1"/>
        <v/>
      </c>
      <c r="H17" s="89"/>
      <c r="I17" s="71"/>
      <c r="J17" s="72"/>
      <c r="L17" s="90"/>
    </row>
    <row r="18" spans="1:12" s="73" customFormat="1" ht="17.25" customHeight="1" x14ac:dyDescent="0.25">
      <c r="A18" s="63">
        <v>4</v>
      </c>
      <c r="B18" s="64" t="s">
        <v>246</v>
      </c>
      <c r="C18" s="65" t="s">
        <v>141</v>
      </c>
      <c r="D18" s="66" t="s">
        <v>247</v>
      </c>
      <c r="E18" s="67" t="s">
        <v>52</v>
      </c>
      <c r="F18" s="112">
        <v>52.33</v>
      </c>
      <c r="G18" s="113" t="str">
        <f t="shared" si="1"/>
        <v>I A</v>
      </c>
      <c r="H18" s="70" t="s">
        <v>90</v>
      </c>
      <c r="I18" s="71"/>
      <c r="J18" s="72"/>
      <c r="L18" s="90"/>
    </row>
    <row r="19" spans="1:12" s="73" customFormat="1" ht="17.25" customHeight="1" x14ac:dyDescent="0.25">
      <c r="A19" s="63">
        <v>5</v>
      </c>
      <c r="B19" s="123" t="s">
        <v>164</v>
      </c>
      <c r="C19" s="124" t="s">
        <v>248</v>
      </c>
      <c r="D19" s="125" t="s">
        <v>249</v>
      </c>
      <c r="E19" s="126" t="s">
        <v>171</v>
      </c>
      <c r="F19" s="112">
        <v>55.15</v>
      </c>
      <c r="G19" s="113" t="str">
        <f t="shared" si="1"/>
        <v>II A</v>
      </c>
      <c r="H19" s="125" t="s">
        <v>250</v>
      </c>
      <c r="I19" s="71"/>
      <c r="J19" s="72"/>
      <c r="L19" s="90"/>
    </row>
    <row r="20" spans="1:12" s="73" customFormat="1" ht="17.25" customHeight="1" x14ac:dyDescent="0.25">
      <c r="A20" s="63">
        <v>6</v>
      </c>
      <c r="B20" s="64" t="s">
        <v>143</v>
      </c>
      <c r="C20" s="65" t="s">
        <v>144</v>
      </c>
      <c r="D20" s="66" t="s">
        <v>251</v>
      </c>
      <c r="E20" s="67" t="s">
        <v>8</v>
      </c>
      <c r="F20" s="127">
        <v>7.1284722222222225E-4</v>
      </c>
      <c r="G20" s="113"/>
      <c r="H20" s="70" t="s">
        <v>34</v>
      </c>
      <c r="I20" s="71"/>
      <c r="J20" s="72"/>
      <c r="L20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4"/>
  <sheetViews>
    <sheetView topLeftCell="A4" workbookViewId="0">
      <selection activeCell="A9" sqref="A9"/>
    </sheetView>
  </sheetViews>
  <sheetFormatPr defaultRowHeight="12.75" x14ac:dyDescent="0.2"/>
  <cols>
    <col min="1" max="1" width="4.7109375" style="27" customWidth="1"/>
    <col min="2" max="2" width="9.28515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19.85546875" style="27" customWidth="1"/>
    <col min="9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D5" s="44"/>
      <c r="E5" s="45"/>
      <c r="I5" s="46"/>
      <c r="J5" s="44"/>
    </row>
    <row r="6" spans="1:14" ht="15.75" x14ac:dyDescent="0.25">
      <c r="B6" s="49" t="s">
        <v>240</v>
      </c>
      <c r="C6" s="50"/>
      <c r="D6" s="51"/>
      <c r="E6" s="51"/>
    </row>
    <row r="7" spans="1:14" x14ac:dyDescent="0.2">
      <c r="B7" s="52"/>
      <c r="C7" s="52"/>
      <c r="D7" s="53"/>
      <c r="E7" s="52"/>
      <c r="F7" s="54"/>
      <c r="G7" s="54"/>
    </row>
    <row r="8" spans="1:14" x14ac:dyDescent="0.2">
      <c r="B8" s="50"/>
      <c r="C8" s="50"/>
      <c r="D8" s="53"/>
      <c r="E8" s="81"/>
      <c r="F8" s="82"/>
    </row>
    <row r="9" spans="1:14" s="52" customFormat="1" ht="15" customHeight="1" x14ac:dyDescent="0.15">
      <c r="A9" s="55" t="s">
        <v>11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</row>
    <row r="10" spans="1:14" s="73" customFormat="1" ht="17.25" customHeight="1" x14ac:dyDescent="0.25">
      <c r="A10" s="63">
        <v>1</v>
      </c>
      <c r="B10" s="64" t="s">
        <v>246</v>
      </c>
      <c r="C10" s="65" t="s">
        <v>141</v>
      </c>
      <c r="D10" s="66" t="s">
        <v>247</v>
      </c>
      <c r="E10" s="67" t="s">
        <v>52</v>
      </c>
      <c r="F10" s="112">
        <v>52.33</v>
      </c>
      <c r="G10" s="113" t="str">
        <f t="shared" ref="G10:G13" si="0">IF(ISBLANK(F10),"",IF(F10&gt;59.64,"",IF(F10&lt;=46.95,"TSM",IF(F10&lt;=48.5,"SM",IF(F10&lt;=50.2,"KSM",IF(F10&lt;=52.5,"I A",IF(F10&lt;=55.64,"II A",IF(F10&lt;=59.64,"III A"))))))))</f>
        <v>I A</v>
      </c>
      <c r="H10" s="70" t="s">
        <v>90</v>
      </c>
      <c r="I10" s="71"/>
      <c r="J10" s="72"/>
      <c r="L10" s="90"/>
    </row>
    <row r="11" spans="1:14" s="73" customFormat="1" ht="17.25" customHeight="1" x14ac:dyDescent="0.25">
      <c r="A11" s="63">
        <v>2</v>
      </c>
      <c r="B11" s="123" t="s">
        <v>164</v>
      </c>
      <c r="C11" s="124" t="s">
        <v>248</v>
      </c>
      <c r="D11" s="125" t="s">
        <v>249</v>
      </c>
      <c r="E11" s="126" t="s">
        <v>171</v>
      </c>
      <c r="F11" s="112">
        <v>55.15</v>
      </c>
      <c r="G11" s="113" t="str">
        <f t="shared" si="0"/>
        <v>II A</v>
      </c>
      <c r="H11" s="125" t="s">
        <v>250</v>
      </c>
      <c r="I11" s="71"/>
      <c r="J11" s="72"/>
      <c r="L11" s="90"/>
    </row>
    <row r="12" spans="1:14" s="73" customFormat="1" ht="17.25" customHeight="1" x14ac:dyDescent="0.25">
      <c r="A12" s="63">
        <v>3</v>
      </c>
      <c r="B12" s="64" t="s">
        <v>243</v>
      </c>
      <c r="C12" s="65" t="s">
        <v>244</v>
      </c>
      <c r="D12" s="66" t="s">
        <v>245</v>
      </c>
      <c r="E12" s="67" t="s">
        <v>29</v>
      </c>
      <c r="F12" s="112">
        <v>56.95</v>
      </c>
      <c r="G12" s="113" t="str">
        <f t="shared" si="0"/>
        <v>III A</v>
      </c>
      <c r="H12" s="70" t="s">
        <v>157</v>
      </c>
      <c r="I12" s="71"/>
      <c r="J12" s="72"/>
      <c r="L12" s="90"/>
    </row>
    <row r="13" spans="1:14" s="73" customFormat="1" ht="17.25" customHeight="1" x14ac:dyDescent="0.25">
      <c r="A13" s="63">
        <v>4</v>
      </c>
      <c r="B13" s="64" t="s">
        <v>168</v>
      </c>
      <c r="C13" s="65" t="s">
        <v>241</v>
      </c>
      <c r="D13" s="66" t="s">
        <v>242</v>
      </c>
      <c r="E13" s="67" t="s">
        <v>8</v>
      </c>
      <c r="F13" s="112">
        <v>57.72</v>
      </c>
      <c r="G13" s="113" t="str">
        <f t="shared" si="0"/>
        <v>III A</v>
      </c>
      <c r="H13" s="70" t="s">
        <v>34</v>
      </c>
      <c r="I13" s="71"/>
      <c r="J13" s="72"/>
      <c r="L13" s="90"/>
    </row>
    <row r="14" spans="1:14" s="73" customFormat="1" ht="17.25" customHeight="1" x14ac:dyDescent="0.25">
      <c r="A14" s="63">
        <v>5</v>
      </c>
      <c r="B14" s="64" t="s">
        <v>143</v>
      </c>
      <c r="C14" s="65" t="s">
        <v>144</v>
      </c>
      <c r="D14" s="66" t="s">
        <v>251</v>
      </c>
      <c r="E14" s="67" t="s">
        <v>8</v>
      </c>
      <c r="F14" s="127">
        <v>7.1284722222222225E-4</v>
      </c>
      <c r="G14" s="113"/>
      <c r="H14" s="70" t="s">
        <v>34</v>
      </c>
      <c r="I14" s="71"/>
      <c r="J14" s="72"/>
      <c r="L14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4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6.140625" style="27" customWidth="1"/>
    <col min="3" max="3" width="9.28515625" style="27" customWidth="1"/>
    <col min="4" max="4" width="13.85546875" style="27" customWidth="1"/>
    <col min="5" max="5" width="9.140625" style="28" customWidth="1"/>
    <col min="6" max="6" width="10" style="29" customWidth="1"/>
    <col min="7" max="7" width="8.140625" style="30" customWidth="1"/>
    <col min="8" max="8" width="7.85546875" style="31" customWidth="1"/>
    <col min="9" max="9" width="21.42578125" style="27" customWidth="1"/>
    <col min="10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C5" s="32"/>
      <c r="E5" s="44"/>
      <c r="F5" s="45"/>
      <c r="J5" s="46"/>
      <c r="K5" s="44"/>
    </row>
    <row r="6" spans="1:14" ht="15.75" x14ac:dyDescent="0.25">
      <c r="B6" s="49" t="s">
        <v>252</v>
      </c>
      <c r="D6" s="50"/>
      <c r="E6" s="51"/>
      <c r="F6" s="51"/>
    </row>
    <row r="7" spans="1:14" x14ac:dyDescent="0.2">
      <c r="C7" s="52"/>
      <c r="D7" s="52"/>
      <c r="E7" s="53"/>
      <c r="F7" s="52"/>
      <c r="G7" s="54"/>
      <c r="H7" s="54"/>
    </row>
    <row r="8" spans="1:14" x14ac:dyDescent="0.2">
      <c r="C8" s="50"/>
      <c r="D8" s="50"/>
      <c r="E8" s="100"/>
      <c r="F8" s="81"/>
      <c r="G8" s="82"/>
    </row>
    <row r="9" spans="1:14" s="52" customFormat="1" ht="10.5" x14ac:dyDescent="0.15">
      <c r="A9" s="55" t="s">
        <v>11</v>
      </c>
      <c r="B9" s="84" t="s">
        <v>46</v>
      </c>
      <c r="C9" s="56" t="s">
        <v>12</v>
      </c>
      <c r="D9" s="57" t="s">
        <v>13</v>
      </c>
      <c r="E9" s="58" t="s">
        <v>14</v>
      </c>
      <c r="F9" s="59" t="s">
        <v>15</v>
      </c>
      <c r="G9" s="60" t="s">
        <v>16</v>
      </c>
      <c r="H9" s="61" t="s">
        <v>17</v>
      </c>
      <c r="I9" s="62" t="s">
        <v>18</v>
      </c>
    </row>
    <row r="10" spans="1:14" s="73" customFormat="1" ht="17.25" customHeight="1" x14ac:dyDescent="0.25">
      <c r="A10" s="107">
        <v>1</v>
      </c>
      <c r="B10" s="128"/>
      <c r="C10" s="64" t="s">
        <v>253</v>
      </c>
      <c r="D10" s="65" t="s">
        <v>254</v>
      </c>
      <c r="E10" s="66" t="s">
        <v>255</v>
      </c>
      <c r="F10" s="67" t="s">
        <v>256</v>
      </c>
      <c r="G10" s="129">
        <v>1.5164351851851851E-3</v>
      </c>
      <c r="H10" s="69" t="str">
        <f t="shared" ref="H10:H12" si="0">IF(ISBLANK(G10),"",IF(G10&lt;=0.0015625,"KSM",IF(G10&lt;=0.00166666666666667,"I A",IF(G10&lt;=0.00181712962962963,"II A",IF(G10&lt;=0.00202546296296296,"III A",IF(G10&lt;=0.00219907407407407,"I JA",IF(G10&lt;=0.00233796296296296,"II JA",IF(G10&lt;=0.0024537037037037,"III JA"))))))))</f>
        <v>KSM</v>
      </c>
      <c r="I10" s="70" t="s">
        <v>257</v>
      </c>
      <c r="J10" s="71"/>
      <c r="K10" s="72"/>
      <c r="M10" s="90"/>
    </row>
    <row r="11" spans="1:14" s="73" customFormat="1" ht="17.25" customHeight="1" x14ac:dyDescent="0.25">
      <c r="A11" s="107">
        <v>2</v>
      </c>
      <c r="B11" s="128">
        <v>1</v>
      </c>
      <c r="C11" s="64" t="s">
        <v>258</v>
      </c>
      <c r="D11" s="65" t="s">
        <v>259</v>
      </c>
      <c r="E11" s="66" t="s">
        <v>260</v>
      </c>
      <c r="F11" s="67" t="s">
        <v>8</v>
      </c>
      <c r="G11" s="129">
        <v>1.7621527777777776E-3</v>
      </c>
      <c r="H11" s="69" t="str">
        <f t="shared" si="0"/>
        <v>II A</v>
      </c>
      <c r="I11" s="70" t="s">
        <v>261</v>
      </c>
      <c r="J11" s="71"/>
      <c r="K11" s="72"/>
      <c r="M11" s="90"/>
    </row>
    <row r="12" spans="1:14" s="73" customFormat="1" ht="17.25" customHeight="1" x14ac:dyDescent="0.25">
      <c r="A12" s="107">
        <v>3</v>
      </c>
      <c r="B12" s="128">
        <v>2</v>
      </c>
      <c r="C12" s="64" t="s">
        <v>262</v>
      </c>
      <c r="D12" s="65" t="s">
        <v>263</v>
      </c>
      <c r="E12" s="66" t="s">
        <v>264</v>
      </c>
      <c r="F12" s="67" t="s">
        <v>8</v>
      </c>
      <c r="G12" s="129">
        <v>1.8851851851851851E-3</v>
      </c>
      <c r="H12" s="69" t="str">
        <f t="shared" si="0"/>
        <v>III A</v>
      </c>
      <c r="I12" s="70" t="s">
        <v>41</v>
      </c>
      <c r="J12" s="71"/>
      <c r="K12" s="72"/>
      <c r="M12" s="90"/>
    </row>
    <row r="13" spans="1:14" s="73" customFormat="1" ht="17.25" customHeight="1" x14ac:dyDescent="0.25">
      <c r="A13" s="107"/>
      <c r="B13" s="128"/>
      <c r="C13" s="64" t="s">
        <v>265</v>
      </c>
      <c r="D13" s="65" t="s">
        <v>266</v>
      </c>
      <c r="E13" s="66" t="s">
        <v>267</v>
      </c>
      <c r="F13" s="67" t="s">
        <v>8</v>
      </c>
      <c r="G13" s="69" t="s">
        <v>40</v>
      </c>
      <c r="H13" s="69"/>
      <c r="I13" s="70" t="s">
        <v>81</v>
      </c>
      <c r="J13" s="71"/>
      <c r="K13" s="72"/>
      <c r="M13" s="90"/>
    </row>
    <row r="14" spans="1:14" s="73" customFormat="1" ht="17.25" customHeight="1" x14ac:dyDescent="0.25">
      <c r="A14" s="107"/>
      <c r="B14" s="128"/>
      <c r="C14" s="64" t="s">
        <v>268</v>
      </c>
      <c r="D14" s="65" t="s">
        <v>269</v>
      </c>
      <c r="E14" s="66" t="s">
        <v>116</v>
      </c>
      <c r="F14" s="67" t="s">
        <v>76</v>
      </c>
      <c r="G14" s="69" t="s">
        <v>40</v>
      </c>
      <c r="H14" s="69"/>
      <c r="I14" s="70" t="s">
        <v>77</v>
      </c>
      <c r="J14" s="71"/>
      <c r="K14" s="72"/>
      <c r="M14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5"/>
  <sheetViews>
    <sheetView workbookViewId="0">
      <selection activeCell="A9" sqref="A9"/>
    </sheetView>
  </sheetViews>
  <sheetFormatPr defaultRowHeight="12.75" x14ac:dyDescent="0.2"/>
  <cols>
    <col min="1" max="2" width="4.7109375" style="27" customWidth="1"/>
    <col min="3" max="3" width="9.28515625" style="27" customWidth="1"/>
    <col min="4" max="4" width="13" style="27" customWidth="1"/>
    <col min="5" max="5" width="9.140625" style="28" customWidth="1"/>
    <col min="6" max="6" width="12" style="29" customWidth="1"/>
    <col min="7" max="7" width="8.140625" style="30" customWidth="1"/>
    <col min="8" max="8" width="7.85546875" style="31" customWidth="1"/>
    <col min="9" max="9" width="27.140625" style="27" customWidth="1"/>
    <col min="10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D5" s="44"/>
      <c r="E5" s="45"/>
      <c r="J5" s="46"/>
      <c r="K5" s="44"/>
    </row>
    <row r="6" spans="1:14" ht="15.75" x14ac:dyDescent="0.25">
      <c r="B6" s="49" t="s">
        <v>270</v>
      </c>
      <c r="C6" s="50"/>
      <c r="D6" s="51"/>
      <c r="E6" s="51"/>
      <c r="F6" s="30"/>
      <c r="G6" s="31"/>
    </row>
    <row r="7" spans="1:14" x14ac:dyDescent="0.2">
      <c r="C7" s="52"/>
      <c r="D7" s="52"/>
      <c r="E7" s="53"/>
      <c r="F7" s="52"/>
      <c r="G7" s="54"/>
      <c r="H7" s="54"/>
    </row>
    <row r="8" spans="1:14" x14ac:dyDescent="0.2">
      <c r="C8" s="50"/>
      <c r="D8" s="50"/>
      <c r="E8" s="100"/>
      <c r="F8" s="81"/>
      <c r="G8" s="130"/>
    </row>
    <row r="9" spans="1:14" s="52" customFormat="1" ht="10.5" x14ac:dyDescent="0.15">
      <c r="A9" s="55" t="s">
        <v>11</v>
      </c>
      <c r="B9" s="84" t="s">
        <v>271</v>
      </c>
      <c r="C9" s="56" t="s">
        <v>12</v>
      </c>
      <c r="D9" s="57" t="s">
        <v>13</v>
      </c>
      <c r="E9" s="58" t="s">
        <v>14</v>
      </c>
      <c r="F9" s="59" t="s">
        <v>15</v>
      </c>
      <c r="G9" s="60" t="s">
        <v>16</v>
      </c>
      <c r="H9" s="61" t="s">
        <v>17</v>
      </c>
      <c r="I9" s="62" t="s">
        <v>18</v>
      </c>
    </row>
    <row r="10" spans="1:14" s="73" customFormat="1" ht="17.25" customHeight="1" x14ac:dyDescent="0.25">
      <c r="A10" s="107">
        <v>1</v>
      </c>
      <c r="B10" s="107">
        <v>1</v>
      </c>
      <c r="C10" s="64" t="s">
        <v>272</v>
      </c>
      <c r="D10" s="65" t="s">
        <v>244</v>
      </c>
      <c r="E10" s="66" t="s">
        <v>245</v>
      </c>
      <c r="F10" s="67" t="s">
        <v>29</v>
      </c>
      <c r="G10" s="129">
        <v>1.5001157407407409E-3</v>
      </c>
      <c r="H10" s="131" t="str">
        <f t="shared" ref="H10:H13" si="0">IF(ISBLANK(G10),"",IF(G10&lt;=0.00134259259259259,"KSM",IF(G10&lt;=0.00142361111111111,"I A",IF(G10&lt;=0.00152777777777778,"II A",IF(G10&lt;=0.00164351851851852,"III A",IF(G10&lt;=0.00178240740740741,"I JA",IF(G10&lt;=0.00189814814814815,"II JA",IF(G10&lt;=0.00199074074074074,"III JA"))))))))</f>
        <v>II A</v>
      </c>
      <c r="I10" s="70" t="s">
        <v>157</v>
      </c>
      <c r="J10" s="71"/>
      <c r="K10" s="72"/>
      <c r="M10" s="90"/>
    </row>
    <row r="11" spans="1:14" s="73" customFormat="1" ht="17.25" customHeight="1" x14ac:dyDescent="0.25">
      <c r="A11" s="107">
        <v>2</v>
      </c>
      <c r="B11" s="107"/>
      <c r="C11" s="123" t="s">
        <v>273</v>
      </c>
      <c r="D11" s="124" t="s">
        <v>274</v>
      </c>
      <c r="E11" s="125" t="s">
        <v>275</v>
      </c>
      <c r="F11" s="126" t="s">
        <v>171</v>
      </c>
      <c r="G11" s="122">
        <v>1.5122685185185185E-3</v>
      </c>
      <c r="H11" s="131" t="str">
        <f t="shared" si="0"/>
        <v>II A</v>
      </c>
      <c r="I11" s="125" t="s">
        <v>230</v>
      </c>
      <c r="J11" s="71"/>
      <c r="K11" s="72"/>
      <c r="M11" s="90"/>
    </row>
    <row r="12" spans="1:14" s="73" customFormat="1" ht="17.25" customHeight="1" x14ac:dyDescent="0.25">
      <c r="A12" s="107">
        <v>3</v>
      </c>
      <c r="B12" s="107">
        <v>2</v>
      </c>
      <c r="C12" s="64" t="s">
        <v>276</v>
      </c>
      <c r="D12" s="65" t="s">
        <v>277</v>
      </c>
      <c r="E12" s="66" t="s">
        <v>278</v>
      </c>
      <c r="F12" s="67" t="s">
        <v>8</v>
      </c>
      <c r="G12" s="122">
        <v>1.5766203703703704E-3</v>
      </c>
      <c r="H12" s="69" t="str">
        <f t="shared" si="0"/>
        <v>III A</v>
      </c>
      <c r="I12" s="70" t="s">
        <v>34</v>
      </c>
      <c r="J12" s="71"/>
      <c r="K12" s="72"/>
      <c r="M12" s="90"/>
    </row>
    <row r="13" spans="1:14" s="73" customFormat="1" ht="17.25" customHeight="1" x14ac:dyDescent="0.25">
      <c r="A13" s="107">
        <v>4</v>
      </c>
      <c r="B13" s="107">
        <v>3</v>
      </c>
      <c r="C13" s="64" t="s">
        <v>279</v>
      </c>
      <c r="D13" s="65" t="s">
        <v>280</v>
      </c>
      <c r="E13" s="66" t="s">
        <v>281</v>
      </c>
      <c r="F13" s="67" t="s">
        <v>8</v>
      </c>
      <c r="G13" s="122">
        <v>1.5878472222222223E-3</v>
      </c>
      <c r="H13" s="69" t="str">
        <f t="shared" si="0"/>
        <v>III A</v>
      </c>
      <c r="I13" s="70" t="s">
        <v>41</v>
      </c>
      <c r="J13" s="71"/>
      <c r="K13" s="72"/>
      <c r="M13" s="90"/>
    </row>
    <row r="14" spans="1:14" s="73" customFormat="1" ht="17.25" customHeight="1" x14ac:dyDescent="0.25">
      <c r="A14" s="107"/>
      <c r="B14" s="107"/>
      <c r="C14" s="64" t="s">
        <v>282</v>
      </c>
      <c r="D14" s="65" t="s">
        <v>283</v>
      </c>
      <c r="E14" s="66" t="s">
        <v>284</v>
      </c>
      <c r="F14" s="67" t="s">
        <v>8</v>
      </c>
      <c r="G14" s="122" t="s">
        <v>40</v>
      </c>
      <c r="H14" s="69"/>
      <c r="I14" s="70" t="s">
        <v>261</v>
      </c>
      <c r="J14" s="71"/>
      <c r="K14" s="72"/>
      <c r="M14" s="90"/>
    </row>
    <row r="15" spans="1:14" s="73" customFormat="1" ht="17.25" customHeight="1" x14ac:dyDescent="0.25">
      <c r="A15" s="107"/>
      <c r="B15" s="107"/>
      <c r="C15" s="64" t="s">
        <v>285</v>
      </c>
      <c r="D15" s="65" t="s">
        <v>286</v>
      </c>
      <c r="E15" s="66" t="s">
        <v>287</v>
      </c>
      <c r="F15" s="67" t="s">
        <v>29</v>
      </c>
      <c r="G15" s="122" t="s">
        <v>288</v>
      </c>
      <c r="H15" s="69"/>
      <c r="I15" s="70" t="s">
        <v>157</v>
      </c>
      <c r="J15" s="71"/>
      <c r="K15" s="72"/>
      <c r="M15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19"/>
  <sheetViews>
    <sheetView workbookViewId="0">
      <selection activeCell="A8" sqref="A8"/>
    </sheetView>
  </sheetViews>
  <sheetFormatPr defaultRowHeight="12.75" x14ac:dyDescent="0.2"/>
  <cols>
    <col min="1" max="1" width="5.5703125" style="132" customWidth="1"/>
    <col min="2" max="2" width="6.140625" style="132" customWidth="1"/>
    <col min="3" max="3" width="10.7109375" style="132" customWidth="1"/>
    <col min="4" max="4" width="14.140625" style="132" customWidth="1"/>
    <col min="5" max="5" width="9.7109375" style="133" customWidth="1"/>
    <col min="6" max="6" width="10.5703125" style="132" customWidth="1"/>
    <col min="7" max="7" width="6.42578125" style="133" customWidth="1"/>
    <col min="8" max="8" width="6.28515625" style="133" customWidth="1"/>
    <col min="9" max="12" width="6.42578125" style="133" customWidth="1"/>
    <col min="13" max="14" width="6.42578125" style="134" customWidth="1"/>
    <col min="15" max="15" width="6.42578125" style="132" customWidth="1"/>
    <col min="16" max="16" width="25.85546875" style="132" customWidth="1"/>
    <col min="17" max="16384" width="9.140625" style="132"/>
  </cols>
  <sheetData>
    <row r="1" spans="1:16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6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6" s="40" customFormat="1" ht="15.75" x14ac:dyDescent="0.25">
      <c r="A3" s="38"/>
      <c r="B3" s="39" t="s">
        <v>7</v>
      </c>
      <c r="E3" s="41"/>
      <c r="F3" s="42"/>
    </row>
    <row r="4" spans="1:16" s="43" customFormat="1" ht="15.75" x14ac:dyDescent="0.25">
      <c r="B4" s="32" t="s">
        <v>8</v>
      </c>
      <c r="E4" s="44"/>
      <c r="F4" s="45"/>
      <c r="K4" s="46"/>
      <c r="L4" s="44"/>
    </row>
    <row r="5" spans="1:16" x14ac:dyDescent="0.2">
      <c r="J5" s="132"/>
      <c r="K5" s="132"/>
      <c r="M5" s="132"/>
      <c r="O5" s="134"/>
    </row>
    <row r="6" spans="1:16" ht="15.75" x14ac:dyDescent="0.25">
      <c r="C6" s="49" t="s">
        <v>289</v>
      </c>
      <c r="F6" s="135"/>
      <c r="J6" s="132"/>
      <c r="K6" s="132"/>
      <c r="M6" s="132"/>
      <c r="O6" s="134"/>
    </row>
    <row r="7" spans="1:16" x14ac:dyDescent="0.2">
      <c r="G7" s="197" t="s">
        <v>290</v>
      </c>
      <c r="H7" s="197"/>
      <c r="I7" s="197"/>
      <c r="J7" s="197"/>
      <c r="K7" s="197"/>
      <c r="L7" s="197"/>
      <c r="M7" s="197"/>
      <c r="O7" s="134"/>
    </row>
    <row r="8" spans="1:16" ht="22.5" customHeight="1" x14ac:dyDescent="0.2">
      <c r="A8" s="136" t="s">
        <v>291</v>
      </c>
      <c r="B8" s="136" t="s">
        <v>46</v>
      </c>
      <c r="C8" s="137" t="s">
        <v>12</v>
      </c>
      <c r="D8" s="138" t="s">
        <v>13</v>
      </c>
      <c r="E8" s="139" t="s">
        <v>14</v>
      </c>
      <c r="F8" s="139" t="s">
        <v>15</v>
      </c>
      <c r="G8" s="139">
        <v>1</v>
      </c>
      <c r="H8" s="139">
        <v>2</v>
      </c>
      <c r="I8" s="139">
        <v>3</v>
      </c>
      <c r="J8" s="139" t="s">
        <v>291</v>
      </c>
      <c r="K8" s="139">
        <v>4</v>
      </c>
      <c r="L8" s="139">
        <v>5</v>
      </c>
      <c r="M8" s="139">
        <v>6</v>
      </c>
      <c r="N8" s="139" t="s">
        <v>16</v>
      </c>
      <c r="O8" s="139" t="s">
        <v>17</v>
      </c>
      <c r="P8" s="139" t="s">
        <v>18</v>
      </c>
    </row>
    <row r="9" spans="1:16" s="144" customFormat="1" ht="18" customHeight="1" x14ac:dyDescent="0.2">
      <c r="A9" s="140">
        <v>1</v>
      </c>
      <c r="B9" s="141"/>
      <c r="C9" s="64" t="s">
        <v>292</v>
      </c>
      <c r="D9" s="65" t="s">
        <v>293</v>
      </c>
      <c r="E9" s="115" t="s">
        <v>294</v>
      </c>
      <c r="F9" s="88" t="s">
        <v>8</v>
      </c>
      <c r="G9" s="116">
        <v>5.35</v>
      </c>
      <c r="H9" s="116" t="s">
        <v>295</v>
      </c>
      <c r="I9" s="116">
        <v>5.28</v>
      </c>
      <c r="J9" s="116">
        <v>5.28</v>
      </c>
      <c r="K9" s="116" t="s">
        <v>295</v>
      </c>
      <c r="L9" s="116" t="s">
        <v>295</v>
      </c>
      <c r="M9" s="116" t="s">
        <v>295</v>
      </c>
      <c r="N9" s="142">
        <f t="shared" ref="N9:N19" si="0">MAX(G9:I9,K9:M9)</f>
        <v>5.35</v>
      </c>
      <c r="O9" s="143" t="str">
        <f t="shared" ref="O9:O18" si="1">IF(ISBLANK(N9),"",IF(N9&gt;=6,"KSM",IF(N9&gt;=5.6,"I A",IF(N9&gt;=5.15,"II A",IF(N9&gt;=4.6,"III A",IF(N9&gt;=4.2,"I JA",IF(N9&gt;=3.85,"II JA",IF(N9&gt;=3.6,"III JA"))))))))</f>
        <v>II A</v>
      </c>
      <c r="P9" s="89" t="s">
        <v>34</v>
      </c>
    </row>
    <row r="10" spans="1:16" s="144" customFormat="1" ht="18" customHeight="1" x14ac:dyDescent="0.2">
      <c r="A10" s="140">
        <v>2</v>
      </c>
      <c r="B10" s="141">
        <v>1</v>
      </c>
      <c r="C10" s="64" t="s">
        <v>253</v>
      </c>
      <c r="D10" s="65" t="s">
        <v>296</v>
      </c>
      <c r="E10" s="115" t="s">
        <v>297</v>
      </c>
      <c r="F10" s="88" t="s">
        <v>76</v>
      </c>
      <c r="G10" s="116">
        <v>4.9000000000000004</v>
      </c>
      <c r="H10" s="116">
        <v>5.12</v>
      </c>
      <c r="I10" s="116">
        <v>4.93</v>
      </c>
      <c r="J10" s="116">
        <v>5.12</v>
      </c>
      <c r="K10" s="116">
        <v>4.9000000000000004</v>
      </c>
      <c r="L10" s="116">
        <v>5.0599999999999996</v>
      </c>
      <c r="M10" s="116">
        <v>5.26</v>
      </c>
      <c r="N10" s="142">
        <f t="shared" si="0"/>
        <v>5.26</v>
      </c>
      <c r="O10" s="143" t="str">
        <f t="shared" si="1"/>
        <v>II A</v>
      </c>
      <c r="P10" s="89" t="s">
        <v>130</v>
      </c>
    </row>
    <row r="11" spans="1:16" s="144" customFormat="1" ht="18" customHeight="1" x14ac:dyDescent="0.2">
      <c r="A11" s="140">
        <v>3</v>
      </c>
      <c r="B11" s="141"/>
      <c r="C11" s="64" t="s">
        <v>298</v>
      </c>
      <c r="D11" s="65" t="s">
        <v>299</v>
      </c>
      <c r="E11" s="115">
        <v>36243</v>
      </c>
      <c r="F11" s="88" t="s">
        <v>171</v>
      </c>
      <c r="G11" s="116">
        <v>4.6900000000000004</v>
      </c>
      <c r="H11" s="116" t="s">
        <v>295</v>
      </c>
      <c r="I11" s="116">
        <v>4.9000000000000004</v>
      </c>
      <c r="J11" s="116">
        <v>4.9000000000000004</v>
      </c>
      <c r="K11" s="116">
        <v>5</v>
      </c>
      <c r="L11" s="116" t="s">
        <v>295</v>
      </c>
      <c r="M11" s="116">
        <v>4.97</v>
      </c>
      <c r="N11" s="142">
        <f t="shared" si="0"/>
        <v>5</v>
      </c>
      <c r="O11" s="143" t="str">
        <f t="shared" si="1"/>
        <v>III A</v>
      </c>
      <c r="P11" s="89" t="s">
        <v>300</v>
      </c>
    </row>
    <row r="12" spans="1:16" s="144" customFormat="1" ht="18" customHeight="1" x14ac:dyDescent="0.2">
      <c r="A12" s="140">
        <v>4</v>
      </c>
      <c r="B12" s="141">
        <v>2</v>
      </c>
      <c r="C12" s="64" t="s">
        <v>301</v>
      </c>
      <c r="D12" s="65" t="s">
        <v>302</v>
      </c>
      <c r="E12" s="115" t="s">
        <v>303</v>
      </c>
      <c r="F12" s="88" t="s">
        <v>8</v>
      </c>
      <c r="G12" s="116" t="s">
        <v>295</v>
      </c>
      <c r="H12" s="116">
        <v>4.8600000000000003</v>
      </c>
      <c r="I12" s="116">
        <v>4.99</v>
      </c>
      <c r="J12" s="116">
        <v>4.99</v>
      </c>
      <c r="K12" s="116">
        <v>4.7</v>
      </c>
      <c r="L12" s="116" t="s">
        <v>295</v>
      </c>
      <c r="M12" s="116">
        <v>4.8899999999999997</v>
      </c>
      <c r="N12" s="142">
        <f t="shared" si="0"/>
        <v>4.99</v>
      </c>
      <c r="O12" s="143" t="str">
        <f t="shared" si="1"/>
        <v>III A</v>
      </c>
      <c r="P12" s="89" t="s">
        <v>304</v>
      </c>
    </row>
    <row r="13" spans="1:16" s="144" customFormat="1" ht="18" customHeight="1" x14ac:dyDescent="0.2">
      <c r="A13" s="140">
        <v>5</v>
      </c>
      <c r="B13" s="141">
        <v>3</v>
      </c>
      <c r="C13" s="64" t="s">
        <v>305</v>
      </c>
      <c r="D13" s="65" t="s">
        <v>306</v>
      </c>
      <c r="E13" s="115" t="s">
        <v>307</v>
      </c>
      <c r="F13" s="88" t="s">
        <v>8</v>
      </c>
      <c r="G13" s="116" t="s">
        <v>295</v>
      </c>
      <c r="H13" s="116">
        <v>4.17</v>
      </c>
      <c r="I13" s="116">
        <v>4.34</v>
      </c>
      <c r="J13" s="116">
        <v>4.34</v>
      </c>
      <c r="K13" s="116">
        <v>3.66</v>
      </c>
      <c r="L13" s="116">
        <v>4.88</v>
      </c>
      <c r="M13" s="116" t="s">
        <v>295</v>
      </c>
      <c r="N13" s="142">
        <f t="shared" si="0"/>
        <v>4.88</v>
      </c>
      <c r="O13" s="143" t="str">
        <f t="shared" si="1"/>
        <v>III A</v>
      </c>
      <c r="P13" s="89" t="s">
        <v>34</v>
      </c>
    </row>
    <row r="14" spans="1:16" s="144" customFormat="1" ht="18" customHeight="1" x14ac:dyDescent="0.2">
      <c r="A14" s="140">
        <v>6</v>
      </c>
      <c r="B14" s="141">
        <v>4</v>
      </c>
      <c r="C14" s="64" t="s">
        <v>308</v>
      </c>
      <c r="D14" s="65" t="s">
        <v>309</v>
      </c>
      <c r="E14" s="115">
        <v>36921</v>
      </c>
      <c r="F14" s="88" t="s">
        <v>310</v>
      </c>
      <c r="G14" s="116">
        <v>4.68</v>
      </c>
      <c r="H14" s="116" t="s">
        <v>295</v>
      </c>
      <c r="I14" s="116">
        <v>4.74</v>
      </c>
      <c r="J14" s="116">
        <v>4.74</v>
      </c>
      <c r="K14" s="116">
        <v>4.62</v>
      </c>
      <c r="L14" s="116">
        <v>4.49</v>
      </c>
      <c r="M14" s="116" t="s">
        <v>295</v>
      </c>
      <c r="N14" s="142">
        <f t="shared" si="0"/>
        <v>4.74</v>
      </c>
      <c r="O14" s="143" t="str">
        <f t="shared" si="1"/>
        <v>III A</v>
      </c>
      <c r="P14" s="89" t="s">
        <v>311</v>
      </c>
    </row>
    <row r="15" spans="1:16" s="144" customFormat="1" ht="18" customHeight="1" x14ac:dyDescent="0.2">
      <c r="A15" s="140">
        <v>7</v>
      </c>
      <c r="B15" s="141"/>
      <c r="C15" s="64" t="s">
        <v>312</v>
      </c>
      <c r="D15" s="65" t="s">
        <v>313</v>
      </c>
      <c r="E15" s="115" t="s">
        <v>314</v>
      </c>
      <c r="F15" s="88" t="s">
        <v>22</v>
      </c>
      <c r="G15" s="116" t="s">
        <v>295</v>
      </c>
      <c r="H15" s="116">
        <v>4.4400000000000004</v>
      </c>
      <c r="I15" s="116">
        <v>4.3499999999999996</v>
      </c>
      <c r="J15" s="116">
        <v>4.4400000000000004</v>
      </c>
      <c r="K15" s="116">
        <v>4.2300000000000004</v>
      </c>
      <c r="L15" s="116">
        <v>4.43</v>
      </c>
      <c r="M15" s="116">
        <v>4.5</v>
      </c>
      <c r="N15" s="142">
        <f t="shared" si="0"/>
        <v>4.5</v>
      </c>
      <c r="O15" s="143" t="str">
        <f t="shared" si="1"/>
        <v>I JA</v>
      </c>
      <c r="P15" s="89" t="s">
        <v>23</v>
      </c>
    </row>
    <row r="16" spans="1:16" s="144" customFormat="1" ht="18" customHeight="1" x14ac:dyDescent="0.2">
      <c r="A16" s="140">
        <v>8</v>
      </c>
      <c r="B16" s="141"/>
      <c r="C16" s="64" t="s">
        <v>315</v>
      </c>
      <c r="D16" s="65" t="s">
        <v>316</v>
      </c>
      <c r="E16" s="115" t="s">
        <v>242</v>
      </c>
      <c r="F16" s="88" t="s">
        <v>76</v>
      </c>
      <c r="G16" s="116">
        <v>4.1900000000000004</v>
      </c>
      <c r="H16" s="116">
        <v>4.46</v>
      </c>
      <c r="I16" s="116">
        <v>4.34</v>
      </c>
      <c r="J16" s="116">
        <v>4.34</v>
      </c>
      <c r="K16" s="116">
        <v>4.1100000000000003</v>
      </c>
      <c r="L16" s="116" t="s">
        <v>295</v>
      </c>
      <c r="M16" s="116" t="s">
        <v>295</v>
      </c>
      <c r="N16" s="142">
        <f t="shared" si="0"/>
        <v>4.46</v>
      </c>
      <c r="O16" s="143" t="str">
        <f t="shared" si="1"/>
        <v>I JA</v>
      </c>
      <c r="P16" s="89" t="s">
        <v>130</v>
      </c>
    </row>
    <row r="17" spans="1:16" s="144" customFormat="1" ht="18" customHeight="1" x14ac:dyDescent="0.2">
      <c r="A17" s="140">
        <v>9</v>
      </c>
      <c r="B17" s="141"/>
      <c r="C17" s="64" t="s">
        <v>61</v>
      </c>
      <c r="D17" s="65" t="s">
        <v>62</v>
      </c>
      <c r="E17" s="115" t="s">
        <v>63</v>
      </c>
      <c r="F17" s="88" t="s">
        <v>52</v>
      </c>
      <c r="G17" s="116">
        <v>4.1100000000000003</v>
      </c>
      <c r="H17" s="116">
        <v>4.22</v>
      </c>
      <c r="I17" s="116">
        <v>4.26</v>
      </c>
      <c r="J17" s="116">
        <v>4.26</v>
      </c>
      <c r="K17" s="116"/>
      <c r="L17" s="116"/>
      <c r="M17" s="116"/>
      <c r="N17" s="142">
        <f t="shared" si="0"/>
        <v>4.26</v>
      </c>
      <c r="O17" s="143" t="str">
        <f t="shared" si="1"/>
        <v>I JA</v>
      </c>
      <c r="P17" s="89" t="s">
        <v>53</v>
      </c>
    </row>
    <row r="18" spans="1:16" s="144" customFormat="1" ht="18" customHeight="1" x14ac:dyDescent="0.2">
      <c r="A18" s="140">
        <v>10</v>
      </c>
      <c r="B18" s="141"/>
      <c r="C18" s="64" t="s">
        <v>317</v>
      </c>
      <c r="D18" s="65" t="s">
        <v>318</v>
      </c>
      <c r="E18" s="115" t="s">
        <v>319</v>
      </c>
      <c r="F18" s="88" t="s">
        <v>22</v>
      </c>
      <c r="G18" s="116">
        <v>4.08</v>
      </c>
      <c r="H18" s="116" t="s">
        <v>295</v>
      </c>
      <c r="I18" s="116" t="s">
        <v>295</v>
      </c>
      <c r="J18" s="116">
        <v>4.08</v>
      </c>
      <c r="K18" s="116"/>
      <c r="L18" s="116"/>
      <c r="M18" s="116"/>
      <c r="N18" s="142">
        <f t="shared" si="0"/>
        <v>4.08</v>
      </c>
      <c r="O18" s="143" t="str">
        <f t="shared" si="1"/>
        <v>II JA</v>
      </c>
      <c r="P18" s="89" t="s">
        <v>23</v>
      </c>
    </row>
    <row r="19" spans="1:16" x14ac:dyDescent="0.2">
      <c r="A19" s="140"/>
      <c r="B19" s="141"/>
      <c r="C19" s="64" t="s">
        <v>320</v>
      </c>
      <c r="D19" s="65" t="s">
        <v>321</v>
      </c>
      <c r="E19" s="115" t="s">
        <v>84</v>
      </c>
      <c r="F19" s="88" t="s">
        <v>76</v>
      </c>
      <c r="G19" s="116" t="s">
        <v>295</v>
      </c>
      <c r="H19" s="116" t="s">
        <v>295</v>
      </c>
      <c r="I19" s="116" t="s">
        <v>295</v>
      </c>
      <c r="J19" s="116"/>
      <c r="K19" s="116"/>
      <c r="L19" s="116"/>
      <c r="M19" s="116"/>
      <c r="N19" s="142">
        <f t="shared" si="0"/>
        <v>0</v>
      </c>
      <c r="O19" s="143"/>
      <c r="P19" s="89" t="s">
        <v>130</v>
      </c>
    </row>
  </sheetData>
  <sheetProtection selectLockedCells="1" selectUnlockedCells="1"/>
  <mergeCells count="1">
    <mergeCell ref="G7:M7"/>
  </mergeCells>
  <printOptions horizontalCentered="1"/>
  <pageMargins left="0.39374999999999999" right="0.19652777777777777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20"/>
  <sheetViews>
    <sheetView workbookViewId="0">
      <selection activeCell="A8" sqref="A8"/>
    </sheetView>
  </sheetViews>
  <sheetFormatPr defaultRowHeight="12.75" x14ac:dyDescent="0.2"/>
  <cols>
    <col min="1" max="1" width="5.5703125" style="132" customWidth="1"/>
    <col min="2" max="2" width="6.140625" style="132" customWidth="1"/>
    <col min="3" max="3" width="9.42578125" style="132" customWidth="1"/>
    <col min="4" max="4" width="13.5703125" style="132" customWidth="1"/>
    <col min="5" max="5" width="8.7109375" style="133" customWidth="1"/>
    <col min="6" max="6" width="10.5703125" style="132" customWidth="1"/>
    <col min="7" max="11" width="6.42578125" style="133" customWidth="1"/>
    <col min="12" max="12" width="6.5703125" style="133" customWidth="1"/>
    <col min="13" max="14" width="6.42578125" style="134" customWidth="1"/>
    <col min="15" max="15" width="6.42578125" style="132" customWidth="1"/>
    <col min="16" max="16" width="24.5703125" style="132" customWidth="1"/>
    <col min="17" max="16384" width="9.140625" style="132"/>
  </cols>
  <sheetData>
    <row r="1" spans="1:16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6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6" s="40" customFormat="1" ht="15.75" x14ac:dyDescent="0.25">
      <c r="A3" s="38"/>
      <c r="B3" s="39" t="s">
        <v>7</v>
      </c>
      <c r="E3" s="41"/>
      <c r="F3" s="42"/>
    </row>
    <row r="4" spans="1:16" s="43" customFormat="1" ht="15.75" x14ac:dyDescent="0.25">
      <c r="B4" s="32" t="s">
        <v>8</v>
      </c>
      <c r="E4" s="44"/>
      <c r="F4" s="45"/>
      <c r="K4" s="46"/>
      <c r="L4" s="44"/>
    </row>
    <row r="5" spans="1:16" x14ac:dyDescent="0.2">
      <c r="J5" s="132"/>
      <c r="K5" s="132"/>
      <c r="M5" s="132"/>
      <c r="O5" s="134"/>
    </row>
    <row r="6" spans="1:16" ht="15.75" x14ac:dyDescent="0.25">
      <c r="C6" s="49" t="s">
        <v>322</v>
      </c>
      <c r="F6" s="135"/>
      <c r="J6" s="132"/>
      <c r="K6" s="132"/>
      <c r="M6" s="132"/>
      <c r="O6" s="134"/>
    </row>
    <row r="7" spans="1:16" x14ac:dyDescent="0.2">
      <c r="G7" s="197" t="s">
        <v>290</v>
      </c>
      <c r="H7" s="197"/>
      <c r="I7" s="197"/>
      <c r="J7" s="197"/>
      <c r="K7" s="197"/>
      <c r="L7" s="197"/>
      <c r="M7" s="197"/>
      <c r="O7" s="134"/>
    </row>
    <row r="8" spans="1:16" ht="22.5" customHeight="1" x14ac:dyDescent="0.2">
      <c r="A8" s="136" t="s">
        <v>291</v>
      </c>
      <c r="B8" s="136" t="s">
        <v>46</v>
      </c>
      <c r="C8" s="137" t="s">
        <v>12</v>
      </c>
      <c r="D8" s="138" t="s">
        <v>13</v>
      </c>
      <c r="E8" s="139" t="s">
        <v>14</v>
      </c>
      <c r="F8" s="139" t="s">
        <v>15</v>
      </c>
      <c r="G8" s="139">
        <v>1</v>
      </c>
      <c r="H8" s="139">
        <v>2</v>
      </c>
      <c r="I8" s="139">
        <v>3</v>
      </c>
      <c r="J8" s="139" t="s">
        <v>291</v>
      </c>
      <c r="K8" s="139">
        <v>4</v>
      </c>
      <c r="L8" s="139">
        <v>5</v>
      </c>
      <c r="M8" s="139">
        <v>6</v>
      </c>
      <c r="N8" s="139" t="s">
        <v>16</v>
      </c>
      <c r="O8" s="139" t="s">
        <v>17</v>
      </c>
      <c r="P8" s="139" t="s">
        <v>18</v>
      </c>
    </row>
    <row r="9" spans="1:16" s="144" customFormat="1" ht="18" customHeight="1" x14ac:dyDescent="0.2">
      <c r="A9" s="140">
        <v>1</v>
      </c>
      <c r="B9" s="141"/>
      <c r="C9" s="64" t="s">
        <v>323</v>
      </c>
      <c r="D9" s="86" t="s">
        <v>324</v>
      </c>
      <c r="E9" s="115" t="s">
        <v>325</v>
      </c>
      <c r="F9" s="88" t="s">
        <v>171</v>
      </c>
      <c r="G9" s="116">
        <v>6.39</v>
      </c>
      <c r="H9" s="116">
        <v>5</v>
      </c>
      <c r="I9" s="116" t="s">
        <v>295</v>
      </c>
      <c r="J9" s="116">
        <v>6.39</v>
      </c>
      <c r="K9" s="116">
        <v>6.51</v>
      </c>
      <c r="L9" s="116" t="s">
        <v>295</v>
      </c>
      <c r="M9" s="116">
        <v>6.3</v>
      </c>
      <c r="N9" s="142">
        <f>MAX(G9:M9)</f>
        <v>6.51</v>
      </c>
      <c r="O9" s="143" t="str">
        <f t="shared" ref="O9:O19" si="0">IF(ISBLANK(N9),"",IF(N9&gt;=7.2,"KSM",IF(N9&gt;=6.7,"I A",IF(N9&gt;=6.2,"II A",IF(N9&gt;=5.6,"III A",IF(N9&gt;=5,"I JA",IF(N9&gt;=4.45,"II JA",IF(N9&gt;=4,"III JA"))))))))</f>
        <v>II A</v>
      </c>
      <c r="P9" s="145" t="s">
        <v>326</v>
      </c>
    </row>
    <row r="10" spans="1:16" s="144" customFormat="1" ht="18" customHeight="1" x14ac:dyDescent="0.2">
      <c r="A10" s="140">
        <v>2</v>
      </c>
      <c r="B10" s="141">
        <v>1</v>
      </c>
      <c r="C10" s="64" t="s">
        <v>327</v>
      </c>
      <c r="D10" s="86" t="s">
        <v>328</v>
      </c>
      <c r="E10" s="115" t="s">
        <v>329</v>
      </c>
      <c r="F10" s="88" t="s">
        <v>76</v>
      </c>
      <c r="G10" s="116" t="s">
        <v>295</v>
      </c>
      <c r="H10" s="116">
        <v>5.76</v>
      </c>
      <c r="I10" s="116">
        <v>6.35</v>
      </c>
      <c r="J10" s="116">
        <v>6.35</v>
      </c>
      <c r="K10" s="116">
        <v>6.08</v>
      </c>
      <c r="L10" s="116">
        <v>5.85</v>
      </c>
      <c r="M10" s="116" t="s">
        <v>295</v>
      </c>
      <c r="N10" s="142">
        <f t="shared" ref="N10:N18" si="1">MAX(G10:I10,K10:M10)</f>
        <v>6.35</v>
      </c>
      <c r="O10" s="143" t="str">
        <f t="shared" si="0"/>
        <v>II A</v>
      </c>
      <c r="P10" s="145" t="s">
        <v>130</v>
      </c>
    </row>
    <row r="11" spans="1:16" s="144" customFormat="1" ht="18" customHeight="1" x14ac:dyDescent="0.2">
      <c r="A11" s="140">
        <v>3</v>
      </c>
      <c r="B11" s="141"/>
      <c r="C11" s="64" t="s">
        <v>330</v>
      </c>
      <c r="D11" s="86" t="s">
        <v>331</v>
      </c>
      <c r="E11" s="115" t="s">
        <v>332</v>
      </c>
      <c r="F11" s="88" t="s">
        <v>76</v>
      </c>
      <c r="G11" s="116">
        <v>6.23</v>
      </c>
      <c r="H11" s="116">
        <v>6.33</v>
      </c>
      <c r="I11" s="116" t="s">
        <v>295</v>
      </c>
      <c r="J11" s="116">
        <v>6.33</v>
      </c>
      <c r="K11" s="116">
        <v>5.87</v>
      </c>
      <c r="L11" s="116">
        <v>6.32</v>
      </c>
      <c r="M11" s="116" t="s">
        <v>295</v>
      </c>
      <c r="N11" s="142">
        <f t="shared" si="1"/>
        <v>6.33</v>
      </c>
      <c r="O11" s="143" t="str">
        <f t="shared" si="0"/>
        <v>II A</v>
      </c>
      <c r="P11" s="145" t="s">
        <v>130</v>
      </c>
    </row>
    <row r="12" spans="1:16" s="144" customFormat="1" ht="18" customHeight="1" x14ac:dyDescent="0.2">
      <c r="A12" s="140">
        <v>4</v>
      </c>
      <c r="B12" s="141"/>
      <c r="C12" s="64" t="s">
        <v>19</v>
      </c>
      <c r="D12" s="86" t="s">
        <v>20</v>
      </c>
      <c r="E12" s="115" t="s">
        <v>21</v>
      </c>
      <c r="F12" s="88" t="s">
        <v>22</v>
      </c>
      <c r="G12" s="116">
        <v>5.64</v>
      </c>
      <c r="H12" s="116">
        <v>5.69</v>
      </c>
      <c r="I12" s="116">
        <v>5.59</v>
      </c>
      <c r="J12" s="116">
        <v>5.69</v>
      </c>
      <c r="K12" s="116">
        <v>5.55</v>
      </c>
      <c r="L12" s="116">
        <v>5.69</v>
      </c>
      <c r="M12" s="116">
        <v>5.75</v>
      </c>
      <c r="N12" s="142">
        <f t="shared" si="1"/>
        <v>5.75</v>
      </c>
      <c r="O12" s="143" t="str">
        <f t="shared" si="0"/>
        <v>III A</v>
      </c>
      <c r="P12" s="145" t="s">
        <v>23</v>
      </c>
    </row>
    <row r="13" spans="1:16" s="144" customFormat="1" ht="18" customHeight="1" x14ac:dyDescent="0.2">
      <c r="A13" s="140">
        <v>5</v>
      </c>
      <c r="B13" s="141">
        <v>2</v>
      </c>
      <c r="C13" s="64" t="s">
        <v>137</v>
      </c>
      <c r="D13" s="86" t="s">
        <v>138</v>
      </c>
      <c r="E13" s="115" t="s">
        <v>139</v>
      </c>
      <c r="F13" s="88" t="s">
        <v>22</v>
      </c>
      <c r="G13" s="116">
        <v>5.54</v>
      </c>
      <c r="H13" s="116">
        <v>5.59</v>
      </c>
      <c r="I13" s="116">
        <v>4.93</v>
      </c>
      <c r="J13" s="116">
        <v>5.59</v>
      </c>
      <c r="K13" s="116">
        <v>5.21</v>
      </c>
      <c r="L13" s="116">
        <v>5.35</v>
      </c>
      <c r="M13" s="116">
        <v>5.7</v>
      </c>
      <c r="N13" s="142">
        <f t="shared" si="1"/>
        <v>5.7</v>
      </c>
      <c r="O13" s="143" t="str">
        <f t="shared" si="0"/>
        <v>III A</v>
      </c>
      <c r="P13" s="145" t="s">
        <v>102</v>
      </c>
    </row>
    <row r="14" spans="1:16" s="144" customFormat="1" ht="18" customHeight="1" x14ac:dyDescent="0.2">
      <c r="A14" s="140">
        <v>6</v>
      </c>
      <c r="B14" s="141">
        <v>3</v>
      </c>
      <c r="C14" s="64" t="s">
        <v>117</v>
      </c>
      <c r="D14" s="86" t="s">
        <v>118</v>
      </c>
      <c r="E14" s="115" t="s">
        <v>119</v>
      </c>
      <c r="F14" s="88" t="s">
        <v>29</v>
      </c>
      <c r="G14" s="116">
        <v>4.59</v>
      </c>
      <c r="H14" s="116">
        <v>5.58</v>
      </c>
      <c r="I14" s="116">
        <v>5</v>
      </c>
      <c r="J14" s="116">
        <v>5.58</v>
      </c>
      <c r="K14" s="116">
        <v>5.15</v>
      </c>
      <c r="L14" s="116">
        <v>4.95</v>
      </c>
      <c r="M14" s="116" t="s">
        <v>295</v>
      </c>
      <c r="N14" s="142">
        <f t="shared" si="1"/>
        <v>5.58</v>
      </c>
      <c r="O14" s="143" t="str">
        <f t="shared" si="0"/>
        <v>I JA</v>
      </c>
      <c r="P14" s="145" t="s">
        <v>120</v>
      </c>
    </row>
    <row r="15" spans="1:16" s="144" customFormat="1" ht="18" customHeight="1" x14ac:dyDescent="0.25">
      <c r="A15" s="140">
        <v>7</v>
      </c>
      <c r="B15" s="141">
        <v>4</v>
      </c>
      <c r="C15" s="64" t="s">
        <v>333</v>
      </c>
      <c r="D15" s="86" t="s">
        <v>334</v>
      </c>
      <c r="E15" s="87">
        <v>37161</v>
      </c>
      <c r="F15" s="88" t="s">
        <v>8</v>
      </c>
      <c r="G15" s="112">
        <v>5.04</v>
      </c>
      <c r="H15" s="113">
        <v>4.92</v>
      </c>
      <c r="I15" s="116">
        <v>5.21</v>
      </c>
      <c r="J15" s="116">
        <v>5.21</v>
      </c>
      <c r="K15" s="116">
        <v>5.34</v>
      </c>
      <c r="L15" s="116" t="s">
        <v>295</v>
      </c>
      <c r="M15" s="116" t="s">
        <v>295</v>
      </c>
      <c r="N15" s="142">
        <f t="shared" si="1"/>
        <v>5.34</v>
      </c>
      <c r="O15" s="143" t="str">
        <f t="shared" si="0"/>
        <v>I JA</v>
      </c>
      <c r="P15" s="89" t="s">
        <v>34</v>
      </c>
    </row>
    <row r="16" spans="1:16" s="144" customFormat="1" ht="18" customHeight="1" x14ac:dyDescent="0.2">
      <c r="A16" s="140">
        <v>8</v>
      </c>
      <c r="B16" s="141">
        <v>5</v>
      </c>
      <c r="C16" s="64" t="s">
        <v>178</v>
      </c>
      <c r="D16" s="86" t="s">
        <v>179</v>
      </c>
      <c r="E16" s="115" t="s">
        <v>180</v>
      </c>
      <c r="F16" s="88" t="s">
        <v>22</v>
      </c>
      <c r="G16" s="116">
        <v>5.0999999999999996</v>
      </c>
      <c r="H16" s="116">
        <v>5.09</v>
      </c>
      <c r="I16" s="116">
        <v>5.27</v>
      </c>
      <c r="J16" s="116">
        <v>5.27</v>
      </c>
      <c r="K16" s="116">
        <v>5.16</v>
      </c>
      <c r="L16" s="116" t="s">
        <v>295</v>
      </c>
      <c r="M16" s="116" t="s">
        <v>295</v>
      </c>
      <c r="N16" s="142">
        <f t="shared" si="1"/>
        <v>5.27</v>
      </c>
      <c r="O16" s="143" t="str">
        <f t="shared" si="0"/>
        <v>I JA</v>
      </c>
      <c r="P16" s="145" t="s">
        <v>23</v>
      </c>
    </row>
    <row r="17" spans="1:16" s="144" customFormat="1" ht="18" customHeight="1" x14ac:dyDescent="0.2">
      <c r="A17" s="140">
        <v>9</v>
      </c>
      <c r="B17" s="141">
        <v>6</v>
      </c>
      <c r="C17" s="64" t="s">
        <v>182</v>
      </c>
      <c r="D17" s="86" t="s">
        <v>183</v>
      </c>
      <c r="E17" s="115" t="s">
        <v>335</v>
      </c>
      <c r="F17" s="88" t="s">
        <v>22</v>
      </c>
      <c r="G17" s="116" t="s">
        <v>295</v>
      </c>
      <c r="H17" s="116">
        <v>4.7300000000000004</v>
      </c>
      <c r="I17" s="116">
        <v>4.6900000000000004</v>
      </c>
      <c r="J17" s="116">
        <v>4.7300000000000004</v>
      </c>
      <c r="K17" s="116"/>
      <c r="L17" s="116"/>
      <c r="M17" s="116"/>
      <c r="N17" s="142">
        <f t="shared" si="1"/>
        <v>4.7300000000000004</v>
      </c>
      <c r="O17" s="143" t="str">
        <f t="shared" si="0"/>
        <v>II JA</v>
      </c>
      <c r="P17" s="145" t="s">
        <v>102</v>
      </c>
    </row>
    <row r="18" spans="1:16" s="144" customFormat="1" ht="18" customHeight="1" x14ac:dyDescent="0.25">
      <c r="A18" s="140">
        <v>10</v>
      </c>
      <c r="B18" s="141">
        <v>7</v>
      </c>
      <c r="C18" s="64" t="s">
        <v>140</v>
      </c>
      <c r="D18" s="86" t="s">
        <v>222</v>
      </c>
      <c r="E18" s="87" t="s">
        <v>223</v>
      </c>
      <c r="F18" s="88" t="s">
        <v>52</v>
      </c>
      <c r="G18" s="112">
        <v>4.3899999999999997</v>
      </c>
      <c r="H18" s="113">
        <v>3.6</v>
      </c>
      <c r="I18" s="116">
        <v>4.51</v>
      </c>
      <c r="J18" s="116">
        <v>4.51</v>
      </c>
      <c r="K18" s="116"/>
      <c r="L18" s="116"/>
      <c r="M18" s="116"/>
      <c r="N18" s="142">
        <f t="shared" si="1"/>
        <v>4.51</v>
      </c>
      <c r="O18" s="143" t="str">
        <f t="shared" si="0"/>
        <v>II JA</v>
      </c>
      <c r="P18" s="89" t="s">
        <v>53</v>
      </c>
    </row>
    <row r="19" spans="1:16" s="144" customFormat="1" ht="18" customHeight="1" x14ac:dyDescent="0.2">
      <c r="A19" s="140">
        <v>11</v>
      </c>
      <c r="B19" s="141">
        <v>8</v>
      </c>
      <c r="C19" s="64" t="s">
        <v>127</v>
      </c>
      <c r="D19" s="86" t="s">
        <v>336</v>
      </c>
      <c r="E19" s="115" t="s">
        <v>337</v>
      </c>
      <c r="F19" s="88" t="s">
        <v>22</v>
      </c>
      <c r="G19" s="116">
        <v>4.72</v>
      </c>
      <c r="H19" s="116">
        <v>4.82</v>
      </c>
      <c r="I19" s="116" t="s">
        <v>295</v>
      </c>
      <c r="J19" s="116">
        <v>4.82</v>
      </c>
      <c r="K19" s="116"/>
      <c r="L19" s="116"/>
      <c r="M19" s="116"/>
      <c r="N19" s="142">
        <v>4.82</v>
      </c>
      <c r="O19" s="143" t="str">
        <f t="shared" si="0"/>
        <v>II JA</v>
      </c>
      <c r="P19" s="145" t="s">
        <v>23</v>
      </c>
    </row>
    <row r="20" spans="1:16" ht="19.5" customHeight="1" x14ac:dyDescent="0.2">
      <c r="A20" s="140">
        <v>12</v>
      </c>
      <c r="B20" s="141">
        <v>9</v>
      </c>
      <c r="C20" s="64" t="s">
        <v>131</v>
      </c>
      <c r="D20" s="86" t="s">
        <v>338</v>
      </c>
      <c r="E20" s="115" t="s">
        <v>339</v>
      </c>
      <c r="F20" s="88" t="s">
        <v>29</v>
      </c>
      <c r="G20" s="116">
        <v>3.7</v>
      </c>
      <c r="H20" s="116">
        <v>3.34</v>
      </c>
      <c r="I20" s="116">
        <v>3.4</v>
      </c>
      <c r="J20" s="116">
        <v>3.7</v>
      </c>
      <c r="K20" s="116"/>
      <c r="L20" s="116"/>
      <c r="M20" s="116"/>
      <c r="N20" s="142">
        <f>MAX(G20:I20,K20:M20)</f>
        <v>3.7</v>
      </c>
      <c r="O20" s="143"/>
      <c r="P20" s="145" t="s">
        <v>120</v>
      </c>
    </row>
  </sheetData>
  <sheetProtection selectLockedCells="1" selectUnlockedCells="1"/>
  <mergeCells count="1">
    <mergeCell ref="G7:M7"/>
  </mergeCells>
  <printOptions horizontalCentered="1"/>
  <pageMargins left="0.39374999999999999" right="0.19652777777777777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Q13"/>
  <sheetViews>
    <sheetView workbookViewId="0">
      <selection activeCell="A8" sqref="A8"/>
    </sheetView>
  </sheetViews>
  <sheetFormatPr defaultRowHeight="12.75" x14ac:dyDescent="0.2"/>
  <cols>
    <col min="1" max="1" width="4.7109375" style="133" customWidth="1"/>
    <col min="2" max="2" width="4.85546875" style="133" customWidth="1"/>
    <col min="3" max="3" width="9.5703125" style="133" customWidth="1"/>
    <col min="4" max="4" width="12.42578125" style="133" customWidth="1"/>
    <col min="5" max="5" width="9.28515625" style="133" customWidth="1"/>
    <col min="6" max="6" width="10.140625" style="133" customWidth="1"/>
    <col min="7" max="39" width="1.5703125" style="133" customWidth="1"/>
    <col min="40" max="40" width="5.85546875" style="133" customWidth="1"/>
    <col min="41" max="41" width="5.42578125" style="133" customWidth="1"/>
    <col min="42" max="42" width="20.28515625" style="146" customWidth="1"/>
    <col min="43" max="16384" width="9.140625" style="133"/>
  </cols>
  <sheetData>
    <row r="1" spans="1:43" s="33" customFormat="1" ht="15.75" x14ac:dyDescent="0.25">
      <c r="A1" s="32" t="s">
        <v>6</v>
      </c>
      <c r="B1" s="32"/>
      <c r="E1" s="34"/>
      <c r="F1" s="35"/>
      <c r="H1" s="36"/>
      <c r="I1" s="36"/>
      <c r="J1" s="37"/>
      <c r="K1" s="37"/>
    </row>
    <row r="2" spans="1:43" s="33" customFormat="1" ht="15.75" x14ac:dyDescent="0.25">
      <c r="A2" s="32" t="s">
        <v>1</v>
      </c>
      <c r="B2" s="32"/>
      <c r="E2" s="34"/>
      <c r="F2" s="35"/>
      <c r="H2" s="36"/>
      <c r="I2" s="36"/>
      <c r="J2" s="37"/>
      <c r="K2" s="37"/>
    </row>
    <row r="3" spans="1:43" s="40" customFormat="1" ht="15.75" x14ac:dyDescent="0.25">
      <c r="A3" s="38"/>
      <c r="B3" s="39" t="s">
        <v>7</v>
      </c>
      <c r="E3" s="41"/>
      <c r="F3" s="42"/>
    </row>
    <row r="4" spans="1:43" s="43" customFormat="1" ht="15.75" x14ac:dyDescent="0.25">
      <c r="B4" s="32" t="s">
        <v>8</v>
      </c>
      <c r="E4" s="44"/>
      <c r="F4" s="45"/>
      <c r="H4" s="46"/>
      <c r="I4" s="44"/>
    </row>
    <row r="5" spans="1:43" s="147" customFormat="1" ht="15" customHeight="1" x14ac:dyDescent="0.15">
      <c r="C5" s="148"/>
      <c r="E5" s="149"/>
      <c r="G5" s="150"/>
      <c r="J5" s="150"/>
      <c r="M5" s="150"/>
      <c r="P5" s="150"/>
      <c r="S5" s="150"/>
      <c r="V5" s="150"/>
      <c r="Y5" s="150"/>
      <c r="Z5" s="149"/>
      <c r="AP5" s="151"/>
    </row>
    <row r="6" spans="1:43" ht="15.75" x14ac:dyDescent="0.25">
      <c r="C6" s="49" t="s">
        <v>340</v>
      </c>
    </row>
    <row r="7" spans="1:43" ht="6.75" customHeight="1" x14ac:dyDescent="0.25">
      <c r="A7" s="152"/>
      <c r="B7" s="152"/>
      <c r="C7" s="153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4"/>
    </row>
    <row r="8" spans="1:43" ht="15.95" customHeight="1" x14ac:dyDescent="0.2">
      <c r="A8" s="136" t="s">
        <v>291</v>
      </c>
      <c r="B8" s="136" t="s">
        <v>271</v>
      </c>
      <c r="C8" s="155" t="s">
        <v>12</v>
      </c>
      <c r="D8" s="156" t="s">
        <v>13</v>
      </c>
      <c r="E8" s="157" t="s">
        <v>14</v>
      </c>
      <c r="F8" s="158" t="s">
        <v>15</v>
      </c>
      <c r="G8" s="198" t="s">
        <v>341</v>
      </c>
      <c r="H8" s="198"/>
      <c r="I8" s="198"/>
      <c r="J8" s="198" t="s">
        <v>342</v>
      </c>
      <c r="K8" s="198"/>
      <c r="L8" s="198"/>
      <c r="M8" s="199" t="s">
        <v>343</v>
      </c>
      <c r="N8" s="199"/>
      <c r="O8" s="199"/>
      <c r="P8" s="198" t="s">
        <v>344</v>
      </c>
      <c r="Q8" s="198"/>
      <c r="R8" s="198"/>
      <c r="S8" s="199" t="s">
        <v>345</v>
      </c>
      <c r="T8" s="199"/>
      <c r="U8" s="199"/>
      <c r="V8" s="200" t="s">
        <v>346</v>
      </c>
      <c r="W8" s="200"/>
      <c r="X8" s="200"/>
      <c r="Y8" s="200" t="s">
        <v>347</v>
      </c>
      <c r="Z8" s="200"/>
      <c r="AA8" s="200"/>
      <c r="AB8" s="198" t="s">
        <v>348</v>
      </c>
      <c r="AC8" s="198"/>
      <c r="AD8" s="198"/>
      <c r="AE8" s="198" t="s">
        <v>349</v>
      </c>
      <c r="AF8" s="198"/>
      <c r="AG8" s="198"/>
      <c r="AH8" s="198" t="s">
        <v>350</v>
      </c>
      <c r="AI8" s="198"/>
      <c r="AJ8" s="198"/>
      <c r="AK8" s="199" t="s">
        <v>351</v>
      </c>
      <c r="AL8" s="199"/>
      <c r="AM8" s="199"/>
      <c r="AN8" s="157" t="s">
        <v>16</v>
      </c>
      <c r="AO8" s="159" t="s">
        <v>17</v>
      </c>
      <c r="AP8" s="160" t="s">
        <v>18</v>
      </c>
      <c r="AQ8" s="161"/>
    </row>
    <row r="9" spans="1:43" s="169" customFormat="1" ht="15" customHeight="1" x14ac:dyDescent="0.25">
      <c r="A9" s="162">
        <v>1</v>
      </c>
      <c r="B9" s="163"/>
      <c r="C9" s="164" t="s">
        <v>352</v>
      </c>
      <c r="D9" s="138" t="s">
        <v>353</v>
      </c>
      <c r="E9" s="165" t="s">
        <v>354</v>
      </c>
      <c r="F9" s="166" t="s">
        <v>8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 t="s">
        <v>355</v>
      </c>
      <c r="Z9" s="201"/>
      <c r="AA9" s="201"/>
      <c r="AB9" s="201" t="s">
        <v>355</v>
      </c>
      <c r="AC9" s="201"/>
      <c r="AD9" s="201"/>
      <c r="AE9" s="201" t="s">
        <v>356</v>
      </c>
      <c r="AF9" s="201"/>
      <c r="AG9" s="201"/>
      <c r="AH9" s="201" t="s">
        <v>356</v>
      </c>
      <c r="AI9" s="201"/>
      <c r="AJ9" s="201"/>
      <c r="AK9" s="201" t="s">
        <v>357</v>
      </c>
      <c r="AL9" s="201"/>
      <c r="AM9" s="201"/>
      <c r="AN9" s="167">
        <v>1.75</v>
      </c>
      <c r="AO9" s="140" t="str">
        <f t="shared" ref="AO9:AO13" si="0">IF(ISBLANK(AN9),"",IF(AN9&gt;=1.75,"KSM",IF(AN9&gt;=1.65,"I A",IF(AN9&gt;=1.5,"II A",IF(AN9&gt;=1.39,"III A",IF(AN9&gt;=1.3,"I JA",IF(AN9&gt;=1.22,"II JA",IF(AN9&gt;=1.15,"III JA"))))))))</f>
        <v>KSM</v>
      </c>
      <c r="AP9" s="168" t="s">
        <v>358</v>
      </c>
    </row>
    <row r="10" spans="1:43" s="169" customFormat="1" ht="15" customHeight="1" x14ac:dyDescent="0.25">
      <c r="A10" s="162">
        <v>2</v>
      </c>
      <c r="B10" s="163"/>
      <c r="C10" s="164" t="s">
        <v>292</v>
      </c>
      <c r="D10" s="138" t="s">
        <v>293</v>
      </c>
      <c r="E10" s="165" t="s">
        <v>294</v>
      </c>
      <c r="F10" s="166" t="s">
        <v>8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 t="s">
        <v>355</v>
      </c>
      <c r="T10" s="201"/>
      <c r="U10" s="201"/>
      <c r="V10" s="201" t="s">
        <v>356</v>
      </c>
      <c r="W10" s="201"/>
      <c r="X10" s="201"/>
      <c r="Y10" s="201" t="s">
        <v>356</v>
      </c>
      <c r="Z10" s="201"/>
      <c r="AA10" s="201"/>
      <c r="AB10" s="201" t="s">
        <v>359</v>
      </c>
      <c r="AC10" s="201"/>
      <c r="AD10" s="201"/>
      <c r="AE10" s="201" t="s">
        <v>357</v>
      </c>
      <c r="AF10" s="201"/>
      <c r="AG10" s="201"/>
      <c r="AH10" s="201"/>
      <c r="AI10" s="201"/>
      <c r="AJ10" s="201"/>
      <c r="AK10" s="201"/>
      <c r="AL10" s="201"/>
      <c r="AM10" s="201"/>
      <c r="AN10" s="167">
        <v>1.65</v>
      </c>
      <c r="AO10" s="170" t="str">
        <f t="shared" si="0"/>
        <v>I A</v>
      </c>
      <c r="AP10" s="168" t="s">
        <v>34</v>
      </c>
    </row>
    <row r="11" spans="1:43" s="169" customFormat="1" ht="15" customHeight="1" x14ac:dyDescent="0.25">
      <c r="A11" s="162">
        <v>3</v>
      </c>
      <c r="B11" s="162">
        <v>1</v>
      </c>
      <c r="C11" s="164" t="s">
        <v>308</v>
      </c>
      <c r="D11" s="138" t="s">
        <v>309</v>
      </c>
      <c r="E11" s="165">
        <v>36921</v>
      </c>
      <c r="F11" s="166" t="s">
        <v>310</v>
      </c>
      <c r="G11" s="201"/>
      <c r="H11" s="201"/>
      <c r="I11" s="201"/>
      <c r="J11" s="201"/>
      <c r="K11" s="201"/>
      <c r="L11" s="201"/>
      <c r="M11" s="201" t="s">
        <v>355</v>
      </c>
      <c r="N11" s="201"/>
      <c r="O11" s="201"/>
      <c r="P11" s="201" t="s">
        <v>355</v>
      </c>
      <c r="Q11" s="201"/>
      <c r="R11" s="201"/>
      <c r="S11" s="201" t="s">
        <v>356</v>
      </c>
      <c r="T11" s="201"/>
      <c r="U11" s="201"/>
      <c r="V11" s="201" t="s">
        <v>355</v>
      </c>
      <c r="W11" s="201"/>
      <c r="X11" s="201"/>
      <c r="Y11" s="201" t="s">
        <v>357</v>
      </c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167">
        <v>1.55</v>
      </c>
      <c r="AO11" s="170" t="str">
        <f t="shared" si="0"/>
        <v>II A</v>
      </c>
      <c r="AP11" s="168" t="s">
        <v>311</v>
      </c>
    </row>
    <row r="12" spans="1:43" s="169" customFormat="1" ht="15" customHeight="1" x14ac:dyDescent="0.25">
      <c r="A12" s="162">
        <v>4</v>
      </c>
      <c r="B12" s="162">
        <v>2</v>
      </c>
      <c r="C12" s="164" t="s">
        <v>360</v>
      </c>
      <c r="D12" s="138" t="s">
        <v>361</v>
      </c>
      <c r="E12" s="165" t="s">
        <v>362</v>
      </c>
      <c r="F12" s="166" t="s">
        <v>8</v>
      </c>
      <c r="G12" s="201" t="s">
        <v>355</v>
      </c>
      <c r="H12" s="201"/>
      <c r="I12" s="201"/>
      <c r="J12" s="201" t="s">
        <v>355</v>
      </c>
      <c r="K12" s="201"/>
      <c r="L12" s="201"/>
      <c r="M12" s="201" t="s">
        <v>355</v>
      </c>
      <c r="N12" s="201"/>
      <c r="O12" s="201"/>
      <c r="P12" s="201" t="s">
        <v>359</v>
      </c>
      <c r="Q12" s="201"/>
      <c r="R12" s="201"/>
      <c r="S12" s="201" t="s">
        <v>359</v>
      </c>
      <c r="T12" s="201"/>
      <c r="U12" s="201"/>
      <c r="V12" s="201" t="s">
        <v>357</v>
      </c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167">
        <v>1.5</v>
      </c>
      <c r="AO12" s="170" t="str">
        <f t="shared" si="0"/>
        <v>II A</v>
      </c>
      <c r="AP12" s="168" t="s">
        <v>34</v>
      </c>
    </row>
    <row r="13" spans="1:43" s="169" customFormat="1" ht="15" customHeight="1" x14ac:dyDescent="0.25">
      <c r="A13" s="162">
        <v>5</v>
      </c>
      <c r="B13" s="162">
        <v>3</v>
      </c>
      <c r="C13" s="164" t="s">
        <v>305</v>
      </c>
      <c r="D13" s="138" t="s">
        <v>306</v>
      </c>
      <c r="E13" s="165" t="s">
        <v>307</v>
      </c>
      <c r="F13" s="166" t="s">
        <v>8</v>
      </c>
      <c r="G13" s="201" t="s">
        <v>355</v>
      </c>
      <c r="H13" s="201"/>
      <c r="I13" s="201"/>
      <c r="J13" s="201" t="s">
        <v>355</v>
      </c>
      <c r="K13" s="201"/>
      <c r="L13" s="201"/>
      <c r="M13" s="201" t="s">
        <v>355</v>
      </c>
      <c r="N13" s="201"/>
      <c r="O13" s="201"/>
      <c r="P13" s="201" t="s">
        <v>363</v>
      </c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171">
        <v>1.4</v>
      </c>
      <c r="AO13" s="140" t="str">
        <f t="shared" si="0"/>
        <v>III A</v>
      </c>
      <c r="AP13" s="172" t="s">
        <v>34</v>
      </c>
    </row>
  </sheetData>
  <sheetProtection selectLockedCells="1" selectUnlockedCells="1"/>
  <mergeCells count="66">
    <mergeCell ref="V13:X13"/>
    <mergeCell ref="Y13:AA13"/>
    <mergeCell ref="AB13:AD13"/>
    <mergeCell ref="AE13:AG13"/>
    <mergeCell ref="AH13:AJ13"/>
    <mergeCell ref="AK13:AM13"/>
    <mergeCell ref="Y12:AA12"/>
    <mergeCell ref="AB12:AD12"/>
    <mergeCell ref="AE12:AG12"/>
    <mergeCell ref="AH12:AJ12"/>
    <mergeCell ref="AK12:AM12"/>
    <mergeCell ref="G13:I13"/>
    <mergeCell ref="J13:L13"/>
    <mergeCell ref="M13:O13"/>
    <mergeCell ref="P13:R13"/>
    <mergeCell ref="S13:U13"/>
    <mergeCell ref="G12:I12"/>
    <mergeCell ref="J12:L12"/>
    <mergeCell ref="M12:O12"/>
    <mergeCell ref="P12:R12"/>
    <mergeCell ref="S12:U12"/>
    <mergeCell ref="V12:X12"/>
    <mergeCell ref="V11:X11"/>
    <mergeCell ref="Y11:AA11"/>
    <mergeCell ref="AB11:AD11"/>
    <mergeCell ref="AE11:AG11"/>
    <mergeCell ref="AH11:AJ11"/>
    <mergeCell ref="AK11:AM11"/>
    <mergeCell ref="Y10:AA10"/>
    <mergeCell ref="AB10:AD10"/>
    <mergeCell ref="AE10:AG10"/>
    <mergeCell ref="AH10:AJ10"/>
    <mergeCell ref="AK10:AM10"/>
    <mergeCell ref="G11:I11"/>
    <mergeCell ref="J11:L11"/>
    <mergeCell ref="M11:O11"/>
    <mergeCell ref="P11:R11"/>
    <mergeCell ref="S11:U11"/>
    <mergeCell ref="G10:I10"/>
    <mergeCell ref="J10:L10"/>
    <mergeCell ref="M10:O10"/>
    <mergeCell ref="P10:R10"/>
    <mergeCell ref="S10:U10"/>
    <mergeCell ref="V10:X10"/>
    <mergeCell ref="V9:X9"/>
    <mergeCell ref="Y9:AA9"/>
    <mergeCell ref="AB9:AD9"/>
    <mergeCell ref="AE9:AG9"/>
    <mergeCell ref="AH9:AJ9"/>
    <mergeCell ref="AK9:AM9"/>
    <mergeCell ref="Y8:AA8"/>
    <mergeCell ref="AB8:AD8"/>
    <mergeCell ref="AE8:AG8"/>
    <mergeCell ref="AH8:AJ8"/>
    <mergeCell ref="AK8:AM8"/>
    <mergeCell ref="G9:I9"/>
    <mergeCell ref="J9:L9"/>
    <mergeCell ref="M9:O9"/>
    <mergeCell ref="P9:R9"/>
    <mergeCell ref="S9:U9"/>
    <mergeCell ref="G8:I8"/>
    <mergeCell ref="J8:L8"/>
    <mergeCell ref="M8:O8"/>
    <mergeCell ref="P8:R8"/>
    <mergeCell ref="S8:U8"/>
    <mergeCell ref="V8:X8"/>
  </mergeCells>
  <printOptions horizontalCentered="1"/>
  <pageMargins left="0.39374999999999999" right="0.39374999999999999" top="0.78749999999999998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S12"/>
  <sheetViews>
    <sheetView workbookViewId="0">
      <selection activeCell="A8" sqref="A8"/>
    </sheetView>
  </sheetViews>
  <sheetFormatPr defaultRowHeight="12.75" x14ac:dyDescent="0.2"/>
  <cols>
    <col min="1" max="1" width="4.7109375" style="133" customWidth="1"/>
    <col min="2" max="2" width="6" style="133" customWidth="1"/>
    <col min="3" max="3" width="9" style="133" customWidth="1"/>
    <col min="4" max="4" width="13.140625" style="133" customWidth="1"/>
    <col min="5" max="5" width="9.28515625" style="133" customWidth="1"/>
    <col min="6" max="6" width="10.140625" style="133" customWidth="1"/>
    <col min="7" max="42" width="1.5703125" style="133" customWidth="1"/>
    <col min="43" max="43" width="5.85546875" style="133" customWidth="1"/>
    <col min="44" max="44" width="5.42578125" style="133" customWidth="1"/>
    <col min="45" max="45" width="14.85546875" style="146" customWidth="1"/>
    <col min="46" max="16384" width="9.140625" style="133"/>
  </cols>
  <sheetData>
    <row r="1" spans="1:45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45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45" s="40" customFormat="1" ht="15.75" x14ac:dyDescent="0.25">
      <c r="A3" s="38"/>
      <c r="B3" s="39" t="s">
        <v>7</v>
      </c>
      <c r="E3" s="41"/>
      <c r="F3" s="42"/>
    </row>
    <row r="4" spans="1:45" s="43" customFormat="1" ht="15.75" x14ac:dyDescent="0.25">
      <c r="B4" s="32" t="s">
        <v>8</v>
      </c>
      <c r="E4" s="44"/>
      <c r="F4" s="45"/>
      <c r="K4" s="46"/>
      <c r="L4" s="44"/>
    </row>
    <row r="5" spans="1:45" s="132" customFormat="1" ht="15.75" x14ac:dyDescent="0.25">
      <c r="C5" s="32"/>
      <c r="E5" s="134"/>
      <c r="G5" s="133"/>
      <c r="H5" s="133"/>
      <c r="I5" s="133"/>
      <c r="J5" s="133"/>
      <c r="K5" s="133"/>
      <c r="L5" s="133"/>
      <c r="M5" s="133"/>
      <c r="N5" s="133"/>
      <c r="O5" s="133"/>
      <c r="P5" s="133"/>
      <c r="S5" s="133"/>
      <c r="V5" s="133"/>
      <c r="Y5" s="133"/>
      <c r="AB5" s="133"/>
      <c r="AE5" s="133"/>
      <c r="AH5" s="133"/>
      <c r="AI5" s="134"/>
      <c r="AS5" s="173"/>
    </row>
    <row r="6" spans="1:45" ht="15.75" x14ac:dyDescent="0.25">
      <c r="C6" s="49" t="s">
        <v>364</v>
      </c>
      <c r="I6" s="132"/>
      <c r="L6" s="132"/>
      <c r="O6" s="132"/>
    </row>
    <row r="7" spans="1:45" ht="9" customHeight="1" x14ac:dyDescent="0.25">
      <c r="C7" s="49"/>
      <c r="I7" s="132"/>
      <c r="L7" s="132"/>
      <c r="O7" s="132"/>
    </row>
    <row r="8" spans="1:45" ht="15.95" customHeight="1" x14ac:dyDescent="0.2">
      <c r="A8" s="136" t="s">
        <v>291</v>
      </c>
      <c r="B8" s="136" t="s">
        <v>46</v>
      </c>
      <c r="C8" s="155" t="s">
        <v>12</v>
      </c>
      <c r="D8" s="156" t="s">
        <v>13</v>
      </c>
      <c r="E8" s="157" t="s">
        <v>14</v>
      </c>
      <c r="F8" s="157" t="s">
        <v>15</v>
      </c>
      <c r="G8" s="200" t="s">
        <v>343</v>
      </c>
      <c r="H8" s="200"/>
      <c r="I8" s="200"/>
      <c r="J8" s="200" t="s">
        <v>344</v>
      </c>
      <c r="K8" s="200"/>
      <c r="L8" s="200"/>
      <c r="M8" s="198" t="s">
        <v>345</v>
      </c>
      <c r="N8" s="198"/>
      <c r="O8" s="198"/>
      <c r="P8" s="198" t="s">
        <v>346</v>
      </c>
      <c r="Q8" s="198"/>
      <c r="R8" s="198"/>
      <c r="S8" s="199" t="s">
        <v>347</v>
      </c>
      <c r="T8" s="199"/>
      <c r="U8" s="199"/>
      <c r="V8" s="198" t="s">
        <v>348</v>
      </c>
      <c r="W8" s="198"/>
      <c r="X8" s="198"/>
      <c r="Y8" s="198" t="s">
        <v>349</v>
      </c>
      <c r="Z8" s="198"/>
      <c r="AA8" s="198"/>
      <c r="AB8" s="199" t="s">
        <v>350</v>
      </c>
      <c r="AC8" s="199"/>
      <c r="AD8" s="199"/>
      <c r="AE8" s="200" t="s">
        <v>365</v>
      </c>
      <c r="AF8" s="200"/>
      <c r="AG8" s="200"/>
      <c r="AH8" s="200" t="s">
        <v>366</v>
      </c>
      <c r="AI8" s="200"/>
      <c r="AJ8" s="200"/>
      <c r="AK8" s="198" t="s">
        <v>367</v>
      </c>
      <c r="AL8" s="198"/>
      <c r="AM8" s="198"/>
      <c r="AN8" s="198" t="s">
        <v>368</v>
      </c>
      <c r="AO8" s="198"/>
      <c r="AP8" s="198"/>
      <c r="AQ8" s="157" t="s">
        <v>16</v>
      </c>
      <c r="AR8" s="159" t="s">
        <v>17</v>
      </c>
      <c r="AS8" s="174" t="s">
        <v>18</v>
      </c>
    </row>
    <row r="9" spans="1:45" s="169" customFormat="1" ht="15" customHeight="1" x14ac:dyDescent="0.25">
      <c r="A9" s="162">
        <v>1</v>
      </c>
      <c r="B9" s="175"/>
      <c r="C9" s="164" t="s">
        <v>146</v>
      </c>
      <c r="D9" s="138" t="s">
        <v>147</v>
      </c>
      <c r="E9" s="165" t="s">
        <v>148</v>
      </c>
      <c r="F9" s="166" t="s">
        <v>8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 t="s">
        <v>355</v>
      </c>
      <c r="Z9" s="201"/>
      <c r="AA9" s="201"/>
      <c r="AB9" s="201" t="s">
        <v>355</v>
      </c>
      <c r="AC9" s="201"/>
      <c r="AD9" s="201"/>
      <c r="AE9" s="201" t="s">
        <v>355</v>
      </c>
      <c r="AF9" s="201"/>
      <c r="AG9" s="201"/>
      <c r="AH9" s="201" t="s">
        <v>355</v>
      </c>
      <c r="AI9" s="201"/>
      <c r="AJ9" s="201"/>
      <c r="AK9" s="201" t="s">
        <v>359</v>
      </c>
      <c r="AL9" s="201"/>
      <c r="AM9" s="201"/>
      <c r="AN9" s="202" t="s">
        <v>369</v>
      </c>
      <c r="AO9" s="202"/>
      <c r="AP9" s="202"/>
      <c r="AQ9" s="167">
        <v>1.9</v>
      </c>
      <c r="AR9" s="140" t="str">
        <f t="shared" ref="AR9:AR10" si="0">IF(ISBLANK(AQ9),"",IF(AQ9&gt;=2.03,"KSM",IF(AQ9&gt;=1.9,"I A",IF(AQ9&gt;=1.75,"II A",IF(AQ9&gt;=1.6,"III A",IF(AQ9&gt;=1.47,"I JA",IF(AQ9&gt;=1.35,"II JA",IF(AQ9&gt;=1.25,"III JA"))))))))</f>
        <v>I A</v>
      </c>
      <c r="AS9" s="168" t="s">
        <v>34</v>
      </c>
    </row>
    <row r="10" spans="1:45" s="169" customFormat="1" ht="15" customHeight="1" x14ac:dyDescent="0.25">
      <c r="A10" s="162">
        <v>2</v>
      </c>
      <c r="B10" s="175"/>
      <c r="C10" s="176" t="s">
        <v>327</v>
      </c>
      <c r="D10" s="177" t="s">
        <v>370</v>
      </c>
      <c r="E10" s="178">
        <v>36820</v>
      </c>
      <c r="F10" s="179" t="s">
        <v>371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 t="s">
        <v>355</v>
      </c>
      <c r="T10" s="201"/>
      <c r="U10" s="201"/>
      <c r="V10" s="201" t="s">
        <v>355</v>
      </c>
      <c r="W10" s="201"/>
      <c r="X10" s="201"/>
      <c r="Y10" s="201" t="s">
        <v>355</v>
      </c>
      <c r="Z10" s="201"/>
      <c r="AA10" s="201"/>
      <c r="AB10" s="201" t="s">
        <v>359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167">
        <v>1.75</v>
      </c>
      <c r="AR10" s="140" t="str">
        <f t="shared" si="0"/>
        <v>II A</v>
      </c>
      <c r="AS10" s="168" t="s">
        <v>311</v>
      </c>
    </row>
    <row r="11" spans="1:45" s="169" customFormat="1" ht="15" customHeight="1" x14ac:dyDescent="0.25">
      <c r="A11" s="162">
        <v>3</v>
      </c>
      <c r="B11" s="175"/>
      <c r="C11" s="164" t="s">
        <v>168</v>
      </c>
      <c r="D11" s="177" t="s">
        <v>241</v>
      </c>
      <c r="E11" s="165" t="s">
        <v>242</v>
      </c>
      <c r="F11" s="166" t="s">
        <v>8</v>
      </c>
      <c r="G11" s="201" t="s">
        <v>355</v>
      </c>
      <c r="H11" s="201"/>
      <c r="I11" s="201"/>
      <c r="J11" s="201" t="s">
        <v>355</v>
      </c>
      <c r="K11" s="201"/>
      <c r="L11" s="201"/>
      <c r="M11" s="201" t="s">
        <v>355</v>
      </c>
      <c r="N11" s="201"/>
      <c r="O11" s="201"/>
      <c r="P11" s="201" t="s">
        <v>355</v>
      </c>
      <c r="Q11" s="201"/>
      <c r="R11" s="201"/>
      <c r="S11" s="201" t="s">
        <v>355</v>
      </c>
      <c r="T11" s="201"/>
      <c r="U11" s="201"/>
      <c r="V11" s="201" t="s">
        <v>359</v>
      </c>
      <c r="W11" s="201"/>
      <c r="X11" s="201"/>
      <c r="Y11" s="201" t="s">
        <v>357</v>
      </c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167">
        <v>1.65</v>
      </c>
      <c r="AR11" s="140" t="s">
        <v>372</v>
      </c>
      <c r="AS11" s="168" t="s">
        <v>34</v>
      </c>
    </row>
    <row r="12" spans="1:45" x14ac:dyDescent="0.2">
      <c r="A12" s="162">
        <v>4</v>
      </c>
      <c r="B12" s="175">
        <v>1</v>
      </c>
      <c r="C12" s="164" t="s">
        <v>333</v>
      </c>
      <c r="D12" s="177" t="s">
        <v>334</v>
      </c>
      <c r="E12" s="165" t="s">
        <v>373</v>
      </c>
      <c r="F12" s="166" t="s">
        <v>8</v>
      </c>
      <c r="G12" s="201" t="s">
        <v>355</v>
      </c>
      <c r="H12" s="201"/>
      <c r="I12" s="201"/>
      <c r="J12" s="201" t="s">
        <v>357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67">
        <v>1.4</v>
      </c>
      <c r="AR12" s="140" t="s">
        <v>374</v>
      </c>
      <c r="AS12" s="168" t="s">
        <v>34</v>
      </c>
    </row>
  </sheetData>
  <sheetProtection selectLockedCells="1" selectUnlockedCells="1"/>
  <mergeCells count="60">
    <mergeCell ref="Y12:AA12"/>
    <mergeCell ref="AB12:AD12"/>
    <mergeCell ref="AE12:AG12"/>
    <mergeCell ref="AH12:AJ12"/>
    <mergeCell ref="AK12:AM12"/>
    <mergeCell ref="AN12:AP12"/>
    <mergeCell ref="G12:I12"/>
    <mergeCell ref="J12:L12"/>
    <mergeCell ref="M12:O12"/>
    <mergeCell ref="P12:R12"/>
    <mergeCell ref="S12:U12"/>
    <mergeCell ref="V12:X12"/>
    <mergeCell ref="Y11:AA11"/>
    <mergeCell ref="AB11:AD11"/>
    <mergeCell ref="AE11:AG11"/>
    <mergeCell ref="AH11:AJ11"/>
    <mergeCell ref="AK11:AM11"/>
    <mergeCell ref="AN11:AP11"/>
    <mergeCell ref="G11:I11"/>
    <mergeCell ref="J11:L11"/>
    <mergeCell ref="M11:O11"/>
    <mergeCell ref="P11:R11"/>
    <mergeCell ref="S11:U11"/>
    <mergeCell ref="V11:X11"/>
    <mergeCell ref="Y10:AA10"/>
    <mergeCell ref="AB10:AD10"/>
    <mergeCell ref="AE10:AG10"/>
    <mergeCell ref="AH10:AJ10"/>
    <mergeCell ref="AK10:AM10"/>
    <mergeCell ref="AN10:AP10"/>
    <mergeCell ref="G10:I10"/>
    <mergeCell ref="J10:L10"/>
    <mergeCell ref="M10:O10"/>
    <mergeCell ref="P10:R10"/>
    <mergeCell ref="S10:U10"/>
    <mergeCell ref="V10:X10"/>
    <mergeCell ref="Y9:AA9"/>
    <mergeCell ref="AB9:AD9"/>
    <mergeCell ref="AE9:AG9"/>
    <mergeCell ref="AH9:AJ9"/>
    <mergeCell ref="AK9:AM9"/>
    <mergeCell ref="AN9:AP9"/>
    <mergeCell ref="G9:I9"/>
    <mergeCell ref="J9:L9"/>
    <mergeCell ref="M9:O9"/>
    <mergeCell ref="P9:R9"/>
    <mergeCell ref="S9:U9"/>
    <mergeCell ref="V9:X9"/>
    <mergeCell ref="Y8:AA8"/>
    <mergeCell ref="AB8:AD8"/>
    <mergeCell ref="AE8:AG8"/>
    <mergeCell ref="AH8:AJ8"/>
    <mergeCell ref="AK8:AM8"/>
    <mergeCell ref="AN8:AP8"/>
    <mergeCell ref="G8:I8"/>
    <mergeCell ref="J8:L8"/>
    <mergeCell ref="M8:O8"/>
    <mergeCell ref="P8:R8"/>
    <mergeCell ref="S8:U8"/>
    <mergeCell ref="V8:X8"/>
  </mergeCells>
  <printOptions horizontalCentered="1"/>
  <pageMargins left="0.39374999999999999" right="0.39374999999999999" top="0.78749999999999998" bottom="0.3541666666666666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7"/>
  <sheetViews>
    <sheetView workbookViewId="0">
      <selection activeCell="A8" sqref="A8"/>
    </sheetView>
  </sheetViews>
  <sheetFormatPr defaultRowHeight="12.75" x14ac:dyDescent="0.2"/>
  <cols>
    <col min="1" max="1" width="4.7109375" style="27" customWidth="1"/>
    <col min="2" max="2" width="9.28515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6.5703125" style="31" customWidth="1"/>
    <col min="8" max="8" width="19.85546875" style="27" customWidth="1"/>
    <col min="9" max="9" width="3.5703125" style="27" customWidth="1"/>
    <col min="10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C5" s="47"/>
      <c r="D5" s="48"/>
      <c r="E5" s="45"/>
      <c r="I5" s="46"/>
      <c r="J5" s="44"/>
    </row>
    <row r="6" spans="1:14" ht="15.75" x14ac:dyDescent="0.25">
      <c r="B6" s="49" t="s">
        <v>9</v>
      </c>
      <c r="C6" s="50"/>
      <c r="D6" s="51"/>
      <c r="E6" s="51"/>
      <c r="F6" s="30" t="s">
        <v>10</v>
      </c>
    </row>
    <row r="7" spans="1:14" x14ac:dyDescent="0.2">
      <c r="B7" s="52"/>
      <c r="C7" s="52"/>
      <c r="D7" s="53"/>
      <c r="E7" s="52"/>
      <c r="F7" s="54"/>
      <c r="G7" s="54"/>
    </row>
    <row r="8" spans="1:14" s="52" customFormat="1" ht="10.5" x14ac:dyDescent="0.15">
      <c r="A8" s="55" t="s">
        <v>11</v>
      </c>
      <c r="B8" s="56" t="s">
        <v>12</v>
      </c>
      <c r="C8" s="57" t="s">
        <v>13</v>
      </c>
      <c r="D8" s="58" t="s">
        <v>14</v>
      </c>
      <c r="E8" s="59" t="s">
        <v>15</v>
      </c>
      <c r="F8" s="60" t="s">
        <v>16</v>
      </c>
      <c r="G8" s="61" t="s">
        <v>17</v>
      </c>
      <c r="H8" s="62" t="s">
        <v>18</v>
      </c>
    </row>
    <row r="9" spans="1:14" s="73" customFormat="1" ht="17.25" customHeight="1" x14ac:dyDescent="0.25">
      <c r="A9" s="63">
        <v>1</v>
      </c>
      <c r="B9" s="64" t="s">
        <v>19</v>
      </c>
      <c r="C9" s="65" t="s">
        <v>20</v>
      </c>
      <c r="D9" s="66" t="s">
        <v>21</v>
      </c>
      <c r="E9" s="67" t="s">
        <v>22</v>
      </c>
      <c r="F9" s="68">
        <v>9.02</v>
      </c>
      <c r="G9" s="69" t="str">
        <f>IF(ISBLANK(F9),"",IF(F9&gt;10.64,"",IF(F9&lt;=8.34,"KSM",IF(F9&lt;=8.84,"I A",IF(F9&lt;=9.44,"II A",IF(F9&lt;=10.04,"III A",IF(F9&lt;=10.64,"I JA")))))))</f>
        <v>II A</v>
      </c>
      <c r="H9" s="70" t="s">
        <v>23</v>
      </c>
      <c r="I9" s="71"/>
      <c r="J9" s="72"/>
    </row>
    <row r="10" spans="1:14" s="43" customFormat="1" ht="15.75" x14ac:dyDescent="0.25">
      <c r="B10" s="32"/>
      <c r="D10" s="44"/>
      <c r="E10" s="45"/>
      <c r="I10" s="46"/>
      <c r="J10" s="44"/>
    </row>
    <row r="11" spans="1:14" s="74" customFormat="1" ht="15.75" x14ac:dyDescent="0.25">
      <c r="B11" s="75" t="s">
        <v>24</v>
      </c>
      <c r="C11" s="76"/>
      <c r="D11" s="77"/>
      <c r="E11" s="78"/>
      <c r="F11" s="79" t="s">
        <v>25</v>
      </c>
      <c r="G11" s="80"/>
    </row>
    <row r="12" spans="1:14" x14ac:dyDescent="0.2">
      <c r="B12" s="52"/>
      <c r="C12" s="52"/>
      <c r="D12" s="53"/>
      <c r="E12" s="52"/>
      <c r="F12" s="54"/>
      <c r="G12" s="54"/>
    </row>
    <row r="13" spans="1:14" s="52" customFormat="1" ht="10.5" x14ac:dyDescent="0.15">
      <c r="A13" s="55" t="s">
        <v>11</v>
      </c>
      <c r="B13" s="56" t="s">
        <v>12</v>
      </c>
      <c r="C13" s="57" t="s">
        <v>13</v>
      </c>
      <c r="D13" s="58" t="s">
        <v>14</v>
      </c>
      <c r="E13" s="59" t="s">
        <v>15</v>
      </c>
      <c r="F13" s="60" t="s">
        <v>16</v>
      </c>
      <c r="G13" s="61" t="s">
        <v>17</v>
      </c>
      <c r="H13" s="62" t="s">
        <v>18</v>
      </c>
    </row>
    <row r="14" spans="1:14" s="73" customFormat="1" ht="17.25" customHeight="1" x14ac:dyDescent="0.25">
      <c r="A14" s="63">
        <v>1</v>
      </c>
      <c r="B14" s="64" t="s">
        <v>26</v>
      </c>
      <c r="C14" s="65" t="s">
        <v>27</v>
      </c>
      <c r="D14" s="66" t="s">
        <v>28</v>
      </c>
      <c r="E14" s="67" t="s">
        <v>29</v>
      </c>
      <c r="F14" s="68">
        <v>8.1</v>
      </c>
      <c r="G14" s="69" t="str">
        <f t="shared" ref="G14:G17" si="0">IF(ISBLANK(F14),"",IF(F14&gt;11.24,"",IF(F14&lt;=8.14,"KSM",IF(F14&lt;=8.64,"I A",IF(F14&lt;=9.24,"II A",IF(F14&lt;=9.84,"III A",IF(F14&lt;=10.44,"I JA",IF(F14&lt;=11.24,"II JA"))))))))</f>
        <v>KSM</v>
      </c>
      <c r="H14" s="70" t="s">
        <v>30</v>
      </c>
      <c r="J14" s="72"/>
    </row>
    <row r="15" spans="1:14" s="73" customFormat="1" ht="17.25" customHeight="1" x14ac:dyDescent="0.25">
      <c r="A15" s="63">
        <v>2</v>
      </c>
      <c r="B15" s="64" t="s">
        <v>31</v>
      </c>
      <c r="C15" s="65" t="s">
        <v>32</v>
      </c>
      <c r="D15" s="66" t="s">
        <v>33</v>
      </c>
      <c r="E15" s="67" t="s">
        <v>8</v>
      </c>
      <c r="F15" s="68">
        <v>8.9700000000000006</v>
      </c>
      <c r="G15" s="69" t="str">
        <f t="shared" si="0"/>
        <v>II A</v>
      </c>
      <c r="H15" s="70" t="s">
        <v>34</v>
      </c>
      <c r="J15" s="72"/>
    </row>
    <row r="16" spans="1:14" s="73" customFormat="1" ht="17.25" customHeight="1" x14ac:dyDescent="0.25">
      <c r="A16" s="63">
        <v>3</v>
      </c>
      <c r="B16" s="64" t="s">
        <v>19</v>
      </c>
      <c r="C16" s="65" t="s">
        <v>35</v>
      </c>
      <c r="D16" s="66" t="s">
        <v>36</v>
      </c>
      <c r="E16" s="67" t="s">
        <v>8</v>
      </c>
      <c r="F16" s="68">
        <v>10.15</v>
      </c>
      <c r="G16" s="69" t="str">
        <f t="shared" si="0"/>
        <v>I JA</v>
      </c>
      <c r="H16" s="70" t="s">
        <v>34</v>
      </c>
      <c r="J16" s="72"/>
    </row>
    <row r="17" spans="1:10" s="73" customFormat="1" ht="17.25" customHeight="1" x14ac:dyDescent="0.25">
      <c r="A17" s="63"/>
      <c r="B17" s="64" t="s">
        <v>37</v>
      </c>
      <c r="C17" s="65" t="s">
        <v>38</v>
      </c>
      <c r="D17" s="66" t="s">
        <v>39</v>
      </c>
      <c r="E17" s="67" t="s">
        <v>8</v>
      </c>
      <c r="F17" s="68" t="s">
        <v>40</v>
      </c>
      <c r="G17" s="69" t="str">
        <f t="shared" si="0"/>
        <v/>
      </c>
      <c r="H17" s="70" t="s">
        <v>41</v>
      </c>
      <c r="J17" s="72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14"/>
  <sheetViews>
    <sheetView workbookViewId="0">
      <selection activeCell="A9" sqref="A9"/>
    </sheetView>
  </sheetViews>
  <sheetFormatPr defaultRowHeight="12.75" x14ac:dyDescent="0.2"/>
  <cols>
    <col min="1" max="1" width="5.5703125" style="132" customWidth="1"/>
    <col min="2" max="2" width="9.42578125" style="132" customWidth="1"/>
    <col min="3" max="3" width="13.5703125" style="132" customWidth="1"/>
    <col min="4" max="4" width="8.7109375" style="133" customWidth="1"/>
    <col min="5" max="5" width="10.5703125" style="132" customWidth="1"/>
    <col min="6" max="11" width="5.7109375" style="133" customWidth="1"/>
    <col min="12" max="12" width="5.7109375" style="134" customWidth="1"/>
    <col min="13" max="13" width="6.5703125" style="134" customWidth="1"/>
    <col min="14" max="14" width="6.7109375" style="132" customWidth="1"/>
    <col min="15" max="15" width="24.5703125" style="132" customWidth="1"/>
    <col min="16" max="16384" width="9.140625" style="132"/>
  </cols>
  <sheetData>
    <row r="1" spans="1:15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5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5" s="40" customFormat="1" ht="15.75" x14ac:dyDescent="0.25">
      <c r="A3" s="38"/>
      <c r="B3" s="39" t="s">
        <v>7</v>
      </c>
      <c r="E3" s="41"/>
      <c r="F3" s="42"/>
    </row>
    <row r="4" spans="1:15" s="43" customFormat="1" ht="15.75" x14ac:dyDescent="0.25">
      <c r="B4" s="32" t="s">
        <v>8</v>
      </c>
      <c r="E4" s="44"/>
      <c r="F4" s="45"/>
      <c r="K4" s="46"/>
      <c r="L4" s="44"/>
    </row>
    <row r="5" spans="1:15" s="43" customFormat="1" ht="15.75" x14ac:dyDescent="0.25">
      <c r="B5" s="32"/>
      <c r="E5" s="44"/>
      <c r="F5" s="45"/>
      <c r="K5" s="46"/>
      <c r="L5" s="44"/>
    </row>
    <row r="6" spans="1:15" s="144" customFormat="1" ht="14.25" customHeight="1" x14ac:dyDescent="0.25">
      <c r="A6" s="180"/>
      <c r="B6" s="181"/>
      <c r="C6" s="49" t="s">
        <v>375</v>
      </c>
      <c r="D6" s="133"/>
      <c r="E6" s="132"/>
      <c r="F6" s="133"/>
      <c r="G6" s="49" t="s">
        <v>376</v>
      </c>
      <c r="H6" s="182"/>
      <c r="I6" s="182"/>
      <c r="J6" s="182"/>
      <c r="K6" s="182"/>
      <c r="L6" s="182"/>
      <c r="M6" s="183"/>
      <c r="N6" s="184"/>
      <c r="O6" s="185"/>
    </row>
    <row r="7" spans="1:15" ht="6" customHeight="1" x14ac:dyDescent="0.2"/>
    <row r="8" spans="1:15" x14ac:dyDescent="0.2">
      <c r="E8" s="186"/>
      <c r="F8" s="197" t="s">
        <v>290</v>
      </c>
      <c r="G8" s="197"/>
      <c r="H8" s="197"/>
      <c r="I8" s="197"/>
      <c r="J8" s="197"/>
      <c r="K8" s="197"/>
      <c r="L8" s="197"/>
      <c r="N8" s="134"/>
    </row>
    <row r="9" spans="1:15" ht="16.5" customHeight="1" x14ac:dyDescent="0.2">
      <c r="A9" s="136" t="s">
        <v>291</v>
      </c>
      <c r="B9" s="137" t="s">
        <v>12</v>
      </c>
      <c r="C9" s="138" t="s">
        <v>13</v>
      </c>
      <c r="D9" s="139" t="s">
        <v>14</v>
      </c>
      <c r="E9" s="139" t="s">
        <v>15</v>
      </c>
      <c r="F9" s="139">
        <v>1</v>
      </c>
      <c r="G9" s="139">
        <v>2</v>
      </c>
      <c r="H9" s="139">
        <v>3</v>
      </c>
      <c r="I9" s="139" t="s">
        <v>291</v>
      </c>
      <c r="J9" s="139">
        <v>4</v>
      </c>
      <c r="K9" s="139">
        <v>5</v>
      </c>
      <c r="L9" s="139">
        <v>6</v>
      </c>
      <c r="M9" s="139" t="s">
        <v>16</v>
      </c>
      <c r="N9" s="139" t="s">
        <v>17</v>
      </c>
      <c r="O9" s="139" t="s">
        <v>18</v>
      </c>
    </row>
    <row r="10" spans="1:15" s="144" customFormat="1" ht="17.25" customHeight="1" x14ac:dyDescent="0.25">
      <c r="A10" s="140">
        <v>1</v>
      </c>
      <c r="B10" s="164" t="s">
        <v>377</v>
      </c>
      <c r="C10" s="138" t="s">
        <v>378</v>
      </c>
      <c r="D10" s="187" t="s">
        <v>379</v>
      </c>
      <c r="E10" s="166" t="s">
        <v>380</v>
      </c>
      <c r="F10" s="116" t="s">
        <v>295</v>
      </c>
      <c r="G10" s="116">
        <v>12.81</v>
      </c>
      <c r="H10" s="116" t="s">
        <v>295</v>
      </c>
      <c r="I10" s="116"/>
      <c r="J10" s="116">
        <v>12.63</v>
      </c>
      <c r="K10" s="116">
        <v>13.23</v>
      </c>
      <c r="L10" s="116">
        <v>13.36</v>
      </c>
      <c r="M10" s="188">
        <v>13.36</v>
      </c>
      <c r="N10" s="189" t="str">
        <f t="shared" ref="N10:N14" si="0">IF(ISBLANK(M10),"",IF(M10&gt;=15.2,"KSM",IF(M10&gt;=13.2,"I A",IF(M10&gt;=11,"II A",IF(M10&gt;=9.5,"III A",IF(M10&gt;=8,"I JA",IF(M10&gt;=7.2,"II JA",IF(M10&gt;=6.5,"III JA"))))))))</f>
        <v>I A</v>
      </c>
      <c r="O10" s="145" t="s">
        <v>381</v>
      </c>
    </row>
    <row r="11" spans="1:15" s="144" customFormat="1" ht="17.25" customHeight="1" x14ac:dyDescent="0.25">
      <c r="A11" s="140">
        <v>2</v>
      </c>
      <c r="B11" s="164" t="s">
        <v>382</v>
      </c>
      <c r="C11" s="138" t="s">
        <v>309</v>
      </c>
      <c r="D11" s="187" t="s">
        <v>383</v>
      </c>
      <c r="E11" s="166" t="s">
        <v>384</v>
      </c>
      <c r="F11" s="116">
        <v>11.6</v>
      </c>
      <c r="G11" s="116">
        <v>12.05</v>
      </c>
      <c r="H11" s="116">
        <v>12.9</v>
      </c>
      <c r="I11" s="116"/>
      <c r="J11" s="116">
        <v>12.61</v>
      </c>
      <c r="K11" s="116">
        <v>12.95</v>
      </c>
      <c r="L11" s="116">
        <v>13.25</v>
      </c>
      <c r="M11" s="188">
        <f t="shared" ref="M11:M14" si="1">MAX(F11:H11,J11:L11)</f>
        <v>13.25</v>
      </c>
      <c r="N11" s="189" t="str">
        <f t="shared" si="0"/>
        <v>I A</v>
      </c>
      <c r="O11" s="145" t="s">
        <v>385</v>
      </c>
    </row>
    <row r="12" spans="1:15" s="144" customFormat="1" ht="17.25" customHeight="1" x14ac:dyDescent="0.25">
      <c r="A12" s="140">
        <v>3</v>
      </c>
      <c r="B12" s="164" t="s">
        <v>386</v>
      </c>
      <c r="C12" s="138" t="s">
        <v>387</v>
      </c>
      <c r="D12" s="187" t="s">
        <v>388</v>
      </c>
      <c r="E12" s="166" t="s">
        <v>389</v>
      </c>
      <c r="F12" s="116">
        <v>10.76</v>
      </c>
      <c r="G12" s="116" t="s">
        <v>295</v>
      </c>
      <c r="H12" s="116">
        <v>11.85</v>
      </c>
      <c r="I12" s="116"/>
      <c r="J12" s="116">
        <v>11</v>
      </c>
      <c r="K12" s="116">
        <v>11.13</v>
      </c>
      <c r="L12" s="116">
        <v>11.4</v>
      </c>
      <c r="M12" s="188">
        <f t="shared" si="1"/>
        <v>11.85</v>
      </c>
      <c r="N12" s="189" t="str">
        <f t="shared" si="0"/>
        <v>II A</v>
      </c>
      <c r="O12" s="145" t="s">
        <v>390</v>
      </c>
    </row>
    <row r="13" spans="1:15" s="144" customFormat="1" ht="17.25" customHeight="1" x14ac:dyDescent="0.25">
      <c r="A13" s="140">
        <v>4</v>
      </c>
      <c r="B13" s="164" t="s">
        <v>391</v>
      </c>
      <c r="C13" s="138" t="s">
        <v>392</v>
      </c>
      <c r="D13" s="187" t="s">
        <v>393</v>
      </c>
      <c r="E13" s="166" t="s">
        <v>389</v>
      </c>
      <c r="F13" s="116">
        <v>10.01</v>
      </c>
      <c r="G13" s="116">
        <v>9.69</v>
      </c>
      <c r="H13" s="116" t="s">
        <v>295</v>
      </c>
      <c r="I13" s="116"/>
      <c r="J13" s="116" t="s">
        <v>295</v>
      </c>
      <c r="K13" s="116">
        <v>10.029999999999999</v>
      </c>
      <c r="L13" s="116" t="s">
        <v>295</v>
      </c>
      <c r="M13" s="188">
        <f t="shared" si="1"/>
        <v>10.029999999999999</v>
      </c>
      <c r="N13" s="189" t="str">
        <f t="shared" si="0"/>
        <v>III A</v>
      </c>
      <c r="O13" s="145" t="s">
        <v>390</v>
      </c>
    </row>
    <row r="14" spans="1:15" s="144" customFormat="1" ht="17.25" customHeight="1" x14ac:dyDescent="0.25">
      <c r="A14" s="140">
        <v>5</v>
      </c>
      <c r="B14" s="164" t="s">
        <v>54</v>
      </c>
      <c r="C14" s="138" t="s">
        <v>394</v>
      </c>
      <c r="D14" s="187" t="s">
        <v>395</v>
      </c>
      <c r="E14" s="166" t="s">
        <v>8</v>
      </c>
      <c r="F14" s="116">
        <v>9.36</v>
      </c>
      <c r="G14" s="116" t="s">
        <v>295</v>
      </c>
      <c r="H14" s="116" t="s">
        <v>295</v>
      </c>
      <c r="I14" s="116"/>
      <c r="J14" s="116">
        <v>8.44</v>
      </c>
      <c r="K14" s="116">
        <v>8.8000000000000007</v>
      </c>
      <c r="L14" s="116">
        <v>8.92</v>
      </c>
      <c r="M14" s="188">
        <f t="shared" si="1"/>
        <v>9.36</v>
      </c>
      <c r="N14" s="190" t="str">
        <f t="shared" si="0"/>
        <v>I JA</v>
      </c>
      <c r="O14" s="145" t="s">
        <v>41</v>
      </c>
    </row>
  </sheetData>
  <sheetProtection selectLockedCells="1" selectUnlockedCells="1"/>
  <mergeCells count="1">
    <mergeCell ref="F8:L8"/>
  </mergeCells>
  <printOptions horizontalCentered="1"/>
  <pageMargins left="0.39374999999999999" right="0.19652777777777777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4"/>
  <sheetViews>
    <sheetView workbookViewId="0">
      <selection activeCell="A9" sqref="A9"/>
    </sheetView>
  </sheetViews>
  <sheetFormatPr defaultRowHeight="12.75" x14ac:dyDescent="0.2"/>
  <cols>
    <col min="1" max="1" width="5.5703125" style="132" customWidth="1"/>
    <col min="2" max="2" width="11" style="132" customWidth="1"/>
    <col min="3" max="3" width="13.5703125" style="132" customWidth="1"/>
    <col min="4" max="4" width="9.28515625" style="133" customWidth="1"/>
    <col min="5" max="5" width="10.5703125" style="132" customWidth="1"/>
    <col min="6" max="11" width="5.7109375" style="133" customWidth="1"/>
    <col min="12" max="12" width="5.7109375" style="134" customWidth="1"/>
    <col min="13" max="13" width="6.5703125" style="134" customWidth="1"/>
    <col min="14" max="14" width="6.7109375" style="132" customWidth="1"/>
    <col min="15" max="15" width="24.5703125" style="132" customWidth="1"/>
    <col min="16" max="16384" width="9.140625" style="132"/>
  </cols>
  <sheetData>
    <row r="1" spans="1:15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5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5" s="40" customFormat="1" ht="15.75" x14ac:dyDescent="0.25">
      <c r="A3" s="38"/>
      <c r="B3" s="39" t="s">
        <v>7</v>
      </c>
      <c r="E3" s="41"/>
      <c r="F3" s="42"/>
    </row>
    <row r="4" spans="1:15" s="43" customFormat="1" ht="15.75" x14ac:dyDescent="0.25">
      <c r="B4" s="32" t="s">
        <v>8</v>
      </c>
      <c r="E4" s="44"/>
      <c r="F4" s="45"/>
      <c r="K4" s="46"/>
      <c r="L4" s="44"/>
    </row>
    <row r="5" spans="1:15" s="144" customFormat="1" ht="13.5" customHeight="1" x14ac:dyDescent="0.25">
      <c r="A5" s="180"/>
      <c r="B5" s="181"/>
      <c r="C5" s="191"/>
      <c r="D5" s="192"/>
      <c r="E5" s="193"/>
      <c r="F5" s="182"/>
      <c r="G5" s="182"/>
      <c r="H5" s="182"/>
      <c r="I5" s="182"/>
      <c r="J5" s="182"/>
      <c r="K5" s="182"/>
      <c r="L5" s="182"/>
      <c r="M5" s="183"/>
      <c r="N5" s="194"/>
      <c r="O5" s="185"/>
    </row>
    <row r="6" spans="1:15" ht="14.25" customHeight="1" x14ac:dyDescent="0.25">
      <c r="B6" s="49"/>
      <c r="C6" s="49" t="s">
        <v>396</v>
      </c>
      <c r="G6" s="49" t="s">
        <v>397</v>
      </c>
      <c r="I6" s="132"/>
      <c r="J6" s="132"/>
      <c r="L6" s="132"/>
      <c r="N6" s="134"/>
    </row>
    <row r="7" spans="1:15" ht="11.25" customHeight="1" x14ac:dyDescent="0.25">
      <c r="B7" s="49"/>
      <c r="C7" s="195"/>
      <c r="E7" s="135"/>
      <c r="I7" s="132"/>
      <c r="J7" s="132"/>
      <c r="L7" s="132"/>
      <c r="N7" s="134"/>
    </row>
    <row r="8" spans="1:15" x14ac:dyDescent="0.2">
      <c r="F8" s="197" t="s">
        <v>290</v>
      </c>
      <c r="G8" s="197"/>
      <c r="H8" s="197"/>
      <c r="I8" s="197"/>
      <c r="J8" s="197"/>
      <c r="K8" s="197"/>
      <c r="L8" s="197"/>
      <c r="N8" s="134"/>
    </row>
    <row r="9" spans="1:15" ht="16.5" customHeight="1" x14ac:dyDescent="0.2">
      <c r="A9" s="136" t="s">
        <v>291</v>
      </c>
      <c r="B9" s="137" t="s">
        <v>12</v>
      </c>
      <c r="C9" s="138" t="s">
        <v>13</v>
      </c>
      <c r="D9" s="139" t="s">
        <v>14</v>
      </c>
      <c r="E9" s="139" t="s">
        <v>15</v>
      </c>
      <c r="F9" s="139">
        <v>1</v>
      </c>
      <c r="G9" s="139">
        <v>2</v>
      </c>
      <c r="H9" s="139">
        <v>3</v>
      </c>
      <c r="I9" s="139" t="s">
        <v>291</v>
      </c>
      <c r="J9" s="139">
        <v>4</v>
      </c>
      <c r="K9" s="139">
        <v>5</v>
      </c>
      <c r="L9" s="139">
        <v>6</v>
      </c>
      <c r="M9" s="139" t="s">
        <v>16</v>
      </c>
      <c r="N9" s="139" t="s">
        <v>17</v>
      </c>
      <c r="O9" s="139" t="s">
        <v>18</v>
      </c>
    </row>
    <row r="10" spans="1:15" s="144" customFormat="1" ht="17.25" customHeight="1" x14ac:dyDescent="0.25">
      <c r="A10" s="140">
        <v>1</v>
      </c>
      <c r="B10" s="164" t="s">
        <v>398</v>
      </c>
      <c r="C10" s="138" t="s">
        <v>399</v>
      </c>
      <c r="D10" s="187" t="s">
        <v>400</v>
      </c>
      <c r="E10" s="166" t="s">
        <v>401</v>
      </c>
      <c r="F10" s="116">
        <v>14.98</v>
      </c>
      <c r="G10" s="116">
        <v>14.88</v>
      </c>
      <c r="H10" s="116">
        <v>14.53</v>
      </c>
      <c r="I10" s="196">
        <v>8</v>
      </c>
      <c r="J10" s="116" t="s">
        <v>295</v>
      </c>
      <c r="K10" s="116">
        <v>14.95</v>
      </c>
      <c r="L10" s="116">
        <v>14.6</v>
      </c>
      <c r="M10" s="188">
        <f t="shared" ref="M10:M22" si="0">MAX(F10:H10,J10:L10)</f>
        <v>14.98</v>
      </c>
      <c r="N10" s="190" t="str">
        <f t="shared" ref="N10:N22" si="1">IF(ISBLANK(M10),"",IF(M10&lt;9.5,"",IF(M10&gt;=18.2,"KSM",IF(M10&gt;=16.5,"I A",IF(M10&gt;=14.4,"II A",IF(M10&gt;=12.3,"III A",IF(M10&gt;=10.7,"I JA",IF(M10&gt;=9.5,"II JA"))))))))</f>
        <v>II A</v>
      </c>
      <c r="O10" s="145" t="s">
        <v>402</v>
      </c>
    </row>
    <row r="11" spans="1:15" s="144" customFormat="1" ht="17.25" customHeight="1" x14ac:dyDescent="0.25">
      <c r="A11" s="140">
        <v>2</v>
      </c>
      <c r="B11" s="164" t="s">
        <v>403</v>
      </c>
      <c r="C11" s="138" t="s">
        <v>404</v>
      </c>
      <c r="D11" s="187" t="s">
        <v>405</v>
      </c>
      <c r="E11" s="166" t="s">
        <v>52</v>
      </c>
      <c r="F11" s="116">
        <v>11.98</v>
      </c>
      <c r="G11" s="116">
        <v>13.01</v>
      </c>
      <c r="H11" s="116">
        <v>12.19</v>
      </c>
      <c r="I11" s="196">
        <v>7</v>
      </c>
      <c r="J11" s="116">
        <v>12.24</v>
      </c>
      <c r="K11" s="116">
        <v>12.98</v>
      </c>
      <c r="L11" s="116">
        <v>13.18</v>
      </c>
      <c r="M11" s="188">
        <f t="shared" si="0"/>
        <v>13.18</v>
      </c>
      <c r="N11" s="190" t="str">
        <f t="shared" si="1"/>
        <v>III A</v>
      </c>
      <c r="O11" s="145" t="s">
        <v>406</v>
      </c>
    </row>
    <row r="12" spans="1:15" s="144" customFormat="1" ht="17.25" customHeight="1" x14ac:dyDescent="0.25">
      <c r="A12" s="140">
        <v>3</v>
      </c>
      <c r="B12" s="164" t="s">
        <v>19</v>
      </c>
      <c r="C12" s="138" t="s">
        <v>35</v>
      </c>
      <c r="D12" s="187" t="s">
        <v>36</v>
      </c>
      <c r="E12" s="166" t="s">
        <v>8</v>
      </c>
      <c r="F12" s="116">
        <v>10.41</v>
      </c>
      <c r="G12" s="116">
        <v>9.92</v>
      </c>
      <c r="H12" s="116">
        <v>9.1999999999999993</v>
      </c>
      <c r="I12" s="196">
        <v>5</v>
      </c>
      <c r="J12" s="116">
        <v>10.25</v>
      </c>
      <c r="K12" s="116">
        <v>10.91</v>
      </c>
      <c r="L12" s="116">
        <v>11.2</v>
      </c>
      <c r="M12" s="188">
        <f t="shared" si="0"/>
        <v>11.2</v>
      </c>
      <c r="N12" s="190" t="str">
        <f t="shared" si="1"/>
        <v>I JA</v>
      </c>
      <c r="O12" s="145" t="s">
        <v>34</v>
      </c>
    </row>
    <row r="13" spans="1:15" s="144" customFormat="1" ht="17.25" customHeight="1" x14ac:dyDescent="0.25">
      <c r="A13" s="140">
        <v>4</v>
      </c>
      <c r="B13" s="164" t="s">
        <v>149</v>
      </c>
      <c r="C13" s="138" t="s">
        <v>280</v>
      </c>
      <c r="D13" s="187">
        <v>37188</v>
      </c>
      <c r="E13" s="166" t="s">
        <v>8</v>
      </c>
      <c r="F13" s="116">
        <v>10.94</v>
      </c>
      <c r="G13" s="116">
        <v>9.4600000000000009</v>
      </c>
      <c r="H13" s="116">
        <v>10.41</v>
      </c>
      <c r="I13" s="196">
        <v>6</v>
      </c>
      <c r="J13" s="116" t="s">
        <v>295</v>
      </c>
      <c r="K13" s="116">
        <v>10.97</v>
      </c>
      <c r="L13" s="116">
        <v>11.12</v>
      </c>
      <c r="M13" s="188">
        <f t="shared" si="0"/>
        <v>11.12</v>
      </c>
      <c r="N13" s="190" t="str">
        <f t="shared" si="1"/>
        <v>I JA</v>
      </c>
      <c r="O13" s="145" t="s">
        <v>407</v>
      </c>
    </row>
    <row r="14" spans="1:15" s="144" customFormat="1" ht="17.25" customHeight="1" x14ac:dyDescent="0.25">
      <c r="A14" s="140">
        <v>5</v>
      </c>
      <c r="B14" s="164" t="s">
        <v>408</v>
      </c>
      <c r="C14" s="138" t="s">
        <v>409</v>
      </c>
      <c r="D14" s="187" t="s">
        <v>119</v>
      </c>
      <c r="E14" s="166" t="s">
        <v>389</v>
      </c>
      <c r="F14" s="116">
        <v>9.5500000000000007</v>
      </c>
      <c r="G14" s="116">
        <v>10.41</v>
      </c>
      <c r="H14" s="116">
        <v>9.8000000000000007</v>
      </c>
      <c r="I14" s="196">
        <v>4</v>
      </c>
      <c r="J14" s="116">
        <v>9.5500000000000007</v>
      </c>
      <c r="K14" s="116" t="s">
        <v>295</v>
      </c>
      <c r="L14" s="116">
        <v>10.37</v>
      </c>
      <c r="M14" s="188">
        <f t="shared" si="0"/>
        <v>10.41</v>
      </c>
      <c r="N14" s="190" t="str">
        <f t="shared" si="1"/>
        <v>II JA</v>
      </c>
      <c r="O14" s="145" t="s">
        <v>390</v>
      </c>
    </row>
    <row r="15" spans="1:15" s="144" customFormat="1" ht="17.25" customHeight="1" x14ac:dyDescent="0.25">
      <c r="A15" s="140">
        <v>6</v>
      </c>
      <c r="B15" s="164" t="s">
        <v>272</v>
      </c>
      <c r="C15" s="138" t="s">
        <v>410</v>
      </c>
      <c r="D15" s="187" t="s">
        <v>411</v>
      </c>
      <c r="E15" s="166" t="s">
        <v>8</v>
      </c>
      <c r="F15" s="116" t="s">
        <v>295</v>
      </c>
      <c r="G15" s="116">
        <v>9.57</v>
      </c>
      <c r="H15" s="116">
        <v>10.14</v>
      </c>
      <c r="I15" s="196">
        <v>3</v>
      </c>
      <c r="J15" s="116" t="s">
        <v>295</v>
      </c>
      <c r="K15" s="116">
        <v>9.15</v>
      </c>
      <c r="L15" s="116">
        <v>9.81</v>
      </c>
      <c r="M15" s="188">
        <f t="shared" si="0"/>
        <v>10.14</v>
      </c>
      <c r="N15" s="190" t="str">
        <f t="shared" si="1"/>
        <v>II JA</v>
      </c>
      <c r="O15" s="145" t="s">
        <v>407</v>
      </c>
    </row>
    <row r="16" spans="1:15" s="144" customFormat="1" ht="17.25" customHeight="1" x14ac:dyDescent="0.25">
      <c r="A16" s="140">
        <v>7</v>
      </c>
      <c r="B16" s="164" t="s">
        <v>276</v>
      </c>
      <c r="C16" s="138" t="s">
        <v>412</v>
      </c>
      <c r="D16" s="187" t="s">
        <v>411</v>
      </c>
      <c r="E16" s="166" t="s">
        <v>8</v>
      </c>
      <c r="F16" s="116">
        <v>9.7200000000000006</v>
      </c>
      <c r="G16" s="116">
        <v>9.14</v>
      </c>
      <c r="H16" s="116">
        <v>9</v>
      </c>
      <c r="I16" s="196">
        <v>2</v>
      </c>
      <c r="J16" s="116">
        <v>9.51</v>
      </c>
      <c r="K16" s="116" t="s">
        <v>295</v>
      </c>
      <c r="L16" s="116" t="s">
        <v>295</v>
      </c>
      <c r="M16" s="188">
        <f t="shared" si="0"/>
        <v>9.7200000000000006</v>
      </c>
      <c r="N16" s="190" t="str">
        <f t="shared" si="1"/>
        <v>II JA</v>
      </c>
      <c r="O16" s="145" t="s">
        <v>407</v>
      </c>
    </row>
    <row r="17" spans="1:15" s="144" customFormat="1" ht="17.25" customHeight="1" x14ac:dyDescent="0.25">
      <c r="A17" s="140">
        <v>8</v>
      </c>
      <c r="B17" s="164" t="s">
        <v>161</v>
      </c>
      <c r="C17" s="138" t="s">
        <v>413</v>
      </c>
      <c r="D17" s="187" t="s">
        <v>414</v>
      </c>
      <c r="E17" s="166" t="s">
        <v>8</v>
      </c>
      <c r="F17" s="116">
        <v>8.81</v>
      </c>
      <c r="G17" s="116">
        <v>8.91</v>
      </c>
      <c r="H17" s="116">
        <v>9.5399999999999991</v>
      </c>
      <c r="I17" s="196">
        <v>1</v>
      </c>
      <c r="J17" s="116">
        <v>9.6199999999999992</v>
      </c>
      <c r="K17" s="116">
        <v>9.31</v>
      </c>
      <c r="L17" s="116">
        <v>9.52</v>
      </c>
      <c r="M17" s="188">
        <f t="shared" si="0"/>
        <v>9.6199999999999992</v>
      </c>
      <c r="N17" s="190" t="str">
        <f t="shared" si="1"/>
        <v>II JA</v>
      </c>
      <c r="O17" s="145" t="s">
        <v>407</v>
      </c>
    </row>
    <row r="18" spans="1:15" s="144" customFormat="1" ht="17.25" customHeight="1" x14ac:dyDescent="0.25">
      <c r="A18" s="140">
        <v>9</v>
      </c>
      <c r="B18" s="164" t="s">
        <v>415</v>
      </c>
      <c r="C18" s="138" t="s">
        <v>416</v>
      </c>
      <c r="D18" s="187" t="s">
        <v>414</v>
      </c>
      <c r="E18" s="166" t="s">
        <v>8</v>
      </c>
      <c r="F18" s="116">
        <v>9.17</v>
      </c>
      <c r="G18" s="116">
        <v>8.6199999999999992</v>
      </c>
      <c r="H18" s="116">
        <v>8.91</v>
      </c>
      <c r="I18" s="116"/>
      <c r="J18" s="116"/>
      <c r="K18" s="116"/>
      <c r="L18" s="116"/>
      <c r="M18" s="188">
        <f t="shared" si="0"/>
        <v>9.17</v>
      </c>
      <c r="N18" s="190" t="str">
        <f t="shared" si="1"/>
        <v/>
      </c>
      <c r="O18" s="145" t="s">
        <v>407</v>
      </c>
    </row>
    <row r="19" spans="1:15" s="144" customFormat="1" ht="17.25" customHeight="1" x14ac:dyDescent="0.25">
      <c r="A19" s="140">
        <v>10</v>
      </c>
      <c r="B19" s="164" t="s">
        <v>131</v>
      </c>
      <c r="C19" s="138" t="s">
        <v>338</v>
      </c>
      <c r="D19" s="187" t="s">
        <v>339</v>
      </c>
      <c r="E19" s="166" t="s">
        <v>29</v>
      </c>
      <c r="F19" s="116">
        <v>9.1199999999999992</v>
      </c>
      <c r="G19" s="116">
        <v>8.9700000000000006</v>
      </c>
      <c r="H19" s="116">
        <v>8.56</v>
      </c>
      <c r="I19" s="116"/>
      <c r="J19" s="116"/>
      <c r="K19" s="116"/>
      <c r="L19" s="116"/>
      <c r="M19" s="188">
        <f t="shared" si="0"/>
        <v>9.1199999999999992</v>
      </c>
      <c r="N19" s="190" t="str">
        <f t="shared" si="1"/>
        <v/>
      </c>
      <c r="O19" s="145" t="s">
        <v>120</v>
      </c>
    </row>
    <row r="20" spans="1:15" s="144" customFormat="1" ht="17.25" customHeight="1" x14ac:dyDescent="0.25">
      <c r="A20" s="140">
        <v>11</v>
      </c>
      <c r="B20" s="164" t="s">
        <v>408</v>
      </c>
      <c r="C20" s="138" t="s">
        <v>417</v>
      </c>
      <c r="D20" s="187" t="s">
        <v>411</v>
      </c>
      <c r="E20" s="166" t="s">
        <v>8</v>
      </c>
      <c r="F20" s="116">
        <v>7.21</v>
      </c>
      <c r="G20" s="116">
        <v>7.31</v>
      </c>
      <c r="H20" s="116">
        <v>8.7200000000000006</v>
      </c>
      <c r="I20" s="116"/>
      <c r="J20" s="116"/>
      <c r="K20" s="116"/>
      <c r="L20" s="116"/>
      <c r="M20" s="188">
        <f t="shared" si="0"/>
        <v>8.7200000000000006</v>
      </c>
      <c r="N20" s="190" t="str">
        <f t="shared" si="1"/>
        <v/>
      </c>
      <c r="O20" s="145" t="s">
        <v>407</v>
      </c>
    </row>
    <row r="21" spans="1:15" s="144" customFormat="1" ht="17.25" customHeight="1" x14ac:dyDescent="0.25">
      <c r="A21" s="140">
        <v>12</v>
      </c>
      <c r="B21" s="164" t="s">
        <v>418</v>
      </c>
      <c r="C21" s="138" t="s">
        <v>419</v>
      </c>
      <c r="D21" s="187" t="s">
        <v>414</v>
      </c>
      <c r="E21" s="166" t="s">
        <v>8</v>
      </c>
      <c r="F21" s="116">
        <v>7.52</v>
      </c>
      <c r="G21" s="116">
        <v>6.97</v>
      </c>
      <c r="H21" s="116">
        <v>8.64</v>
      </c>
      <c r="I21" s="116"/>
      <c r="J21" s="116"/>
      <c r="K21" s="116"/>
      <c r="L21" s="116"/>
      <c r="M21" s="188">
        <f t="shared" si="0"/>
        <v>8.64</v>
      </c>
      <c r="N21" s="190" t="str">
        <f t="shared" si="1"/>
        <v/>
      </c>
      <c r="O21" s="145" t="s">
        <v>407</v>
      </c>
    </row>
    <row r="22" spans="1:15" s="144" customFormat="1" ht="17.25" customHeight="1" x14ac:dyDescent="0.25">
      <c r="A22" s="140">
        <v>13</v>
      </c>
      <c r="B22" s="164" t="s">
        <v>420</v>
      </c>
      <c r="C22" s="138" t="s">
        <v>421</v>
      </c>
      <c r="D22" s="187" t="s">
        <v>422</v>
      </c>
      <c r="E22" s="166" t="s">
        <v>29</v>
      </c>
      <c r="F22" s="116">
        <v>6.78</v>
      </c>
      <c r="G22" s="116">
        <v>8.32</v>
      </c>
      <c r="H22" s="116">
        <v>7.92</v>
      </c>
      <c r="I22" s="116"/>
      <c r="J22" s="116"/>
      <c r="K22" s="116"/>
      <c r="L22" s="116"/>
      <c r="M22" s="188">
        <f t="shared" si="0"/>
        <v>8.32</v>
      </c>
      <c r="N22" s="190" t="str">
        <f t="shared" si="1"/>
        <v/>
      </c>
      <c r="O22" s="145" t="s">
        <v>120</v>
      </c>
    </row>
    <row r="23" spans="1:15" ht="14.25" customHeight="1" x14ac:dyDescent="0.25">
      <c r="B23" s="49"/>
      <c r="C23" s="49" t="s">
        <v>423</v>
      </c>
      <c r="G23" s="49" t="s">
        <v>424</v>
      </c>
      <c r="I23" s="132"/>
      <c r="J23" s="132"/>
      <c r="L23" s="132"/>
      <c r="N23" s="134"/>
    </row>
    <row r="24" spans="1:15" ht="9.75" customHeight="1" x14ac:dyDescent="0.25">
      <c r="B24" s="49"/>
      <c r="C24" s="195"/>
      <c r="E24" s="135"/>
      <c r="I24" s="132"/>
      <c r="J24" s="132"/>
      <c r="L24" s="132"/>
      <c r="N24" s="134"/>
    </row>
    <row r="25" spans="1:15" x14ac:dyDescent="0.2">
      <c r="F25" s="197" t="s">
        <v>290</v>
      </c>
      <c r="G25" s="197"/>
      <c r="H25" s="197"/>
      <c r="I25" s="197"/>
      <c r="J25" s="197"/>
      <c r="K25" s="197"/>
      <c r="L25" s="197"/>
      <c r="N25" s="134"/>
    </row>
    <row r="26" spans="1:15" ht="16.5" customHeight="1" x14ac:dyDescent="0.2">
      <c r="A26" s="136" t="s">
        <v>291</v>
      </c>
      <c r="B26" s="137" t="s">
        <v>12</v>
      </c>
      <c r="C26" s="138" t="s">
        <v>13</v>
      </c>
      <c r="D26" s="139" t="s">
        <v>14</v>
      </c>
      <c r="E26" s="139" t="s">
        <v>15</v>
      </c>
      <c r="F26" s="139">
        <v>1</v>
      </c>
      <c r="G26" s="139">
        <v>2</v>
      </c>
      <c r="H26" s="139">
        <v>3</v>
      </c>
      <c r="I26" s="139" t="s">
        <v>291</v>
      </c>
      <c r="J26" s="139">
        <v>4</v>
      </c>
      <c r="K26" s="139">
        <v>5</v>
      </c>
      <c r="L26" s="139">
        <v>6</v>
      </c>
      <c r="M26" s="139" t="s">
        <v>16</v>
      </c>
      <c r="N26" s="139" t="s">
        <v>17</v>
      </c>
      <c r="O26" s="139" t="s">
        <v>18</v>
      </c>
    </row>
    <row r="27" spans="1:15" s="144" customFormat="1" ht="17.25" customHeight="1" x14ac:dyDescent="0.25">
      <c r="A27" s="140" t="s">
        <v>425</v>
      </c>
      <c r="B27" s="164" t="s">
        <v>426</v>
      </c>
      <c r="C27" s="138" t="s">
        <v>427</v>
      </c>
      <c r="D27" s="187" t="s">
        <v>428</v>
      </c>
      <c r="E27" s="166" t="s">
        <v>8</v>
      </c>
      <c r="F27" s="116">
        <v>9.4600000000000009</v>
      </c>
      <c r="G27" s="116">
        <v>10.37</v>
      </c>
      <c r="H27" s="116">
        <v>10.34</v>
      </c>
      <c r="I27" s="116"/>
      <c r="J27" s="116"/>
      <c r="K27" s="116"/>
      <c r="L27" s="116"/>
      <c r="M27" s="188">
        <f t="shared" ref="M27:M28" si="2">MAX(F27:H27,J27:L27)</f>
        <v>10.37</v>
      </c>
      <c r="N27" s="69" t="str">
        <f t="shared" ref="N27:N28" si="3">IF(ISBLANK(M27),"",IF(M27&lt;9.5,"",IF(M27&gt;=18.2,"KSM",IF(M27&gt;=16.5,"I A",IF(M27&gt;=14.4,"II A",IF(M27&gt;=12.3,"III A",IF(M27&gt;=10.7,"I JA",IF(M27&gt;=9.5,"II JA"))))))))</f>
        <v>II JA</v>
      </c>
      <c r="O27" s="145" t="s">
        <v>407</v>
      </c>
    </row>
    <row r="28" spans="1:15" ht="15" x14ac:dyDescent="0.25">
      <c r="A28" s="140" t="s">
        <v>425</v>
      </c>
      <c r="B28" s="164" t="s">
        <v>429</v>
      </c>
      <c r="C28" s="138" t="s">
        <v>430</v>
      </c>
      <c r="D28" s="187" t="s">
        <v>428</v>
      </c>
      <c r="E28" s="166" t="s">
        <v>8</v>
      </c>
      <c r="F28" s="116">
        <v>8.2200000000000006</v>
      </c>
      <c r="G28" s="116">
        <v>9.52</v>
      </c>
      <c r="H28" s="116">
        <v>10.11</v>
      </c>
      <c r="I28" s="116"/>
      <c r="J28" s="116"/>
      <c r="K28" s="116"/>
      <c r="L28" s="116"/>
      <c r="M28" s="188">
        <f t="shared" si="2"/>
        <v>10.11</v>
      </c>
      <c r="N28" s="69" t="str">
        <f t="shared" si="3"/>
        <v>II JA</v>
      </c>
      <c r="O28" s="145" t="s">
        <v>407</v>
      </c>
    </row>
    <row r="29" spans="1:15" ht="14.25" customHeight="1" x14ac:dyDescent="0.25">
      <c r="B29" s="49"/>
      <c r="C29" s="49" t="s">
        <v>431</v>
      </c>
      <c r="G29" s="49" t="s">
        <v>432</v>
      </c>
      <c r="I29" s="132"/>
      <c r="J29" s="132"/>
      <c r="L29" s="132"/>
      <c r="N29" s="134"/>
    </row>
    <row r="30" spans="1:15" ht="9" customHeight="1" x14ac:dyDescent="0.25">
      <c r="B30" s="49"/>
      <c r="C30" s="195"/>
      <c r="E30" s="135"/>
      <c r="I30" s="132"/>
      <c r="J30" s="132"/>
      <c r="L30" s="132"/>
      <c r="N30" s="134"/>
    </row>
    <row r="31" spans="1:15" x14ac:dyDescent="0.2">
      <c r="F31" s="197" t="s">
        <v>290</v>
      </c>
      <c r="G31" s="197"/>
      <c r="H31" s="197"/>
      <c r="I31" s="197"/>
      <c r="J31" s="197"/>
      <c r="K31" s="197"/>
      <c r="L31" s="197"/>
      <c r="N31" s="134"/>
    </row>
    <row r="32" spans="1:15" ht="16.5" customHeight="1" x14ac:dyDescent="0.2">
      <c r="A32" s="136" t="s">
        <v>291</v>
      </c>
      <c r="B32" s="137" t="s">
        <v>12</v>
      </c>
      <c r="C32" s="138" t="s">
        <v>13</v>
      </c>
      <c r="D32" s="139" t="s">
        <v>14</v>
      </c>
      <c r="E32" s="139" t="s">
        <v>15</v>
      </c>
      <c r="F32" s="139">
        <v>1</v>
      </c>
      <c r="G32" s="139">
        <v>2</v>
      </c>
      <c r="H32" s="139">
        <v>3</v>
      </c>
      <c r="I32" s="139" t="s">
        <v>291</v>
      </c>
      <c r="J32" s="139">
        <v>4</v>
      </c>
      <c r="K32" s="139">
        <v>5</v>
      </c>
      <c r="L32" s="139">
        <v>6</v>
      </c>
      <c r="M32" s="139" t="s">
        <v>16</v>
      </c>
      <c r="N32" s="139" t="s">
        <v>17</v>
      </c>
      <c r="O32" s="139" t="s">
        <v>18</v>
      </c>
    </row>
    <row r="33" spans="1:15" s="144" customFormat="1" ht="17.25" customHeight="1" x14ac:dyDescent="0.25">
      <c r="A33" s="140" t="s">
        <v>425</v>
      </c>
      <c r="B33" s="164" t="s">
        <v>433</v>
      </c>
      <c r="C33" s="138" t="s">
        <v>434</v>
      </c>
      <c r="D33" s="187" t="s">
        <v>435</v>
      </c>
      <c r="E33" s="166" t="s">
        <v>76</v>
      </c>
      <c r="F33" s="116">
        <v>13.8</v>
      </c>
      <c r="G33" s="116">
        <v>13.58</v>
      </c>
      <c r="H33" s="116">
        <v>12.45</v>
      </c>
      <c r="I33" s="116"/>
      <c r="J33" s="116"/>
      <c r="K33" s="116"/>
      <c r="L33" s="116"/>
      <c r="M33" s="188">
        <f t="shared" ref="M33:M34" si="4">MAX(F33:H33,J33:L33)</f>
        <v>13.8</v>
      </c>
      <c r="N33" s="69" t="s">
        <v>436</v>
      </c>
      <c r="O33" s="145" t="s">
        <v>437</v>
      </c>
    </row>
    <row r="34" spans="1:15" ht="15" x14ac:dyDescent="0.25">
      <c r="A34" s="140" t="s">
        <v>425</v>
      </c>
      <c r="B34" s="164" t="s">
        <v>272</v>
      </c>
      <c r="C34" s="138" t="s">
        <v>438</v>
      </c>
      <c r="D34" s="187">
        <v>35910</v>
      </c>
      <c r="E34" s="166" t="s">
        <v>76</v>
      </c>
      <c r="F34" s="116">
        <v>7</v>
      </c>
      <c r="G34" s="116">
        <v>7.1</v>
      </c>
      <c r="H34" s="116">
        <v>7.42</v>
      </c>
      <c r="I34" s="116"/>
      <c r="J34" s="116"/>
      <c r="K34" s="116"/>
      <c r="L34" s="116"/>
      <c r="M34" s="188">
        <f t="shared" si="4"/>
        <v>7.42</v>
      </c>
      <c r="N34" s="69"/>
      <c r="O34" s="145" t="s">
        <v>439</v>
      </c>
    </row>
  </sheetData>
  <sheetProtection selectLockedCells="1" selectUnlockedCells="1"/>
  <mergeCells count="3">
    <mergeCell ref="F8:L8"/>
    <mergeCell ref="F25:L25"/>
    <mergeCell ref="F31:L31"/>
  </mergeCells>
  <printOptions horizontalCentered="1"/>
  <pageMargins left="0.39374999999999999" right="0.19652777777777777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29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4.7109375" style="27" hidden="1" customWidth="1"/>
    <col min="3" max="3" width="11.85546875" style="27" customWidth="1"/>
    <col min="4" max="4" width="14.85546875" style="27" customWidth="1"/>
    <col min="5" max="5" width="9.140625" style="28" customWidth="1"/>
    <col min="6" max="6" width="11" style="29" customWidth="1"/>
    <col min="7" max="7" width="8.140625" style="30" customWidth="1"/>
    <col min="8" max="8" width="7.7109375" style="31" customWidth="1"/>
    <col min="9" max="9" width="6.5703125" style="31" customWidth="1"/>
    <col min="10" max="10" width="23.42578125" style="27" customWidth="1"/>
    <col min="11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C3" s="39" t="s">
        <v>7</v>
      </c>
      <c r="E3" s="41"/>
      <c r="F3" s="42"/>
    </row>
    <row r="4" spans="1:14" s="43" customFormat="1" ht="15.75" x14ac:dyDescent="0.25">
      <c r="C4" s="32" t="s">
        <v>8</v>
      </c>
      <c r="E4" s="44"/>
      <c r="F4" s="45"/>
      <c r="K4" s="46"/>
      <c r="L4" s="44"/>
    </row>
    <row r="5" spans="1:14" s="43" customFormat="1" ht="15.75" x14ac:dyDescent="0.25">
      <c r="C5" s="32"/>
      <c r="E5" s="44"/>
      <c r="F5" s="45"/>
      <c r="K5" s="46"/>
      <c r="L5" s="44"/>
    </row>
    <row r="6" spans="1:14" ht="15.75" x14ac:dyDescent="0.25">
      <c r="C6" s="49" t="s">
        <v>42</v>
      </c>
      <c r="D6" s="50"/>
      <c r="E6" s="51"/>
      <c r="F6" s="51"/>
    </row>
    <row r="7" spans="1:14" x14ac:dyDescent="0.2">
      <c r="C7" s="52"/>
      <c r="D7" s="52"/>
      <c r="E7" s="53"/>
      <c r="F7" s="52"/>
      <c r="G7" s="54"/>
      <c r="H7" s="54"/>
      <c r="I7" s="54"/>
    </row>
    <row r="8" spans="1:14" x14ac:dyDescent="0.2">
      <c r="C8" s="50"/>
      <c r="D8" s="50"/>
      <c r="E8" s="53" t="s">
        <v>43</v>
      </c>
      <c r="F8" s="81" t="s">
        <v>44</v>
      </c>
      <c r="G8" s="82"/>
      <c r="H8" s="83"/>
    </row>
    <row r="9" spans="1:14" s="52" customFormat="1" ht="10.5" x14ac:dyDescent="0.15">
      <c r="A9" s="55" t="s">
        <v>45</v>
      </c>
      <c r="B9" s="84" t="s">
        <v>46</v>
      </c>
      <c r="C9" s="56" t="s">
        <v>12</v>
      </c>
      <c r="D9" s="57" t="s">
        <v>13</v>
      </c>
      <c r="E9" s="58" t="s">
        <v>14</v>
      </c>
      <c r="F9" s="59" t="s">
        <v>15</v>
      </c>
      <c r="G9" s="60" t="s">
        <v>47</v>
      </c>
      <c r="H9" s="60" t="s">
        <v>48</v>
      </c>
      <c r="I9" s="61" t="s">
        <v>17</v>
      </c>
      <c r="J9" s="62" t="s">
        <v>18</v>
      </c>
    </row>
    <row r="10" spans="1:14" s="73" customFormat="1" ht="17.25" customHeight="1" x14ac:dyDescent="0.25">
      <c r="A10" s="63">
        <v>1</v>
      </c>
      <c r="B10" s="85"/>
      <c r="C10" s="64" t="s">
        <v>49</v>
      </c>
      <c r="D10" s="86" t="s">
        <v>50</v>
      </c>
      <c r="E10" s="87" t="s">
        <v>51</v>
      </c>
      <c r="F10" s="88" t="s">
        <v>52</v>
      </c>
      <c r="G10" s="68">
        <v>8.69</v>
      </c>
      <c r="H10" s="68"/>
      <c r="I10" s="69" t="str">
        <f>IF(ISBLANK(G10),"",IF(G10&lt;=7.7,"KSM",IF(G10&lt;=8,"I A",IF(G10&lt;=8.44,"II A",IF(G10&lt;=9.04,"III A",IF(G10&lt;=9.64,"I JA",IF(G10&lt;=10.04,"II JA",IF(G10&lt;=10.34,"III JA"))))))))</f>
        <v>III A</v>
      </c>
      <c r="J10" s="89" t="s">
        <v>53</v>
      </c>
      <c r="K10" s="71"/>
      <c r="L10" s="72"/>
      <c r="N10" s="90"/>
    </row>
    <row r="11" spans="1:14" s="73" customFormat="1" ht="17.25" customHeight="1" x14ac:dyDescent="0.25">
      <c r="A11" s="63">
        <v>2</v>
      </c>
      <c r="B11" s="85"/>
      <c r="C11" s="64"/>
      <c r="D11" s="86"/>
      <c r="E11" s="87"/>
      <c r="F11" s="88"/>
      <c r="G11" s="68"/>
      <c r="H11" s="68"/>
      <c r="I11" s="69"/>
      <c r="J11" s="89"/>
      <c r="K11" s="71"/>
      <c r="L11" s="72"/>
      <c r="N11" s="90"/>
    </row>
    <row r="12" spans="1:14" s="73" customFormat="1" ht="17.25" customHeight="1" x14ac:dyDescent="0.25">
      <c r="A12" s="63">
        <v>3</v>
      </c>
      <c r="B12" s="85"/>
      <c r="C12" s="64" t="s">
        <v>54</v>
      </c>
      <c r="D12" s="86" t="s">
        <v>55</v>
      </c>
      <c r="E12" s="87" t="s">
        <v>21</v>
      </c>
      <c r="F12" s="88" t="s">
        <v>56</v>
      </c>
      <c r="G12" s="68">
        <v>7.67</v>
      </c>
      <c r="H12" s="68"/>
      <c r="I12" s="69" t="str">
        <f t="shared" ref="I12:I14" si="0">IF(ISBLANK(G12),"",IF(G12&lt;=7.7,"KSM",IF(G12&lt;=8,"I A",IF(G12&lt;=8.44,"II A",IF(G12&lt;=9.04,"III A",IF(G12&lt;=9.64,"I JA",IF(G12&lt;=10.04,"II JA",IF(G12&lt;=10.34,"III JA"))))))))</f>
        <v>KSM</v>
      </c>
      <c r="J12" s="89" t="s">
        <v>57</v>
      </c>
      <c r="K12" s="71"/>
      <c r="L12" s="72"/>
      <c r="N12" s="90"/>
    </row>
    <row r="13" spans="1:14" s="73" customFormat="1" ht="17.25" customHeight="1" x14ac:dyDescent="0.25">
      <c r="A13" s="63">
        <v>4</v>
      </c>
      <c r="B13" s="85"/>
      <c r="C13" s="64" t="s">
        <v>58</v>
      </c>
      <c r="D13" s="86" t="s">
        <v>59</v>
      </c>
      <c r="E13" s="87" t="s">
        <v>60</v>
      </c>
      <c r="F13" s="88" t="s">
        <v>8</v>
      </c>
      <c r="G13" s="68">
        <v>8.61</v>
      </c>
      <c r="H13" s="68"/>
      <c r="I13" s="69" t="str">
        <f t="shared" si="0"/>
        <v>III A</v>
      </c>
      <c r="J13" s="89" t="s">
        <v>41</v>
      </c>
      <c r="K13" s="71"/>
      <c r="L13" s="72"/>
      <c r="N13" s="90"/>
    </row>
    <row r="14" spans="1:14" s="73" customFormat="1" ht="17.25" customHeight="1" x14ac:dyDescent="0.25">
      <c r="A14" s="63">
        <v>5</v>
      </c>
      <c r="B14" s="85"/>
      <c r="C14" s="64" t="s">
        <v>61</v>
      </c>
      <c r="D14" s="86" t="s">
        <v>62</v>
      </c>
      <c r="E14" s="87" t="s">
        <v>63</v>
      </c>
      <c r="F14" s="88" t="s">
        <v>52</v>
      </c>
      <c r="G14" s="68">
        <v>8.82</v>
      </c>
      <c r="H14" s="68"/>
      <c r="I14" s="69" t="str">
        <f t="shared" si="0"/>
        <v>III A</v>
      </c>
      <c r="J14" s="89" t="s">
        <v>53</v>
      </c>
      <c r="K14" s="71"/>
      <c r="L14" s="72"/>
      <c r="N14" s="90"/>
    </row>
    <row r="15" spans="1:14" s="73" customFormat="1" ht="17.25" customHeight="1" x14ac:dyDescent="0.25">
      <c r="A15" s="63">
        <v>6</v>
      </c>
      <c r="B15" s="85"/>
      <c r="C15" s="64"/>
      <c r="D15" s="86"/>
      <c r="E15" s="87"/>
      <c r="F15" s="88"/>
      <c r="G15" s="68"/>
      <c r="H15" s="68"/>
      <c r="I15" s="69"/>
      <c r="J15" s="89"/>
      <c r="K15" s="71"/>
      <c r="L15" s="72"/>
      <c r="N15" s="90"/>
    </row>
    <row r="16" spans="1:14" x14ac:dyDescent="0.2">
      <c r="C16" s="50"/>
      <c r="D16" s="50"/>
      <c r="E16" s="53" t="s">
        <v>64</v>
      </c>
      <c r="F16" s="81" t="s">
        <v>44</v>
      </c>
      <c r="G16" s="82"/>
      <c r="H16" s="83"/>
    </row>
    <row r="17" spans="1:14" s="73" customFormat="1" ht="17.25" customHeight="1" x14ac:dyDescent="0.25">
      <c r="A17" s="63">
        <v>1</v>
      </c>
      <c r="B17" s="85"/>
      <c r="C17" s="64" t="s">
        <v>65</v>
      </c>
      <c r="D17" s="86" t="s">
        <v>66</v>
      </c>
      <c r="E17" s="87" t="s">
        <v>67</v>
      </c>
      <c r="F17" s="88" t="s">
        <v>8</v>
      </c>
      <c r="G17" s="68">
        <v>9.07</v>
      </c>
      <c r="H17" s="68"/>
      <c r="I17" s="69" t="str">
        <f t="shared" ref="I17:I21" si="1">IF(ISBLANK(G17),"",IF(G17&lt;=7.7,"KSM",IF(G17&lt;=8,"I A",IF(G17&lt;=8.44,"II A",IF(G17&lt;=9.04,"III A",IF(G17&lt;=9.64,"I JA",IF(G17&lt;=10.04,"II JA",IF(G17&lt;=10.34,"III JA"))))))))</f>
        <v>I JA</v>
      </c>
      <c r="J17" s="89" t="s">
        <v>41</v>
      </c>
      <c r="K17" s="71"/>
      <c r="L17" s="72"/>
      <c r="N17" s="90"/>
    </row>
    <row r="18" spans="1:14" s="73" customFormat="1" ht="17.25" customHeight="1" x14ac:dyDescent="0.25">
      <c r="A18" s="63">
        <v>2</v>
      </c>
      <c r="B18" s="85"/>
      <c r="C18" s="64" t="s">
        <v>68</v>
      </c>
      <c r="D18" s="86" t="s">
        <v>69</v>
      </c>
      <c r="E18" s="87" t="s">
        <v>70</v>
      </c>
      <c r="F18" s="88" t="s">
        <v>71</v>
      </c>
      <c r="G18" s="68">
        <v>7.85</v>
      </c>
      <c r="H18" s="68"/>
      <c r="I18" s="69" t="str">
        <f t="shared" si="1"/>
        <v>I A</v>
      </c>
      <c r="J18" s="89" t="s">
        <v>72</v>
      </c>
      <c r="K18" s="71"/>
      <c r="L18" s="72"/>
      <c r="N18" s="90"/>
    </row>
    <row r="19" spans="1:14" s="73" customFormat="1" ht="17.25" customHeight="1" x14ac:dyDescent="0.25">
      <c r="A19" s="63">
        <v>3</v>
      </c>
      <c r="B19" s="85"/>
      <c r="C19" s="64" t="s">
        <v>73</v>
      </c>
      <c r="D19" s="86" t="s">
        <v>74</v>
      </c>
      <c r="E19" s="87" t="s">
        <v>75</v>
      </c>
      <c r="F19" s="88" t="s">
        <v>76</v>
      </c>
      <c r="G19" s="68">
        <v>8.09</v>
      </c>
      <c r="H19" s="68"/>
      <c r="I19" s="69" t="str">
        <f t="shared" si="1"/>
        <v>II A</v>
      </c>
      <c r="J19" s="89" t="s">
        <v>77</v>
      </c>
      <c r="K19" s="71"/>
      <c r="L19" s="72"/>
      <c r="N19" s="90"/>
    </row>
    <row r="20" spans="1:14" s="73" customFormat="1" ht="17.25" customHeight="1" x14ac:dyDescent="0.25">
      <c r="A20" s="63">
        <v>4</v>
      </c>
      <c r="B20" s="85"/>
      <c r="C20" s="64" t="s">
        <v>78</v>
      </c>
      <c r="D20" s="86" t="s">
        <v>79</v>
      </c>
      <c r="E20" s="87" t="s">
        <v>80</v>
      </c>
      <c r="F20" s="88" t="s">
        <v>8</v>
      </c>
      <c r="G20" s="68">
        <v>8.8800000000000008</v>
      </c>
      <c r="H20" s="68"/>
      <c r="I20" s="69" t="str">
        <f t="shared" si="1"/>
        <v>III A</v>
      </c>
      <c r="J20" s="89" t="s">
        <v>81</v>
      </c>
      <c r="K20" s="71"/>
      <c r="L20" s="72"/>
      <c r="N20" s="90"/>
    </row>
    <row r="21" spans="1:14" s="73" customFormat="1" ht="17.25" customHeight="1" x14ac:dyDescent="0.25">
      <c r="A21" s="63">
        <v>5</v>
      </c>
      <c r="B21" s="85"/>
      <c r="C21" s="64" t="s">
        <v>82</v>
      </c>
      <c r="D21" s="86" t="s">
        <v>83</v>
      </c>
      <c r="E21" s="87" t="s">
        <v>84</v>
      </c>
      <c r="F21" s="88" t="s">
        <v>85</v>
      </c>
      <c r="G21" s="68">
        <v>7.93</v>
      </c>
      <c r="H21" s="68"/>
      <c r="I21" s="69" t="str">
        <f t="shared" si="1"/>
        <v>I A</v>
      </c>
      <c r="J21" s="89" t="s">
        <v>86</v>
      </c>
      <c r="K21" s="71"/>
      <c r="L21" s="72"/>
      <c r="N21" s="90"/>
    </row>
    <row r="22" spans="1:14" s="73" customFormat="1" ht="17.25" customHeight="1" x14ac:dyDescent="0.25">
      <c r="A22" s="63">
        <v>6</v>
      </c>
      <c r="B22" s="85"/>
      <c r="C22" s="64"/>
      <c r="D22" s="86"/>
      <c r="E22" s="87"/>
      <c r="F22" s="88"/>
      <c r="G22" s="68"/>
      <c r="H22" s="68"/>
      <c r="I22" s="69"/>
      <c r="J22" s="89"/>
      <c r="K22" s="71"/>
      <c r="L22" s="72"/>
      <c r="N22" s="90"/>
    </row>
    <row r="23" spans="1:14" x14ac:dyDescent="0.2">
      <c r="C23" s="50"/>
      <c r="D23" s="50"/>
      <c r="E23" s="53" t="s">
        <v>87</v>
      </c>
      <c r="F23" s="81" t="s">
        <v>44</v>
      </c>
      <c r="G23" s="82"/>
      <c r="H23" s="83"/>
    </row>
    <row r="24" spans="1:14" s="73" customFormat="1" ht="17.25" customHeight="1" x14ac:dyDescent="0.25">
      <c r="A24" s="63">
        <v>1</v>
      </c>
      <c r="B24" s="85"/>
      <c r="C24" s="64" t="s">
        <v>88</v>
      </c>
      <c r="D24" s="86" t="s">
        <v>89</v>
      </c>
      <c r="E24" s="87">
        <v>37484</v>
      </c>
      <c r="F24" s="88" t="s">
        <v>52</v>
      </c>
      <c r="G24" s="68">
        <v>9.4499999999999993</v>
      </c>
      <c r="H24" s="68"/>
      <c r="I24" s="69" t="str">
        <f t="shared" ref="I24:I28" si="2">IF(ISBLANK(G24),"",IF(G24&lt;=7.7,"KSM",IF(G24&lt;=8,"I A",IF(G24&lt;=8.44,"II A",IF(G24&lt;=9.04,"III A",IF(G24&lt;=9.64,"I JA",IF(G24&lt;=10.04,"II JA",IF(G24&lt;=10.34,"III JA"))))))))</f>
        <v>I JA</v>
      </c>
      <c r="J24" s="89" t="s">
        <v>90</v>
      </c>
      <c r="K24" s="71"/>
      <c r="L24" s="72"/>
      <c r="N24" s="90"/>
    </row>
    <row r="25" spans="1:14" s="73" customFormat="1" ht="17.25" customHeight="1" x14ac:dyDescent="0.25">
      <c r="A25" s="63">
        <v>2</v>
      </c>
      <c r="B25" s="85"/>
      <c r="C25" s="64" t="s">
        <v>91</v>
      </c>
      <c r="D25" s="86" t="s">
        <v>92</v>
      </c>
      <c r="E25" s="87" t="s">
        <v>93</v>
      </c>
      <c r="F25" s="88" t="s">
        <v>8</v>
      </c>
      <c r="G25" s="68">
        <v>9.43</v>
      </c>
      <c r="H25" s="68"/>
      <c r="I25" s="69" t="str">
        <f t="shared" si="2"/>
        <v>I JA</v>
      </c>
      <c r="J25" s="89" t="s">
        <v>94</v>
      </c>
      <c r="K25" s="71"/>
      <c r="L25" s="72"/>
      <c r="N25" s="90"/>
    </row>
    <row r="26" spans="1:14" s="73" customFormat="1" ht="17.25" customHeight="1" x14ac:dyDescent="0.25">
      <c r="A26" s="63">
        <v>3</v>
      </c>
      <c r="B26" s="85"/>
      <c r="C26" s="64" t="s">
        <v>95</v>
      </c>
      <c r="D26" s="86" t="s">
        <v>96</v>
      </c>
      <c r="E26" s="87" t="s">
        <v>97</v>
      </c>
      <c r="F26" s="88" t="s">
        <v>8</v>
      </c>
      <c r="G26" s="68">
        <v>7.96</v>
      </c>
      <c r="H26" s="68"/>
      <c r="I26" s="69" t="str">
        <f t="shared" si="2"/>
        <v>I A</v>
      </c>
      <c r="J26" s="89" t="s">
        <v>98</v>
      </c>
      <c r="K26" s="71"/>
      <c r="L26" s="72"/>
      <c r="N26" s="90"/>
    </row>
    <row r="27" spans="1:14" s="73" customFormat="1" ht="17.25" customHeight="1" x14ac:dyDescent="0.25">
      <c r="A27" s="63">
        <v>4</v>
      </c>
      <c r="B27" s="85"/>
      <c r="C27" s="64" t="s">
        <v>99</v>
      </c>
      <c r="D27" s="86" t="s">
        <v>100</v>
      </c>
      <c r="E27" s="87" t="s">
        <v>101</v>
      </c>
      <c r="F27" s="88" t="s">
        <v>22</v>
      </c>
      <c r="G27" s="68">
        <v>8.35</v>
      </c>
      <c r="H27" s="68"/>
      <c r="I27" s="69" t="str">
        <f t="shared" si="2"/>
        <v>II A</v>
      </c>
      <c r="J27" s="89" t="s">
        <v>102</v>
      </c>
      <c r="K27" s="71"/>
      <c r="L27" s="72"/>
      <c r="N27" s="90"/>
    </row>
    <row r="28" spans="1:14" s="73" customFormat="1" ht="17.25" customHeight="1" x14ac:dyDescent="0.25">
      <c r="A28" s="63">
        <v>5</v>
      </c>
      <c r="B28" s="85"/>
      <c r="C28" s="64" t="s">
        <v>103</v>
      </c>
      <c r="D28" s="86" t="s">
        <v>104</v>
      </c>
      <c r="E28" s="87" t="s">
        <v>105</v>
      </c>
      <c r="F28" s="88" t="s">
        <v>106</v>
      </c>
      <c r="G28" s="68">
        <v>8.3699999999999992</v>
      </c>
      <c r="H28" s="68"/>
      <c r="I28" s="69" t="str">
        <f t="shared" si="2"/>
        <v>II A</v>
      </c>
      <c r="J28" s="89" t="s">
        <v>107</v>
      </c>
      <c r="K28" s="71"/>
      <c r="L28" s="72"/>
      <c r="N28" s="90"/>
    </row>
    <row r="29" spans="1:14" s="73" customFormat="1" ht="17.25" customHeight="1" x14ac:dyDescent="0.25">
      <c r="A29" s="63">
        <v>6</v>
      </c>
      <c r="B29" s="85"/>
      <c r="C29" s="64"/>
      <c r="D29" s="86"/>
      <c r="E29" s="87"/>
      <c r="F29" s="88"/>
      <c r="G29" s="68"/>
      <c r="H29" s="68"/>
      <c r="I29" s="69"/>
      <c r="J29" s="89"/>
      <c r="K29" s="71"/>
      <c r="L29" s="72"/>
      <c r="N29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fitToWidth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26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5.5703125" style="27" customWidth="1"/>
    <col min="3" max="3" width="11.85546875" style="27" customWidth="1"/>
    <col min="4" max="4" width="14.85546875" style="27" customWidth="1"/>
    <col min="5" max="5" width="9.140625" style="28" customWidth="1"/>
    <col min="6" max="6" width="11" style="29" customWidth="1"/>
    <col min="7" max="7" width="8.140625" style="30" customWidth="1"/>
    <col min="8" max="8" width="7.7109375" style="31" customWidth="1"/>
    <col min="9" max="9" width="6.5703125" style="31" customWidth="1"/>
    <col min="10" max="10" width="21" style="27" customWidth="1"/>
    <col min="11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C3" s="39" t="s">
        <v>7</v>
      </c>
      <c r="E3" s="41"/>
      <c r="F3" s="42"/>
    </row>
    <row r="4" spans="1:14" s="43" customFormat="1" ht="15.75" x14ac:dyDescent="0.25">
      <c r="C4" s="32" t="s">
        <v>8</v>
      </c>
      <c r="E4" s="44"/>
      <c r="F4" s="45"/>
      <c r="K4" s="46"/>
      <c r="L4" s="44"/>
    </row>
    <row r="5" spans="1:14" s="43" customFormat="1" ht="15.75" x14ac:dyDescent="0.25">
      <c r="C5" s="32"/>
      <c r="E5" s="44"/>
      <c r="F5" s="45"/>
      <c r="K5" s="46"/>
      <c r="L5" s="44"/>
    </row>
    <row r="6" spans="1:14" ht="15.75" x14ac:dyDescent="0.25">
      <c r="C6" s="49" t="s">
        <v>42</v>
      </c>
      <c r="D6" s="50"/>
      <c r="E6" s="51"/>
      <c r="F6" s="51"/>
    </row>
    <row r="7" spans="1:14" x14ac:dyDescent="0.2">
      <c r="C7" s="52"/>
      <c r="D7" s="52"/>
      <c r="E7" s="53"/>
      <c r="F7" s="52"/>
      <c r="G7" s="54"/>
      <c r="H7" s="54"/>
      <c r="I7" s="54"/>
    </row>
    <row r="8" spans="1:14" x14ac:dyDescent="0.2">
      <c r="C8" s="50"/>
      <c r="D8" s="50"/>
      <c r="E8" s="53" t="s">
        <v>108</v>
      </c>
      <c r="F8" s="81" t="s">
        <v>109</v>
      </c>
      <c r="G8" s="82"/>
      <c r="H8" s="83"/>
    </row>
    <row r="9" spans="1:14" s="52" customFormat="1" ht="10.5" x14ac:dyDescent="0.15">
      <c r="A9" s="55" t="s">
        <v>11</v>
      </c>
      <c r="B9" s="84" t="s">
        <v>46</v>
      </c>
      <c r="C9" s="56" t="s">
        <v>12</v>
      </c>
      <c r="D9" s="57" t="s">
        <v>13</v>
      </c>
      <c r="E9" s="58" t="s">
        <v>14</v>
      </c>
      <c r="F9" s="59" t="s">
        <v>15</v>
      </c>
      <c r="G9" s="60" t="s">
        <v>47</v>
      </c>
      <c r="H9" s="60" t="s">
        <v>48</v>
      </c>
      <c r="I9" s="61" t="s">
        <v>17</v>
      </c>
      <c r="J9" s="62" t="s">
        <v>18</v>
      </c>
    </row>
    <row r="10" spans="1:14" s="73" customFormat="1" ht="17.25" customHeight="1" x14ac:dyDescent="0.25">
      <c r="A10" s="63">
        <v>1</v>
      </c>
      <c r="B10" s="85"/>
      <c r="C10" s="64" t="s">
        <v>54</v>
      </c>
      <c r="D10" s="86" t="s">
        <v>55</v>
      </c>
      <c r="E10" s="87" t="s">
        <v>21</v>
      </c>
      <c r="F10" s="88" t="s">
        <v>56</v>
      </c>
      <c r="G10" s="68">
        <v>7.67</v>
      </c>
      <c r="H10" s="68">
        <v>7.69</v>
      </c>
      <c r="I10" s="69" t="str">
        <f>IF(ISBLANK(G10),"",IF(G10&lt;=7.7,"KSM",IF(G10&lt;=8,"I A",IF(G10&lt;=8.44,"II A",IF(G10&lt;=9.04,"III A",IF(G10&lt;=9.64,"I JA",IF(G10&lt;=10.04,"II JA",IF(G10&lt;=10.34,"III JA"))))))))</f>
        <v>KSM</v>
      </c>
      <c r="J10" s="89" t="s">
        <v>57</v>
      </c>
      <c r="K10" s="71"/>
      <c r="L10" s="72"/>
      <c r="N10" s="90"/>
    </row>
    <row r="11" spans="1:14" s="73" customFormat="1" ht="17.25" customHeight="1" x14ac:dyDescent="0.25">
      <c r="A11" s="63">
        <v>2</v>
      </c>
      <c r="B11" s="85"/>
      <c r="C11" s="64" t="s">
        <v>68</v>
      </c>
      <c r="D11" s="86" t="s">
        <v>69</v>
      </c>
      <c r="E11" s="87" t="s">
        <v>70</v>
      </c>
      <c r="F11" s="88" t="s">
        <v>71</v>
      </c>
      <c r="G11" s="68">
        <v>7.85</v>
      </c>
      <c r="H11" s="68">
        <v>7.81</v>
      </c>
      <c r="I11" s="69" t="str">
        <f t="shared" ref="I11:I12" si="0">IF(ISBLANK(H11),"",IF(H11&lt;=7.7,"KSM",IF(H11&lt;=8,"I A",IF(H11&lt;=8.44,"II A",IF(H11&lt;=9.04,"III A",IF(H11&lt;=9.64,"I JA",IF(H11&lt;=10.04,"II JA",IF(H11&lt;=10.34,"III JA"))))))))</f>
        <v>I A</v>
      </c>
      <c r="J11" s="89" t="s">
        <v>72</v>
      </c>
      <c r="K11" s="71"/>
      <c r="L11" s="72"/>
      <c r="N11" s="90"/>
    </row>
    <row r="12" spans="1:14" s="73" customFormat="1" ht="17.25" customHeight="1" x14ac:dyDescent="0.25">
      <c r="A12" s="63">
        <v>3</v>
      </c>
      <c r="B12" s="85"/>
      <c r="C12" s="64" t="s">
        <v>95</v>
      </c>
      <c r="D12" s="86" t="s">
        <v>96</v>
      </c>
      <c r="E12" s="87" t="s">
        <v>97</v>
      </c>
      <c r="F12" s="88" t="s">
        <v>8</v>
      </c>
      <c r="G12" s="68">
        <v>7.96</v>
      </c>
      <c r="H12" s="68">
        <v>7.93</v>
      </c>
      <c r="I12" s="69" t="str">
        <f t="shared" si="0"/>
        <v>I A</v>
      </c>
      <c r="J12" s="89" t="s">
        <v>98</v>
      </c>
      <c r="K12" s="71"/>
      <c r="L12" s="72"/>
      <c r="N12" s="90"/>
    </row>
    <row r="13" spans="1:14" s="73" customFormat="1" ht="17.25" customHeight="1" x14ac:dyDescent="0.25">
      <c r="A13" s="63">
        <v>4</v>
      </c>
      <c r="B13" s="85"/>
      <c r="C13" s="64" t="s">
        <v>82</v>
      </c>
      <c r="D13" s="86" t="s">
        <v>83</v>
      </c>
      <c r="E13" s="87" t="s">
        <v>84</v>
      </c>
      <c r="F13" s="88" t="s">
        <v>85</v>
      </c>
      <c r="G13" s="68">
        <v>7.93</v>
      </c>
      <c r="H13" s="68">
        <v>8</v>
      </c>
      <c r="I13" s="69" t="str">
        <f t="shared" ref="I13:I15" si="1">IF(ISBLANK(G13),"",IF(G13&lt;=7.7,"KSM",IF(G13&lt;=8,"I A",IF(G13&lt;=8.44,"II A",IF(G13&lt;=9.04,"III A",IF(G13&lt;=9.64,"I JA",IF(G13&lt;=10.04,"II JA",IF(G13&lt;=10.34,"III JA"))))))))</f>
        <v>I A</v>
      </c>
      <c r="J13" s="89" t="s">
        <v>86</v>
      </c>
      <c r="K13" s="71"/>
      <c r="L13" s="72"/>
      <c r="N13" s="90"/>
    </row>
    <row r="14" spans="1:14" s="73" customFormat="1" ht="17.25" customHeight="1" x14ac:dyDescent="0.25">
      <c r="A14" s="63">
        <v>5</v>
      </c>
      <c r="B14" s="85"/>
      <c r="C14" s="64" t="s">
        <v>73</v>
      </c>
      <c r="D14" s="86" t="s">
        <v>74</v>
      </c>
      <c r="E14" s="87" t="s">
        <v>75</v>
      </c>
      <c r="F14" s="88" t="s">
        <v>76</v>
      </c>
      <c r="G14" s="68">
        <v>8.09</v>
      </c>
      <c r="H14" s="68">
        <v>8.09</v>
      </c>
      <c r="I14" s="69" t="str">
        <f t="shared" si="1"/>
        <v>II A</v>
      </c>
      <c r="J14" s="89" t="s">
        <v>77</v>
      </c>
      <c r="K14" s="71"/>
      <c r="L14" s="72"/>
      <c r="N14" s="90"/>
    </row>
    <row r="15" spans="1:14" s="73" customFormat="1" ht="17.25" customHeight="1" x14ac:dyDescent="0.25">
      <c r="A15" s="63">
        <v>6</v>
      </c>
      <c r="B15" s="85">
        <v>1</v>
      </c>
      <c r="C15" s="64" t="s">
        <v>99</v>
      </c>
      <c r="D15" s="86" t="s">
        <v>100</v>
      </c>
      <c r="E15" s="87" t="s">
        <v>101</v>
      </c>
      <c r="F15" s="88" t="s">
        <v>22</v>
      </c>
      <c r="G15" s="68">
        <v>8.35</v>
      </c>
      <c r="H15" s="68">
        <v>8.41</v>
      </c>
      <c r="I15" s="69" t="str">
        <f t="shared" si="1"/>
        <v>II A</v>
      </c>
      <c r="J15" s="89" t="s">
        <v>102</v>
      </c>
      <c r="K15" s="71"/>
      <c r="L15" s="72"/>
      <c r="N15" s="90"/>
    </row>
    <row r="16" spans="1:14" x14ac:dyDescent="0.2">
      <c r="C16" s="50"/>
      <c r="D16" s="50"/>
      <c r="E16" s="53" t="s">
        <v>110</v>
      </c>
      <c r="F16" s="81" t="s">
        <v>109</v>
      </c>
      <c r="G16" s="82"/>
      <c r="H16" s="83"/>
    </row>
    <row r="17" spans="1:14" s="52" customFormat="1" ht="10.5" x14ac:dyDescent="0.15">
      <c r="A17" s="55" t="s">
        <v>11</v>
      </c>
      <c r="B17" s="84" t="s">
        <v>46</v>
      </c>
      <c r="C17" s="56" t="s">
        <v>12</v>
      </c>
      <c r="D17" s="57" t="s">
        <v>13</v>
      </c>
      <c r="E17" s="58" t="s">
        <v>14</v>
      </c>
      <c r="F17" s="59" t="s">
        <v>15</v>
      </c>
      <c r="G17" s="60" t="s">
        <v>47</v>
      </c>
      <c r="H17" s="60" t="s">
        <v>48</v>
      </c>
      <c r="I17" s="61" t="s">
        <v>17</v>
      </c>
      <c r="J17" s="62" t="s">
        <v>18</v>
      </c>
    </row>
    <row r="18" spans="1:14" s="73" customFormat="1" ht="17.25" customHeight="1" x14ac:dyDescent="0.25">
      <c r="A18" s="63">
        <v>7</v>
      </c>
      <c r="B18" s="85">
        <v>2</v>
      </c>
      <c r="C18" s="64" t="s">
        <v>103</v>
      </c>
      <c r="D18" s="86" t="s">
        <v>104</v>
      </c>
      <c r="E18" s="87" t="s">
        <v>105</v>
      </c>
      <c r="F18" s="88" t="s">
        <v>106</v>
      </c>
      <c r="G18" s="68">
        <v>8.3699999999999992</v>
      </c>
      <c r="H18" s="68">
        <v>8.34</v>
      </c>
      <c r="I18" s="69" t="str">
        <f t="shared" ref="I18:I19" si="2">IF(ISBLANK(H18),"",IF(H18&lt;=7.7,"KSM",IF(H18&lt;=8,"I A",IF(H18&lt;=8.44,"II A",IF(H18&lt;=9.04,"III A",IF(H18&lt;=9.64,"I JA",IF(H18&lt;=10.04,"II JA",IF(H18&lt;=10.34,"III JA"))))))))</f>
        <v>II A</v>
      </c>
      <c r="J18" s="89" t="s">
        <v>107</v>
      </c>
      <c r="K18" s="71"/>
      <c r="L18" s="72"/>
      <c r="N18" s="90"/>
    </row>
    <row r="19" spans="1:14" s="73" customFormat="1" ht="17.25" customHeight="1" x14ac:dyDescent="0.25">
      <c r="A19" s="63">
        <v>8</v>
      </c>
      <c r="B19" s="85">
        <v>3</v>
      </c>
      <c r="C19" s="64" t="s">
        <v>58</v>
      </c>
      <c r="D19" s="86" t="s">
        <v>59</v>
      </c>
      <c r="E19" s="87" t="s">
        <v>60</v>
      </c>
      <c r="F19" s="88" t="s">
        <v>8</v>
      </c>
      <c r="G19" s="68">
        <v>8.61</v>
      </c>
      <c r="H19" s="68">
        <v>8.5399999999999991</v>
      </c>
      <c r="I19" s="69" t="str">
        <f t="shared" si="2"/>
        <v>III A</v>
      </c>
      <c r="J19" s="89" t="s">
        <v>41</v>
      </c>
      <c r="K19" s="71"/>
      <c r="L19" s="72"/>
      <c r="N19" s="90"/>
    </row>
    <row r="20" spans="1:14" s="73" customFormat="1" ht="17.25" customHeight="1" x14ac:dyDescent="0.25">
      <c r="A20" s="63">
        <v>9</v>
      </c>
      <c r="B20" s="85">
        <v>4</v>
      </c>
      <c r="C20" s="64" t="s">
        <v>49</v>
      </c>
      <c r="D20" s="86" t="s">
        <v>50</v>
      </c>
      <c r="E20" s="87" t="s">
        <v>51</v>
      </c>
      <c r="F20" s="88" t="s">
        <v>52</v>
      </c>
      <c r="G20" s="68">
        <v>8.69</v>
      </c>
      <c r="H20" s="68">
        <v>8.83</v>
      </c>
      <c r="I20" s="69" t="str">
        <f t="shared" ref="I20:I23" si="3">IF(ISBLANK(G20),"",IF(G20&lt;=7.7,"KSM",IF(G20&lt;=8,"I A",IF(G20&lt;=8.44,"II A",IF(G20&lt;=9.04,"III A",IF(G20&lt;=9.64,"I JA",IF(G20&lt;=10.04,"II JA",IF(G20&lt;=10.34,"III JA"))))))))</f>
        <v>III A</v>
      </c>
      <c r="J20" s="89" t="s">
        <v>53</v>
      </c>
      <c r="K20" s="71"/>
      <c r="L20" s="72"/>
      <c r="N20" s="90"/>
    </row>
    <row r="21" spans="1:14" s="73" customFormat="1" ht="17.25" customHeight="1" x14ac:dyDescent="0.25">
      <c r="A21" s="63">
        <v>10</v>
      </c>
      <c r="B21" s="85">
        <v>5</v>
      </c>
      <c r="C21" s="64" t="s">
        <v>65</v>
      </c>
      <c r="D21" s="86" t="s">
        <v>66</v>
      </c>
      <c r="E21" s="87" t="s">
        <v>67</v>
      </c>
      <c r="F21" s="88" t="s">
        <v>8</v>
      </c>
      <c r="G21" s="68">
        <v>9.07</v>
      </c>
      <c r="H21" s="68">
        <v>9.25</v>
      </c>
      <c r="I21" s="69" t="str">
        <f t="shared" si="3"/>
        <v>I JA</v>
      </c>
      <c r="J21" s="89" t="s">
        <v>41</v>
      </c>
      <c r="K21" s="71"/>
      <c r="L21" s="72"/>
      <c r="N21" s="90"/>
    </row>
    <row r="22" spans="1:14" s="73" customFormat="1" ht="17.25" customHeight="1" x14ac:dyDescent="0.25">
      <c r="A22" s="63">
        <v>11</v>
      </c>
      <c r="B22" s="85">
        <v>6</v>
      </c>
      <c r="C22" s="64" t="s">
        <v>78</v>
      </c>
      <c r="D22" s="86" t="s">
        <v>79</v>
      </c>
      <c r="E22" s="87" t="s">
        <v>80</v>
      </c>
      <c r="F22" s="88" t="s">
        <v>8</v>
      </c>
      <c r="G22" s="68">
        <v>8.8800000000000008</v>
      </c>
      <c r="H22" s="68" t="s">
        <v>111</v>
      </c>
      <c r="I22" s="69" t="str">
        <f t="shared" si="3"/>
        <v>III A</v>
      </c>
      <c r="J22" s="89" t="s">
        <v>81</v>
      </c>
      <c r="K22" s="71"/>
      <c r="L22" s="72"/>
      <c r="N22" s="90"/>
    </row>
    <row r="23" spans="1:14" s="73" customFormat="1" ht="17.25" customHeight="1" x14ac:dyDescent="0.25">
      <c r="A23" s="63">
        <v>12</v>
      </c>
      <c r="B23" s="85"/>
      <c r="C23" s="64" t="s">
        <v>61</v>
      </c>
      <c r="D23" s="86" t="s">
        <v>62</v>
      </c>
      <c r="E23" s="87" t="s">
        <v>63</v>
      </c>
      <c r="F23" s="88" t="s">
        <v>52</v>
      </c>
      <c r="G23" s="68">
        <v>8.82</v>
      </c>
      <c r="H23" s="68" t="s">
        <v>40</v>
      </c>
      <c r="I23" s="69" t="str">
        <f t="shared" si="3"/>
        <v>III A</v>
      </c>
      <c r="J23" s="89" t="s">
        <v>53</v>
      </c>
      <c r="K23" s="71"/>
      <c r="L23" s="72"/>
      <c r="N23" s="90"/>
    </row>
    <row r="24" spans="1:14" s="52" customFormat="1" ht="10.5" x14ac:dyDescent="0.15">
      <c r="A24" s="55" t="s">
        <v>11</v>
      </c>
      <c r="B24" s="84" t="s">
        <v>46</v>
      </c>
      <c r="C24" s="56" t="s">
        <v>12</v>
      </c>
      <c r="D24" s="57" t="s">
        <v>13</v>
      </c>
      <c r="E24" s="58" t="s">
        <v>14</v>
      </c>
      <c r="F24" s="59" t="s">
        <v>15</v>
      </c>
      <c r="G24" s="60" t="s">
        <v>47</v>
      </c>
      <c r="H24" s="60" t="s">
        <v>48</v>
      </c>
      <c r="I24" s="61" t="s">
        <v>17</v>
      </c>
      <c r="J24" s="62" t="s">
        <v>18</v>
      </c>
    </row>
    <row r="25" spans="1:14" s="73" customFormat="1" ht="17.25" customHeight="1" x14ac:dyDescent="0.25">
      <c r="A25" s="63">
        <v>13</v>
      </c>
      <c r="B25" s="85">
        <v>7</v>
      </c>
      <c r="C25" s="64" t="s">
        <v>91</v>
      </c>
      <c r="D25" s="86" t="s">
        <v>92</v>
      </c>
      <c r="E25" s="87" t="s">
        <v>93</v>
      </c>
      <c r="F25" s="88" t="s">
        <v>8</v>
      </c>
      <c r="G25" s="68">
        <v>9.43</v>
      </c>
      <c r="H25" s="68"/>
      <c r="I25" s="69" t="str">
        <f t="shared" ref="I25:I26" si="4">IF(ISBLANK(G25),"",IF(G25&lt;=7.7,"KSM",IF(G25&lt;=8,"I A",IF(G25&lt;=8.44,"II A",IF(G25&lt;=9.04,"III A",IF(G25&lt;=9.64,"I JA",IF(G25&lt;=10.04,"II JA",IF(G25&lt;=10.34,"III JA"))))))))</f>
        <v>I JA</v>
      </c>
      <c r="J25" s="89" t="s">
        <v>94</v>
      </c>
      <c r="K25" s="71"/>
      <c r="L25" s="72"/>
      <c r="N25" s="90"/>
    </row>
    <row r="26" spans="1:14" s="73" customFormat="1" ht="17.25" customHeight="1" x14ac:dyDescent="0.25">
      <c r="A26" s="63">
        <v>14</v>
      </c>
      <c r="B26" s="85">
        <v>8</v>
      </c>
      <c r="C26" s="64" t="s">
        <v>88</v>
      </c>
      <c r="D26" s="86" t="s">
        <v>89</v>
      </c>
      <c r="E26" s="87">
        <v>37484</v>
      </c>
      <c r="F26" s="88" t="s">
        <v>52</v>
      </c>
      <c r="G26" s="68">
        <v>9.4499999999999993</v>
      </c>
      <c r="H26" s="68"/>
      <c r="I26" s="69" t="str">
        <f t="shared" si="4"/>
        <v>I JA</v>
      </c>
      <c r="J26" s="89" t="s">
        <v>90</v>
      </c>
      <c r="K26" s="71"/>
      <c r="L26" s="72"/>
      <c r="N26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fitToWidth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50"/>
  <sheetViews>
    <sheetView workbookViewId="0">
      <selection activeCell="F51" sqref="F51"/>
    </sheetView>
  </sheetViews>
  <sheetFormatPr defaultRowHeight="12.75" x14ac:dyDescent="0.2"/>
  <cols>
    <col min="1" max="1" width="4.7109375" style="27" customWidth="1"/>
    <col min="2" max="2" width="4.7109375" style="27" hidden="1" customWidth="1"/>
    <col min="3" max="3" width="9.28515625" style="27" customWidth="1"/>
    <col min="4" max="4" width="13" style="27" customWidth="1"/>
    <col min="5" max="5" width="9.140625" style="28" customWidth="1"/>
    <col min="6" max="6" width="10" style="29" customWidth="1"/>
    <col min="7" max="7" width="8.140625" style="30" customWidth="1"/>
    <col min="8" max="8" width="7.7109375" style="31" customWidth="1"/>
    <col min="9" max="9" width="6.5703125" style="31" customWidth="1"/>
    <col min="10" max="10" width="21" style="27" customWidth="1"/>
    <col min="11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G1" s="36"/>
      <c r="H1" s="36"/>
      <c r="I1" s="36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G2" s="36"/>
      <c r="H2" s="36"/>
      <c r="I2" s="36"/>
      <c r="K2" s="36"/>
      <c r="L2" s="36"/>
      <c r="M2" s="37"/>
      <c r="N2" s="37"/>
    </row>
    <row r="3" spans="1:14" s="40" customFormat="1" ht="15.75" x14ac:dyDescent="0.25">
      <c r="A3" s="38"/>
      <c r="C3" s="39" t="s">
        <v>7</v>
      </c>
      <c r="E3" s="41"/>
      <c r="F3" s="42"/>
      <c r="G3" s="91"/>
      <c r="H3" s="91"/>
      <c r="I3" s="91"/>
    </row>
    <row r="4" spans="1:14" s="43" customFormat="1" ht="15.75" x14ac:dyDescent="0.25">
      <c r="C4" s="32" t="s">
        <v>8</v>
      </c>
      <c r="E4" s="44"/>
      <c r="F4" s="45"/>
      <c r="G4" s="46"/>
      <c r="H4" s="46"/>
      <c r="I4" s="46"/>
      <c r="K4" s="46"/>
      <c r="L4" s="44"/>
    </row>
    <row r="5" spans="1:14" s="43" customFormat="1" ht="15.75" x14ac:dyDescent="0.25">
      <c r="C5" s="32"/>
      <c r="E5" s="44"/>
      <c r="F5" s="45"/>
      <c r="G5" s="46"/>
      <c r="H5" s="46"/>
      <c r="I5" s="46"/>
      <c r="K5" s="46"/>
      <c r="L5" s="44"/>
    </row>
    <row r="6" spans="1:14" ht="15.75" x14ac:dyDescent="0.25">
      <c r="C6" s="49" t="s">
        <v>112</v>
      </c>
      <c r="D6" s="50"/>
      <c r="E6" s="51"/>
      <c r="F6" s="51"/>
    </row>
    <row r="7" spans="1:14" x14ac:dyDescent="0.2">
      <c r="C7" s="52"/>
      <c r="D7" s="52"/>
      <c r="E7" s="53"/>
      <c r="F7" s="52"/>
      <c r="G7" s="31"/>
    </row>
    <row r="8" spans="1:14" x14ac:dyDescent="0.2">
      <c r="A8" s="92"/>
      <c r="B8" s="92"/>
      <c r="C8" s="93"/>
      <c r="D8" s="93"/>
      <c r="E8" s="94"/>
      <c r="F8" s="95">
        <v>1</v>
      </c>
      <c r="G8" s="96" t="s">
        <v>113</v>
      </c>
      <c r="H8" s="97"/>
      <c r="I8" s="98"/>
      <c r="J8" s="92"/>
    </row>
    <row r="9" spans="1:14" s="52" customFormat="1" ht="10.5" x14ac:dyDescent="0.15">
      <c r="A9" s="55" t="s">
        <v>45</v>
      </c>
      <c r="B9" s="84" t="s">
        <v>46</v>
      </c>
      <c r="C9" s="56" t="s">
        <v>12</v>
      </c>
      <c r="D9" s="57" t="s">
        <v>13</v>
      </c>
      <c r="E9" s="58" t="s">
        <v>14</v>
      </c>
      <c r="F9" s="59" t="s">
        <v>15</v>
      </c>
      <c r="G9" s="60" t="s">
        <v>47</v>
      </c>
      <c r="H9" s="60" t="s">
        <v>48</v>
      </c>
      <c r="I9" s="61" t="s">
        <v>17</v>
      </c>
      <c r="J9" s="62" t="s">
        <v>18</v>
      </c>
    </row>
    <row r="10" spans="1:14" s="73" customFormat="1" ht="17.25" customHeight="1" x14ac:dyDescent="0.25">
      <c r="A10" s="63">
        <v>1</v>
      </c>
      <c r="B10" s="85"/>
      <c r="C10" s="64" t="s">
        <v>114</v>
      </c>
      <c r="D10" s="65" t="s">
        <v>115</v>
      </c>
      <c r="E10" s="66" t="s">
        <v>116</v>
      </c>
      <c r="F10" s="67" t="s">
        <v>8</v>
      </c>
      <c r="G10" s="99">
        <v>7.9</v>
      </c>
      <c r="H10" s="68"/>
      <c r="I10" s="69" t="str">
        <f>IF(ISBLANK(G10),"",IF(G10&lt;=7,"KSM",IF(G10&lt;=7.24,"I A",IF(G10&lt;=7.54,"II A",IF(G10&lt;=7.94,"III A",IF(G10&lt;=8.44,"I JA",IF(G10&lt;=8.84,"II JA",IF(G10&lt;=9.14,"III JA"))))))))</f>
        <v>III A</v>
      </c>
      <c r="J10" s="70" t="s">
        <v>41</v>
      </c>
      <c r="K10" s="71"/>
      <c r="L10" s="72"/>
      <c r="N10" s="90"/>
    </row>
    <row r="11" spans="1:14" s="73" customFormat="1" ht="17.25" customHeight="1" x14ac:dyDescent="0.25">
      <c r="A11" s="63">
        <v>2</v>
      </c>
      <c r="B11" s="85"/>
      <c r="C11" s="64" t="s">
        <v>117</v>
      </c>
      <c r="D11" s="65" t="s">
        <v>118</v>
      </c>
      <c r="E11" s="66" t="s">
        <v>119</v>
      </c>
      <c r="F11" s="67" t="s">
        <v>29</v>
      </c>
      <c r="G11" s="99" t="s">
        <v>40</v>
      </c>
      <c r="H11" s="68"/>
      <c r="I11" s="69"/>
      <c r="J11" s="70" t="s">
        <v>120</v>
      </c>
      <c r="K11" s="71"/>
      <c r="L11" s="72"/>
      <c r="N11" s="90"/>
    </row>
    <row r="12" spans="1:14" s="73" customFormat="1" ht="17.25" customHeight="1" x14ac:dyDescent="0.25">
      <c r="A12" s="63">
        <v>3</v>
      </c>
      <c r="B12" s="85"/>
      <c r="C12" s="64" t="s">
        <v>121</v>
      </c>
      <c r="D12" s="65" t="s">
        <v>122</v>
      </c>
      <c r="E12" s="66" t="s">
        <v>123</v>
      </c>
      <c r="F12" s="67" t="s">
        <v>8</v>
      </c>
      <c r="G12" s="99">
        <v>7.87</v>
      </c>
      <c r="H12" s="68"/>
      <c r="I12" s="69" t="str">
        <f t="shared" ref="I12:I15" si="0">IF(ISBLANK(G12),"",IF(G12&lt;=7,"KSM",IF(G12&lt;=7.24,"I A",IF(G12&lt;=7.54,"II A",IF(G12&lt;=7.94,"III A",IF(G12&lt;=8.44,"I JA",IF(G12&lt;=8.84,"II JA",IF(G12&lt;=9.14,"III JA"))))))))</f>
        <v>III A</v>
      </c>
      <c r="J12" s="70" t="s">
        <v>41</v>
      </c>
      <c r="K12" s="71"/>
      <c r="L12" s="72"/>
      <c r="N12" s="90"/>
    </row>
    <row r="13" spans="1:14" s="73" customFormat="1" ht="17.25" customHeight="1" x14ac:dyDescent="0.25">
      <c r="A13" s="63">
        <v>4</v>
      </c>
      <c r="B13" s="85"/>
      <c r="C13" s="64" t="s">
        <v>124</v>
      </c>
      <c r="D13" s="65" t="s">
        <v>125</v>
      </c>
      <c r="E13" s="66" t="s">
        <v>126</v>
      </c>
      <c r="F13" s="67" t="s">
        <v>8</v>
      </c>
      <c r="G13" s="99">
        <v>7.66</v>
      </c>
      <c r="H13" s="68"/>
      <c r="I13" s="69" t="str">
        <f t="shared" si="0"/>
        <v>III A</v>
      </c>
      <c r="J13" s="70" t="s">
        <v>41</v>
      </c>
      <c r="K13" s="71"/>
      <c r="L13" s="72"/>
      <c r="N13" s="90"/>
    </row>
    <row r="14" spans="1:14" s="73" customFormat="1" ht="17.25" customHeight="1" x14ac:dyDescent="0.25">
      <c r="A14" s="63">
        <v>5</v>
      </c>
      <c r="B14" s="85"/>
      <c r="C14" s="64" t="s">
        <v>127</v>
      </c>
      <c r="D14" s="65" t="s">
        <v>128</v>
      </c>
      <c r="E14" s="66" t="s">
        <v>129</v>
      </c>
      <c r="F14" s="67" t="s">
        <v>76</v>
      </c>
      <c r="G14" s="99">
        <v>7.61</v>
      </c>
      <c r="H14" s="68"/>
      <c r="I14" s="69" t="str">
        <f t="shared" si="0"/>
        <v>III A</v>
      </c>
      <c r="J14" s="70" t="s">
        <v>130</v>
      </c>
      <c r="K14" s="71"/>
      <c r="L14" s="72"/>
      <c r="N14" s="90"/>
    </row>
    <row r="15" spans="1:14" s="73" customFormat="1" ht="17.25" customHeight="1" x14ac:dyDescent="0.25">
      <c r="A15" s="63">
        <v>6</v>
      </c>
      <c r="B15" s="85"/>
      <c r="C15" s="64" t="s">
        <v>131</v>
      </c>
      <c r="D15" s="65" t="s">
        <v>132</v>
      </c>
      <c r="E15" s="66" t="s">
        <v>133</v>
      </c>
      <c r="F15" s="67" t="s">
        <v>52</v>
      </c>
      <c r="G15" s="99">
        <v>7.48</v>
      </c>
      <c r="H15" s="68"/>
      <c r="I15" s="69" t="str">
        <f t="shared" si="0"/>
        <v>II A</v>
      </c>
      <c r="J15" s="70" t="s">
        <v>53</v>
      </c>
      <c r="K15" s="71"/>
      <c r="L15" s="72"/>
      <c r="N15" s="90"/>
    </row>
    <row r="16" spans="1:14" x14ac:dyDescent="0.2">
      <c r="C16" s="50"/>
      <c r="D16" s="50"/>
      <c r="E16" s="100"/>
      <c r="F16" s="53" t="s">
        <v>64</v>
      </c>
      <c r="G16" s="101" t="s">
        <v>44</v>
      </c>
      <c r="H16" s="102"/>
    </row>
    <row r="17" spans="1:14" s="73" customFormat="1" ht="17.25" customHeight="1" x14ac:dyDescent="0.25">
      <c r="A17" s="63">
        <v>1</v>
      </c>
      <c r="B17" s="85"/>
      <c r="C17" s="64" t="s">
        <v>134</v>
      </c>
      <c r="D17" s="65" t="s">
        <v>135</v>
      </c>
      <c r="E17" s="66" t="s">
        <v>136</v>
      </c>
      <c r="F17" s="67" t="s">
        <v>22</v>
      </c>
      <c r="G17" s="99">
        <v>7.73</v>
      </c>
      <c r="H17" s="68"/>
      <c r="I17" s="69" t="str">
        <f>IF(ISBLANK(G17),"",IF(G17&lt;=7,"KSM",IF(G17&lt;=7.24,"I A",IF(G17&lt;=7.54,"II A",IF(G17&lt;=7.94,"III A",IF(G17&lt;=8.44,"I JA",IF(G17&lt;=8.84,"II JA",IF(G17&lt;=9.14,"III JA"))))))))</f>
        <v>III A</v>
      </c>
      <c r="J17" s="70" t="s">
        <v>102</v>
      </c>
      <c r="K17" s="71"/>
      <c r="L17" s="72"/>
      <c r="N17" s="90"/>
    </row>
    <row r="18" spans="1:14" s="73" customFormat="1" ht="17.25" customHeight="1" x14ac:dyDescent="0.25">
      <c r="A18" s="63">
        <v>2</v>
      </c>
      <c r="B18" s="85"/>
      <c r="C18" s="64" t="s">
        <v>137</v>
      </c>
      <c r="D18" s="65" t="s">
        <v>138</v>
      </c>
      <c r="E18" s="66" t="s">
        <v>139</v>
      </c>
      <c r="F18" s="67" t="s">
        <v>22</v>
      </c>
      <c r="G18" s="99" t="s">
        <v>40</v>
      </c>
      <c r="H18" s="68"/>
      <c r="I18" s="69"/>
      <c r="J18" s="70" t="s">
        <v>102</v>
      </c>
      <c r="K18" s="71"/>
      <c r="L18" s="72"/>
      <c r="N18" s="90"/>
    </row>
    <row r="19" spans="1:14" s="73" customFormat="1" ht="17.25" customHeight="1" x14ac:dyDescent="0.25">
      <c r="A19" s="63">
        <v>3</v>
      </c>
      <c r="B19" s="85"/>
      <c r="C19" s="64" t="s">
        <v>26</v>
      </c>
      <c r="D19" s="65" t="s">
        <v>27</v>
      </c>
      <c r="E19" s="66" t="s">
        <v>28</v>
      </c>
      <c r="F19" s="67" t="s">
        <v>29</v>
      </c>
      <c r="G19" s="99">
        <v>7.41</v>
      </c>
      <c r="H19" s="68"/>
      <c r="I19" s="69" t="str">
        <f t="shared" ref="I19:I22" si="1">IF(ISBLANK(G19),"",IF(G19&lt;=7,"KSM",IF(G19&lt;=7.24,"I A",IF(G19&lt;=7.54,"II A",IF(G19&lt;=7.94,"III A",IF(G19&lt;=8.44,"I JA",IF(G19&lt;=8.84,"II JA",IF(G19&lt;=9.14,"III JA"))))))))</f>
        <v>II A</v>
      </c>
      <c r="J19" s="70" t="s">
        <v>30</v>
      </c>
      <c r="K19" s="71"/>
      <c r="L19" s="72"/>
      <c r="N19" s="90"/>
    </row>
    <row r="20" spans="1:14" s="73" customFormat="1" ht="17.25" customHeight="1" x14ac:dyDescent="0.25">
      <c r="A20" s="63">
        <v>4</v>
      </c>
      <c r="B20" s="85"/>
      <c r="C20" s="64" t="s">
        <v>140</v>
      </c>
      <c r="D20" s="65" t="s">
        <v>141</v>
      </c>
      <c r="E20" s="66" t="s">
        <v>142</v>
      </c>
      <c r="F20" s="67" t="s">
        <v>52</v>
      </c>
      <c r="G20" s="99">
        <v>8.08</v>
      </c>
      <c r="H20" s="68"/>
      <c r="I20" s="69" t="str">
        <f t="shared" si="1"/>
        <v>I JA</v>
      </c>
      <c r="J20" s="70" t="s">
        <v>90</v>
      </c>
      <c r="K20" s="71"/>
      <c r="L20" s="72"/>
      <c r="N20" s="90"/>
    </row>
    <row r="21" spans="1:14" s="73" customFormat="1" ht="17.25" customHeight="1" x14ac:dyDescent="0.25">
      <c r="A21" s="63">
        <v>5</v>
      </c>
      <c r="B21" s="85"/>
      <c r="C21" s="64" t="s">
        <v>143</v>
      </c>
      <c r="D21" s="65" t="s">
        <v>144</v>
      </c>
      <c r="E21" s="66" t="s">
        <v>145</v>
      </c>
      <c r="F21" s="67" t="s">
        <v>8</v>
      </c>
      <c r="G21" s="99">
        <v>8.3699999999999992</v>
      </c>
      <c r="H21" s="68"/>
      <c r="I21" s="69" t="str">
        <f t="shared" si="1"/>
        <v>I JA</v>
      </c>
      <c r="J21" s="70" t="s">
        <v>34</v>
      </c>
      <c r="K21" s="71"/>
      <c r="L21" s="72"/>
      <c r="N21" s="90"/>
    </row>
    <row r="22" spans="1:14" s="73" customFormat="1" ht="17.25" customHeight="1" x14ac:dyDescent="0.25">
      <c r="A22" s="63">
        <v>6</v>
      </c>
      <c r="B22" s="85"/>
      <c r="C22" s="64" t="s">
        <v>146</v>
      </c>
      <c r="D22" s="65" t="s">
        <v>147</v>
      </c>
      <c r="E22" s="66" t="s">
        <v>148</v>
      </c>
      <c r="F22" s="67" t="s">
        <v>8</v>
      </c>
      <c r="G22" s="99">
        <v>7.73</v>
      </c>
      <c r="H22" s="68"/>
      <c r="I22" s="69" t="str">
        <f t="shared" si="1"/>
        <v>III A</v>
      </c>
      <c r="J22" s="70" t="s">
        <v>34</v>
      </c>
      <c r="K22" s="71"/>
      <c r="L22" s="72"/>
      <c r="N22" s="90"/>
    </row>
    <row r="23" spans="1:14" x14ac:dyDescent="0.2">
      <c r="C23" s="50"/>
      <c r="D23" s="50"/>
      <c r="E23" s="100"/>
      <c r="F23" s="53" t="s">
        <v>87</v>
      </c>
      <c r="G23" s="101" t="s">
        <v>44</v>
      </c>
      <c r="H23" s="102"/>
    </row>
    <row r="24" spans="1:14" s="73" customFormat="1" ht="17.25" customHeight="1" x14ac:dyDescent="0.25">
      <c r="A24" s="63">
        <v>1</v>
      </c>
      <c r="B24" s="85"/>
      <c r="C24" s="64" t="s">
        <v>149</v>
      </c>
      <c r="D24" s="65" t="s">
        <v>135</v>
      </c>
      <c r="E24" s="66" t="s">
        <v>136</v>
      </c>
      <c r="F24" s="67" t="s">
        <v>22</v>
      </c>
      <c r="G24" s="99" t="s">
        <v>40</v>
      </c>
      <c r="H24" s="68"/>
      <c r="I24" s="69"/>
      <c r="J24" s="70" t="s">
        <v>102</v>
      </c>
      <c r="K24" s="71"/>
      <c r="L24" s="72"/>
      <c r="N24" s="90"/>
    </row>
    <row r="25" spans="1:14" s="73" customFormat="1" ht="17.25" customHeight="1" x14ac:dyDescent="0.25">
      <c r="A25" s="63">
        <v>2</v>
      </c>
      <c r="B25" s="85"/>
      <c r="C25" s="64" t="s">
        <v>150</v>
      </c>
      <c r="D25" s="65" t="s">
        <v>151</v>
      </c>
      <c r="E25" s="66" t="s">
        <v>152</v>
      </c>
      <c r="F25" s="67" t="s">
        <v>76</v>
      </c>
      <c r="G25" s="99">
        <v>8.07</v>
      </c>
      <c r="H25" s="68"/>
      <c r="I25" s="69" t="str">
        <f t="shared" ref="I25:I28" si="2">IF(ISBLANK(G25),"",IF(G25&lt;=7,"KSM",IF(G25&lt;=7.24,"I A",IF(G25&lt;=7.54,"II A",IF(G25&lt;=7.94,"III A",IF(G25&lt;=8.44,"I JA",IF(G25&lt;=8.84,"II JA",IF(G25&lt;=9.14,"III JA"))))))))</f>
        <v>I JA</v>
      </c>
      <c r="J25" s="70" t="s">
        <v>153</v>
      </c>
      <c r="K25" s="71"/>
      <c r="L25" s="72"/>
      <c r="N25" s="90"/>
    </row>
    <row r="26" spans="1:14" s="73" customFormat="1" ht="17.25" customHeight="1" x14ac:dyDescent="0.25">
      <c r="A26" s="63">
        <v>3</v>
      </c>
      <c r="B26" s="85"/>
      <c r="C26" s="64" t="s">
        <v>154</v>
      </c>
      <c r="D26" s="65" t="s">
        <v>155</v>
      </c>
      <c r="E26" s="66" t="s">
        <v>156</v>
      </c>
      <c r="F26" s="67" t="s">
        <v>29</v>
      </c>
      <c r="G26" s="99">
        <v>7.65</v>
      </c>
      <c r="H26" s="68"/>
      <c r="I26" s="69" t="str">
        <f t="shared" si="2"/>
        <v>III A</v>
      </c>
      <c r="J26" s="70" t="s">
        <v>157</v>
      </c>
      <c r="K26" s="71"/>
      <c r="L26" s="72"/>
      <c r="N26" s="90"/>
    </row>
    <row r="27" spans="1:14" s="73" customFormat="1" ht="17.25" customHeight="1" x14ac:dyDescent="0.25">
      <c r="A27" s="63">
        <v>4</v>
      </c>
      <c r="B27" s="85"/>
      <c r="C27" s="64" t="s">
        <v>158</v>
      </c>
      <c r="D27" s="65" t="s">
        <v>159</v>
      </c>
      <c r="E27" s="66" t="s">
        <v>160</v>
      </c>
      <c r="F27" s="67" t="s">
        <v>29</v>
      </c>
      <c r="G27" s="99">
        <v>7.42</v>
      </c>
      <c r="H27" s="68"/>
      <c r="I27" s="69" t="str">
        <f t="shared" si="2"/>
        <v>II A</v>
      </c>
      <c r="J27" s="70" t="s">
        <v>120</v>
      </c>
      <c r="K27" s="71"/>
      <c r="L27" s="72"/>
      <c r="N27" s="90"/>
    </row>
    <row r="28" spans="1:14" s="73" customFormat="1" ht="17.25" customHeight="1" x14ac:dyDescent="0.25">
      <c r="A28" s="63">
        <v>5</v>
      </c>
      <c r="B28" s="85"/>
      <c r="C28" s="64" t="s">
        <v>161</v>
      </c>
      <c r="D28" s="65" t="s">
        <v>162</v>
      </c>
      <c r="E28" s="66" t="s">
        <v>163</v>
      </c>
      <c r="F28" s="67" t="s">
        <v>76</v>
      </c>
      <c r="G28" s="99">
        <v>8.0500000000000007</v>
      </c>
      <c r="H28" s="68"/>
      <c r="I28" s="69" t="str">
        <f t="shared" si="2"/>
        <v>I JA</v>
      </c>
      <c r="J28" s="70" t="s">
        <v>130</v>
      </c>
      <c r="K28" s="71"/>
      <c r="L28" s="72"/>
      <c r="N28" s="90"/>
    </row>
    <row r="29" spans="1:14" s="73" customFormat="1" ht="17.25" customHeight="1" x14ac:dyDescent="0.25">
      <c r="A29" s="63">
        <v>6</v>
      </c>
      <c r="B29" s="85"/>
      <c r="C29" s="64" t="s">
        <v>164</v>
      </c>
      <c r="D29" s="65" t="s">
        <v>165</v>
      </c>
      <c r="E29" s="66" t="s">
        <v>166</v>
      </c>
      <c r="F29" s="67" t="s">
        <v>8</v>
      </c>
      <c r="G29" s="99" t="s">
        <v>40</v>
      </c>
      <c r="H29" s="68"/>
      <c r="I29" s="69"/>
      <c r="J29" s="70" t="s">
        <v>41</v>
      </c>
      <c r="K29" s="71"/>
      <c r="L29" s="72"/>
      <c r="N29" s="90"/>
    </row>
    <row r="30" spans="1:14" x14ac:dyDescent="0.2">
      <c r="C30" s="50"/>
      <c r="D30" s="50"/>
      <c r="E30" s="100"/>
      <c r="F30" s="53" t="s">
        <v>167</v>
      </c>
      <c r="G30" s="101" t="s">
        <v>44</v>
      </c>
      <c r="H30" s="102"/>
    </row>
    <row r="31" spans="1:14" s="73" customFormat="1" ht="17.25" customHeight="1" x14ac:dyDescent="0.25">
      <c r="A31" s="63">
        <v>1</v>
      </c>
      <c r="B31" s="85"/>
      <c r="C31" s="64" t="s">
        <v>168</v>
      </c>
      <c r="D31" s="65" t="s">
        <v>169</v>
      </c>
      <c r="E31" s="66" t="s">
        <v>170</v>
      </c>
      <c r="F31" s="67" t="s">
        <v>171</v>
      </c>
      <c r="G31" s="99">
        <v>7.13</v>
      </c>
      <c r="H31" s="68"/>
      <c r="I31" s="69" t="str">
        <f t="shared" ref="I31:I33" si="3">IF(ISBLANK(G31),"",IF(G31&lt;=7,"KSM",IF(G31&lt;=7.24,"I A",IF(G31&lt;=7.54,"II A",IF(G31&lt;=7.94,"III A",IF(G31&lt;=8.44,"I JA",IF(G31&lt;=8.84,"II JA",IF(G31&lt;=9.14,"III JA"))))))))</f>
        <v>I A</v>
      </c>
      <c r="J31" s="70" t="s">
        <v>172</v>
      </c>
      <c r="K31" s="71"/>
      <c r="L31" s="72"/>
      <c r="N31" s="90"/>
    </row>
    <row r="32" spans="1:14" s="73" customFormat="1" ht="17.25" customHeight="1" x14ac:dyDescent="0.25">
      <c r="A32" s="63">
        <v>2</v>
      </c>
      <c r="B32" s="85"/>
      <c r="C32" s="64" t="s">
        <v>31</v>
      </c>
      <c r="D32" s="65" t="s">
        <v>32</v>
      </c>
      <c r="E32" s="66" t="s">
        <v>33</v>
      </c>
      <c r="F32" s="67" t="s">
        <v>8</v>
      </c>
      <c r="G32" s="99">
        <v>7.71</v>
      </c>
      <c r="H32" s="68"/>
      <c r="I32" s="69" t="str">
        <f t="shared" si="3"/>
        <v>III A</v>
      </c>
      <c r="J32" s="70" t="s">
        <v>34</v>
      </c>
      <c r="K32" s="71"/>
      <c r="L32" s="72"/>
      <c r="N32" s="90"/>
    </row>
    <row r="33" spans="1:14" s="73" customFormat="1" ht="17.25" customHeight="1" x14ac:dyDescent="0.25">
      <c r="A33" s="63">
        <v>3</v>
      </c>
      <c r="B33" s="85"/>
      <c r="C33" s="64" t="s">
        <v>173</v>
      </c>
      <c r="D33" s="65" t="s">
        <v>174</v>
      </c>
      <c r="E33" s="66" t="s">
        <v>51</v>
      </c>
      <c r="F33" s="67" t="s">
        <v>8</v>
      </c>
      <c r="G33" s="99">
        <v>8.3699999999999992</v>
      </c>
      <c r="H33" s="68"/>
      <c r="I33" s="69" t="str">
        <f t="shared" si="3"/>
        <v>I JA</v>
      </c>
      <c r="J33" s="70" t="s">
        <v>41</v>
      </c>
      <c r="K33" s="71"/>
      <c r="L33" s="72"/>
      <c r="N33" s="90"/>
    </row>
    <row r="34" spans="1:14" s="73" customFormat="1" ht="17.25" customHeight="1" x14ac:dyDescent="0.25">
      <c r="A34" s="63">
        <v>4</v>
      </c>
      <c r="B34" s="85"/>
      <c r="C34" s="64"/>
      <c r="D34" s="65"/>
      <c r="E34" s="66"/>
      <c r="F34" s="67"/>
      <c r="G34" s="99"/>
      <c r="H34" s="68"/>
      <c r="I34" s="69"/>
      <c r="J34" s="70"/>
      <c r="K34" s="71"/>
      <c r="L34" s="72"/>
      <c r="N34" s="90"/>
    </row>
    <row r="35" spans="1:14" s="73" customFormat="1" ht="17.25" customHeight="1" x14ac:dyDescent="0.25">
      <c r="A35" s="63">
        <v>5</v>
      </c>
      <c r="B35" s="85"/>
      <c r="C35" s="64" t="s">
        <v>175</v>
      </c>
      <c r="D35" s="65" t="s">
        <v>176</v>
      </c>
      <c r="E35" s="66" t="s">
        <v>177</v>
      </c>
      <c r="F35" s="67" t="s">
        <v>29</v>
      </c>
      <c r="G35" s="99">
        <v>8.09</v>
      </c>
      <c r="H35" s="68"/>
      <c r="I35" s="69" t="str">
        <f t="shared" ref="I35:I36" si="4">IF(ISBLANK(G35),"",IF(G35&lt;=7,"KSM",IF(G35&lt;=7.24,"I A",IF(G35&lt;=7.54,"II A",IF(G35&lt;=7.94,"III A",IF(G35&lt;=8.44,"I JA",IF(G35&lt;=8.84,"II JA",IF(G35&lt;=9.14,"III JA"))))))))</f>
        <v>I JA</v>
      </c>
      <c r="J35" s="70" t="s">
        <v>30</v>
      </c>
      <c r="K35" s="71"/>
      <c r="L35" s="72"/>
      <c r="N35" s="90"/>
    </row>
    <row r="36" spans="1:14" s="73" customFormat="1" ht="17.25" customHeight="1" x14ac:dyDescent="0.25">
      <c r="A36" s="63">
        <v>6</v>
      </c>
      <c r="B36" s="85"/>
      <c r="C36" s="64" t="s">
        <v>178</v>
      </c>
      <c r="D36" s="65" t="s">
        <v>179</v>
      </c>
      <c r="E36" s="66" t="s">
        <v>180</v>
      </c>
      <c r="F36" s="67" t="s">
        <v>22</v>
      </c>
      <c r="G36" s="99">
        <v>7.98</v>
      </c>
      <c r="H36" s="68"/>
      <c r="I36" s="69" t="str">
        <f t="shared" si="4"/>
        <v>I JA</v>
      </c>
      <c r="J36" s="70" t="s">
        <v>23</v>
      </c>
      <c r="K36" s="71"/>
      <c r="L36" s="72"/>
      <c r="N36" s="90"/>
    </row>
    <row r="37" spans="1:14" x14ac:dyDescent="0.2">
      <c r="C37" s="50"/>
      <c r="D37" s="50"/>
      <c r="E37" s="100"/>
      <c r="F37" s="53" t="s">
        <v>181</v>
      </c>
      <c r="G37" s="101" t="s">
        <v>44</v>
      </c>
      <c r="H37" s="102"/>
    </row>
    <row r="38" spans="1:14" s="73" customFormat="1" ht="17.25" customHeight="1" x14ac:dyDescent="0.25">
      <c r="A38" s="63">
        <v>1</v>
      </c>
      <c r="B38" s="85"/>
      <c r="C38" s="103"/>
      <c r="D38" s="104"/>
      <c r="E38" s="105"/>
      <c r="F38" s="88"/>
      <c r="G38" s="68"/>
      <c r="H38" s="68"/>
      <c r="I38" s="69" t="str">
        <f t="shared" ref="I38:I40" si="5">IF(ISBLANK(G38),"",IF(G38&lt;=7,"KSM",IF(G38&lt;=7.24,"I A",IF(G38&lt;=7.54,"II A",IF(G38&lt;=7.94,"III A",IF(G38&lt;=8.44,"I JA",IF(G38&lt;=8.84,"II JA",IF(G38&lt;=9.14,"III JA"))))))))</f>
        <v/>
      </c>
      <c r="J38" s="89"/>
      <c r="K38" s="71"/>
      <c r="L38" s="72"/>
      <c r="N38" s="90"/>
    </row>
    <row r="39" spans="1:14" s="73" customFormat="1" ht="17.25" customHeight="1" x14ac:dyDescent="0.25">
      <c r="A39" s="63">
        <v>2</v>
      </c>
      <c r="B39" s="85"/>
      <c r="C39" s="64" t="s">
        <v>182</v>
      </c>
      <c r="D39" s="65" t="s">
        <v>183</v>
      </c>
      <c r="E39" s="66" t="s">
        <v>184</v>
      </c>
      <c r="F39" s="67" t="s">
        <v>22</v>
      </c>
      <c r="G39" s="99">
        <v>8.33</v>
      </c>
      <c r="H39" s="68"/>
      <c r="I39" s="69" t="str">
        <f t="shared" si="5"/>
        <v>I JA</v>
      </c>
      <c r="J39" s="70" t="s">
        <v>102</v>
      </c>
      <c r="K39" s="71"/>
      <c r="L39" s="72"/>
      <c r="N39" s="90"/>
    </row>
    <row r="40" spans="1:14" s="73" customFormat="1" ht="17.25" customHeight="1" x14ac:dyDescent="0.25">
      <c r="A40" s="63">
        <v>3</v>
      </c>
      <c r="B40" s="85"/>
      <c r="C40" s="64" t="s">
        <v>185</v>
      </c>
      <c r="D40" s="65" t="s">
        <v>186</v>
      </c>
      <c r="E40" s="66" t="s">
        <v>187</v>
      </c>
      <c r="F40" s="67" t="s">
        <v>29</v>
      </c>
      <c r="G40" s="99">
        <v>7.63</v>
      </c>
      <c r="H40" s="68"/>
      <c r="I40" s="69" t="str">
        <f t="shared" si="5"/>
        <v>III A</v>
      </c>
      <c r="J40" s="70" t="s">
        <v>120</v>
      </c>
      <c r="K40" s="71"/>
      <c r="L40" s="72"/>
      <c r="N40" s="90"/>
    </row>
    <row r="41" spans="1:14" s="73" customFormat="1" ht="17.25" customHeight="1" x14ac:dyDescent="0.25">
      <c r="A41" s="63">
        <v>4</v>
      </c>
      <c r="B41" s="85"/>
      <c r="C41" s="64" t="s">
        <v>188</v>
      </c>
      <c r="D41" s="65" t="s">
        <v>189</v>
      </c>
      <c r="E41" s="66" t="s">
        <v>190</v>
      </c>
      <c r="F41" s="67" t="s">
        <v>8</v>
      </c>
      <c r="G41" s="99">
        <v>7.76</v>
      </c>
      <c r="H41" s="68"/>
      <c r="I41" s="69"/>
      <c r="J41" s="70" t="s">
        <v>191</v>
      </c>
      <c r="K41" s="71"/>
      <c r="L41" s="72"/>
      <c r="N41" s="90"/>
    </row>
    <row r="42" spans="1:14" s="73" customFormat="1" ht="17.25" customHeight="1" x14ac:dyDescent="0.25">
      <c r="A42" s="63">
        <v>5</v>
      </c>
      <c r="B42" s="85"/>
      <c r="C42" s="64" t="s">
        <v>192</v>
      </c>
      <c r="D42" s="65" t="s">
        <v>193</v>
      </c>
      <c r="E42" s="66" t="s">
        <v>194</v>
      </c>
      <c r="F42" s="67" t="s">
        <v>8</v>
      </c>
      <c r="G42" s="99">
        <v>8.0299999999999994</v>
      </c>
      <c r="H42" s="68"/>
      <c r="I42" s="69" t="str">
        <f t="shared" ref="I42:I43" si="6">IF(ISBLANK(G42),"",IF(G42&lt;=7,"KSM",IF(G42&lt;=7.24,"I A",IF(G42&lt;=7.54,"II A",IF(G42&lt;=7.94,"III A",IF(G42&lt;=8.44,"I JA",IF(G42&lt;=8.84,"II JA",IF(G42&lt;=9.14,"III JA"))))))))</f>
        <v>I JA</v>
      </c>
      <c r="J42" s="70" t="s">
        <v>34</v>
      </c>
      <c r="K42" s="71"/>
      <c r="L42" s="72"/>
      <c r="N42" s="90"/>
    </row>
    <row r="43" spans="1:14" s="73" customFormat="1" ht="17.25" customHeight="1" x14ac:dyDescent="0.25">
      <c r="A43" s="63">
        <v>6</v>
      </c>
      <c r="B43" s="85"/>
      <c r="C43" s="64" t="s">
        <v>195</v>
      </c>
      <c r="D43" s="65" t="s">
        <v>196</v>
      </c>
      <c r="E43" s="66" t="s">
        <v>197</v>
      </c>
      <c r="F43" s="67" t="s">
        <v>171</v>
      </c>
      <c r="G43" s="99">
        <v>7.31</v>
      </c>
      <c r="H43" s="68"/>
      <c r="I43" s="69" t="str">
        <f t="shared" si="6"/>
        <v>II A</v>
      </c>
      <c r="J43" s="70" t="s">
        <v>172</v>
      </c>
      <c r="K43" s="71"/>
      <c r="L43" s="72"/>
      <c r="N43" s="90"/>
    </row>
    <row r="44" spans="1:14" x14ac:dyDescent="0.2">
      <c r="C44" s="50"/>
      <c r="D44" s="50"/>
      <c r="E44" s="100"/>
      <c r="F44" s="53" t="s">
        <v>198</v>
      </c>
      <c r="G44" s="101" t="s">
        <v>44</v>
      </c>
      <c r="H44" s="102"/>
    </row>
    <row r="45" spans="1:14" s="73" customFormat="1" ht="17.25" customHeight="1" x14ac:dyDescent="0.25">
      <c r="A45" s="63">
        <v>1</v>
      </c>
      <c r="B45" s="85"/>
      <c r="C45" s="103"/>
      <c r="D45" s="104"/>
      <c r="E45" s="105"/>
      <c r="F45" s="88"/>
      <c r="G45" s="68"/>
      <c r="H45" s="68"/>
      <c r="I45" s="69" t="str">
        <f t="shared" ref="I45:I50" si="7">IF(ISBLANK(G45),"",IF(G45&lt;=7,"KSM",IF(G45&lt;=7.24,"I A",IF(G45&lt;=7.54,"II A",IF(G45&lt;=7.94,"III A",IF(G45&lt;=8.44,"I JA",IF(G45&lt;=8.84,"II JA",IF(G45&lt;=9.14,"III JA"))))))))</f>
        <v/>
      </c>
      <c r="J45" s="89"/>
      <c r="K45" s="71"/>
      <c r="L45" s="72"/>
      <c r="N45" s="90"/>
    </row>
    <row r="46" spans="1:14" s="73" customFormat="1" ht="17.25" customHeight="1" x14ac:dyDescent="0.25">
      <c r="A46" s="63">
        <v>2</v>
      </c>
      <c r="B46" s="85"/>
      <c r="C46" s="64" t="s">
        <v>199</v>
      </c>
      <c r="D46" s="65" t="s">
        <v>200</v>
      </c>
      <c r="E46" s="66" t="s">
        <v>201</v>
      </c>
      <c r="F46" s="67" t="s">
        <v>8</v>
      </c>
      <c r="G46" s="99">
        <v>7.98</v>
      </c>
      <c r="H46" s="68"/>
      <c r="I46" s="69" t="str">
        <f t="shared" si="7"/>
        <v>I JA</v>
      </c>
      <c r="J46" s="70" t="s">
        <v>41</v>
      </c>
      <c r="K46" s="71"/>
      <c r="L46" s="72"/>
      <c r="N46" s="90"/>
    </row>
    <row r="47" spans="1:14" s="73" customFormat="1" ht="17.25" customHeight="1" x14ac:dyDescent="0.25">
      <c r="A47" s="63">
        <v>3</v>
      </c>
      <c r="B47" s="85"/>
      <c r="C47" s="64" t="s">
        <v>185</v>
      </c>
      <c r="D47" s="65" t="s">
        <v>202</v>
      </c>
      <c r="E47" s="66" t="s">
        <v>203</v>
      </c>
      <c r="F47" s="67" t="s">
        <v>8</v>
      </c>
      <c r="G47" s="99">
        <v>7.39</v>
      </c>
      <c r="H47" s="68"/>
      <c r="I47" s="69" t="str">
        <f t="shared" si="7"/>
        <v>II A</v>
      </c>
      <c r="J47" s="70" t="s">
        <v>34</v>
      </c>
      <c r="K47" s="71"/>
      <c r="L47" s="72"/>
      <c r="N47" s="90"/>
    </row>
    <row r="48" spans="1:14" s="73" customFormat="1" ht="17.25" customHeight="1" x14ac:dyDescent="0.25">
      <c r="A48" s="63">
        <v>4</v>
      </c>
      <c r="B48" s="85"/>
      <c r="C48" s="64" t="s">
        <v>127</v>
      </c>
      <c r="D48" s="65" t="s">
        <v>204</v>
      </c>
      <c r="E48" s="66" t="s">
        <v>205</v>
      </c>
      <c r="F48" s="67" t="s">
        <v>171</v>
      </c>
      <c r="G48" s="99">
        <v>7.09</v>
      </c>
      <c r="H48" s="68"/>
      <c r="I48" s="69" t="str">
        <f t="shared" si="7"/>
        <v>I A</v>
      </c>
      <c r="J48" s="70" t="s">
        <v>206</v>
      </c>
      <c r="K48" s="71"/>
      <c r="L48" s="72"/>
      <c r="N48" s="90"/>
    </row>
    <row r="49" spans="1:14" s="73" customFormat="1" ht="17.25" customHeight="1" x14ac:dyDescent="0.25">
      <c r="A49" s="63">
        <v>5</v>
      </c>
      <c r="B49" s="85"/>
      <c r="C49" s="64" t="s">
        <v>178</v>
      </c>
      <c r="D49" s="65" t="s">
        <v>207</v>
      </c>
      <c r="E49" s="66" t="s">
        <v>208</v>
      </c>
      <c r="F49" s="67" t="s">
        <v>8</v>
      </c>
      <c r="G49" s="99">
        <v>7.81</v>
      </c>
      <c r="H49" s="68"/>
      <c r="I49" s="69" t="str">
        <f t="shared" si="7"/>
        <v>III A</v>
      </c>
      <c r="J49" s="70" t="s">
        <v>34</v>
      </c>
      <c r="K49" s="71"/>
      <c r="L49" s="72"/>
      <c r="N49" s="90"/>
    </row>
    <row r="50" spans="1:14" s="73" customFormat="1" ht="17.25" customHeight="1" x14ac:dyDescent="0.25">
      <c r="A50" s="63">
        <v>6</v>
      </c>
      <c r="B50" s="85"/>
      <c r="C50" s="64" t="s">
        <v>209</v>
      </c>
      <c r="D50" s="65" t="s">
        <v>79</v>
      </c>
      <c r="E50" s="66" t="s">
        <v>210</v>
      </c>
      <c r="F50" s="67" t="s">
        <v>8</v>
      </c>
      <c r="G50" s="99">
        <v>7.98</v>
      </c>
      <c r="H50" s="68"/>
      <c r="I50" s="69" t="str">
        <f t="shared" si="7"/>
        <v>I JA</v>
      </c>
      <c r="J50" s="70" t="s">
        <v>81</v>
      </c>
      <c r="K50" s="71"/>
      <c r="L50" s="72"/>
      <c r="N50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fitToWidth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45"/>
  <sheetViews>
    <sheetView workbookViewId="0">
      <selection activeCell="A9" sqref="A9"/>
    </sheetView>
  </sheetViews>
  <sheetFormatPr defaultRowHeight="12.75" x14ac:dyDescent="0.2"/>
  <cols>
    <col min="1" max="2" width="4.7109375" style="27" customWidth="1"/>
    <col min="3" max="3" width="9.28515625" style="27" customWidth="1"/>
    <col min="4" max="4" width="13" style="27" customWidth="1"/>
    <col min="5" max="5" width="9.140625" style="28" customWidth="1"/>
    <col min="6" max="6" width="10" style="29" customWidth="1"/>
    <col min="7" max="7" width="8.140625" style="30" customWidth="1"/>
    <col min="8" max="8" width="7.7109375" style="31" customWidth="1"/>
    <col min="9" max="9" width="6.5703125" style="31" customWidth="1"/>
    <col min="10" max="10" width="21" style="27" customWidth="1"/>
    <col min="11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G1" s="36"/>
      <c r="H1" s="36"/>
      <c r="I1" s="36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G2" s="36"/>
      <c r="H2" s="36"/>
      <c r="I2" s="36"/>
      <c r="K2" s="36"/>
      <c r="L2" s="36"/>
      <c r="M2" s="37"/>
      <c r="N2" s="37"/>
    </row>
    <row r="3" spans="1:14" s="40" customFormat="1" ht="15.75" x14ac:dyDescent="0.25">
      <c r="A3" s="38"/>
      <c r="C3" s="39" t="s">
        <v>7</v>
      </c>
      <c r="E3" s="41"/>
      <c r="F3" s="42"/>
      <c r="G3" s="91"/>
      <c r="H3" s="91"/>
      <c r="I3" s="91"/>
    </row>
    <row r="4" spans="1:14" s="43" customFormat="1" ht="15.75" x14ac:dyDescent="0.25">
      <c r="C4" s="32" t="s">
        <v>8</v>
      </c>
      <c r="E4" s="44"/>
      <c r="F4" s="45"/>
      <c r="G4" s="46"/>
      <c r="H4" s="46"/>
      <c r="I4" s="46"/>
      <c r="K4" s="46"/>
      <c r="L4" s="44"/>
    </row>
    <row r="5" spans="1:14" s="43" customFormat="1" ht="15.75" x14ac:dyDescent="0.25">
      <c r="C5" s="32"/>
      <c r="E5" s="44"/>
      <c r="F5" s="45"/>
      <c r="G5" s="46"/>
      <c r="H5" s="46"/>
      <c r="I5" s="46"/>
      <c r="K5" s="46"/>
      <c r="L5" s="44"/>
    </row>
    <row r="6" spans="1:14" ht="15.75" x14ac:dyDescent="0.25">
      <c r="C6" s="49" t="s">
        <v>112</v>
      </c>
      <c r="D6" s="50"/>
      <c r="E6" s="51"/>
      <c r="F6" s="51"/>
    </row>
    <row r="7" spans="1:14" x14ac:dyDescent="0.2">
      <c r="C7" s="52"/>
      <c r="D7" s="52"/>
      <c r="E7" s="53"/>
      <c r="F7" s="52"/>
      <c r="G7" s="31"/>
    </row>
    <row r="8" spans="1:14" x14ac:dyDescent="0.2">
      <c r="A8" s="92"/>
      <c r="B8" s="92"/>
      <c r="C8" s="93"/>
      <c r="D8" s="93"/>
      <c r="E8" s="94"/>
      <c r="F8" s="95" t="s">
        <v>108</v>
      </c>
      <c r="G8" s="96" t="s">
        <v>109</v>
      </c>
      <c r="H8" s="97"/>
      <c r="I8" s="98"/>
      <c r="J8" s="92"/>
    </row>
    <row r="9" spans="1:14" s="52" customFormat="1" ht="10.5" x14ac:dyDescent="0.15">
      <c r="A9" s="55" t="s">
        <v>11</v>
      </c>
      <c r="B9" s="84" t="s">
        <v>46</v>
      </c>
      <c r="C9" s="56" t="s">
        <v>12</v>
      </c>
      <c r="D9" s="57" t="s">
        <v>13</v>
      </c>
      <c r="E9" s="58" t="s">
        <v>14</v>
      </c>
      <c r="F9" s="59" t="s">
        <v>15</v>
      </c>
      <c r="G9" s="60" t="s">
        <v>47</v>
      </c>
      <c r="H9" s="60" t="s">
        <v>48</v>
      </c>
      <c r="I9" s="61" t="s">
        <v>17</v>
      </c>
      <c r="J9" s="62" t="s">
        <v>18</v>
      </c>
    </row>
    <row r="10" spans="1:14" s="73" customFormat="1" ht="17.25" customHeight="1" x14ac:dyDescent="0.25">
      <c r="A10" s="63">
        <v>1</v>
      </c>
      <c r="B10" s="85"/>
      <c r="C10" s="64" t="s">
        <v>127</v>
      </c>
      <c r="D10" s="65" t="s">
        <v>204</v>
      </c>
      <c r="E10" s="66" t="s">
        <v>205</v>
      </c>
      <c r="F10" s="67" t="s">
        <v>171</v>
      </c>
      <c r="G10" s="99">
        <v>7.09</v>
      </c>
      <c r="H10" s="106">
        <v>7.1</v>
      </c>
      <c r="I10" s="69" t="str">
        <f t="shared" ref="I10:I12" si="0">IF(ISBLANK(G10),"",IF(G10&lt;=7,"KSM",IF(G10&lt;=7.24,"I A",IF(G10&lt;=7.54,"II A",IF(G10&lt;=7.94,"III A",IF(G10&lt;=8.44,"I JA",IF(G10&lt;=8.84,"II JA",IF(G10&lt;=9.14,"III JA"))))))))</f>
        <v>I A</v>
      </c>
      <c r="J10" s="70" t="s">
        <v>206</v>
      </c>
      <c r="K10" s="71"/>
      <c r="L10" s="72"/>
      <c r="N10" s="90"/>
    </row>
    <row r="11" spans="1:14" s="73" customFormat="1" ht="17.25" customHeight="1" x14ac:dyDescent="0.25">
      <c r="A11" s="63">
        <v>2</v>
      </c>
      <c r="B11" s="85"/>
      <c r="C11" s="64" t="s">
        <v>168</v>
      </c>
      <c r="D11" s="65" t="s">
        <v>169</v>
      </c>
      <c r="E11" s="66" t="s">
        <v>170</v>
      </c>
      <c r="F11" s="67" t="s">
        <v>171</v>
      </c>
      <c r="G11" s="99">
        <v>7.13</v>
      </c>
      <c r="H11" s="99">
        <v>7.21</v>
      </c>
      <c r="I11" s="69" t="str">
        <f t="shared" si="0"/>
        <v>I A</v>
      </c>
      <c r="J11" s="70" t="s">
        <v>172</v>
      </c>
      <c r="K11" s="71"/>
      <c r="L11" s="72"/>
      <c r="N11" s="90"/>
    </row>
    <row r="12" spans="1:14" s="73" customFormat="1" ht="17.25" customHeight="1" x14ac:dyDescent="0.25">
      <c r="A12" s="63">
        <v>3</v>
      </c>
      <c r="B12" s="85"/>
      <c r="C12" s="64" t="s">
        <v>195</v>
      </c>
      <c r="D12" s="65" t="s">
        <v>196</v>
      </c>
      <c r="E12" s="66" t="s">
        <v>197</v>
      </c>
      <c r="F12" s="67" t="s">
        <v>171</v>
      </c>
      <c r="G12" s="99">
        <v>7.31</v>
      </c>
      <c r="H12" s="99">
        <v>7.33</v>
      </c>
      <c r="I12" s="69" t="str">
        <f t="shared" si="0"/>
        <v>II A</v>
      </c>
      <c r="J12" s="70" t="s">
        <v>172</v>
      </c>
      <c r="K12" s="71"/>
      <c r="L12" s="72"/>
      <c r="N12" s="90"/>
    </row>
    <row r="13" spans="1:14" s="73" customFormat="1" ht="17.25" customHeight="1" x14ac:dyDescent="0.25">
      <c r="A13" s="63">
        <v>4</v>
      </c>
      <c r="B13" s="85">
        <v>1</v>
      </c>
      <c r="C13" s="64" t="s">
        <v>158</v>
      </c>
      <c r="D13" s="65" t="s">
        <v>159</v>
      </c>
      <c r="E13" s="66" t="s">
        <v>160</v>
      </c>
      <c r="F13" s="67" t="s">
        <v>29</v>
      </c>
      <c r="G13" s="99">
        <v>7.42</v>
      </c>
      <c r="H13" s="99">
        <v>7.39</v>
      </c>
      <c r="I13" s="69" t="str">
        <f t="shared" ref="I13:I14" si="1">IF(ISBLANK(H13),"",IF(H13&lt;=7,"KSM",IF(H13&lt;=7.24,"I A",IF(H13&lt;=7.54,"II A",IF(H13&lt;=7.94,"III A",IF(H13&lt;=8.44,"I JA",IF(H13&lt;=8.84,"II JA",IF(H13&lt;=9.14,"III JA"))))))))</f>
        <v>II A</v>
      </c>
      <c r="J13" s="70" t="s">
        <v>120</v>
      </c>
      <c r="K13" s="71"/>
      <c r="L13" s="72"/>
      <c r="N13" s="90"/>
    </row>
    <row r="14" spans="1:14" s="73" customFormat="1" ht="17.25" customHeight="1" x14ac:dyDescent="0.25">
      <c r="A14" s="63">
        <v>5</v>
      </c>
      <c r="B14" s="85">
        <v>2</v>
      </c>
      <c r="C14" s="64" t="s">
        <v>26</v>
      </c>
      <c r="D14" s="65" t="s">
        <v>27</v>
      </c>
      <c r="E14" s="66" t="s">
        <v>28</v>
      </c>
      <c r="F14" s="67" t="s">
        <v>29</v>
      </c>
      <c r="G14" s="99">
        <v>7.41</v>
      </c>
      <c r="H14" s="99">
        <v>7.39</v>
      </c>
      <c r="I14" s="69" t="str">
        <f t="shared" si="1"/>
        <v>II A</v>
      </c>
      <c r="J14" s="70" t="s">
        <v>30</v>
      </c>
      <c r="K14" s="71"/>
      <c r="L14" s="72"/>
      <c r="N14" s="90"/>
    </row>
    <row r="15" spans="1:14" s="73" customFormat="1" ht="17.25" customHeight="1" x14ac:dyDescent="0.25">
      <c r="A15" s="63">
        <v>6</v>
      </c>
      <c r="B15" s="85">
        <v>3</v>
      </c>
      <c r="C15" s="64" t="s">
        <v>185</v>
      </c>
      <c r="D15" s="65" t="s">
        <v>202</v>
      </c>
      <c r="E15" s="66" t="s">
        <v>203</v>
      </c>
      <c r="F15" s="67" t="s">
        <v>8</v>
      </c>
      <c r="G15" s="99">
        <v>7.39</v>
      </c>
      <c r="H15" s="99">
        <v>7.46</v>
      </c>
      <c r="I15" s="69" t="str">
        <f>IF(ISBLANK(G15),"",IF(G15&lt;=7,"KSM",IF(G15&lt;=7.24,"I A",IF(G15&lt;=7.54,"II A",IF(G15&lt;=7.94,"III A",IF(G15&lt;=8.44,"I JA",IF(G15&lt;=8.84,"II JA",IF(G15&lt;=9.14,"III JA"))))))))</f>
        <v>II A</v>
      </c>
      <c r="J15" s="70" t="s">
        <v>34</v>
      </c>
      <c r="K15" s="71"/>
      <c r="L15" s="72"/>
      <c r="N15" s="90"/>
    </row>
    <row r="16" spans="1:14" x14ac:dyDescent="0.2">
      <c r="A16" s="92"/>
      <c r="B16" s="92"/>
      <c r="C16" s="93"/>
      <c r="D16" s="93"/>
      <c r="E16" s="94"/>
      <c r="F16" s="95" t="s">
        <v>110</v>
      </c>
      <c r="G16" s="96" t="s">
        <v>109</v>
      </c>
      <c r="H16" s="97"/>
      <c r="I16" s="98"/>
      <c r="J16" s="92"/>
    </row>
    <row r="17" spans="1:14" s="52" customFormat="1" ht="10.5" x14ac:dyDescent="0.15">
      <c r="A17" s="55" t="s">
        <v>11</v>
      </c>
      <c r="B17" s="84" t="s">
        <v>46</v>
      </c>
      <c r="C17" s="56" t="s">
        <v>12</v>
      </c>
      <c r="D17" s="57" t="s">
        <v>13</v>
      </c>
      <c r="E17" s="58" t="s">
        <v>14</v>
      </c>
      <c r="F17" s="59" t="s">
        <v>15</v>
      </c>
      <c r="G17" s="60" t="s">
        <v>47</v>
      </c>
      <c r="H17" s="60" t="s">
        <v>48</v>
      </c>
      <c r="I17" s="61" t="s">
        <v>17</v>
      </c>
      <c r="J17" s="62" t="s">
        <v>18</v>
      </c>
    </row>
    <row r="18" spans="1:14" s="73" customFormat="1" ht="17.25" customHeight="1" x14ac:dyDescent="0.25">
      <c r="A18" s="63">
        <v>7</v>
      </c>
      <c r="B18" s="85"/>
      <c r="C18" s="64" t="s">
        <v>131</v>
      </c>
      <c r="D18" s="65" t="s">
        <v>132</v>
      </c>
      <c r="E18" s="66" t="s">
        <v>133</v>
      </c>
      <c r="F18" s="67" t="s">
        <v>52</v>
      </c>
      <c r="G18" s="99">
        <v>7.48</v>
      </c>
      <c r="H18" s="99">
        <v>7.43</v>
      </c>
      <c r="I18" s="69" t="str">
        <f t="shared" ref="I18:I21" si="2">IF(ISBLANK(H18),"",IF(H18&lt;=7,"KSM",IF(H18&lt;=7.24,"I A",IF(H18&lt;=7.54,"II A",IF(H18&lt;=7.94,"III A",IF(H18&lt;=8.44,"I JA",IF(H18&lt;=8.84,"II JA",IF(H18&lt;=9.14,"III JA"))))))))</f>
        <v>II A</v>
      </c>
      <c r="J18" s="70" t="s">
        <v>53</v>
      </c>
      <c r="K18" s="71"/>
      <c r="L18" s="72"/>
      <c r="N18" s="90"/>
    </row>
    <row r="19" spans="1:14" s="73" customFormat="1" ht="17.25" customHeight="1" x14ac:dyDescent="0.25">
      <c r="A19" s="63">
        <v>8</v>
      </c>
      <c r="B19" s="85">
        <v>4</v>
      </c>
      <c r="C19" s="64" t="s">
        <v>185</v>
      </c>
      <c r="D19" s="65" t="s">
        <v>186</v>
      </c>
      <c r="E19" s="66" t="s">
        <v>187</v>
      </c>
      <c r="F19" s="67" t="s">
        <v>29</v>
      </c>
      <c r="G19" s="99">
        <v>7.63</v>
      </c>
      <c r="H19" s="99">
        <v>7.59</v>
      </c>
      <c r="I19" s="69" t="str">
        <f t="shared" si="2"/>
        <v>III A</v>
      </c>
      <c r="J19" s="70" t="s">
        <v>120</v>
      </c>
      <c r="K19" s="71"/>
      <c r="L19" s="72"/>
      <c r="N19" s="90"/>
    </row>
    <row r="20" spans="1:14" s="73" customFormat="1" ht="17.25" customHeight="1" x14ac:dyDescent="0.25">
      <c r="A20" s="63">
        <v>9</v>
      </c>
      <c r="B20" s="85">
        <v>5</v>
      </c>
      <c r="C20" s="64" t="s">
        <v>127</v>
      </c>
      <c r="D20" s="65" t="s">
        <v>128</v>
      </c>
      <c r="E20" s="66" t="s">
        <v>129</v>
      </c>
      <c r="F20" s="67" t="s">
        <v>76</v>
      </c>
      <c r="G20" s="99">
        <v>7.61</v>
      </c>
      <c r="H20" s="99">
        <v>7.6</v>
      </c>
      <c r="I20" s="69" t="str">
        <f t="shared" si="2"/>
        <v>III A</v>
      </c>
      <c r="J20" s="70" t="s">
        <v>130</v>
      </c>
      <c r="K20" s="71"/>
      <c r="L20" s="72"/>
      <c r="N20" s="90"/>
    </row>
    <row r="21" spans="1:14" s="73" customFormat="1" ht="17.25" customHeight="1" x14ac:dyDescent="0.25">
      <c r="A21" s="63">
        <v>10</v>
      </c>
      <c r="B21" s="85">
        <v>6</v>
      </c>
      <c r="C21" s="64" t="s">
        <v>31</v>
      </c>
      <c r="D21" s="65" t="s">
        <v>32</v>
      </c>
      <c r="E21" s="66" t="s">
        <v>33</v>
      </c>
      <c r="F21" s="67" t="s">
        <v>8</v>
      </c>
      <c r="G21" s="99">
        <v>7.71</v>
      </c>
      <c r="H21" s="99">
        <v>7.66</v>
      </c>
      <c r="I21" s="69" t="str">
        <f t="shared" si="2"/>
        <v>III A</v>
      </c>
      <c r="J21" s="70" t="s">
        <v>34</v>
      </c>
      <c r="K21" s="71"/>
      <c r="L21" s="72"/>
      <c r="N21" s="90"/>
    </row>
    <row r="22" spans="1:14" s="73" customFormat="1" ht="17.25" customHeight="1" x14ac:dyDescent="0.25">
      <c r="A22" s="63">
        <v>11</v>
      </c>
      <c r="B22" s="85"/>
      <c r="C22" s="64" t="s">
        <v>154</v>
      </c>
      <c r="D22" s="65" t="s">
        <v>155</v>
      </c>
      <c r="E22" s="66" t="s">
        <v>156</v>
      </c>
      <c r="F22" s="67" t="s">
        <v>29</v>
      </c>
      <c r="G22" s="99">
        <v>7.65</v>
      </c>
      <c r="H22" s="99">
        <v>7.73</v>
      </c>
      <c r="I22" s="69" t="str">
        <f t="shared" ref="I22:I23" si="3">IF(ISBLANK(G22),"",IF(G22&lt;=7,"KSM",IF(G22&lt;=7.24,"I A",IF(G22&lt;=7.54,"II A",IF(G22&lt;=7.94,"III A",IF(G22&lt;=8.44,"I JA",IF(G22&lt;=8.84,"II JA",IF(G22&lt;=9.14,"III JA"))))))))</f>
        <v>III A</v>
      </c>
      <c r="J22" s="70" t="s">
        <v>157</v>
      </c>
      <c r="K22" s="71"/>
      <c r="L22" s="72"/>
      <c r="N22" s="90"/>
    </row>
    <row r="23" spans="1:14" s="73" customFormat="1" ht="17.25" customHeight="1" x14ac:dyDescent="0.25">
      <c r="A23" s="63">
        <v>12</v>
      </c>
      <c r="B23" s="85">
        <v>7</v>
      </c>
      <c r="C23" s="64" t="s">
        <v>124</v>
      </c>
      <c r="D23" s="65" t="s">
        <v>125</v>
      </c>
      <c r="E23" s="66" t="s">
        <v>126</v>
      </c>
      <c r="F23" s="67" t="s">
        <v>8</v>
      </c>
      <c r="G23" s="99">
        <v>7.66</v>
      </c>
      <c r="H23" s="99" t="s">
        <v>40</v>
      </c>
      <c r="I23" s="69" t="str">
        <f t="shared" si="3"/>
        <v>III A</v>
      </c>
      <c r="J23" s="70" t="s">
        <v>41</v>
      </c>
      <c r="K23" s="71"/>
      <c r="L23" s="72"/>
      <c r="N23" s="90"/>
    </row>
    <row r="24" spans="1:14" s="52" customFormat="1" ht="10.5" x14ac:dyDescent="0.15">
      <c r="A24" s="55" t="s">
        <v>11</v>
      </c>
      <c r="B24" s="84" t="s">
        <v>46</v>
      </c>
      <c r="C24" s="56" t="s">
        <v>12</v>
      </c>
      <c r="D24" s="57" t="s">
        <v>13</v>
      </c>
      <c r="E24" s="58" t="s">
        <v>14</v>
      </c>
      <c r="F24" s="59" t="s">
        <v>15</v>
      </c>
      <c r="G24" s="60" t="s">
        <v>47</v>
      </c>
      <c r="H24" s="60" t="s">
        <v>48</v>
      </c>
      <c r="I24" s="61" t="s">
        <v>17</v>
      </c>
      <c r="J24" s="62" t="s">
        <v>18</v>
      </c>
    </row>
    <row r="25" spans="1:14" s="73" customFormat="1" ht="17.25" customHeight="1" x14ac:dyDescent="0.25">
      <c r="A25" s="63">
        <v>13</v>
      </c>
      <c r="B25" s="85">
        <v>8</v>
      </c>
      <c r="C25" s="64" t="s">
        <v>134</v>
      </c>
      <c r="D25" s="65" t="s">
        <v>135</v>
      </c>
      <c r="E25" s="66" t="s">
        <v>136</v>
      </c>
      <c r="F25" s="67" t="s">
        <v>22</v>
      </c>
      <c r="G25" s="99">
        <v>7.73</v>
      </c>
      <c r="H25" s="68"/>
      <c r="I25" s="69" t="str">
        <f t="shared" ref="I25:I26" si="4">IF(ISBLANK(G25),"",IF(G25&lt;=7,"KSM",IF(G25&lt;=7.24,"I A",IF(G25&lt;=7.54,"II A",IF(G25&lt;=7.94,"III A",IF(G25&lt;=8.44,"I JA",IF(G25&lt;=8.84,"II JA",IF(G25&lt;=9.14,"III JA"))))))))</f>
        <v>III A</v>
      </c>
      <c r="J25" s="70" t="s">
        <v>102</v>
      </c>
      <c r="K25" s="71"/>
      <c r="L25" s="72"/>
      <c r="N25" s="90"/>
    </row>
    <row r="26" spans="1:14" s="73" customFormat="1" ht="17.25" customHeight="1" x14ac:dyDescent="0.25">
      <c r="A26" s="63">
        <v>14</v>
      </c>
      <c r="B26" s="85"/>
      <c r="C26" s="64" t="s">
        <v>146</v>
      </c>
      <c r="D26" s="65" t="s">
        <v>147</v>
      </c>
      <c r="E26" s="66" t="s">
        <v>148</v>
      </c>
      <c r="F26" s="67" t="s">
        <v>8</v>
      </c>
      <c r="G26" s="99">
        <v>7.73</v>
      </c>
      <c r="H26" s="68"/>
      <c r="I26" s="69" t="str">
        <f t="shared" si="4"/>
        <v>III A</v>
      </c>
      <c r="J26" s="70" t="s">
        <v>34</v>
      </c>
      <c r="K26" s="71"/>
      <c r="L26" s="72"/>
      <c r="N26" s="90"/>
    </row>
    <row r="27" spans="1:14" s="73" customFormat="1" ht="17.25" customHeight="1" x14ac:dyDescent="0.25">
      <c r="A27" s="63">
        <v>15</v>
      </c>
      <c r="B27" s="85"/>
      <c r="C27" s="64" t="s">
        <v>188</v>
      </c>
      <c r="D27" s="65" t="s">
        <v>189</v>
      </c>
      <c r="E27" s="66" t="s">
        <v>190</v>
      </c>
      <c r="F27" s="67" t="s">
        <v>8</v>
      </c>
      <c r="G27" s="99">
        <v>7.76</v>
      </c>
      <c r="H27" s="68"/>
      <c r="I27" s="69"/>
      <c r="J27" s="70" t="s">
        <v>191</v>
      </c>
      <c r="K27" s="71"/>
      <c r="L27" s="72"/>
      <c r="N27" s="90"/>
    </row>
    <row r="28" spans="1:14" s="73" customFormat="1" ht="17.25" customHeight="1" x14ac:dyDescent="0.25">
      <c r="A28" s="63">
        <v>16</v>
      </c>
      <c r="B28" s="85"/>
      <c r="C28" s="64" t="s">
        <v>178</v>
      </c>
      <c r="D28" s="65" t="s">
        <v>207</v>
      </c>
      <c r="E28" s="66" t="s">
        <v>208</v>
      </c>
      <c r="F28" s="67" t="s">
        <v>8</v>
      </c>
      <c r="G28" s="99">
        <v>7.81</v>
      </c>
      <c r="H28" s="68"/>
      <c r="I28" s="69" t="str">
        <f t="shared" ref="I28:I41" si="5">IF(ISBLANK(G28),"",IF(G28&lt;=7,"KSM",IF(G28&lt;=7.24,"I A",IF(G28&lt;=7.54,"II A",IF(G28&lt;=7.94,"III A",IF(G28&lt;=8.44,"I JA",IF(G28&lt;=8.84,"II JA",IF(G28&lt;=9.14,"III JA"))))))))</f>
        <v>III A</v>
      </c>
      <c r="J28" s="70" t="s">
        <v>34</v>
      </c>
      <c r="K28" s="71"/>
      <c r="L28" s="72"/>
      <c r="N28" s="90"/>
    </row>
    <row r="29" spans="1:14" s="73" customFormat="1" ht="17.25" customHeight="1" x14ac:dyDescent="0.25">
      <c r="A29" s="63">
        <v>17</v>
      </c>
      <c r="B29" s="85"/>
      <c r="C29" s="64" t="s">
        <v>121</v>
      </c>
      <c r="D29" s="65" t="s">
        <v>122</v>
      </c>
      <c r="E29" s="66" t="s">
        <v>123</v>
      </c>
      <c r="F29" s="67" t="s">
        <v>8</v>
      </c>
      <c r="G29" s="99">
        <v>7.87</v>
      </c>
      <c r="H29" s="68"/>
      <c r="I29" s="69" t="str">
        <f t="shared" si="5"/>
        <v>III A</v>
      </c>
      <c r="J29" s="70" t="s">
        <v>41</v>
      </c>
      <c r="K29" s="71"/>
      <c r="L29" s="72"/>
      <c r="N29" s="90"/>
    </row>
    <row r="30" spans="1:14" s="73" customFormat="1" ht="17.25" customHeight="1" x14ac:dyDescent="0.25">
      <c r="A30" s="63">
        <v>18</v>
      </c>
      <c r="B30" s="85">
        <v>9</v>
      </c>
      <c r="C30" s="64" t="s">
        <v>114</v>
      </c>
      <c r="D30" s="65" t="s">
        <v>115</v>
      </c>
      <c r="E30" s="66" t="s">
        <v>116</v>
      </c>
      <c r="F30" s="67" t="s">
        <v>8</v>
      </c>
      <c r="G30" s="99">
        <v>7.9</v>
      </c>
      <c r="H30" s="68"/>
      <c r="I30" s="69" t="str">
        <f t="shared" si="5"/>
        <v>III A</v>
      </c>
      <c r="J30" s="70" t="s">
        <v>41</v>
      </c>
      <c r="K30" s="71"/>
      <c r="L30" s="72"/>
      <c r="N30" s="90"/>
    </row>
    <row r="31" spans="1:14" s="73" customFormat="1" ht="17.25" customHeight="1" x14ac:dyDescent="0.25">
      <c r="A31" s="63">
        <v>19</v>
      </c>
      <c r="B31" s="85">
        <v>10</v>
      </c>
      <c r="C31" s="64" t="s">
        <v>178</v>
      </c>
      <c r="D31" s="65" t="s">
        <v>179</v>
      </c>
      <c r="E31" s="66" t="s">
        <v>180</v>
      </c>
      <c r="F31" s="67" t="s">
        <v>22</v>
      </c>
      <c r="G31" s="99">
        <v>7.98</v>
      </c>
      <c r="H31" s="68"/>
      <c r="I31" s="69" t="str">
        <f t="shared" si="5"/>
        <v>I JA</v>
      </c>
      <c r="J31" s="70" t="s">
        <v>23</v>
      </c>
      <c r="K31" s="71"/>
      <c r="L31" s="72"/>
      <c r="N31" s="90"/>
    </row>
    <row r="32" spans="1:14" s="73" customFormat="1" ht="17.25" customHeight="1" x14ac:dyDescent="0.25">
      <c r="A32" s="63">
        <v>20</v>
      </c>
      <c r="B32" s="85">
        <v>11</v>
      </c>
      <c r="C32" s="64" t="s">
        <v>199</v>
      </c>
      <c r="D32" s="65" t="s">
        <v>200</v>
      </c>
      <c r="E32" s="66" t="s">
        <v>201</v>
      </c>
      <c r="F32" s="67" t="s">
        <v>8</v>
      </c>
      <c r="G32" s="99">
        <v>7.98</v>
      </c>
      <c r="H32" s="68"/>
      <c r="I32" s="69" t="str">
        <f t="shared" si="5"/>
        <v>I JA</v>
      </c>
      <c r="J32" s="70" t="s">
        <v>41</v>
      </c>
      <c r="K32" s="71"/>
      <c r="L32" s="72"/>
      <c r="N32" s="90"/>
    </row>
    <row r="33" spans="1:14" s="73" customFormat="1" ht="17.25" customHeight="1" x14ac:dyDescent="0.25">
      <c r="A33" s="63">
        <v>21</v>
      </c>
      <c r="B33" s="85"/>
      <c r="C33" s="64" t="s">
        <v>209</v>
      </c>
      <c r="D33" s="65" t="s">
        <v>79</v>
      </c>
      <c r="E33" s="66" t="s">
        <v>210</v>
      </c>
      <c r="F33" s="67" t="s">
        <v>8</v>
      </c>
      <c r="G33" s="99">
        <v>7.98</v>
      </c>
      <c r="H33" s="68"/>
      <c r="I33" s="69" t="str">
        <f t="shared" si="5"/>
        <v>I JA</v>
      </c>
      <c r="J33" s="70" t="s">
        <v>81</v>
      </c>
      <c r="K33" s="71"/>
      <c r="L33" s="72"/>
      <c r="N33" s="90"/>
    </row>
    <row r="34" spans="1:14" s="73" customFormat="1" ht="17.25" customHeight="1" x14ac:dyDescent="0.25">
      <c r="A34" s="63">
        <v>22</v>
      </c>
      <c r="B34" s="85">
        <v>12</v>
      </c>
      <c r="C34" s="64" t="s">
        <v>192</v>
      </c>
      <c r="D34" s="65" t="s">
        <v>193</v>
      </c>
      <c r="E34" s="66" t="s">
        <v>194</v>
      </c>
      <c r="F34" s="67" t="s">
        <v>8</v>
      </c>
      <c r="G34" s="99">
        <v>8.0299999999999994</v>
      </c>
      <c r="H34" s="68"/>
      <c r="I34" s="69" t="str">
        <f t="shared" si="5"/>
        <v>I JA</v>
      </c>
      <c r="J34" s="70" t="s">
        <v>34</v>
      </c>
      <c r="K34" s="71"/>
      <c r="L34" s="72"/>
      <c r="N34" s="90"/>
    </row>
    <row r="35" spans="1:14" s="73" customFormat="1" ht="17.25" customHeight="1" x14ac:dyDescent="0.25">
      <c r="A35" s="63">
        <v>23</v>
      </c>
      <c r="B35" s="85">
        <v>13</v>
      </c>
      <c r="C35" s="64" t="s">
        <v>161</v>
      </c>
      <c r="D35" s="65" t="s">
        <v>162</v>
      </c>
      <c r="E35" s="66" t="s">
        <v>163</v>
      </c>
      <c r="F35" s="67" t="s">
        <v>76</v>
      </c>
      <c r="G35" s="99">
        <v>8.0500000000000007</v>
      </c>
      <c r="H35" s="68"/>
      <c r="I35" s="69" t="str">
        <f t="shared" si="5"/>
        <v>I JA</v>
      </c>
      <c r="J35" s="70" t="s">
        <v>130</v>
      </c>
      <c r="K35" s="71"/>
      <c r="L35" s="72"/>
      <c r="N35" s="90"/>
    </row>
    <row r="36" spans="1:14" s="73" customFormat="1" ht="17.25" customHeight="1" x14ac:dyDescent="0.25">
      <c r="A36" s="63">
        <v>24</v>
      </c>
      <c r="B36" s="85">
        <v>14</v>
      </c>
      <c r="C36" s="64" t="s">
        <v>150</v>
      </c>
      <c r="D36" s="65" t="s">
        <v>151</v>
      </c>
      <c r="E36" s="66" t="s">
        <v>152</v>
      </c>
      <c r="F36" s="67" t="s">
        <v>76</v>
      </c>
      <c r="G36" s="99">
        <v>8.07</v>
      </c>
      <c r="H36" s="68"/>
      <c r="I36" s="69" t="str">
        <f t="shared" si="5"/>
        <v>I JA</v>
      </c>
      <c r="J36" s="70" t="s">
        <v>153</v>
      </c>
      <c r="K36" s="71"/>
      <c r="L36" s="72"/>
      <c r="N36" s="90"/>
    </row>
    <row r="37" spans="1:14" s="73" customFormat="1" ht="17.25" customHeight="1" x14ac:dyDescent="0.25">
      <c r="A37" s="63">
        <v>25</v>
      </c>
      <c r="B37" s="85">
        <v>15</v>
      </c>
      <c r="C37" s="64" t="s">
        <v>140</v>
      </c>
      <c r="D37" s="65" t="s">
        <v>141</v>
      </c>
      <c r="E37" s="66" t="s">
        <v>142</v>
      </c>
      <c r="F37" s="67" t="s">
        <v>52</v>
      </c>
      <c r="G37" s="99">
        <v>8.08</v>
      </c>
      <c r="H37" s="68"/>
      <c r="I37" s="69" t="str">
        <f t="shared" si="5"/>
        <v>I JA</v>
      </c>
      <c r="J37" s="70" t="s">
        <v>90</v>
      </c>
      <c r="K37" s="71"/>
      <c r="L37" s="72"/>
      <c r="N37" s="90"/>
    </row>
    <row r="38" spans="1:14" s="73" customFormat="1" ht="17.25" customHeight="1" x14ac:dyDescent="0.25">
      <c r="A38" s="63">
        <v>26</v>
      </c>
      <c r="B38" s="85">
        <v>16</v>
      </c>
      <c r="C38" s="64" t="s">
        <v>175</v>
      </c>
      <c r="D38" s="65" t="s">
        <v>176</v>
      </c>
      <c r="E38" s="66" t="s">
        <v>177</v>
      </c>
      <c r="F38" s="67" t="s">
        <v>29</v>
      </c>
      <c r="G38" s="99">
        <v>8.09</v>
      </c>
      <c r="H38" s="68"/>
      <c r="I38" s="69" t="str">
        <f t="shared" si="5"/>
        <v>I JA</v>
      </c>
      <c r="J38" s="70" t="s">
        <v>30</v>
      </c>
      <c r="K38" s="71"/>
      <c r="L38" s="72"/>
      <c r="N38" s="90"/>
    </row>
    <row r="39" spans="1:14" s="73" customFormat="1" ht="17.25" customHeight="1" x14ac:dyDescent="0.25">
      <c r="A39" s="63">
        <v>27</v>
      </c>
      <c r="B39" s="85">
        <v>17</v>
      </c>
      <c r="C39" s="64" t="s">
        <v>182</v>
      </c>
      <c r="D39" s="65" t="s">
        <v>183</v>
      </c>
      <c r="E39" s="66" t="s">
        <v>184</v>
      </c>
      <c r="F39" s="67" t="s">
        <v>22</v>
      </c>
      <c r="G39" s="99">
        <v>8.33</v>
      </c>
      <c r="H39" s="68"/>
      <c r="I39" s="69" t="str">
        <f t="shared" si="5"/>
        <v>I JA</v>
      </c>
      <c r="J39" s="70" t="s">
        <v>102</v>
      </c>
      <c r="K39" s="71"/>
      <c r="L39" s="72"/>
      <c r="N39" s="90"/>
    </row>
    <row r="40" spans="1:14" s="73" customFormat="1" ht="17.25" customHeight="1" x14ac:dyDescent="0.25">
      <c r="A40" s="63">
        <v>28</v>
      </c>
      <c r="B40" s="85"/>
      <c r="C40" s="64" t="s">
        <v>143</v>
      </c>
      <c r="D40" s="65" t="s">
        <v>144</v>
      </c>
      <c r="E40" s="66" t="s">
        <v>145</v>
      </c>
      <c r="F40" s="67" t="s">
        <v>8</v>
      </c>
      <c r="G40" s="99">
        <v>8.3699999999999992</v>
      </c>
      <c r="H40" s="68"/>
      <c r="I40" s="69" t="str">
        <f t="shared" si="5"/>
        <v>I JA</v>
      </c>
      <c r="J40" s="70" t="s">
        <v>34</v>
      </c>
      <c r="K40" s="71"/>
      <c r="L40" s="72"/>
      <c r="N40" s="90"/>
    </row>
    <row r="41" spans="1:14" s="73" customFormat="1" ht="17.25" customHeight="1" x14ac:dyDescent="0.25">
      <c r="A41" s="63">
        <v>29</v>
      </c>
      <c r="B41" s="85">
        <v>18</v>
      </c>
      <c r="C41" s="64" t="s">
        <v>173</v>
      </c>
      <c r="D41" s="65" t="s">
        <v>174</v>
      </c>
      <c r="E41" s="66" t="s">
        <v>51</v>
      </c>
      <c r="F41" s="67" t="s">
        <v>8</v>
      </c>
      <c r="G41" s="99">
        <v>8.3699999999999992</v>
      </c>
      <c r="H41" s="68"/>
      <c r="I41" s="69" t="str">
        <f t="shared" si="5"/>
        <v>I JA</v>
      </c>
      <c r="J41" s="70" t="s">
        <v>41</v>
      </c>
      <c r="K41" s="71"/>
      <c r="L41" s="72"/>
      <c r="N41" s="90"/>
    </row>
    <row r="42" spans="1:14" s="73" customFormat="1" ht="17.25" customHeight="1" x14ac:dyDescent="0.25">
      <c r="A42" s="63"/>
      <c r="B42" s="85"/>
      <c r="C42" s="64" t="s">
        <v>117</v>
      </c>
      <c r="D42" s="65" t="s">
        <v>118</v>
      </c>
      <c r="E42" s="66" t="s">
        <v>119</v>
      </c>
      <c r="F42" s="67" t="s">
        <v>29</v>
      </c>
      <c r="G42" s="99" t="s">
        <v>40</v>
      </c>
      <c r="H42" s="68"/>
      <c r="I42" s="69"/>
      <c r="J42" s="70" t="s">
        <v>120</v>
      </c>
      <c r="K42" s="71"/>
      <c r="L42" s="72"/>
      <c r="N42" s="90"/>
    </row>
    <row r="43" spans="1:14" s="73" customFormat="1" ht="17.25" customHeight="1" x14ac:dyDescent="0.25">
      <c r="A43" s="63"/>
      <c r="B43" s="85"/>
      <c r="C43" s="64" t="s">
        <v>137</v>
      </c>
      <c r="D43" s="65" t="s">
        <v>138</v>
      </c>
      <c r="E43" s="66" t="s">
        <v>139</v>
      </c>
      <c r="F43" s="67" t="s">
        <v>22</v>
      </c>
      <c r="G43" s="99" t="s">
        <v>40</v>
      </c>
      <c r="H43" s="68"/>
      <c r="I43" s="69"/>
      <c r="J43" s="70" t="s">
        <v>102</v>
      </c>
      <c r="K43" s="71"/>
      <c r="L43" s="72"/>
      <c r="N43" s="90"/>
    </row>
    <row r="44" spans="1:14" s="73" customFormat="1" ht="17.25" customHeight="1" x14ac:dyDescent="0.25">
      <c r="A44" s="63"/>
      <c r="B44" s="85"/>
      <c r="C44" s="64" t="s">
        <v>149</v>
      </c>
      <c r="D44" s="65" t="s">
        <v>135</v>
      </c>
      <c r="E44" s="66" t="s">
        <v>136</v>
      </c>
      <c r="F44" s="67" t="s">
        <v>22</v>
      </c>
      <c r="G44" s="99" t="s">
        <v>40</v>
      </c>
      <c r="H44" s="68"/>
      <c r="I44" s="69"/>
      <c r="J44" s="70" t="s">
        <v>102</v>
      </c>
      <c r="K44" s="71"/>
      <c r="L44" s="72"/>
      <c r="N44" s="90"/>
    </row>
    <row r="45" spans="1:14" s="73" customFormat="1" ht="17.25" customHeight="1" x14ac:dyDescent="0.25">
      <c r="A45" s="63"/>
      <c r="B45" s="85"/>
      <c r="C45" s="64" t="s">
        <v>164</v>
      </c>
      <c r="D45" s="65" t="s">
        <v>165</v>
      </c>
      <c r="E45" s="66" t="s">
        <v>166</v>
      </c>
      <c r="F45" s="67" t="s">
        <v>8</v>
      </c>
      <c r="G45" s="99" t="s">
        <v>40</v>
      </c>
      <c r="H45" s="68"/>
      <c r="I45" s="69"/>
      <c r="J45" s="70" t="s">
        <v>41</v>
      </c>
      <c r="K45" s="71"/>
      <c r="L45" s="72"/>
      <c r="N45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fitToWidth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0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12.140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25.140625" style="27" customWidth="1"/>
    <col min="9" max="16384" width="9.140625" style="27"/>
  </cols>
  <sheetData>
    <row r="1" spans="1:8" s="33" customFormat="1" ht="15.75" x14ac:dyDescent="0.25">
      <c r="A1" s="32" t="s">
        <v>6</v>
      </c>
      <c r="B1" s="32"/>
      <c r="E1" s="34"/>
      <c r="F1" s="35"/>
    </row>
    <row r="2" spans="1:8" s="33" customFormat="1" ht="15.75" x14ac:dyDescent="0.25">
      <c r="A2" s="32" t="s">
        <v>1</v>
      </c>
      <c r="B2" s="32"/>
      <c r="E2" s="34"/>
      <c r="F2" s="35"/>
    </row>
    <row r="3" spans="1:8" s="40" customFormat="1" ht="15.75" x14ac:dyDescent="0.25">
      <c r="A3" s="38"/>
      <c r="B3" s="39" t="s">
        <v>7</v>
      </c>
      <c r="C3" s="39"/>
      <c r="E3" s="41"/>
      <c r="F3" s="42"/>
    </row>
    <row r="4" spans="1:8" s="43" customFormat="1" ht="15.75" x14ac:dyDescent="0.25">
      <c r="B4" s="32" t="s">
        <v>8</v>
      </c>
      <c r="C4" s="32"/>
      <c r="E4" s="44"/>
      <c r="F4" s="45"/>
    </row>
    <row r="5" spans="1:8" s="43" customFormat="1" ht="15.75" x14ac:dyDescent="0.25">
      <c r="B5" s="32"/>
      <c r="D5" s="44"/>
      <c r="E5" s="45"/>
    </row>
    <row r="6" spans="1:8" ht="15.75" x14ac:dyDescent="0.25">
      <c r="B6" s="49" t="s">
        <v>211</v>
      </c>
      <c r="C6" s="50"/>
      <c r="D6" s="51"/>
      <c r="E6" s="51"/>
    </row>
    <row r="7" spans="1:8" x14ac:dyDescent="0.2">
      <c r="B7" s="52"/>
      <c r="C7" s="52"/>
      <c r="D7" s="53"/>
      <c r="E7" s="52"/>
      <c r="F7" s="54"/>
      <c r="G7" s="54"/>
    </row>
    <row r="8" spans="1:8" x14ac:dyDescent="0.2">
      <c r="B8" s="50"/>
      <c r="C8" s="50"/>
      <c r="D8" s="53" t="s">
        <v>43</v>
      </c>
      <c r="E8" s="81" t="s">
        <v>44</v>
      </c>
      <c r="F8" s="82"/>
    </row>
    <row r="9" spans="1:8" s="52" customFormat="1" ht="10.5" x14ac:dyDescent="0.15">
      <c r="A9" s="55" t="s">
        <v>45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</row>
    <row r="10" spans="1:8" s="73" customFormat="1" ht="17.25" customHeight="1" x14ac:dyDescent="0.25">
      <c r="A10" s="107">
        <v>2</v>
      </c>
      <c r="B10" s="108"/>
      <c r="C10" s="109"/>
      <c r="D10" s="110"/>
      <c r="E10" s="111"/>
      <c r="F10" s="112"/>
      <c r="G10" s="113"/>
      <c r="H10" s="114"/>
    </row>
    <row r="11" spans="1:8" s="73" customFormat="1" ht="17.25" customHeight="1" x14ac:dyDescent="0.25">
      <c r="A11" s="107">
        <v>3</v>
      </c>
      <c r="B11" s="64" t="s">
        <v>49</v>
      </c>
      <c r="C11" s="65" t="s">
        <v>50</v>
      </c>
      <c r="D11" s="115" t="s">
        <v>51</v>
      </c>
      <c r="E11" s="88" t="s">
        <v>52</v>
      </c>
      <c r="F11" s="116" t="s">
        <v>40</v>
      </c>
      <c r="G11" s="113"/>
      <c r="H11" s="89" t="s">
        <v>53</v>
      </c>
    </row>
    <row r="12" spans="1:8" s="73" customFormat="1" ht="17.25" customHeight="1" x14ac:dyDescent="0.25">
      <c r="A12" s="107">
        <v>4</v>
      </c>
      <c r="B12" s="64" t="s">
        <v>212</v>
      </c>
      <c r="C12" s="86" t="s">
        <v>213</v>
      </c>
      <c r="D12" s="87" t="s">
        <v>214</v>
      </c>
      <c r="E12" s="88" t="s">
        <v>8</v>
      </c>
      <c r="F12" s="112">
        <v>50.9</v>
      </c>
      <c r="G12" s="113" t="str">
        <f t="shared" ref="G12:G14" si="0">IF(ISBLANK(F12),"",IF(F12&lt;=40.05,"KSM",IF(F12&lt;=42.05,"I A",IF(F12&lt;=44.84,"II A",IF(F12&lt;=48.34,"III A",IF(F12&lt;=52.34,"I JA",IF(F12&lt;=56.04,"II JA",IF(F12&lt;=58.84,"III JA"))))))))</f>
        <v>I JA</v>
      </c>
      <c r="H12" s="89" t="s">
        <v>98</v>
      </c>
    </row>
    <row r="13" spans="1:8" s="73" customFormat="1" ht="17.25" customHeight="1" x14ac:dyDescent="0.25">
      <c r="A13" s="107">
        <v>5</v>
      </c>
      <c r="B13" s="108" t="s">
        <v>65</v>
      </c>
      <c r="C13" s="109" t="s">
        <v>66</v>
      </c>
      <c r="D13" s="110" t="s">
        <v>67</v>
      </c>
      <c r="E13" s="111" t="s">
        <v>8</v>
      </c>
      <c r="F13" s="117">
        <v>48.29</v>
      </c>
      <c r="G13" s="118" t="str">
        <f t="shared" si="0"/>
        <v>III A</v>
      </c>
      <c r="H13" s="114" t="s">
        <v>41</v>
      </c>
    </row>
    <row r="14" spans="1:8" s="73" customFormat="1" ht="17.25" customHeight="1" x14ac:dyDescent="0.25">
      <c r="A14" s="107">
        <v>6</v>
      </c>
      <c r="B14" s="108" t="s">
        <v>99</v>
      </c>
      <c r="C14" s="109" t="s">
        <v>100</v>
      </c>
      <c r="D14" s="110" t="s">
        <v>101</v>
      </c>
      <c r="E14" s="111" t="s">
        <v>22</v>
      </c>
      <c r="F14" s="112">
        <v>46.57</v>
      </c>
      <c r="G14" s="113" t="str">
        <f t="shared" si="0"/>
        <v>III A</v>
      </c>
      <c r="H14" s="114" t="s">
        <v>102</v>
      </c>
    </row>
    <row r="15" spans="1:8" x14ac:dyDescent="0.2">
      <c r="B15" s="50"/>
      <c r="C15" s="50"/>
      <c r="D15" s="53" t="s">
        <v>64</v>
      </c>
      <c r="E15" s="81" t="s">
        <v>44</v>
      </c>
      <c r="F15" s="82"/>
    </row>
    <row r="16" spans="1:8" s="73" customFormat="1" ht="17.25" customHeight="1" x14ac:dyDescent="0.25">
      <c r="A16" s="63">
        <v>2</v>
      </c>
      <c r="B16" s="64"/>
      <c r="C16" s="86"/>
      <c r="D16" s="87"/>
      <c r="E16" s="88"/>
      <c r="F16" s="112"/>
      <c r="G16" s="113"/>
      <c r="H16" s="89"/>
    </row>
    <row r="17" spans="1:8" s="73" customFormat="1" ht="17.25" customHeight="1" x14ac:dyDescent="0.2">
      <c r="A17" s="107">
        <v>3</v>
      </c>
      <c r="B17" s="64"/>
      <c r="C17" s="65"/>
      <c r="D17" s="115"/>
      <c r="E17" s="88"/>
      <c r="F17" s="116"/>
      <c r="G17" s="116"/>
      <c r="H17" s="89"/>
    </row>
    <row r="18" spans="1:8" s="73" customFormat="1" ht="17.25" customHeight="1" x14ac:dyDescent="0.25">
      <c r="A18" s="107">
        <v>4</v>
      </c>
      <c r="B18" s="64" t="s">
        <v>58</v>
      </c>
      <c r="C18" s="86" t="s">
        <v>59</v>
      </c>
      <c r="D18" s="87" t="s">
        <v>60</v>
      </c>
      <c r="E18" s="88" t="s">
        <v>8</v>
      </c>
      <c r="F18" s="112">
        <v>46.45</v>
      </c>
      <c r="G18" s="113" t="str">
        <f t="shared" ref="G18:G20" si="1">IF(ISBLANK(F18),"",IF(F18&lt;=40.05,"KSM",IF(F18&lt;=42.05,"I A",IF(F18&lt;=44.84,"II A",IF(F18&lt;=48.34,"III A",IF(F18&lt;=52.34,"I JA",IF(F18&lt;=56.04,"II JA",IF(F18&lt;=58.84,"III JA"))))))))</f>
        <v>III A</v>
      </c>
      <c r="H18" s="89" t="s">
        <v>41</v>
      </c>
    </row>
    <row r="19" spans="1:8" s="73" customFormat="1" ht="17.25" customHeight="1" x14ac:dyDescent="0.25">
      <c r="A19" s="107">
        <v>5</v>
      </c>
      <c r="B19" s="108" t="s">
        <v>215</v>
      </c>
      <c r="C19" s="109" t="s">
        <v>216</v>
      </c>
      <c r="D19" s="110" t="s">
        <v>217</v>
      </c>
      <c r="E19" s="111" t="s">
        <v>8</v>
      </c>
      <c r="F19" s="117">
        <v>44.03</v>
      </c>
      <c r="G19" s="118" t="str">
        <f t="shared" si="1"/>
        <v>II A</v>
      </c>
      <c r="H19" s="114" t="s">
        <v>98</v>
      </c>
    </row>
    <row r="20" spans="1:8" s="73" customFormat="1" ht="17.25" customHeight="1" x14ac:dyDescent="0.25">
      <c r="A20" s="107">
        <v>6</v>
      </c>
      <c r="B20" s="108" t="s">
        <v>218</v>
      </c>
      <c r="C20" s="109" t="s">
        <v>219</v>
      </c>
      <c r="D20" s="110" t="s">
        <v>220</v>
      </c>
      <c r="E20" s="111" t="s">
        <v>52</v>
      </c>
      <c r="F20" s="112">
        <v>49.84</v>
      </c>
      <c r="G20" s="113" t="str">
        <f t="shared" si="1"/>
        <v>I JA</v>
      </c>
      <c r="H20" s="114" t="s">
        <v>90</v>
      </c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16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12.140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25.140625" style="27" customWidth="1"/>
    <col min="9" max="16384" width="9.140625" style="27"/>
  </cols>
  <sheetData>
    <row r="1" spans="1:8" s="33" customFormat="1" ht="15.75" x14ac:dyDescent="0.25">
      <c r="A1" s="32" t="s">
        <v>6</v>
      </c>
      <c r="B1" s="32"/>
      <c r="E1" s="34"/>
      <c r="F1" s="35"/>
    </row>
    <row r="2" spans="1:8" s="33" customFormat="1" ht="15.75" x14ac:dyDescent="0.25">
      <c r="A2" s="32" t="s">
        <v>1</v>
      </c>
      <c r="B2" s="32"/>
      <c r="E2" s="34"/>
      <c r="F2" s="35"/>
    </row>
    <row r="3" spans="1:8" s="40" customFormat="1" ht="15.75" x14ac:dyDescent="0.25">
      <c r="A3" s="38"/>
      <c r="B3" s="39" t="s">
        <v>7</v>
      </c>
      <c r="C3" s="39"/>
      <c r="E3" s="41"/>
      <c r="F3" s="42"/>
    </row>
    <row r="4" spans="1:8" s="43" customFormat="1" ht="15.75" x14ac:dyDescent="0.25">
      <c r="B4" s="32" t="s">
        <v>8</v>
      </c>
      <c r="C4" s="32"/>
      <c r="E4" s="44"/>
      <c r="F4" s="45"/>
    </row>
    <row r="5" spans="1:8" s="43" customFormat="1" ht="15.75" x14ac:dyDescent="0.25">
      <c r="B5" s="32"/>
      <c r="D5" s="44"/>
      <c r="E5" s="45"/>
    </row>
    <row r="6" spans="1:8" ht="15.75" x14ac:dyDescent="0.25">
      <c r="B6" s="49" t="s">
        <v>211</v>
      </c>
      <c r="C6" s="50"/>
      <c r="D6" s="51"/>
      <c r="E6" s="51"/>
    </row>
    <row r="7" spans="1:8" x14ac:dyDescent="0.2">
      <c r="B7" s="52"/>
      <c r="C7" s="52"/>
      <c r="D7" s="53"/>
      <c r="E7" s="52"/>
      <c r="F7" s="54"/>
      <c r="G7" s="54"/>
    </row>
    <row r="8" spans="1:8" x14ac:dyDescent="0.2">
      <c r="B8" s="50"/>
      <c r="C8" s="50"/>
      <c r="D8" s="53"/>
      <c r="E8" s="81"/>
      <c r="F8" s="82"/>
    </row>
    <row r="9" spans="1:8" s="52" customFormat="1" ht="10.5" x14ac:dyDescent="0.15">
      <c r="A9" s="55" t="s">
        <v>11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</row>
    <row r="10" spans="1:8" s="73" customFormat="1" ht="17.25" customHeight="1" x14ac:dyDescent="0.25">
      <c r="A10" s="107">
        <v>1</v>
      </c>
      <c r="B10" s="64" t="s">
        <v>215</v>
      </c>
      <c r="C10" s="65" t="s">
        <v>216</v>
      </c>
      <c r="D10" s="87" t="s">
        <v>217</v>
      </c>
      <c r="E10" s="88" t="s">
        <v>8</v>
      </c>
      <c r="F10" s="112">
        <v>44.03</v>
      </c>
      <c r="G10" s="113" t="str">
        <f t="shared" ref="G10:G15" si="0">IF(ISBLANK(F10),"",IF(F10&lt;=40.05,"KSM",IF(F10&lt;=42.05,"I A",IF(F10&lt;=44.84,"II A",IF(F10&lt;=48.34,"III A",IF(F10&lt;=52.34,"I JA",IF(F10&lt;=56.04,"II JA",IF(F10&lt;=58.84,"III JA"))))))))</f>
        <v>II A</v>
      </c>
      <c r="H10" s="89" t="s">
        <v>98</v>
      </c>
    </row>
    <row r="11" spans="1:8" s="73" customFormat="1" ht="17.25" customHeight="1" x14ac:dyDescent="0.25">
      <c r="A11" s="107">
        <v>2</v>
      </c>
      <c r="B11" s="64" t="s">
        <v>58</v>
      </c>
      <c r="C11" s="86" t="s">
        <v>59</v>
      </c>
      <c r="D11" s="87" t="s">
        <v>60</v>
      </c>
      <c r="E11" s="88" t="s">
        <v>8</v>
      </c>
      <c r="F11" s="112">
        <v>46.45</v>
      </c>
      <c r="G11" s="113" t="str">
        <f t="shared" si="0"/>
        <v>III A</v>
      </c>
      <c r="H11" s="89" t="s">
        <v>41</v>
      </c>
    </row>
    <row r="12" spans="1:8" s="73" customFormat="1" ht="17.25" customHeight="1" x14ac:dyDescent="0.25">
      <c r="A12" s="107">
        <v>3</v>
      </c>
      <c r="B12" s="108" t="s">
        <v>99</v>
      </c>
      <c r="C12" s="109" t="s">
        <v>100</v>
      </c>
      <c r="D12" s="110" t="s">
        <v>101</v>
      </c>
      <c r="E12" s="111" t="s">
        <v>22</v>
      </c>
      <c r="F12" s="117">
        <v>46.57</v>
      </c>
      <c r="G12" s="118" t="str">
        <f t="shared" si="0"/>
        <v>III A</v>
      </c>
      <c r="H12" s="114" t="s">
        <v>102</v>
      </c>
    </row>
    <row r="13" spans="1:8" s="73" customFormat="1" ht="17.25" customHeight="1" x14ac:dyDescent="0.25">
      <c r="A13" s="107">
        <v>4</v>
      </c>
      <c r="B13" s="108" t="s">
        <v>65</v>
      </c>
      <c r="C13" s="109" t="s">
        <v>66</v>
      </c>
      <c r="D13" s="110" t="s">
        <v>67</v>
      </c>
      <c r="E13" s="111" t="s">
        <v>8</v>
      </c>
      <c r="F13" s="112">
        <v>48.29</v>
      </c>
      <c r="G13" s="113" t="str">
        <f t="shared" si="0"/>
        <v>III A</v>
      </c>
      <c r="H13" s="114" t="s">
        <v>41</v>
      </c>
    </row>
    <row r="14" spans="1:8" s="73" customFormat="1" ht="17.25" customHeight="1" x14ac:dyDescent="0.25">
      <c r="A14" s="107">
        <v>5</v>
      </c>
      <c r="B14" s="64" t="s">
        <v>218</v>
      </c>
      <c r="C14" s="86" t="s">
        <v>219</v>
      </c>
      <c r="D14" s="87" t="s">
        <v>220</v>
      </c>
      <c r="E14" s="88" t="s">
        <v>52</v>
      </c>
      <c r="F14" s="112">
        <v>49.84</v>
      </c>
      <c r="G14" s="113" t="str">
        <f t="shared" si="0"/>
        <v>I JA</v>
      </c>
      <c r="H14" s="89" t="s">
        <v>90</v>
      </c>
    </row>
    <row r="15" spans="1:8" s="73" customFormat="1" ht="17.25" customHeight="1" x14ac:dyDescent="0.25">
      <c r="A15" s="107">
        <v>6</v>
      </c>
      <c r="B15" s="108" t="s">
        <v>212</v>
      </c>
      <c r="C15" s="109" t="s">
        <v>213</v>
      </c>
      <c r="D15" s="110" t="s">
        <v>214</v>
      </c>
      <c r="E15" s="111" t="s">
        <v>8</v>
      </c>
      <c r="F15" s="117">
        <v>50.9</v>
      </c>
      <c r="G15" s="118" t="str">
        <f t="shared" si="0"/>
        <v>I JA</v>
      </c>
      <c r="H15" s="114" t="s">
        <v>98</v>
      </c>
    </row>
    <row r="16" spans="1:8" s="73" customFormat="1" ht="17.25" customHeight="1" x14ac:dyDescent="0.25">
      <c r="A16" s="107"/>
      <c r="B16" s="108" t="s">
        <v>49</v>
      </c>
      <c r="C16" s="109" t="s">
        <v>50</v>
      </c>
      <c r="D16" s="119" t="s">
        <v>51</v>
      </c>
      <c r="E16" s="111" t="s">
        <v>52</v>
      </c>
      <c r="F16" s="116" t="s">
        <v>40</v>
      </c>
      <c r="G16" s="113"/>
      <c r="H16" s="114" t="s">
        <v>53</v>
      </c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6"/>
  <sheetViews>
    <sheetView workbookViewId="0">
      <selection activeCell="A9" sqref="A9"/>
    </sheetView>
  </sheetViews>
  <sheetFormatPr defaultRowHeight="12.75" x14ac:dyDescent="0.2"/>
  <cols>
    <col min="1" max="1" width="4.7109375" style="27" customWidth="1"/>
    <col min="2" max="2" width="9.28515625" style="27" customWidth="1"/>
    <col min="3" max="3" width="13" style="27" customWidth="1"/>
    <col min="4" max="4" width="9.140625" style="28" customWidth="1"/>
    <col min="5" max="5" width="10" style="29" customWidth="1"/>
    <col min="6" max="6" width="8.140625" style="30" customWidth="1"/>
    <col min="7" max="7" width="7.85546875" style="31" customWidth="1"/>
    <col min="8" max="8" width="25.28515625" style="27" customWidth="1"/>
    <col min="9" max="9" width="6.140625" style="29" customWidth="1"/>
    <col min="10" max="16384" width="9.140625" style="27"/>
  </cols>
  <sheetData>
    <row r="1" spans="1:14" s="33" customFormat="1" ht="15.75" x14ac:dyDescent="0.25">
      <c r="A1" s="32" t="s">
        <v>6</v>
      </c>
      <c r="B1" s="32"/>
      <c r="E1" s="34"/>
      <c r="F1" s="35"/>
      <c r="K1" s="36"/>
      <c r="L1" s="36"/>
      <c r="M1" s="37"/>
      <c r="N1" s="37"/>
    </row>
    <row r="2" spans="1:14" s="33" customFormat="1" ht="15.75" x14ac:dyDescent="0.25">
      <c r="A2" s="32" t="s">
        <v>1</v>
      </c>
      <c r="B2" s="32"/>
      <c r="E2" s="34"/>
      <c r="F2" s="35"/>
      <c r="K2" s="36"/>
      <c r="L2" s="36"/>
      <c r="M2" s="37"/>
      <c r="N2" s="37"/>
    </row>
    <row r="3" spans="1:14" s="40" customFormat="1" ht="15.75" x14ac:dyDescent="0.25">
      <c r="A3" s="38"/>
      <c r="B3" s="39" t="s">
        <v>7</v>
      </c>
      <c r="C3" s="39"/>
      <c r="E3" s="41"/>
      <c r="F3" s="42"/>
    </row>
    <row r="4" spans="1:14" s="43" customFormat="1" ht="15.75" x14ac:dyDescent="0.25">
      <c r="B4" s="32" t="s">
        <v>8</v>
      </c>
      <c r="E4" s="44"/>
      <c r="F4" s="45"/>
      <c r="K4" s="46"/>
      <c r="L4" s="44"/>
    </row>
    <row r="5" spans="1:14" s="43" customFormat="1" ht="15.75" x14ac:dyDescent="0.25">
      <c r="B5" s="32"/>
      <c r="D5" s="44"/>
      <c r="E5" s="45"/>
      <c r="I5" s="45"/>
      <c r="J5" s="44"/>
    </row>
    <row r="6" spans="1:14" ht="15.75" x14ac:dyDescent="0.25">
      <c r="B6" s="49" t="s">
        <v>221</v>
      </c>
      <c r="C6" s="50"/>
      <c r="D6" s="51"/>
      <c r="E6" s="51"/>
    </row>
    <row r="7" spans="1:14" x14ac:dyDescent="0.2">
      <c r="B7" s="52"/>
      <c r="C7" s="52"/>
      <c r="D7" s="53"/>
      <c r="E7" s="52"/>
      <c r="F7" s="54"/>
      <c r="G7" s="54"/>
    </row>
    <row r="8" spans="1:14" x14ac:dyDescent="0.2">
      <c r="B8" s="50"/>
      <c r="C8" s="50"/>
      <c r="D8" s="53" t="s">
        <v>43</v>
      </c>
      <c r="E8" s="81" t="s">
        <v>44</v>
      </c>
      <c r="F8" s="82"/>
    </row>
    <row r="9" spans="1:14" s="52" customFormat="1" ht="10.5" x14ac:dyDescent="0.15">
      <c r="A9" s="55" t="s">
        <v>45</v>
      </c>
      <c r="B9" s="56" t="s">
        <v>12</v>
      </c>
      <c r="C9" s="57" t="s">
        <v>13</v>
      </c>
      <c r="D9" s="58" t="s">
        <v>14</v>
      </c>
      <c r="E9" s="59" t="s">
        <v>15</v>
      </c>
      <c r="F9" s="60" t="s">
        <v>16</v>
      </c>
      <c r="G9" s="61" t="s">
        <v>17</v>
      </c>
      <c r="H9" s="62" t="s">
        <v>18</v>
      </c>
      <c r="I9" s="120"/>
    </row>
    <row r="10" spans="1:14" s="73" customFormat="1" ht="17.25" customHeight="1" x14ac:dyDescent="0.25">
      <c r="A10" s="63">
        <v>2</v>
      </c>
      <c r="B10" s="64"/>
      <c r="C10" s="86"/>
      <c r="D10" s="87"/>
      <c r="E10" s="88"/>
      <c r="F10" s="112"/>
      <c r="G10" s="113" t="str">
        <f t="shared" ref="G10:G14" si="0">IF(ISBLANK(F10),"",IF(F10&lt;=34.74,"KSM",IF(F10&lt;=36.24,"I A",IF(F10&lt;=38.24,"II A",IF(F10&lt;=40.84,"III A",IF(F10&lt;=44.64,"I JA",IF(F10&lt;=48.14,"II JA",IF(F10&lt;=50.14,"III JA"))))))))</f>
        <v/>
      </c>
      <c r="H10" s="89"/>
      <c r="I10" s="78"/>
      <c r="J10" s="72"/>
      <c r="L10" s="90"/>
    </row>
    <row r="11" spans="1:14" s="73" customFormat="1" ht="17.25" customHeight="1" x14ac:dyDescent="0.25">
      <c r="A11" s="63">
        <v>3</v>
      </c>
      <c r="B11" s="64" t="s">
        <v>140</v>
      </c>
      <c r="C11" s="86" t="s">
        <v>222</v>
      </c>
      <c r="D11" s="87" t="s">
        <v>223</v>
      </c>
      <c r="E11" s="88" t="s">
        <v>52</v>
      </c>
      <c r="F11" s="112">
        <v>42.81</v>
      </c>
      <c r="G11" s="113" t="str">
        <f t="shared" si="0"/>
        <v>I JA</v>
      </c>
      <c r="H11" s="89" t="s">
        <v>53</v>
      </c>
      <c r="I11" s="78"/>
      <c r="J11" s="72"/>
      <c r="L11" s="90"/>
    </row>
    <row r="12" spans="1:14" s="73" customFormat="1" ht="17.25" customHeight="1" x14ac:dyDescent="0.25">
      <c r="A12" s="63">
        <v>4</v>
      </c>
      <c r="B12" s="64" t="s">
        <v>134</v>
      </c>
      <c r="C12" s="86" t="s">
        <v>135</v>
      </c>
      <c r="D12" s="87" t="s">
        <v>136</v>
      </c>
      <c r="E12" s="88" t="s">
        <v>22</v>
      </c>
      <c r="F12" s="112">
        <v>41.51</v>
      </c>
      <c r="G12" s="113" t="str">
        <f t="shared" si="0"/>
        <v>I JA</v>
      </c>
      <c r="H12" s="89" t="s">
        <v>102</v>
      </c>
      <c r="I12" s="78"/>
      <c r="J12" s="72"/>
      <c r="L12" s="90"/>
    </row>
    <row r="13" spans="1:14" s="73" customFormat="1" ht="17.25" customHeight="1" x14ac:dyDescent="0.25">
      <c r="A13" s="63">
        <v>5</v>
      </c>
      <c r="B13" s="64" t="s">
        <v>173</v>
      </c>
      <c r="C13" s="86" t="s">
        <v>174</v>
      </c>
      <c r="D13" s="87" t="s">
        <v>51</v>
      </c>
      <c r="E13" s="88" t="s">
        <v>8</v>
      </c>
      <c r="F13" s="112">
        <v>43.87</v>
      </c>
      <c r="G13" s="113" t="str">
        <f t="shared" si="0"/>
        <v>I JA</v>
      </c>
      <c r="H13" s="89" t="s">
        <v>41</v>
      </c>
      <c r="I13" s="78"/>
      <c r="J13" s="72"/>
      <c r="L13" s="90"/>
    </row>
    <row r="14" spans="1:14" s="73" customFormat="1" ht="17.25" customHeight="1" x14ac:dyDescent="0.25">
      <c r="A14" s="63">
        <v>6</v>
      </c>
      <c r="B14" s="64" t="s">
        <v>124</v>
      </c>
      <c r="C14" s="86" t="s">
        <v>125</v>
      </c>
      <c r="D14" s="87" t="s">
        <v>126</v>
      </c>
      <c r="E14" s="88" t="s">
        <v>8</v>
      </c>
      <c r="F14" s="112">
        <v>38.81</v>
      </c>
      <c r="G14" s="113" t="str">
        <f t="shared" si="0"/>
        <v>III A</v>
      </c>
      <c r="H14" s="89" t="s">
        <v>41</v>
      </c>
      <c r="I14" s="78"/>
      <c r="J14" s="72"/>
      <c r="L14" s="90"/>
    </row>
    <row r="15" spans="1:14" x14ac:dyDescent="0.2">
      <c r="B15" s="50"/>
      <c r="C15" s="50"/>
      <c r="D15" s="53" t="s">
        <v>64</v>
      </c>
      <c r="E15" s="81" t="s">
        <v>44</v>
      </c>
      <c r="F15" s="82"/>
    </row>
    <row r="16" spans="1:14" s="73" customFormat="1" ht="17.25" customHeight="1" x14ac:dyDescent="0.25">
      <c r="A16" s="63">
        <v>2</v>
      </c>
      <c r="B16" s="103"/>
      <c r="C16" s="104"/>
      <c r="D16" s="105"/>
      <c r="E16" s="88"/>
      <c r="F16" s="112"/>
      <c r="G16" s="113"/>
      <c r="H16" s="89"/>
      <c r="I16" s="78"/>
      <c r="J16" s="72"/>
      <c r="L16" s="90"/>
    </row>
    <row r="17" spans="1:12" s="73" customFormat="1" ht="17.25" customHeight="1" x14ac:dyDescent="0.25">
      <c r="A17" s="63">
        <v>3</v>
      </c>
      <c r="B17" s="64" t="s">
        <v>192</v>
      </c>
      <c r="C17" s="86" t="s">
        <v>193</v>
      </c>
      <c r="D17" s="87" t="s">
        <v>194</v>
      </c>
      <c r="E17" s="88" t="s">
        <v>8</v>
      </c>
      <c r="F17" s="112">
        <v>43.16</v>
      </c>
      <c r="G17" s="113" t="str">
        <f t="shared" ref="G17:G18" si="1">IF(ISBLANK(F17),"",IF(F17&lt;=34.74,"KSM",IF(F17&lt;=36.24,"I A",IF(F17&lt;=38.24,"II A",IF(F17&lt;=40.84,"III A",IF(F17&lt;=44.64,"I JA",IF(F17&lt;=48.14,"II JA",IF(F17&lt;=50.14,"III JA"))))))))</f>
        <v>I JA</v>
      </c>
      <c r="H17" s="89" t="s">
        <v>34</v>
      </c>
      <c r="I17" s="78"/>
      <c r="J17" s="72"/>
      <c r="L17" s="90"/>
    </row>
    <row r="18" spans="1:12" s="73" customFormat="1" ht="17.25" customHeight="1" x14ac:dyDescent="0.25">
      <c r="A18" s="63">
        <v>4</v>
      </c>
      <c r="B18" s="64" t="s">
        <v>114</v>
      </c>
      <c r="C18" s="86" t="s">
        <v>115</v>
      </c>
      <c r="D18" s="87" t="s">
        <v>116</v>
      </c>
      <c r="E18" s="88" t="s">
        <v>8</v>
      </c>
      <c r="F18" s="112">
        <v>40.799999999999997</v>
      </c>
      <c r="G18" s="113" t="str">
        <f t="shared" si="1"/>
        <v>III A</v>
      </c>
      <c r="H18" s="89" t="s">
        <v>41</v>
      </c>
      <c r="I18" s="78"/>
      <c r="J18" s="72"/>
      <c r="L18" s="90"/>
    </row>
    <row r="19" spans="1:12" s="73" customFormat="1" ht="17.25" customHeight="1" x14ac:dyDescent="0.25">
      <c r="A19" s="63">
        <v>5</v>
      </c>
      <c r="B19" s="64"/>
      <c r="C19" s="86"/>
      <c r="D19" s="87"/>
      <c r="E19" s="88"/>
      <c r="F19" s="112"/>
      <c r="G19" s="113"/>
      <c r="H19" s="89"/>
      <c r="I19" s="78"/>
      <c r="J19" s="72"/>
      <c r="L19" s="90"/>
    </row>
    <row r="20" spans="1:12" s="73" customFormat="1" ht="17.25" customHeight="1" x14ac:dyDescent="0.25">
      <c r="A20" s="63">
        <v>6</v>
      </c>
      <c r="B20" s="64" t="s">
        <v>164</v>
      </c>
      <c r="C20" s="86" t="s">
        <v>165</v>
      </c>
      <c r="D20" s="87" t="s">
        <v>166</v>
      </c>
      <c r="E20" s="88" t="s">
        <v>8</v>
      </c>
      <c r="F20" s="112">
        <v>37.22</v>
      </c>
      <c r="G20" s="113" t="str">
        <f>IF(ISBLANK(F20),"",IF(F20&lt;=34.74,"KSM",IF(F20&lt;=36.24,"I A",IF(F20&lt;=38.24,"II A",IF(F20&lt;=40.84,"III A",IF(F20&lt;=44.64,"I JA",IF(F20&lt;=48.14,"II JA",IF(F20&lt;=50.14,"III JA"))))))))</f>
        <v>II A</v>
      </c>
      <c r="H20" s="89" t="s">
        <v>41</v>
      </c>
      <c r="I20" s="78"/>
      <c r="J20" s="72"/>
      <c r="L20" s="90"/>
    </row>
    <row r="21" spans="1:12" x14ac:dyDescent="0.2">
      <c r="B21" s="50"/>
      <c r="C21" s="50"/>
      <c r="D21" s="53" t="s">
        <v>87</v>
      </c>
      <c r="E21" s="81" t="s">
        <v>44</v>
      </c>
      <c r="F21" s="82"/>
    </row>
    <row r="22" spans="1:12" s="73" customFormat="1" ht="17.25" customHeight="1" x14ac:dyDescent="0.25">
      <c r="A22" s="63">
        <v>2</v>
      </c>
      <c r="B22" s="64"/>
      <c r="C22" s="86"/>
      <c r="D22" s="87"/>
      <c r="E22" s="88"/>
      <c r="F22" s="112"/>
      <c r="G22" s="113" t="str">
        <f t="shared" ref="G22:G24" si="2">IF(ISBLANK(F22),"",IF(F22&lt;=34.74,"KSM",IF(F22&lt;=36.24,"I A",IF(F22&lt;=38.24,"II A",IF(F22&lt;=40.84,"III A",IF(F22&lt;=44.64,"I JA",IF(F22&lt;=48.14,"II JA",IF(F22&lt;=50.14,"III JA"))))))))</f>
        <v/>
      </c>
      <c r="H22" s="89"/>
      <c r="I22" s="78"/>
      <c r="J22" s="72"/>
      <c r="L22" s="90"/>
    </row>
    <row r="23" spans="1:12" s="73" customFormat="1" ht="17.25" customHeight="1" x14ac:dyDescent="0.25">
      <c r="A23" s="63">
        <v>3</v>
      </c>
      <c r="B23" s="64" t="s">
        <v>224</v>
      </c>
      <c r="C23" s="86" t="s">
        <v>225</v>
      </c>
      <c r="D23" s="87" t="s">
        <v>226</v>
      </c>
      <c r="E23" s="88" t="s">
        <v>52</v>
      </c>
      <c r="F23" s="112">
        <v>37.130000000000003</v>
      </c>
      <c r="G23" s="113" t="str">
        <f t="shared" si="2"/>
        <v>II A</v>
      </c>
      <c r="H23" s="89" t="s">
        <v>53</v>
      </c>
      <c r="I23" s="78"/>
      <c r="J23" s="72"/>
      <c r="L23" s="90"/>
    </row>
    <row r="24" spans="1:12" s="73" customFormat="1" ht="17.25" customHeight="1" x14ac:dyDescent="0.25">
      <c r="A24" s="63">
        <v>4</v>
      </c>
      <c r="B24" s="64" t="s">
        <v>227</v>
      </c>
      <c r="C24" s="86" t="s">
        <v>228</v>
      </c>
      <c r="D24" s="87" t="s">
        <v>229</v>
      </c>
      <c r="E24" s="88" t="s">
        <v>171</v>
      </c>
      <c r="F24" s="112">
        <v>39.840000000000003</v>
      </c>
      <c r="G24" s="113" t="str">
        <f t="shared" si="2"/>
        <v>III A</v>
      </c>
      <c r="H24" s="89" t="s">
        <v>230</v>
      </c>
      <c r="I24" s="78"/>
      <c r="J24" s="72"/>
      <c r="L24" s="90"/>
    </row>
    <row r="25" spans="1:12" s="73" customFormat="1" ht="17.25" customHeight="1" x14ac:dyDescent="0.25">
      <c r="A25" s="63">
        <v>5</v>
      </c>
      <c r="B25" s="64" t="s">
        <v>37</v>
      </c>
      <c r="C25" s="86" t="s">
        <v>38</v>
      </c>
      <c r="D25" s="87" t="s">
        <v>39</v>
      </c>
      <c r="E25" s="88" t="s">
        <v>8</v>
      </c>
      <c r="F25" s="112" t="s">
        <v>40</v>
      </c>
      <c r="G25" s="113"/>
      <c r="H25" s="89" t="s">
        <v>41</v>
      </c>
      <c r="I25" s="78"/>
      <c r="J25" s="72"/>
      <c r="L25" s="90"/>
    </row>
    <row r="26" spans="1:12" s="73" customFormat="1" ht="17.25" customHeight="1" x14ac:dyDescent="0.25">
      <c r="A26" s="63">
        <v>6</v>
      </c>
      <c r="B26" s="64" t="s">
        <v>231</v>
      </c>
      <c r="C26" s="86" t="s">
        <v>232</v>
      </c>
      <c r="D26" s="87">
        <v>37798</v>
      </c>
      <c r="E26" s="88" t="s">
        <v>171</v>
      </c>
      <c r="F26" s="112">
        <v>40.15</v>
      </c>
      <c r="G26" s="113" t="str">
        <f>IF(ISBLANK(F26),"",IF(F26&lt;=34.74,"KSM",IF(F26&lt;=36.24,"I A",IF(F26&lt;=38.24,"II A",IF(F26&lt;=40.84,"III A",IF(F26&lt;=44.64,"I JA",IF(F26&lt;=48.14,"II JA",IF(F26&lt;=50.14,"III JA"))))))))</f>
        <v>III A</v>
      </c>
      <c r="H26" s="89" t="s">
        <v>230</v>
      </c>
      <c r="I26" s="78"/>
      <c r="J26" s="72"/>
      <c r="L26" s="90"/>
    </row>
  </sheetData>
  <sheetProtection selectLockedCells="1" selectUnlockedCells="1"/>
  <printOptions horizontalCentered="1"/>
  <pageMargins left="0.20972222222222223" right="0.15972222222222221" top="0.78749999999999998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Viršelis</vt:lpstr>
      <vt:lpstr>60bb V </vt:lpstr>
      <vt:lpstr>60 M</vt:lpstr>
      <vt:lpstr>60 M (G)</vt:lpstr>
      <vt:lpstr>60 V</vt:lpstr>
      <vt:lpstr>60 V (G)</vt:lpstr>
      <vt:lpstr>300 M</vt:lpstr>
      <vt:lpstr>300 M (G)</vt:lpstr>
      <vt:lpstr>300 V</vt:lpstr>
      <vt:lpstr>300 V (G)</vt:lpstr>
      <vt:lpstr>400 M</vt:lpstr>
      <vt:lpstr>400 V</vt:lpstr>
      <vt:lpstr>400 V (G)</vt:lpstr>
      <vt:lpstr>800 M</vt:lpstr>
      <vt:lpstr>800 V</vt:lpstr>
      <vt:lpstr>Tolis M</vt:lpstr>
      <vt:lpstr>Tolis V</vt:lpstr>
      <vt:lpstr>Aukštis M</vt:lpstr>
      <vt:lpstr>Aukštis V</vt:lpstr>
      <vt:lpstr> Rutulys M</vt:lpstr>
      <vt:lpstr> Rutulys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Steponas</dc:creator>
  <cp:lastModifiedBy>Steponas</cp:lastModifiedBy>
  <dcterms:created xsi:type="dcterms:W3CDTF">2018-01-26T17:34:39Z</dcterms:created>
  <dcterms:modified xsi:type="dcterms:W3CDTF">2018-01-26T17:35:33Z</dcterms:modified>
</cp:coreProperties>
</file>