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showInkAnnotation="0" codeName="Šios_darbaknygės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060" tabRatio="597" activeTab="6"/>
  </bookViews>
  <sheets>
    <sheet name="Viršelis" sheetId="5" r:id="rId1"/>
    <sheet name="60 Mj pb" sheetId="292" r:id="rId2"/>
    <sheet name="60 Mj (g)" sheetId="293" r:id="rId3"/>
    <sheet name="60 M pb" sheetId="290" r:id="rId4"/>
    <sheet name="60 M pb (g)" sheetId="291" r:id="rId5"/>
    <sheet name="60 Vj pb" sheetId="294" r:id="rId6"/>
    <sheet name="60 Vj pb (g)" sheetId="295" r:id="rId7"/>
    <sheet name="60 V pb" sheetId="296" r:id="rId8"/>
    <sheet name="60 V pb (g)" sheetId="297" r:id="rId9"/>
    <sheet name="200 Mj pb" sheetId="301" r:id="rId10"/>
    <sheet name="200 Mj g" sheetId="302" r:id="rId11"/>
    <sheet name="200 M pb" sheetId="299" r:id="rId12"/>
    <sheet name="200 M g" sheetId="300" r:id="rId13"/>
    <sheet name="200 Vj pb" sheetId="303" r:id="rId14"/>
    <sheet name="200 Vj g" sheetId="304" r:id="rId15"/>
    <sheet name="200 V pb" sheetId="305" r:id="rId16"/>
    <sheet name="200 V g" sheetId="306" r:id="rId17"/>
    <sheet name="4x200 M " sheetId="314" r:id="rId18"/>
    <sheet name="4x200 M g" sheetId="315" r:id="rId19"/>
    <sheet name="4x200 V" sheetId="312" r:id="rId20"/>
    <sheet name="4x200 V g" sheetId="313" r:id="rId21"/>
    <sheet name="60bb Mj" sheetId="279" r:id="rId22"/>
    <sheet name="60bb M" sheetId="278" r:id="rId23"/>
    <sheet name="60bb Vj" sheetId="281" r:id="rId24"/>
    <sheet name="60bb V" sheetId="280" r:id="rId25"/>
    <sheet name="600 Mj " sheetId="289" r:id="rId26"/>
    <sheet name="600 M" sheetId="288" r:id="rId27"/>
    <sheet name="600 Vj" sheetId="287" r:id="rId28"/>
    <sheet name="600 V" sheetId="286" r:id="rId29"/>
    <sheet name="1000 Mj" sheetId="309" r:id="rId30"/>
    <sheet name="1000 M" sheetId="308" r:id="rId31"/>
    <sheet name="1000 Vj" sheetId="311" r:id="rId32"/>
    <sheet name="1000 V" sheetId="310" r:id="rId33"/>
    <sheet name="Aukštis Mj" sheetId="15" r:id="rId34"/>
    <sheet name="Aukštis M" sheetId="8" r:id="rId35"/>
    <sheet name="AukštisVj" sheetId="31" r:id="rId36"/>
    <sheet name="Tolis Mj" sheetId="307" r:id="rId37"/>
    <sheet name="Tolis M" sheetId="284" r:id="rId38"/>
    <sheet name="TolisVj" sheetId="283" r:id="rId39"/>
    <sheet name="Tolis V" sheetId="276" r:id="rId40"/>
    <sheet name="Rutulys Mj" sheetId="282" r:id="rId41"/>
    <sheet name="Rutulys M" sheetId="277" r:id="rId42"/>
    <sheet name="Rutulys Vj" sheetId="285" r:id="rId43"/>
    <sheet name="Rutulys V" sheetId="298" r:id="rId44"/>
  </sheets>
  <calcPr calcId="162913"/>
</workbook>
</file>

<file path=xl/calcChain.xml><?xml version="1.0" encoding="utf-8"?>
<calcChain xmlns="http://schemas.openxmlformats.org/spreadsheetml/2006/main">
  <c r="H10" i="311" l="1"/>
  <c r="H11" i="311"/>
  <c r="H12" i="311"/>
  <c r="H13" i="311"/>
  <c r="H14" i="311"/>
  <c r="H15" i="311"/>
  <c r="H10" i="310" l="1"/>
  <c r="H11" i="310"/>
  <c r="H12" i="310"/>
  <c r="H13" i="310"/>
  <c r="H14" i="310"/>
  <c r="H15" i="310"/>
  <c r="H10" i="309" l="1"/>
  <c r="H11" i="309"/>
  <c r="H12" i="309"/>
  <c r="H13" i="309"/>
  <c r="H14" i="309"/>
  <c r="H15" i="309"/>
  <c r="H10" i="308" l="1"/>
  <c r="H11" i="308"/>
  <c r="H12" i="308"/>
  <c r="H13" i="308"/>
  <c r="L11" i="307" l="1"/>
  <c r="M11" i="307" s="1"/>
  <c r="L12" i="307"/>
  <c r="M12" i="307" s="1"/>
  <c r="L13" i="307"/>
  <c r="M13" i="307" s="1"/>
  <c r="L14" i="307"/>
  <c r="M14" i="307"/>
  <c r="L15" i="307"/>
  <c r="M15" i="307" s="1"/>
  <c r="L16" i="307"/>
  <c r="M16" i="307" s="1"/>
  <c r="L17" i="307"/>
  <c r="M17" i="307" s="1"/>
  <c r="L18" i="307"/>
  <c r="M18" i="307"/>
  <c r="L19" i="307"/>
  <c r="M19" i="307" s="1"/>
  <c r="L20" i="307"/>
  <c r="M20" i="307" s="1"/>
  <c r="L21" i="307"/>
  <c r="M21" i="307" s="1"/>
  <c r="L22" i="307"/>
  <c r="M22" i="307"/>
  <c r="L23" i="307"/>
  <c r="G12" i="306" l="1"/>
  <c r="G13" i="306"/>
  <c r="G14" i="306"/>
  <c r="G15" i="306"/>
  <c r="G16" i="306"/>
  <c r="G17" i="306"/>
  <c r="G18" i="306"/>
  <c r="G19" i="306"/>
  <c r="G20" i="306"/>
  <c r="G21" i="306"/>
  <c r="G22" i="306"/>
  <c r="G23" i="306"/>
  <c r="G24" i="306"/>
  <c r="G25" i="306"/>
  <c r="G26" i="306"/>
  <c r="G27" i="306"/>
  <c r="G28" i="306"/>
  <c r="G29" i="306"/>
  <c r="G30" i="306"/>
  <c r="G31" i="306"/>
  <c r="G32" i="306"/>
  <c r="G33" i="306"/>
  <c r="G34" i="306"/>
  <c r="G35" i="306"/>
  <c r="G36" i="306"/>
  <c r="G37" i="306"/>
  <c r="G38" i="306"/>
  <c r="G39" i="306"/>
  <c r="G40" i="306"/>
  <c r="G41" i="306"/>
  <c r="G42" i="306"/>
  <c r="G43" i="306"/>
  <c r="G12" i="305"/>
  <c r="G13" i="305"/>
  <c r="G14" i="305"/>
  <c r="G18" i="305"/>
  <c r="G19" i="305"/>
  <c r="G20" i="305"/>
  <c r="G21" i="305"/>
  <c r="G25" i="305"/>
  <c r="G26" i="305"/>
  <c r="G27" i="305"/>
  <c r="G29" i="305"/>
  <c r="G33" i="305"/>
  <c r="G34" i="305"/>
  <c r="G35" i="305"/>
  <c r="G40" i="305"/>
  <c r="G41" i="305"/>
  <c r="G43" i="305"/>
  <c r="G44" i="305"/>
  <c r="G48" i="305"/>
  <c r="G49" i="305"/>
  <c r="G50" i="305"/>
  <c r="G51" i="305"/>
  <c r="G52" i="305"/>
  <c r="G56" i="305"/>
  <c r="G57" i="305"/>
  <c r="G58" i="305"/>
  <c r="G59" i="305"/>
  <c r="G63" i="305"/>
  <c r="G64" i="305"/>
  <c r="G65" i="305"/>
  <c r="G66" i="305"/>
  <c r="G67" i="305"/>
  <c r="G11" i="304" l="1"/>
  <c r="G12" i="304"/>
  <c r="G13" i="304"/>
  <c r="G14" i="304"/>
  <c r="G15" i="304"/>
  <c r="G16" i="304"/>
  <c r="G17" i="304"/>
  <c r="G18" i="304"/>
  <c r="G19" i="304"/>
  <c r="G20" i="304"/>
  <c r="G21" i="304"/>
  <c r="G22" i="304"/>
  <c r="G13" i="303"/>
  <c r="G15" i="303"/>
  <c r="G20" i="303"/>
  <c r="G21" i="303"/>
  <c r="G23" i="303"/>
  <c r="G24" i="303"/>
  <c r="G38" i="303"/>
  <c r="G39" i="303"/>
  <c r="G44" i="303"/>
  <c r="G45" i="303"/>
  <c r="G46" i="303"/>
  <c r="G47" i="303"/>
  <c r="G12" i="302" l="1"/>
  <c r="G13" i="302"/>
  <c r="G14" i="302"/>
  <c r="G15" i="302"/>
  <c r="G16" i="302"/>
  <c r="G17" i="302"/>
  <c r="G18" i="302"/>
  <c r="G19" i="302"/>
  <c r="G20" i="302"/>
  <c r="G21" i="302"/>
  <c r="G22" i="302"/>
  <c r="G23" i="302"/>
  <c r="G24" i="302"/>
  <c r="G25" i="302"/>
  <c r="G26" i="302"/>
  <c r="G27" i="302"/>
  <c r="G28" i="302"/>
  <c r="G29" i="302"/>
  <c r="G30" i="302"/>
  <c r="G31" i="302"/>
  <c r="G32" i="302"/>
  <c r="G33" i="302"/>
  <c r="G34" i="302"/>
  <c r="G35" i="302"/>
  <c r="G36" i="302"/>
  <c r="G37" i="302"/>
  <c r="G38" i="302"/>
  <c r="G12" i="301"/>
  <c r="G13" i="301"/>
  <c r="G14" i="301"/>
  <c r="G15" i="301"/>
  <c r="G16" i="301"/>
  <c r="G22" i="301"/>
  <c r="G23" i="301"/>
  <c r="G24" i="301"/>
  <c r="G25" i="301"/>
  <c r="G30" i="301"/>
  <c r="G31" i="301"/>
  <c r="G32" i="301"/>
  <c r="G33" i="301"/>
  <c r="G34" i="301"/>
  <c r="G39" i="301"/>
  <c r="G40" i="301"/>
  <c r="G41" i="301"/>
  <c r="G42" i="301"/>
  <c r="G43" i="301"/>
  <c r="G49" i="301"/>
  <c r="G50" i="301"/>
  <c r="G52" i="301"/>
  <c r="G56" i="301"/>
  <c r="G57" i="301"/>
  <c r="G58" i="301"/>
  <c r="G59" i="301"/>
  <c r="G60" i="301"/>
  <c r="G12" i="300" l="1"/>
  <c r="G13" i="300"/>
  <c r="G14" i="300"/>
  <c r="G15" i="300"/>
  <c r="G16" i="300"/>
  <c r="G17" i="300"/>
  <c r="G18" i="300"/>
  <c r="G19" i="300"/>
  <c r="G20" i="300"/>
  <c r="G21" i="300"/>
  <c r="G22" i="300"/>
  <c r="G23" i="300"/>
  <c r="G24" i="300"/>
  <c r="G25" i="300"/>
  <c r="G12" i="299"/>
  <c r="G14" i="299"/>
  <c r="G15" i="299"/>
  <c r="G16" i="299"/>
  <c r="G22" i="299"/>
  <c r="G23" i="299"/>
  <c r="G24" i="299"/>
  <c r="G31" i="299"/>
  <c r="G33" i="299"/>
  <c r="G35" i="299"/>
  <c r="G41" i="299"/>
  <c r="G42" i="299"/>
  <c r="G43" i="299"/>
  <c r="G44" i="299"/>
  <c r="L10" i="298" l="1"/>
  <c r="L11" i="298"/>
  <c r="L12" i="298"/>
  <c r="L13" i="298"/>
  <c r="L14" i="298"/>
  <c r="L15" i="298"/>
  <c r="L16" i="298"/>
  <c r="L17" i="298"/>
  <c r="L18" i="298"/>
  <c r="L19" i="298"/>
  <c r="L20" i="298"/>
  <c r="L21" i="298"/>
  <c r="H12" i="297" l="1"/>
  <c r="H13" i="297"/>
  <c r="H14" i="297"/>
  <c r="H15" i="297"/>
  <c r="H16" i="297"/>
  <c r="H17" i="297"/>
  <c r="H19" i="297"/>
  <c r="H20" i="297"/>
  <c r="H21" i="297"/>
  <c r="H22" i="297"/>
  <c r="H23" i="297"/>
  <c r="H24" i="297"/>
  <c r="H25" i="297"/>
  <c r="H26" i="297"/>
  <c r="H27" i="297"/>
  <c r="H28" i="297"/>
  <c r="H29" i="297"/>
  <c r="H30" i="297"/>
  <c r="H12" i="296"/>
  <c r="H13" i="296"/>
  <c r="H14" i="296"/>
  <c r="H15" i="296"/>
  <c r="H16" i="296"/>
  <c r="H19" i="296"/>
  <c r="H20" i="296"/>
  <c r="H22" i="296"/>
  <c r="H23" i="296"/>
  <c r="H28" i="296"/>
  <c r="H29" i="296"/>
  <c r="H30" i="296"/>
  <c r="H31" i="296"/>
  <c r="H32" i="296"/>
  <c r="H36" i="296"/>
  <c r="H38" i="296"/>
  <c r="H39" i="296"/>
  <c r="H40" i="296"/>
  <c r="H10" i="295" l="1"/>
  <c r="H12" i="295"/>
  <c r="H13" i="295"/>
  <c r="H14" i="295"/>
  <c r="H15" i="295"/>
  <c r="H16" i="295"/>
  <c r="H17" i="295"/>
  <c r="H19" i="295"/>
  <c r="H20" i="295"/>
  <c r="H10" i="294"/>
  <c r="H12" i="294"/>
  <c r="H15" i="294"/>
  <c r="H16" i="294"/>
  <c r="H20" i="294"/>
  <c r="H21" i="294"/>
  <c r="H23" i="294"/>
  <c r="H28" i="294"/>
  <c r="H31" i="294"/>
  <c r="H32" i="294"/>
  <c r="H33" i="294"/>
  <c r="H12" i="293" l="1"/>
  <c r="H13" i="293"/>
  <c r="H14" i="293"/>
  <c r="H15" i="293"/>
  <c r="H16" i="293"/>
  <c r="H17" i="293"/>
  <c r="H19" i="293"/>
  <c r="H20" i="293"/>
  <c r="H21" i="293"/>
  <c r="H22" i="293"/>
  <c r="H23" i="293"/>
  <c r="H24" i="293"/>
  <c r="H25" i="293"/>
  <c r="H26" i="293"/>
  <c r="H27" i="293"/>
  <c r="H28" i="293"/>
  <c r="H29" i="293"/>
  <c r="H30" i="293"/>
  <c r="H31" i="293"/>
  <c r="H32" i="293"/>
  <c r="H33" i="293"/>
  <c r="H34" i="293"/>
  <c r="H35" i="293"/>
  <c r="H36" i="293"/>
  <c r="H37" i="293"/>
  <c r="H38" i="293"/>
  <c r="H39" i="293"/>
  <c r="H40" i="293"/>
  <c r="H41" i="293"/>
  <c r="H42" i="293"/>
  <c r="H43" i="293"/>
  <c r="H44" i="293"/>
  <c r="H45" i="293"/>
  <c r="H12" i="292"/>
  <c r="H13" i="292"/>
  <c r="H14" i="292"/>
  <c r="H15" i="292"/>
  <c r="H16" i="292"/>
  <c r="H20" i="292"/>
  <c r="H21" i="292"/>
  <c r="H22" i="292"/>
  <c r="H23" i="292"/>
  <c r="H24" i="292"/>
  <c r="H29" i="292"/>
  <c r="H30" i="292"/>
  <c r="H31" i="292"/>
  <c r="H32" i="292"/>
  <c r="H33" i="292"/>
  <c r="H37" i="292"/>
  <c r="H38" i="292"/>
  <c r="H39" i="292"/>
  <c r="H40" i="292"/>
  <c r="H41" i="292"/>
  <c r="H42" i="292"/>
  <c r="H46" i="292"/>
  <c r="H47" i="292"/>
  <c r="H48" i="292"/>
  <c r="H49" i="292"/>
  <c r="H50" i="292"/>
  <c r="H51" i="292"/>
  <c r="H55" i="292"/>
  <c r="H56" i="292"/>
  <c r="H57" i="292"/>
  <c r="H59" i="292"/>
  <c r="H62" i="292"/>
  <c r="H63" i="292"/>
  <c r="H64" i="292"/>
  <c r="H66" i="292"/>
  <c r="H13" i="291" l="1"/>
  <c r="H14" i="291"/>
  <c r="H15" i="291"/>
  <c r="H16" i="291"/>
  <c r="H17" i="291"/>
  <c r="H18" i="291"/>
  <c r="H20" i="291"/>
  <c r="H21" i="291"/>
  <c r="H13" i="290"/>
  <c r="H14" i="290"/>
  <c r="H15" i="290"/>
  <c r="H16" i="290"/>
  <c r="H17" i="290"/>
  <c r="H23" i="290"/>
  <c r="H24" i="290"/>
  <c r="H25" i="290"/>
  <c r="H12" i="289" l="1"/>
  <c r="H13" i="289"/>
  <c r="H14" i="289"/>
  <c r="H15" i="289"/>
  <c r="H16" i="289"/>
  <c r="H17" i="289"/>
  <c r="H12" i="288" l="1"/>
  <c r="H13" i="288"/>
  <c r="H14" i="288"/>
  <c r="H15" i="288"/>
  <c r="H16" i="288"/>
  <c r="H17" i="288"/>
  <c r="H11" i="287" l="1"/>
  <c r="H12" i="287"/>
  <c r="H13" i="287"/>
  <c r="H14" i="287"/>
  <c r="H15" i="287"/>
  <c r="H16" i="287"/>
  <c r="H17" i="287"/>
  <c r="H18" i="287"/>
  <c r="H12" i="286" l="1"/>
  <c r="H13" i="286"/>
  <c r="H14" i="286"/>
  <c r="H15" i="286"/>
  <c r="H16" i="286"/>
  <c r="L10" i="285" l="1"/>
  <c r="M10" i="285" s="1"/>
  <c r="L11" i="285"/>
  <c r="M11" i="285" s="1"/>
  <c r="L12" i="285"/>
  <c r="M12" i="285" s="1"/>
  <c r="L13" i="285"/>
  <c r="M13" i="285" s="1"/>
  <c r="L14" i="285"/>
  <c r="M14" i="285" s="1"/>
  <c r="L15" i="285"/>
  <c r="M15" i="285" s="1"/>
  <c r="L16" i="285"/>
  <c r="M16" i="285" s="1"/>
  <c r="L17" i="285"/>
  <c r="M17" i="285" s="1"/>
  <c r="L10" i="284" l="1"/>
  <c r="M10" i="284" s="1"/>
  <c r="L11" i="284"/>
  <c r="M11" i="284" s="1"/>
  <c r="L12" i="284"/>
  <c r="M12" i="284" s="1"/>
  <c r="L13" i="284"/>
  <c r="M13" i="284" s="1"/>
  <c r="L14" i="284"/>
  <c r="M14" i="284" s="1"/>
  <c r="L15" i="284"/>
  <c r="M15" i="284" s="1"/>
  <c r="L16" i="284"/>
  <c r="M16" i="284" s="1"/>
  <c r="L17" i="284"/>
  <c r="M17" i="284"/>
  <c r="L10" i="283" l="1"/>
  <c r="M10" i="283" s="1"/>
  <c r="L11" i="283"/>
  <c r="M11" i="283"/>
  <c r="L12" i="283"/>
  <c r="M12" i="283"/>
  <c r="L13" i="283"/>
  <c r="M13" i="283"/>
  <c r="L14" i="283"/>
  <c r="M14" i="283"/>
  <c r="L15" i="283"/>
  <c r="M15" i="283"/>
  <c r="L16" i="283"/>
  <c r="L11" i="282" l="1"/>
  <c r="M11" i="282"/>
  <c r="L12" i="282"/>
  <c r="M12" i="282"/>
  <c r="L13" i="282"/>
  <c r="M13" i="282" s="1"/>
  <c r="L14" i="282"/>
  <c r="M14" i="282" s="1"/>
  <c r="L15" i="282"/>
  <c r="M15" i="282"/>
  <c r="L16" i="282"/>
  <c r="M16" i="282"/>
  <c r="L17" i="282"/>
  <c r="M17" i="282" s="1"/>
  <c r="L18" i="282"/>
  <c r="G10" i="281" l="1"/>
  <c r="G11" i="281"/>
  <c r="G12" i="281"/>
  <c r="G13" i="281"/>
  <c r="G12" i="280" l="1"/>
  <c r="G13" i="280"/>
  <c r="G14" i="280"/>
  <c r="G15" i="280"/>
  <c r="G16" i="280"/>
  <c r="G17" i="280"/>
  <c r="G12" i="279" l="1"/>
  <c r="G13" i="279"/>
  <c r="G14" i="279"/>
  <c r="G15" i="279"/>
  <c r="G16" i="279"/>
  <c r="G10" i="278" l="1"/>
  <c r="G11" i="278"/>
  <c r="G12" i="278"/>
  <c r="L12" i="277" l="1"/>
  <c r="M12" i="277"/>
  <c r="L13" i="277"/>
  <c r="M13" i="277"/>
  <c r="L14" i="277"/>
  <c r="M14" i="277"/>
  <c r="L15" i="277"/>
  <c r="M15" i="277"/>
  <c r="L16" i="277"/>
  <c r="M16" i="277"/>
  <c r="L17" i="277"/>
  <c r="M17" i="277"/>
  <c r="L18" i="277"/>
  <c r="L10" i="276" l="1"/>
  <c r="M10" i="276" s="1"/>
  <c r="L11" i="276"/>
  <c r="M11" i="276" s="1"/>
  <c r="L12" i="276"/>
  <c r="M12" i="276" s="1"/>
  <c r="L13" i="276"/>
  <c r="M13" i="276" s="1"/>
  <c r="AH13" i="31" l="1"/>
  <c r="AH11" i="31"/>
  <c r="AH14" i="31"/>
  <c r="AH12" i="31"/>
  <c r="AH12" i="8"/>
  <c r="AH13" i="8"/>
  <c r="AH11" i="8"/>
  <c r="AH14" i="8"/>
</calcChain>
</file>

<file path=xl/sharedStrings.xml><?xml version="1.0" encoding="utf-8"?>
<sst xmlns="http://schemas.openxmlformats.org/spreadsheetml/2006/main" count="3907" uniqueCount="725">
  <si>
    <t>LENGVOSIOS ATLETIKOS VARŽYBOS</t>
  </si>
  <si>
    <t>Panevėžys</t>
  </si>
  <si>
    <t>,,NEVĖŽIO TAURĖ"</t>
  </si>
  <si>
    <t>Varžybų vyriausiasis teisėjas</t>
  </si>
  <si>
    <t>PANEVĖŽIO LAF</t>
  </si>
  <si>
    <t>Treneris</t>
  </si>
  <si>
    <t>Kv.l.</t>
  </si>
  <si>
    <t>Rez.</t>
  </si>
  <si>
    <t>Komanda</t>
  </si>
  <si>
    <t>Gim.data</t>
  </si>
  <si>
    <t>Pavardė</t>
  </si>
  <si>
    <t>Vardas</t>
  </si>
  <si>
    <t>B gr.</t>
  </si>
  <si>
    <t xml:space="preserve">Varžybų rekordas </t>
  </si>
  <si>
    <t>A gr.</t>
  </si>
  <si>
    <t>2008 m., Airinė Palšytė (Vilnius)</t>
  </si>
  <si>
    <t>2004 m., Raivydas Stanys (Rokiškis)</t>
  </si>
  <si>
    <t>b/k</t>
  </si>
  <si>
    <t>Mantas</t>
  </si>
  <si>
    <t>Lukas</t>
  </si>
  <si>
    <t>V. Čereška</t>
  </si>
  <si>
    <t>D. Maceikienė</t>
  </si>
  <si>
    <t>1</t>
  </si>
  <si>
    <t>A.Dobregienė</t>
  </si>
  <si>
    <t>Dominyka</t>
  </si>
  <si>
    <t>Stanevičius</t>
  </si>
  <si>
    <t>Kaunas</t>
  </si>
  <si>
    <t>1,70 m</t>
  </si>
  <si>
    <t>1,96 m</t>
  </si>
  <si>
    <t>2006 m., Baiba Krauklite (Murjani)</t>
  </si>
  <si>
    <t>Gim. data</t>
  </si>
  <si>
    <t>Meda</t>
  </si>
  <si>
    <t>Emilija</t>
  </si>
  <si>
    <t>Jančiūraitė</t>
  </si>
  <si>
    <t>Amelita</t>
  </si>
  <si>
    <t>Taujanskaitė</t>
  </si>
  <si>
    <t>A.Gavėnas</t>
  </si>
  <si>
    <t>Gabija</t>
  </si>
  <si>
    <t>Monika</t>
  </si>
  <si>
    <t>R. Salickas</t>
  </si>
  <si>
    <t xml:space="preserve">Gabrielė </t>
  </si>
  <si>
    <t>Cemnolonskytė</t>
  </si>
  <si>
    <t>Eivilė</t>
  </si>
  <si>
    <t>Rytis</t>
  </si>
  <si>
    <t>Dovydas</t>
  </si>
  <si>
    <t>R.Smilgys</t>
  </si>
  <si>
    <t>Rezultatas</t>
  </si>
  <si>
    <t>Nr.</t>
  </si>
  <si>
    <t>Tomas</t>
  </si>
  <si>
    <t>(Panevėžys)</t>
  </si>
  <si>
    <t>2013 m., (A. Kukoris,T. Kairys, R. Palionis, M. Šeštokas)</t>
  </si>
  <si>
    <t>1:34,29</t>
  </si>
  <si>
    <t>1:46,25</t>
  </si>
  <si>
    <t>2016 m.,</t>
  </si>
  <si>
    <t>G.Kaminskaitė, E.Cemnolonskytė, M.Ubeikaitė, G. Galvydytė</t>
  </si>
  <si>
    <t>2016 m., Amelita Taujanskaitė (Šiauliai)</t>
  </si>
  <si>
    <t>Pavelas Fedorenka</t>
  </si>
  <si>
    <t>Šiauliai</t>
  </si>
  <si>
    <t>Alytus</t>
  </si>
  <si>
    <t>Rokiškio r.</t>
  </si>
  <si>
    <t>E.Dilys</t>
  </si>
  <si>
    <t>Vaidas</t>
  </si>
  <si>
    <t>Rasa</t>
  </si>
  <si>
    <t>Diana</t>
  </si>
  <si>
    <t>Čekišova</t>
  </si>
  <si>
    <t>Vertelkaitė</t>
  </si>
  <si>
    <t>2</t>
  </si>
  <si>
    <t>3</t>
  </si>
  <si>
    <t>4</t>
  </si>
  <si>
    <t>5</t>
  </si>
  <si>
    <t>6</t>
  </si>
  <si>
    <t>Laurynas</t>
  </si>
  <si>
    <t>Gytis</t>
  </si>
  <si>
    <t>Kalvelis</t>
  </si>
  <si>
    <t>V.Novikovas</t>
  </si>
  <si>
    <t>Radviliškis</t>
  </si>
  <si>
    <t>Panevėžio raj.</t>
  </si>
  <si>
    <t>Greta</t>
  </si>
  <si>
    <t xml:space="preserve">Panevėžys </t>
  </si>
  <si>
    <t>Ugnė</t>
  </si>
  <si>
    <t>Ieva</t>
  </si>
  <si>
    <t>Bandymai</t>
  </si>
  <si>
    <t>K.Sabalytė</t>
  </si>
  <si>
    <t>Skidzevičius</t>
  </si>
  <si>
    <t>Redas</t>
  </si>
  <si>
    <t>R.Sakalauskienė</t>
  </si>
  <si>
    <t>Kėdainiai</t>
  </si>
  <si>
    <t>Titas</t>
  </si>
  <si>
    <t>2004 m., Sergej Nikolajev (Kaliningradas)</t>
  </si>
  <si>
    <t>Ž. Leskauskas</t>
  </si>
  <si>
    <t>Lipnevičiūtė</t>
  </si>
  <si>
    <t>Gerda</t>
  </si>
  <si>
    <t>Svidraitė</t>
  </si>
  <si>
    <t>Akvilė</t>
  </si>
  <si>
    <t>Airūnė</t>
  </si>
  <si>
    <t>Mindaugas</t>
  </si>
  <si>
    <t>Budrys</t>
  </si>
  <si>
    <t>Ailandas</t>
  </si>
  <si>
    <t>Barauskas</t>
  </si>
  <si>
    <t>Takas</t>
  </si>
  <si>
    <t>Lapelis</t>
  </si>
  <si>
    <t>Aivaras</t>
  </si>
  <si>
    <t>Žiogas</t>
  </si>
  <si>
    <t>E.Žilys</t>
  </si>
  <si>
    <t>Pasvalys</t>
  </si>
  <si>
    <t>Vokietaitis</t>
  </si>
  <si>
    <t>Adomas</t>
  </si>
  <si>
    <t>Sakalauskas</t>
  </si>
  <si>
    <t>Žemaitis</t>
  </si>
  <si>
    <t>Kristijonas</t>
  </si>
  <si>
    <t>Dominykas</t>
  </si>
  <si>
    <t>I. Zabulienė</t>
  </si>
  <si>
    <t>Jankauskas</t>
  </si>
  <si>
    <t>Arnas</t>
  </si>
  <si>
    <t>S. Strelcovas</t>
  </si>
  <si>
    <t>2009 m., Mikas Beliackas (Panevėžys)</t>
  </si>
  <si>
    <t>Varžybų rekordas     6,40 m</t>
  </si>
  <si>
    <t>Zalatoriūtė</t>
  </si>
  <si>
    <t>Karolina</t>
  </si>
  <si>
    <t>Talalaitė</t>
  </si>
  <si>
    <t>Vladas</t>
  </si>
  <si>
    <t>Kunigonis</t>
  </si>
  <si>
    <t>Edgaras</t>
  </si>
  <si>
    <t>Radzevičius</t>
  </si>
  <si>
    <t>Šedys</t>
  </si>
  <si>
    <t>Kristupas</t>
  </si>
  <si>
    <t>Seikauskas</t>
  </si>
  <si>
    <t>Elonas</t>
  </si>
  <si>
    <t>Dalinskas</t>
  </si>
  <si>
    <t>V. Šmidtas</t>
  </si>
  <si>
    <t>Karza</t>
  </si>
  <si>
    <t>R.Bindokienė</t>
  </si>
  <si>
    <t>Marius</t>
  </si>
  <si>
    <t>Jokūbas</t>
  </si>
  <si>
    <t>Matas</t>
  </si>
  <si>
    <t>Edvinas</t>
  </si>
  <si>
    <t>Marijampolė</t>
  </si>
  <si>
    <t>V. Žiedienė, J. Spudis</t>
  </si>
  <si>
    <t>Kazlauskaitė</t>
  </si>
  <si>
    <t xml:space="preserve">             B gr.</t>
  </si>
  <si>
    <t>(0.762-8.50)</t>
  </si>
  <si>
    <t>2016 m., Beatričė Juškevičiūtė (Kaunas)</t>
  </si>
  <si>
    <t xml:space="preserve">Varžybų rekordas      8,77 </t>
  </si>
  <si>
    <t>Kamilė</t>
  </si>
  <si>
    <t>K. Mačėnas</t>
  </si>
  <si>
    <t>Žižmantaitė</t>
  </si>
  <si>
    <t>Čeponytė</t>
  </si>
  <si>
    <t>L. Maceika</t>
  </si>
  <si>
    <t>Vėjūnė Gražvilė</t>
  </si>
  <si>
    <t>Šablickas</t>
  </si>
  <si>
    <t xml:space="preserve">                      2015 m., Edijs Lācis (Iecva)</t>
  </si>
  <si>
    <t xml:space="preserve">Varžybų rekordas     8,65 </t>
  </si>
  <si>
    <t>1 bėgimas</t>
  </si>
  <si>
    <t>Gertas</t>
  </si>
  <si>
    <t>Kornelijus</t>
  </si>
  <si>
    <t xml:space="preserve">           B gr.</t>
  </si>
  <si>
    <t>60 m barjerinis bėgimas jauniams</t>
  </si>
  <si>
    <t>2012 m., Algirdas Stuknys (Kaunas)</t>
  </si>
  <si>
    <t xml:space="preserve">Varžybų rekordas   8,11 </t>
  </si>
  <si>
    <t>Miglė</t>
  </si>
  <si>
    <t>bėgimas iš</t>
  </si>
  <si>
    <t>Petrauskaitė</t>
  </si>
  <si>
    <t>Gabrielė</t>
  </si>
  <si>
    <t>Inga</t>
  </si>
  <si>
    <t>Rimkutė</t>
  </si>
  <si>
    <t>Deimantė</t>
  </si>
  <si>
    <t>D.Urbonienė</t>
  </si>
  <si>
    <t>Lenkauskaitė</t>
  </si>
  <si>
    <t>Dovilė</t>
  </si>
  <si>
    <t>Rez.fin.</t>
  </si>
  <si>
    <t>Rez.p.b.</t>
  </si>
  <si>
    <t>2003-</t>
  </si>
  <si>
    <t>Urtė</t>
  </si>
  <si>
    <t>Sidaraitė</t>
  </si>
  <si>
    <t>Aistė</t>
  </si>
  <si>
    <t>Viktorija</t>
  </si>
  <si>
    <t>Babrauskaitė</t>
  </si>
  <si>
    <t>Paula</t>
  </si>
  <si>
    <t>Mykolaitytė</t>
  </si>
  <si>
    <t>Kornelija</t>
  </si>
  <si>
    <t>R.Jakubauskas, S.Bajorinaitė</t>
  </si>
  <si>
    <t xml:space="preserve">Panevėžys-Tauragė </t>
  </si>
  <si>
    <t>Ručenko</t>
  </si>
  <si>
    <t>Vesta</t>
  </si>
  <si>
    <t>Lukšytė</t>
  </si>
  <si>
    <t xml:space="preserve">Dija </t>
  </si>
  <si>
    <t>Mikalauskaitė</t>
  </si>
  <si>
    <t xml:space="preserve">Austėja </t>
  </si>
  <si>
    <t>Zuikytė</t>
  </si>
  <si>
    <t>Mikalajūnaitė</t>
  </si>
  <si>
    <t>Germantė</t>
  </si>
  <si>
    <t>Mitraitė</t>
  </si>
  <si>
    <t>Trečiokaitė</t>
  </si>
  <si>
    <t>Joginta</t>
  </si>
  <si>
    <t>Jablonskaitė</t>
  </si>
  <si>
    <t>Milda</t>
  </si>
  <si>
    <t>2005 m., Jana Nosova (Kaunas)</t>
  </si>
  <si>
    <t xml:space="preserve">Varžybų rekordas  7,92  </t>
  </si>
  <si>
    <t>Kasparas</t>
  </si>
  <si>
    <t>Martynas</t>
  </si>
  <si>
    <t>Čelkis</t>
  </si>
  <si>
    <t>Jurkevičius</t>
  </si>
  <si>
    <t>Lavinskas</t>
  </si>
  <si>
    <t>Žukauskas</t>
  </si>
  <si>
    <t>2013 m., Mantas Šeštokas (Panevėžys)</t>
  </si>
  <si>
    <t xml:space="preserve">Varžybų rekordas   7,05 </t>
  </si>
  <si>
    <t>Dimša</t>
  </si>
  <si>
    <t>Leonavičius</t>
  </si>
  <si>
    <t>Airidas</t>
  </si>
  <si>
    <t>Miknius</t>
  </si>
  <si>
    <t>Valaitis</t>
  </si>
  <si>
    <t>Darius</t>
  </si>
  <si>
    <t>Matulevičius</t>
  </si>
  <si>
    <t>Šarkus</t>
  </si>
  <si>
    <t>Krapukaitis</t>
  </si>
  <si>
    <t>Jančiauskas</t>
  </si>
  <si>
    <t>Justinas</t>
  </si>
  <si>
    <t>Babinskas</t>
  </si>
  <si>
    <t>Julius</t>
  </si>
  <si>
    <t>Berdešius</t>
  </si>
  <si>
    <t>Nedas</t>
  </si>
  <si>
    <t>Jasnauskas</t>
  </si>
  <si>
    <t>Normantas</t>
  </si>
  <si>
    <t>Vaitkevičius</t>
  </si>
  <si>
    <t>Adas</t>
  </si>
  <si>
    <t>Rez.f.</t>
  </si>
  <si>
    <t>2010 m., Arnas Dilinskis (Kėdainiai)</t>
  </si>
  <si>
    <t xml:space="preserve">Varžybų rekordas   7,33 </t>
  </si>
  <si>
    <t>Tenenytė</t>
  </si>
  <si>
    <t>2012 m., Neringa Gedaminskaitė (Pasvalys)</t>
  </si>
  <si>
    <r>
      <t xml:space="preserve">Varžybų rekordas </t>
    </r>
    <r>
      <rPr>
        <sz val="10"/>
        <rFont val="Arial"/>
        <family val="2"/>
      </rPr>
      <t xml:space="preserve">      5,89 m</t>
    </r>
  </si>
  <si>
    <t>Tadas</t>
  </si>
  <si>
    <t>Samanta</t>
  </si>
  <si>
    <t>Banionytė</t>
  </si>
  <si>
    <t xml:space="preserve">A.Sniečkus </t>
  </si>
  <si>
    <t>Garbauskaitė</t>
  </si>
  <si>
    <t>Mincytė</t>
  </si>
  <si>
    <t xml:space="preserve">Aurimas </t>
  </si>
  <si>
    <t>VIETA</t>
  </si>
  <si>
    <t>2009 m., Jogailė Petrokaitė (Raseiniai)</t>
  </si>
  <si>
    <r>
      <t xml:space="preserve">Varžybų rekordas       </t>
    </r>
    <r>
      <rPr>
        <sz val="10"/>
        <rFont val="Arial Narrow"/>
        <family val="2"/>
      </rPr>
      <t xml:space="preserve"> </t>
    </r>
    <r>
      <rPr>
        <sz val="10"/>
        <rFont val="Arial"/>
        <family val="2"/>
      </rPr>
      <t>5,52 m</t>
    </r>
  </si>
  <si>
    <t>D. Šaučikovas</t>
  </si>
  <si>
    <t>Mikelionytė</t>
  </si>
  <si>
    <t>J. Beržanskis</t>
  </si>
  <si>
    <t>Čekanauskaitė</t>
  </si>
  <si>
    <t>Jaroševičiūtė</t>
  </si>
  <si>
    <t>Evilija</t>
  </si>
  <si>
    <t>Adomonytė</t>
  </si>
  <si>
    <t>Evita</t>
  </si>
  <si>
    <t>Balčiūnaitė</t>
  </si>
  <si>
    <t>Justina</t>
  </si>
  <si>
    <t>Laurinavičiūtė</t>
  </si>
  <si>
    <t>Kunigonytė</t>
  </si>
  <si>
    <t>Evelina</t>
  </si>
  <si>
    <t>2007 m., Živilė Brokoriūtė (Klaipėda)</t>
  </si>
  <si>
    <t xml:space="preserve">Varžybų rekordas     25,90 </t>
  </si>
  <si>
    <t>Kazlauskas</t>
  </si>
  <si>
    <t>Augustinas</t>
  </si>
  <si>
    <t>b.k.</t>
  </si>
  <si>
    <t>Jatužis</t>
  </si>
  <si>
    <t>Deividas</t>
  </si>
  <si>
    <t>Varžybų rekordas    22,36</t>
  </si>
  <si>
    <t>G.Kasputis</t>
  </si>
  <si>
    <t>Žymantas</t>
  </si>
  <si>
    <t xml:space="preserve">Lukas </t>
  </si>
  <si>
    <t>D.Jankauskaitė,N.Sabaliauskienė</t>
  </si>
  <si>
    <t>2008 m., Domantas Žalga (Panevėžys)</t>
  </si>
  <si>
    <t>Varžybų rekordas   23,11</t>
  </si>
  <si>
    <t>Bartkevičiūtė</t>
  </si>
  <si>
    <t>L.Balsytė</t>
  </si>
  <si>
    <t>Šimkevičiūtė</t>
  </si>
  <si>
    <t>Rosita</t>
  </si>
  <si>
    <t>Naujokaitė</t>
  </si>
  <si>
    <t>2016 m., Gabija Galvydytė (Panevėžys-Jonava)</t>
  </si>
  <si>
    <t>1:34.32</t>
  </si>
  <si>
    <t>Gasickaitė</t>
  </si>
  <si>
    <t>Agota</t>
  </si>
  <si>
    <t>Mitkutė</t>
  </si>
  <si>
    <t xml:space="preserve">2012 m., Dovilė Stoškutė (Panevėžys) </t>
  </si>
  <si>
    <t>1:38,65</t>
  </si>
  <si>
    <t>Balčius</t>
  </si>
  <si>
    <t>Armandas</t>
  </si>
  <si>
    <t>A.Sniečkus</t>
  </si>
  <si>
    <t>Vilius</t>
  </si>
  <si>
    <t>Domantas</t>
  </si>
  <si>
    <t>2004 m., Dimitrijs Jurkevičs (Daugavpils)</t>
  </si>
  <si>
    <t>1:22,85</t>
  </si>
  <si>
    <t>Janiulis</t>
  </si>
  <si>
    <t>Dabranavičius</t>
  </si>
  <si>
    <t>R. Razmaitė, A. Kitanov</t>
  </si>
  <si>
    <t>Baliutavičius</t>
  </si>
  <si>
    <t>Ignas</t>
  </si>
  <si>
    <t>Bindokas</t>
  </si>
  <si>
    <t>Juozas</t>
  </si>
  <si>
    <t>2013 m.,Ernest Kolendo (Vilnius)</t>
  </si>
  <si>
    <t>Simona</t>
  </si>
  <si>
    <t>Ramoškaitė</t>
  </si>
  <si>
    <t>Eimantė</t>
  </si>
  <si>
    <t>Petraškaitė</t>
  </si>
  <si>
    <t>2004 m., Marina Kotovič (Kaliningradas)</t>
  </si>
  <si>
    <t>2:52,5</t>
  </si>
  <si>
    <t>Vaištaraitė</t>
  </si>
  <si>
    <t>Raistė</t>
  </si>
  <si>
    <t>Kneižytė</t>
  </si>
  <si>
    <t>Janušaitė</t>
  </si>
  <si>
    <t>Deima</t>
  </si>
  <si>
    <t>2015 m., Gabija Galvydytė (Panevėžys-Jonava)</t>
  </si>
  <si>
    <t>3:08,15</t>
  </si>
  <si>
    <t>R.Razmaitė, A.Kitanov</t>
  </si>
  <si>
    <t xml:space="preserve">Benas </t>
  </si>
  <si>
    <t>Janonis</t>
  </si>
  <si>
    <t>Kriukovskis</t>
  </si>
  <si>
    <t>Brundza</t>
  </si>
  <si>
    <t>2:32,2</t>
  </si>
  <si>
    <t>Miliūnas</t>
  </si>
  <si>
    <t>Modestas</t>
  </si>
  <si>
    <t>Armanavičius</t>
  </si>
  <si>
    <t>Bačiulis</t>
  </si>
  <si>
    <t>2013 m., Ernest Kolendo (Vilnius)</t>
  </si>
  <si>
    <t>2:45,27</t>
  </si>
  <si>
    <t>2018 metų vasario mėn. 23 diena</t>
  </si>
  <si>
    <t>Mantas Kuchalskis</t>
  </si>
  <si>
    <t>60 m bėgimas jaunutėms (2003 m. g. ir jaunesnėms)</t>
  </si>
  <si>
    <t>60 m bėgimas jaunėms (2001-2002 m. g.)</t>
  </si>
  <si>
    <t>2018-02-23</t>
  </si>
  <si>
    <t xml:space="preserve">XXX TARPTAUTINĖS </t>
  </si>
  <si>
    <t>60 m bėgimas jaunučiams  (2003 m.g. ir jaunesniems)</t>
  </si>
  <si>
    <t>60 m bėgimas jauniams (2001-2002 m.g.)</t>
  </si>
  <si>
    <t>200 m bėgimas jaunutėms (2003 m. g. ir jaunesnėms)</t>
  </si>
  <si>
    <t>200 m bėgimas jaunėms (2001-2002 m. g.)</t>
  </si>
  <si>
    <t>200 m bėgimas jaunučiams (2003 m. g. ir jaunesniems)</t>
  </si>
  <si>
    <t>200 m bėgimas jauniams (2001-2002 m. g.)</t>
  </si>
  <si>
    <t>4 x 200 m estafetinis bėgimas merginoms (2001 m. g. ir jaunesnėms)</t>
  </si>
  <si>
    <t>4 x 200 m estafetinis bėgimas vaikinams (2001 m. g. ir jaunesniems)</t>
  </si>
  <si>
    <t>600 m bėgimas jaunutėms (2003 m. ir jaunesnėms)</t>
  </si>
  <si>
    <t>600 m bėgimas jaunėms (2001-2002 m.g.)</t>
  </si>
  <si>
    <t>600 m bėgimas jaunučiams (2003 m.g. ir jaunesniems)</t>
  </si>
  <si>
    <t>600 m bėgimas jauniams (2001-2002 m.g.)</t>
  </si>
  <si>
    <t>1000 m bėgimas jaunutėms (2003 m. g. ir jaunesnėms)</t>
  </si>
  <si>
    <t>1000 m bėgimas jaunėms (2001-2002 m.g.)</t>
  </si>
  <si>
    <t>1000 m bėgimas jaunučiams (2003 m.g. ir jaunesniems)</t>
  </si>
  <si>
    <t>1000 m bėgimas jauniams (2001-2002 m.g.)</t>
  </si>
  <si>
    <r>
      <t xml:space="preserve">60 m barjerinis bėgimas jaunutėms (2003 m. g. ir jaunesnėms) </t>
    </r>
    <r>
      <rPr>
        <b/>
        <sz val="10"/>
        <rFont val="Times New Roman"/>
        <family val="1"/>
      </rPr>
      <t xml:space="preserve">(0.762-8,00)        </t>
    </r>
    <r>
      <rPr>
        <b/>
        <sz val="12"/>
        <rFont val="Times New Roman"/>
        <family val="1"/>
      </rPr>
      <t>A gr.</t>
    </r>
  </si>
  <si>
    <t>60 m barjerinis bėgimas jaunėms (2001-2002 m. g.)</t>
  </si>
  <si>
    <r>
      <t>60 m barjerinis bėgimas jaunučiams (2003 m. g. ir jaunesniems)</t>
    </r>
    <r>
      <rPr>
        <b/>
        <sz val="10"/>
        <rFont val="Times New Roman"/>
        <family val="1"/>
      </rPr>
      <t xml:space="preserve"> (0.84-8.50)               </t>
    </r>
    <r>
      <rPr>
        <b/>
        <sz val="12"/>
        <rFont val="Times New Roman"/>
        <family val="1"/>
      </rPr>
      <t xml:space="preserve"> A gr.</t>
    </r>
  </si>
  <si>
    <r>
      <t xml:space="preserve">(2001-2002 m. g.) </t>
    </r>
    <r>
      <rPr>
        <b/>
        <sz val="10"/>
        <rFont val="Times New Roman"/>
        <family val="1"/>
      </rPr>
      <t>(0.914-9.14)</t>
    </r>
  </si>
  <si>
    <t>Šuolis į aukštį jaunutėms (2003 m. g. ir jaunesnėms)</t>
  </si>
  <si>
    <t>Šuolis į aukštį jaunėms (2001-2002 m.g.)</t>
  </si>
  <si>
    <t>Šuolis į tolį jaunutėms  (2003 m. g. ir jaunesnėms)</t>
  </si>
  <si>
    <t>Šuolis į tolį jaunėms  (2001-2002 m.g.)</t>
  </si>
  <si>
    <t>Šuolis į tolį jaunučiams (2003 m.g. ir jaunesniems)</t>
  </si>
  <si>
    <t>Šuolis į tolį jauniams (2001-2002 m.g.)</t>
  </si>
  <si>
    <t>Varžybų rekordas     9,18</t>
  </si>
  <si>
    <t>2016 m., Vėjūnė Gražvilė Kazlauskaitė (Šiauliai)</t>
  </si>
  <si>
    <t>Varžybų rekordas   7,77</t>
  </si>
  <si>
    <t>2017 m., Akvilė Andriukaitytė (Šakiai)</t>
  </si>
  <si>
    <t>Varžybų rekordas   24,72</t>
  </si>
  <si>
    <t>Biržų KKSC</t>
  </si>
  <si>
    <t>Elina</t>
  </si>
  <si>
    <t>Budrytė</t>
  </si>
  <si>
    <t>Rimiškytė</t>
  </si>
  <si>
    <t>R.Jakubauskas, E.Barisienė</t>
  </si>
  <si>
    <t>Šauva</t>
  </si>
  <si>
    <t>Z.Peleckienė</t>
  </si>
  <si>
    <t>Dija</t>
  </si>
  <si>
    <t>Kupiškio KKSC</t>
  </si>
  <si>
    <t>V. Barvičiūtė</t>
  </si>
  <si>
    <t>Stankevičiūtė</t>
  </si>
  <si>
    <t>N. Daugėlienė</t>
  </si>
  <si>
    <t>Mančianskytė</t>
  </si>
  <si>
    <t>Radvilė</t>
  </si>
  <si>
    <t>Gailiūnaitė</t>
  </si>
  <si>
    <t>N.Gedgaudienė,O.Pavilionienė</t>
  </si>
  <si>
    <t>Ulčinaitė</t>
  </si>
  <si>
    <t>L. Roikienė</t>
  </si>
  <si>
    <t>Bakutytė</t>
  </si>
  <si>
    <t>Gilmina</t>
  </si>
  <si>
    <t>Mičiūdaitė</t>
  </si>
  <si>
    <t>E. Barisienė</t>
  </si>
  <si>
    <t>Modesta</t>
  </si>
  <si>
    <t>Čiukšytė</t>
  </si>
  <si>
    <t>Paulina</t>
  </si>
  <si>
    <t>Staškutė</t>
  </si>
  <si>
    <t>Vakarė</t>
  </si>
  <si>
    <t>Tumelytė</t>
  </si>
  <si>
    <t>9.11</t>
  </si>
  <si>
    <t>Kuprinskaitė</t>
  </si>
  <si>
    <t xml:space="preserve">Viltė </t>
  </si>
  <si>
    <t>Vaitkevičiūtė</t>
  </si>
  <si>
    <t>Mažeikaitė</t>
  </si>
  <si>
    <t>Aleknavičiūtė</t>
  </si>
  <si>
    <t>Radzevičiūtė</t>
  </si>
  <si>
    <t>G.Janušauskas, R.Bindokienė</t>
  </si>
  <si>
    <t>Jaselskytė</t>
  </si>
  <si>
    <t>Čegytė</t>
  </si>
  <si>
    <t>D. Vrubliauskas</t>
  </si>
  <si>
    <t>Merė Luiza</t>
  </si>
  <si>
    <t>N.Daugėlienė</t>
  </si>
  <si>
    <t>Amanda</t>
  </si>
  <si>
    <t>Žarnauskaitė</t>
  </si>
  <si>
    <t>Stasiūnaitė</t>
  </si>
  <si>
    <t>Karina</t>
  </si>
  <si>
    <t>Eva</t>
  </si>
  <si>
    <t>Stankutė</t>
  </si>
  <si>
    <t>Janutėnaitė</t>
  </si>
  <si>
    <t>Aneta</t>
  </si>
  <si>
    <t>Sokolina</t>
  </si>
  <si>
    <t>Naulytė</t>
  </si>
  <si>
    <t>G.Poška</t>
  </si>
  <si>
    <t>Lupeikytė</t>
  </si>
  <si>
    <t>V.Šmidtas, V.Rasiukevičienė</t>
  </si>
  <si>
    <t>Kotryna Emilija</t>
  </si>
  <si>
    <t>Peštenytė</t>
  </si>
  <si>
    <t>R. Kergytė-Dauskurdienė</t>
  </si>
  <si>
    <t>Emilė</t>
  </si>
  <si>
    <t>Kazimieraitytė</t>
  </si>
  <si>
    <t>Šiauliai-Joniškis</t>
  </si>
  <si>
    <t>V.Butautienė, D. Maceikienė, M.Malinauskas</t>
  </si>
  <si>
    <t>28,05</t>
  </si>
  <si>
    <t>O.Pavilionienė,N. Gedgaudienė</t>
  </si>
  <si>
    <t>Bičkutė</t>
  </si>
  <si>
    <t>Juana</t>
  </si>
  <si>
    <t>Montvilaitė</t>
  </si>
  <si>
    <t>26,09</t>
  </si>
  <si>
    <t>Taraškevičiūtė</t>
  </si>
  <si>
    <t>Neda</t>
  </si>
  <si>
    <t>Galginaitė</t>
  </si>
  <si>
    <t>Kelmės raj.</t>
  </si>
  <si>
    <t>27,14</t>
  </si>
  <si>
    <t>Austėja</t>
  </si>
  <si>
    <t>29,95</t>
  </si>
  <si>
    <t>27,35</t>
  </si>
  <si>
    <t>Slavickaitė</t>
  </si>
  <si>
    <t>V.Komisaraitis, J.Kasputienė</t>
  </si>
  <si>
    <t>Kozlova</t>
  </si>
  <si>
    <t>Kuprijanovaitė</t>
  </si>
  <si>
    <t>N.Gedgaudienė, O.Pavilionienė</t>
  </si>
  <si>
    <t>32.64</t>
  </si>
  <si>
    <t>Sanita</t>
  </si>
  <si>
    <t>Juozapaitytė</t>
  </si>
  <si>
    <t>Justė</t>
  </si>
  <si>
    <t>Vaičiulionytė</t>
  </si>
  <si>
    <t>Vytautė</t>
  </si>
  <si>
    <t>Pociūtė</t>
  </si>
  <si>
    <t>Rugilė</t>
  </si>
  <si>
    <t>Joniškytė</t>
  </si>
  <si>
    <t>Rimkevičiūtė</t>
  </si>
  <si>
    <t>N.Daugelienė</t>
  </si>
  <si>
    <t>Kirkytė</t>
  </si>
  <si>
    <t>31,20</t>
  </si>
  <si>
    <t>Šiauliai, Alytus</t>
  </si>
  <si>
    <t>R.Razmaitė, A.Kitanov, V. Šmidtas</t>
  </si>
  <si>
    <t>T.Belko</t>
  </si>
  <si>
    <t>Pranaitytė</t>
  </si>
  <si>
    <t>Sundejevaitė</t>
  </si>
  <si>
    <t>Šarūnė</t>
  </si>
  <si>
    <t>Piktūrnaitė</t>
  </si>
  <si>
    <t>Giedrė</t>
  </si>
  <si>
    <t>Strelkauskaitė</t>
  </si>
  <si>
    <t xml:space="preserve">Ieva </t>
  </si>
  <si>
    <t>Bajorinaitė</t>
  </si>
  <si>
    <t>1.50,57</t>
  </si>
  <si>
    <t>1:55,0</t>
  </si>
  <si>
    <t>R.Razmaitė, A.Kitanov,</t>
  </si>
  <si>
    <t>Karinauskaitė</t>
  </si>
  <si>
    <t>D.Jankauskaitė, N.Sabaliauskienė</t>
  </si>
  <si>
    <t>Gilytė</t>
  </si>
  <si>
    <t>Vaišvilaitė</t>
  </si>
  <si>
    <t>Vasikonytė</t>
  </si>
  <si>
    <t>Koregina</t>
  </si>
  <si>
    <t>Dirsytė</t>
  </si>
  <si>
    <t>O.Pavilionienė, N.Gedgaudienė</t>
  </si>
  <si>
    <t>Žurauskaitė</t>
  </si>
  <si>
    <t>A.Dobregienė, E. Barisienė</t>
  </si>
  <si>
    <t>Jurgita</t>
  </si>
  <si>
    <t>Juknevičiūtė</t>
  </si>
  <si>
    <t>Martyna</t>
  </si>
  <si>
    <t>Paulauskaitė</t>
  </si>
  <si>
    <t>V.Kiaukaks</t>
  </si>
  <si>
    <t>Gertrūda</t>
  </si>
  <si>
    <t>Petrulytė</t>
  </si>
  <si>
    <t>Busilaitė</t>
  </si>
  <si>
    <t>G.Kraujelienė</t>
  </si>
  <si>
    <t>Saprončikaitė</t>
  </si>
  <si>
    <t>Gedgaudaitė</t>
  </si>
  <si>
    <t>G.Janušauskas, O.Živilaitė</t>
  </si>
  <si>
    <t>Vaiva</t>
  </si>
  <si>
    <t>Chimičiūtė</t>
  </si>
  <si>
    <t xml:space="preserve">Meda </t>
  </si>
  <si>
    <t>Tribuišytė</t>
  </si>
  <si>
    <t>Menkevičiūtė</t>
  </si>
  <si>
    <t>Buzas</t>
  </si>
  <si>
    <t>Elektrėnų S.S.C.</t>
  </si>
  <si>
    <t>Irma Ivoškienė</t>
  </si>
  <si>
    <t>Artūras</t>
  </si>
  <si>
    <t>Saveljevas</t>
  </si>
  <si>
    <t>Švenčionių r.</t>
  </si>
  <si>
    <t>Z. Zenkevičius</t>
  </si>
  <si>
    <t>Mančinskas</t>
  </si>
  <si>
    <t>Šermukšnis</t>
  </si>
  <si>
    <t>Denisas</t>
  </si>
  <si>
    <t>Belčenkov</t>
  </si>
  <si>
    <t>Ražinskas</t>
  </si>
  <si>
    <t>Kavaliauskas</t>
  </si>
  <si>
    <t>Miškinis</t>
  </si>
  <si>
    <t>Rolandas</t>
  </si>
  <si>
    <t>Tichonovičius</t>
  </si>
  <si>
    <t>Šipšinskas</t>
  </si>
  <si>
    <t>Kipras</t>
  </si>
  <si>
    <t>Vakaris</t>
  </si>
  <si>
    <t>Toleikis</t>
  </si>
  <si>
    <t xml:space="preserve">Matas </t>
  </si>
  <si>
    <t>Lavrukėnas</t>
  </si>
  <si>
    <t>Jurys</t>
  </si>
  <si>
    <t>Jakštys</t>
  </si>
  <si>
    <t>Nojus</t>
  </si>
  <si>
    <t>Dainius</t>
  </si>
  <si>
    <t>Rudzinskis</t>
  </si>
  <si>
    <t>Vinskevičius</t>
  </si>
  <si>
    <t>Dambrauskas</t>
  </si>
  <si>
    <t>Deivydas</t>
  </si>
  <si>
    <t>Babrauskas</t>
  </si>
  <si>
    <t xml:space="preserve">Armandas </t>
  </si>
  <si>
    <t>P. Šaučikovas,  M. Malinauskas</t>
  </si>
  <si>
    <t>b.k</t>
  </si>
  <si>
    <t>Navickas</t>
  </si>
  <si>
    <t>23,31</t>
  </si>
  <si>
    <t>Linas</t>
  </si>
  <si>
    <t>Buragas</t>
  </si>
  <si>
    <t>G.Janušauskas, V.Komisaraitis</t>
  </si>
  <si>
    <t>Gegieckas</t>
  </si>
  <si>
    <t>Antanas</t>
  </si>
  <si>
    <t>Zakarka</t>
  </si>
  <si>
    <t>Matijošius</t>
  </si>
  <si>
    <t>23,36</t>
  </si>
  <si>
    <t>Kulda</t>
  </si>
  <si>
    <t>bk</t>
  </si>
  <si>
    <t>Augustas</t>
  </si>
  <si>
    <t>Šleinius</t>
  </si>
  <si>
    <t>Algimantas</t>
  </si>
  <si>
    <t>Vėževičius</t>
  </si>
  <si>
    <t>24.9</t>
  </si>
  <si>
    <t xml:space="preserve">Mantvydas </t>
  </si>
  <si>
    <t>Glazauskas</t>
  </si>
  <si>
    <t>24.92</t>
  </si>
  <si>
    <t>Kiškis</t>
  </si>
  <si>
    <t>P. Fedorenka</t>
  </si>
  <si>
    <t>Aringas</t>
  </si>
  <si>
    <t>Bačianskas</t>
  </si>
  <si>
    <t>26,45</t>
  </si>
  <si>
    <t>Šiušė</t>
  </si>
  <si>
    <t>27,85</t>
  </si>
  <si>
    <t>2003-04.21</t>
  </si>
  <si>
    <t>Jakimavičius</t>
  </si>
  <si>
    <t>Ašmena</t>
  </si>
  <si>
    <t>A. Valatkevičius</t>
  </si>
  <si>
    <t>Alanas</t>
  </si>
  <si>
    <t>Edgar</t>
  </si>
  <si>
    <t>Šupo</t>
  </si>
  <si>
    <t>Tomaš</t>
  </si>
  <si>
    <t>Pozlevič</t>
  </si>
  <si>
    <t>Joringis</t>
  </si>
  <si>
    <t>Mankus</t>
  </si>
  <si>
    <t>Baranauskas</t>
  </si>
  <si>
    <t>Simas</t>
  </si>
  <si>
    <t>Sabeckis</t>
  </si>
  <si>
    <t>Vaškevičius</t>
  </si>
  <si>
    <t>Smoliarovas</t>
  </si>
  <si>
    <t xml:space="preserve">Sandrijus </t>
  </si>
  <si>
    <t>Labanauskas</t>
  </si>
  <si>
    <t>16</t>
  </si>
  <si>
    <t>Talalas</t>
  </si>
  <si>
    <t>N.Gedgaudienė</t>
  </si>
  <si>
    <t>Marijus</t>
  </si>
  <si>
    <t>Dranginis</t>
  </si>
  <si>
    <t>Erik</t>
  </si>
  <si>
    <t>Černiavski</t>
  </si>
  <si>
    <t>Mikas</t>
  </si>
  <si>
    <t>Makušinas</t>
  </si>
  <si>
    <t>Eimis</t>
  </si>
  <si>
    <t>Tamoliūnas</t>
  </si>
  <si>
    <t>Brazdžiūnas</t>
  </si>
  <si>
    <t>Domas</t>
  </si>
  <si>
    <t>Gailevičius</t>
  </si>
  <si>
    <t xml:space="preserve">     Alanas</t>
  </si>
  <si>
    <t>Martas</t>
  </si>
  <si>
    <t>Damažeckas</t>
  </si>
  <si>
    <t>Ronaldas</t>
  </si>
  <si>
    <t>Krasauskas</t>
  </si>
  <si>
    <t>Stasiūnas</t>
  </si>
  <si>
    <t>Markas</t>
  </si>
  <si>
    <t>Juškys</t>
  </si>
  <si>
    <t>R. Kondratienė</t>
  </si>
  <si>
    <t>Kalanbetas</t>
  </si>
  <si>
    <t>Rečiūnas</t>
  </si>
  <si>
    <t>Vaitekūnas</t>
  </si>
  <si>
    <t>Mugulis</t>
  </si>
  <si>
    <t>Varžybų vyriausiasis sekretorius</t>
  </si>
  <si>
    <t>Otilija</t>
  </si>
  <si>
    <t>Končiūtė</t>
  </si>
  <si>
    <t>A. Gavėnas</t>
  </si>
  <si>
    <t>Šuolis į aukštį jaunučiams (2003 m.g. ir jaunesniems)</t>
  </si>
  <si>
    <t>Dauparaitė</t>
  </si>
  <si>
    <t>x</t>
  </si>
  <si>
    <t>-</t>
  </si>
  <si>
    <t>Vieta</t>
  </si>
  <si>
    <t>Varžybų rekordas    7,10 m</t>
  </si>
  <si>
    <t>Lelevičiūtė</t>
  </si>
  <si>
    <t>Gintarė</t>
  </si>
  <si>
    <t>X</t>
  </si>
  <si>
    <t>I. Michejeva</t>
  </si>
  <si>
    <t>Kaniušaitė</t>
  </si>
  <si>
    <t>Gabrielė Justina</t>
  </si>
  <si>
    <t>V.L.Maleckiai</t>
  </si>
  <si>
    <t>Čėsnaitė</t>
  </si>
  <si>
    <t>Ieva Florijona</t>
  </si>
  <si>
    <t>J.Radžius, B.Mulskis</t>
  </si>
  <si>
    <t>Vilnius-Vilkyčiai</t>
  </si>
  <si>
    <t xml:space="preserve">J.Radžius, R.Šinkūnas </t>
  </si>
  <si>
    <t>Vilnius-Rokiškis</t>
  </si>
  <si>
    <t>Rudytė</t>
  </si>
  <si>
    <t>Sonata</t>
  </si>
  <si>
    <t xml:space="preserve">Rutulio stūmimas jaunėms (2001-2002 m.g.) (3 kg) </t>
  </si>
  <si>
    <t>2015 m., Agnė Jonkutė (Vilnius - Joniškis)</t>
  </si>
  <si>
    <r>
      <t xml:space="preserve">Varžybų rekordas  </t>
    </r>
    <r>
      <rPr>
        <sz val="10"/>
        <rFont val="Arial"/>
        <family val="2"/>
      </rPr>
      <t>14,38 m</t>
    </r>
    <r>
      <rPr>
        <sz val="8"/>
        <rFont val="Arial"/>
        <family val="2"/>
      </rPr>
      <t xml:space="preserve"> (3 kg)</t>
    </r>
    <r>
      <rPr>
        <sz val="10"/>
        <rFont val="Arial"/>
        <family val="2"/>
      </rPr>
      <t xml:space="preserve"> </t>
    </r>
  </si>
  <si>
    <t>2009 m., Laura Gedminaitė (Vilnius - Tauragė)</t>
  </si>
  <si>
    <r>
      <t xml:space="preserve">Varžybų rekordas  </t>
    </r>
    <r>
      <rPr>
        <sz val="10"/>
        <rFont val="Arial"/>
        <family val="2"/>
      </rPr>
      <t xml:space="preserve">13,37 m </t>
    </r>
    <r>
      <rPr>
        <sz val="8"/>
        <rFont val="Arial"/>
        <family val="2"/>
      </rPr>
      <t>(4 kg)</t>
    </r>
  </si>
  <si>
    <t>1,35</t>
  </si>
  <si>
    <t>1,40</t>
  </si>
  <si>
    <t>1,45</t>
  </si>
  <si>
    <t>1,50</t>
  </si>
  <si>
    <t>1,55</t>
  </si>
  <si>
    <t>1,60</t>
  </si>
  <si>
    <t>1,65</t>
  </si>
  <si>
    <t>1,70</t>
  </si>
  <si>
    <t>1,73</t>
  </si>
  <si>
    <t>O</t>
  </si>
  <si>
    <t>DNS</t>
  </si>
  <si>
    <t>Mačiūnaitė</t>
  </si>
  <si>
    <t xml:space="preserve">Ugnė </t>
  </si>
  <si>
    <t>K. Jasinskaitė</t>
  </si>
  <si>
    <t>Garuckaitė</t>
  </si>
  <si>
    <t>Severina</t>
  </si>
  <si>
    <t>Pavilionytė</t>
  </si>
  <si>
    <t>Beata</t>
  </si>
  <si>
    <t>Paškonytė</t>
  </si>
  <si>
    <t>Melita</t>
  </si>
  <si>
    <t>Malonytė</t>
  </si>
  <si>
    <t xml:space="preserve">Gabija </t>
  </si>
  <si>
    <t>Sungailaitė</t>
  </si>
  <si>
    <t>R.Šinkūnas</t>
  </si>
  <si>
    <t>Stuglytė</t>
  </si>
  <si>
    <t>Šutaitė</t>
  </si>
  <si>
    <t xml:space="preserve">Rutulio stūmimas jaunutėms (2003 m.g. ir jaunesnėms) (3 kg) </t>
  </si>
  <si>
    <t>2014 m., Agnė Jonkutė (Vilnius-Joniškis)</t>
  </si>
  <si>
    <r>
      <t xml:space="preserve">Varžybų rekordas      </t>
    </r>
    <r>
      <rPr>
        <sz val="10"/>
        <rFont val="Arial"/>
        <family val="2"/>
      </rPr>
      <t xml:space="preserve">14,94 m </t>
    </r>
  </si>
  <si>
    <t>Alytus-3</t>
  </si>
  <si>
    <t>Alytus-2</t>
  </si>
  <si>
    <t>Alytus-1</t>
  </si>
  <si>
    <t>4.94</t>
  </si>
  <si>
    <t>E. Dilys</t>
  </si>
  <si>
    <t>1,15</t>
  </si>
  <si>
    <t>1,20</t>
  </si>
  <si>
    <t>1,25</t>
  </si>
  <si>
    <t>1,30</t>
  </si>
  <si>
    <t>Panevėžys-1</t>
  </si>
  <si>
    <t>Panevėžys-2</t>
  </si>
  <si>
    <t>2 bėgimas</t>
  </si>
  <si>
    <t>Žibas</t>
  </si>
  <si>
    <t>Rasiulis</t>
  </si>
  <si>
    <t>K. Giedraitis</t>
  </si>
  <si>
    <t>Ernestas</t>
  </si>
  <si>
    <t>Kalpokas</t>
  </si>
  <si>
    <t>2004-</t>
  </si>
  <si>
    <t>Šinkauskas</t>
  </si>
  <si>
    <t>Aurimas</t>
  </si>
  <si>
    <t>2003-01-49</t>
  </si>
  <si>
    <t xml:space="preserve">Laurynas </t>
  </si>
  <si>
    <t>Rutkūnas</t>
  </si>
  <si>
    <t>Makaravičius</t>
  </si>
  <si>
    <t>Bleidas</t>
  </si>
  <si>
    <t>Domanaitis</t>
  </si>
  <si>
    <t>Rokas</t>
  </si>
  <si>
    <t xml:space="preserve">Rutulio stūmimas jaunučiams (2003 m. g. ir jaunesniems) (4 kg) </t>
  </si>
  <si>
    <t>2004 m., Artūras Gurklys (Panevėžys)</t>
  </si>
  <si>
    <r>
      <t xml:space="preserve">Varžybų rekordas   </t>
    </r>
    <r>
      <rPr>
        <sz val="10"/>
        <rFont val="Arial"/>
        <family val="2"/>
      </rPr>
      <t>17,00 m</t>
    </r>
  </si>
  <si>
    <t>Finalas</t>
  </si>
  <si>
    <t>Biržai</t>
  </si>
  <si>
    <t>8,36</t>
  </si>
  <si>
    <t>8,01</t>
  </si>
  <si>
    <t>7,91</t>
  </si>
  <si>
    <t>7,75</t>
  </si>
  <si>
    <t>7,69</t>
  </si>
  <si>
    <t>7,65</t>
  </si>
  <si>
    <t>DQ</t>
  </si>
  <si>
    <t xml:space="preserve">Radviliškis  </t>
  </si>
  <si>
    <t>Reutas</t>
  </si>
  <si>
    <t>Petkevičius</t>
  </si>
  <si>
    <t>V.Ščevinskas</t>
  </si>
  <si>
    <t>Rasčiupkinas</t>
  </si>
  <si>
    <t>Peleckis</t>
  </si>
  <si>
    <t>Tautvydas</t>
  </si>
  <si>
    <t>Garšva</t>
  </si>
  <si>
    <t>Justas</t>
  </si>
  <si>
    <t>Ambrazevičius</t>
  </si>
  <si>
    <t>Einaras</t>
  </si>
  <si>
    <t>J.Radžius, R.Prokopenko</t>
  </si>
  <si>
    <t>Vilnius-Joniškis</t>
  </si>
  <si>
    <t>Gelažius</t>
  </si>
  <si>
    <t>Karolis</t>
  </si>
  <si>
    <t>Rutulio stūmimas jauniams (2001-2002 m.g.) (5kg)</t>
  </si>
  <si>
    <t>2006 m., Artūras Gurklys (Panevėžys)</t>
  </si>
  <si>
    <r>
      <t xml:space="preserve">Varžybų rekordas    </t>
    </r>
    <r>
      <rPr>
        <sz val="10"/>
        <rFont val="Arial"/>
        <family val="2"/>
      </rPr>
      <t>18,94 m</t>
    </r>
    <r>
      <rPr>
        <sz val="10"/>
        <rFont val="Times New Roman"/>
        <family val="1"/>
        <charset val="186"/>
      </rPr>
      <t xml:space="preserve"> </t>
    </r>
  </si>
  <si>
    <t>14</t>
  </si>
  <si>
    <t>13</t>
  </si>
  <si>
    <t>12</t>
  </si>
  <si>
    <t>11</t>
  </si>
  <si>
    <t>10</t>
  </si>
  <si>
    <t>9</t>
  </si>
  <si>
    <t>8</t>
  </si>
  <si>
    <t>7</t>
  </si>
  <si>
    <t>A. Sniečkus</t>
  </si>
  <si>
    <t>2003-03-29</t>
  </si>
  <si>
    <t>Elektrėnai - Šiauliai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</si>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</sst>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\ _€_-;\-* #,##0.00\ _€_-;_-* &quot;-&quot;??\ _€_-;_-@_-"/>
    <numFmt numFmtId="164" formatCode="_-* #,##0.00\ &quot;Lt&quot;_-;\-* #,##0.00\ &quot;Lt&quot;_-;_-* &quot;-&quot;??\ &quot;Lt&quot;_-;_-@_-"/>
    <numFmt numFmtId="165" formatCode="_(* #,##0.00_);_(* \(#,##0.00\);_(* &quot;-&quot;??_);_(@_)"/>
    <numFmt numFmtId="166" formatCode="0.0"/>
    <numFmt numFmtId="167" formatCode="yyyy\-mm\-dd;@"/>
    <numFmt numFmtId="168" formatCode="m:ss.00"/>
    <numFmt numFmtId="169" formatCode="_-* #,##0_-;\-* #,##0_-;_-* &quot;-&quot;_-;_-@_-"/>
    <numFmt numFmtId="170" formatCode="_-* #,##0.00_-;\-* #,##0.00_-;_-* &quot;-&quot;??_-;_-@_-"/>
    <numFmt numFmtId="171" formatCode="[m]:ss.00"/>
    <numFmt numFmtId="172" formatCode="hh:mm;@"/>
    <numFmt numFmtId="173" formatCode="#,##0;\-#,##0;&quot;-&quot;"/>
    <numFmt numFmtId="174" formatCode="#,##0.00;\-#,##0.00;&quot;-&quot;"/>
    <numFmt numFmtId="175" formatCode="#,##0%;\-#,##0%;&quot;- &quot;"/>
    <numFmt numFmtId="176" formatCode="#,##0.0%;\-#,##0.0%;&quot;- &quot;"/>
    <numFmt numFmtId="177" formatCode="#,##0.00%;\-#,##0.00%;&quot;- &quot;"/>
    <numFmt numFmtId="178" formatCode="#,##0.0;\-#,##0.0;&quot;-&quot;"/>
    <numFmt numFmtId="179" formatCode="[Red]0%;[Red]\(0%\)"/>
    <numFmt numFmtId="180" formatCode="[$-FC27]yyyy\ &quot;m.&quot;\ mmmm\ d\ &quot;d.&quot;;@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  <numFmt numFmtId="186" formatCode="0.000"/>
  </numFmts>
  <fonts count="78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8"/>
      <color indexed="18"/>
      <name val="Times New Roman"/>
      <family val="1"/>
    </font>
    <font>
      <sz val="10"/>
      <name val="Arial"/>
      <family val="2"/>
      <charset val="186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charset val="204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  <charset val="204"/>
    </font>
    <font>
      <b/>
      <sz val="15"/>
      <color indexed="54"/>
      <name val="Calibri"/>
      <family val="2"/>
      <charset val="186"/>
    </font>
    <font>
      <b/>
      <sz val="13"/>
      <color indexed="54"/>
      <name val="Calibri"/>
      <family val="2"/>
      <charset val="186"/>
    </font>
    <font>
      <b/>
      <sz val="11"/>
      <color indexed="54"/>
      <name val="Calibri"/>
      <family val="2"/>
      <charset val="186"/>
    </font>
    <font>
      <sz val="18"/>
      <color indexed="54"/>
      <name val="Calibri Light"/>
      <family val="2"/>
      <charset val="186"/>
    </font>
    <font>
      <b/>
      <i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10"/>
      <name val="Arial Baltic"/>
      <family val="2"/>
      <charset val="186"/>
    </font>
    <font>
      <b/>
      <sz val="10"/>
      <name val="Arial Baltic"/>
      <family val="2"/>
      <charset val="186"/>
    </font>
    <font>
      <b/>
      <sz val="12"/>
      <name val="Times New Roman"/>
      <family val="1"/>
      <charset val="186"/>
    </font>
    <font>
      <sz val="10"/>
      <color rgb="FFFF0000"/>
      <name val="Times New Roman"/>
      <family val="1"/>
    </font>
    <font>
      <sz val="10"/>
      <name val="Arial"/>
      <family val="2"/>
      <charset val="186"/>
    </font>
    <font>
      <sz val="7"/>
      <name val="Times New Roman"/>
      <family val="1"/>
      <charset val="186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186"/>
    </font>
    <font>
      <sz val="10"/>
      <name val="Arial Narrow"/>
      <family val="2"/>
    </font>
    <font>
      <sz val="8"/>
      <color theme="1"/>
      <name val="Times New Roman"/>
      <family val="2"/>
      <charset val="186"/>
    </font>
    <font>
      <sz val="10"/>
      <color theme="1"/>
      <name val="Times New Roman"/>
      <family val="2"/>
      <charset val="186"/>
    </font>
    <font>
      <b/>
      <sz val="10"/>
      <name val="Arial"/>
      <family val="2"/>
    </font>
    <font>
      <sz val="8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name val="Times New Roman"/>
      <family val="1"/>
    </font>
    <font>
      <sz val="9"/>
      <name val="Arial"/>
      <family val="2"/>
      <charset val="186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30">
    <xf numFmtId="0" fontId="0" fillId="0" borderId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173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6" fontId="27" fillId="0" borderId="0" applyFill="0" applyBorder="0" applyAlignment="0"/>
    <xf numFmtId="177" fontId="27" fillId="0" borderId="0" applyFill="0" applyBorder="0" applyAlignment="0"/>
    <xf numFmtId="173" fontId="27" fillId="0" borderId="0" applyFill="0" applyBorder="0" applyAlignment="0"/>
    <xf numFmtId="178" fontId="27" fillId="0" borderId="0" applyFill="0" applyBorder="0" applyAlignment="0"/>
    <xf numFmtId="174" fontId="27" fillId="0" borderId="0" applyFill="0" applyBorder="0" applyAlignment="0"/>
    <xf numFmtId="17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64" fontId="26" fillId="0" borderId="0" applyFont="0" applyFill="0" applyBorder="0" applyAlignment="0" applyProtection="0"/>
    <xf numFmtId="14" fontId="27" fillId="0" borderId="0" applyFill="0" applyBorder="0" applyAlignment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29" fillId="0" borderId="0" applyFill="0" applyBorder="0" applyAlignment="0"/>
    <xf numFmtId="174" fontId="29" fillId="0" borderId="0" applyFill="0" applyBorder="0" applyAlignment="0"/>
    <xf numFmtId="173" fontId="29" fillId="0" borderId="0" applyFill="0" applyBorder="0" applyAlignment="0"/>
    <xf numFmtId="178" fontId="29" fillId="0" borderId="0" applyFill="0" applyBorder="0" applyAlignment="0"/>
    <xf numFmtId="174" fontId="29" fillId="0" borderId="0" applyFill="0" applyBorder="0" applyAlignment="0"/>
    <xf numFmtId="0" fontId="16" fillId="4" borderId="0" applyNumberFormat="0" applyBorder="0" applyAlignment="0" applyProtection="0"/>
    <xf numFmtId="38" fontId="30" fillId="18" borderId="0" applyNumberFormat="0" applyBorder="0" applyAlignment="0" applyProtection="0"/>
    <xf numFmtId="0" fontId="31" fillId="0" borderId="6" applyNumberFormat="0" applyAlignment="0" applyProtection="0">
      <alignment horizontal="left" vertical="center"/>
    </xf>
    <xf numFmtId="0" fontId="31" fillId="0" borderId="7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19" borderId="8" applyNumberFormat="0" applyBorder="0" applyAlignment="0" applyProtection="0"/>
    <xf numFmtId="0" fontId="26" fillId="0" borderId="0"/>
    <xf numFmtId="0" fontId="22" fillId="0" borderId="0" applyNumberFormat="0" applyFill="0" applyBorder="0" applyAlignment="0" applyProtection="0"/>
    <xf numFmtId="0" fontId="20" fillId="11" borderId="9" applyNumberFormat="0" applyAlignment="0" applyProtection="0"/>
    <xf numFmtId="0" fontId="17" fillId="6" borderId="4" applyNumberFormat="0" applyAlignment="0" applyProtection="0"/>
    <xf numFmtId="173" fontId="33" fillId="0" borderId="0" applyFill="0" applyBorder="0" applyAlignment="0"/>
    <xf numFmtId="174" fontId="33" fillId="0" borderId="0" applyFill="0" applyBorder="0" applyAlignment="0"/>
    <xf numFmtId="173" fontId="33" fillId="0" borderId="0" applyFill="0" applyBorder="0" applyAlignment="0"/>
    <xf numFmtId="178" fontId="33" fillId="0" borderId="0" applyFill="0" applyBorder="0" applyAlignment="0"/>
    <xf numFmtId="174" fontId="33" fillId="0" borderId="0" applyFill="0" applyBorder="0" applyAlignment="0"/>
    <xf numFmtId="0" fontId="19" fillId="12" borderId="0" applyNumberFormat="0" applyBorder="0" applyAlignment="0" applyProtection="0"/>
    <xf numFmtId="179" fontId="34" fillId="0" borderId="0"/>
    <xf numFmtId="0" fontId="26" fillId="0" borderId="0"/>
    <xf numFmtId="167" fontId="10" fillId="0" borderId="0"/>
    <xf numFmtId="0" fontId="26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26" fillId="0" borderId="0"/>
    <xf numFmtId="0" fontId="26" fillId="0" borderId="0"/>
    <xf numFmtId="167" fontId="10" fillId="0" borderId="0"/>
    <xf numFmtId="21" fontId="10" fillId="0" borderId="0"/>
    <xf numFmtId="21" fontId="10" fillId="0" borderId="0"/>
    <xf numFmtId="21" fontId="10" fillId="0" borderId="0"/>
    <xf numFmtId="21" fontId="10" fillId="0" borderId="0"/>
    <xf numFmtId="21" fontId="10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21" fontId="10" fillId="0" borderId="0"/>
    <xf numFmtId="21" fontId="10" fillId="0" borderId="0"/>
    <xf numFmtId="21" fontId="10" fillId="0" borderId="0"/>
    <xf numFmtId="21" fontId="10" fillId="0" borderId="0"/>
    <xf numFmtId="21" fontId="10" fillId="0" borderId="0"/>
    <xf numFmtId="0" fontId="28" fillId="0" borderId="0"/>
    <xf numFmtId="0" fontId="28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28" fillId="0" borderId="0"/>
    <xf numFmtId="0" fontId="28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28" fillId="0" borderId="0"/>
    <xf numFmtId="0" fontId="28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28" fillId="0" borderId="0"/>
    <xf numFmtId="0" fontId="28" fillId="0" borderId="0"/>
    <xf numFmtId="167" fontId="10" fillId="0" borderId="0"/>
    <xf numFmtId="167" fontId="10" fillId="0" borderId="0"/>
    <xf numFmtId="0" fontId="28" fillId="0" borderId="0"/>
    <xf numFmtId="167" fontId="10" fillId="0" borderId="0"/>
    <xf numFmtId="0" fontId="28" fillId="0" borderId="0"/>
    <xf numFmtId="0" fontId="28" fillId="0" borderId="0"/>
    <xf numFmtId="0" fontId="28" fillId="0" borderId="0"/>
    <xf numFmtId="167" fontId="10" fillId="0" borderId="0"/>
    <xf numFmtId="0" fontId="28" fillId="0" borderId="0"/>
    <xf numFmtId="167" fontId="10" fillId="0" borderId="0"/>
    <xf numFmtId="167" fontId="10" fillId="0" borderId="0"/>
    <xf numFmtId="167" fontId="10" fillId="0" borderId="0"/>
    <xf numFmtId="0" fontId="28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28" fillId="0" borderId="0"/>
    <xf numFmtId="0" fontId="28" fillId="0" borderId="0"/>
    <xf numFmtId="167" fontId="10" fillId="0" borderId="0"/>
    <xf numFmtId="167" fontId="10" fillId="0" borderId="0"/>
    <xf numFmtId="0" fontId="28" fillId="0" borderId="0"/>
    <xf numFmtId="167" fontId="10" fillId="0" borderId="0"/>
    <xf numFmtId="0" fontId="28" fillId="0" borderId="0"/>
    <xf numFmtId="0" fontId="28" fillId="0" borderId="0"/>
    <xf numFmtId="0" fontId="28" fillId="0" borderId="0"/>
    <xf numFmtId="167" fontId="10" fillId="0" borderId="0"/>
    <xf numFmtId="0" fontId="28" fillId="0" borderId="0"/>
    <xf numFmtId="167" fontId="10" fillId="0" borderId="0"/>
    <xf numFmtId="167" fontId="10" fillId="0" borderId="0"/>
    <xf numFmtId="167" fontId="10" fillId="0" borderId="0"/>
    <xf numFmtId="0" fontId="28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28" fillId="0" borderId="0"/>
    <xf numFmtId="0" fontId="28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28" fillId="0" borderId="0"/>
    <xf numFmtId="0" fontId="28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28" fillId="0" borderId="0"/>
    <xf numFmtId="0" fontId="28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26" fillId="0" borderId="0"/>
    <xf numFmtId="167" fontId="10" fillId="0" borderId="0"/>
    <xf numFmtId="0" fontId="26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26" fillId="0" borderId="0"/>
    <xf numFmtId="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8" fontId="26" fillId="0" borderId="0"/>
    <xf numFmtId="168" fontId="26" fillId="0" borderId="0"/>
    <xf numFmtId="168" fontId="26" fillId="0" borderId="0"/>
    <xf numFmtId="180" fontId="26" fillId="0" borderId="0"/>
    <xf numFmtId="167" fontId="10" fillId="0" borderId="0"/>
    <xf numFmtId="167" fontId="26" fillId="0" borderId="0"/>
    <xf numFmtId="167" fontId="26" fillId="0" borderId="0"/>
    <xf numFmtId="167" fontId="26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7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8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8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80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79" fontId="10" fillId="0" borderId="0"/>
    <xf numFmtId="171" fontId="10" fillId="0" borderId="0"/>
    <xf numFmtId="179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80" fontId="10" fillId="0" borderId="0"/>
    <xf numFmtId="18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8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67" fontId="10" fillId="0" borderId="0"/>
    <xf numFmtId="0" fontId="26" fillId="0" borderId="0"/>
    <xf numFmtId="0" fontId="26" fillId="0" borderId="0"/>
    <xf numFmtId="168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5" fillId="0" borderId="0"/>
    <xf numFmtId="0" fontId="10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0" fontId="36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167" fontId="26" fillId="0" borderId="0"/>
    <xf numFmtId="167" fontId="26" fillId="0" borderId="0"/>
    <xf numFmtId="21" fontId="26" fillId="0" borderId="0"/>
    <xf numFmtId="167" fontId="26" fillId="0" borderId="0"/>
    <xf numFmtId="167" fontId="26" fillId="0" borderId="0"/>
    <xf numFmtId="21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0" fontId="26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21" fontId="10" fillId="0" borderId="0"/>
    <xf numFmtId="21" fontId="10" fillId="0" borderId="0"/>
    <xf numFmtId="21" fontId="10" fillId="0" borderId="0"/>
    <xf numFmtId="21" fontId="10" fillId="0" borderId="0"/>
    <xf numFmtId="21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28" fillId="0" borderId="0"/>
    <xf numFmtId="0" fontId="28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28" fillId="0" borderId="0"/>
    <xf numFmtId="0" fontId="28" fillId="0" borderId="0"/>
    <xf numFmtId="167" fontId="10" fillId="0" borderId="0"/>
    <xf numFmtId="0" fontId="28" fillId="0" borderId="0"/>
    <xf numFmtId="167" fontId="10" fillId="0" borderId="0"/>
    <xf numFmtId="0" fontId="28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28" fillId="0" borderId="0"/>
    <xf numFmtId="0" fontId="28" fillId="0" borderId="0"/>
    <xf numFmtId="167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4" fillId="8" borderId="11" applyNumberFormat="0" applyFont="0" applyAlignment="0" applyProtection="0"/>
    <xf numFmtId="0" fontId="52" fillId="0" borderId="0" applyNumberFormat="0" applyFill="0" applyBorder="0" applyAlignment="0" applyProtection="0"/>
    <xf numFmtId="177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0" fontId="26" fillId="0" borderId="0" applyFont="0" applyFill="0" applyBorder="0" applyAlignment="0" applyProtection="0"/>
    <xf numFmtId="173" fontId="37" fillId="0" borderId="0" applyFill="0" applyBorder="0" applyAlignment="0"/>
    <xf numFmtId="174" fontId="37" fillId="0" borderId="0" applyFill="0" applyBorder="0" applyAlignment="0"/>
    <xf numFmtId="173" fontId="37" fillId="0" borderId="0" applyFill="0" applyBorder="0" applyAlignment="0"/>
    <xf numFmtId="178" fontId="37" fillId="0" borderId="0" applyFill="0" applyBorder="0" applyAlignment="0"/>
    <xf numFmtId="174" fontId="37" fillId="0" borderId="0" applyFill="0" applyBorder="0" applyAlignment="0"/>
    <xf numFmtId="0" fontId="13" fillId="11" borderId="4" applyNumberFormat="0" applyAlignment="0" applyProtection="0"/>
    <xf numFmtId="0" fontId="21" fillId="0" borderId="12" applyNumberFormat="0" applyFill="0" applyAlignment="0" applyProtection="0"/>
    <xf numFmtId="0" fontId="18" fillId="0" borderId="10" applyNumberFormat="0" applyFill="0" applyAlignment="0" applyProtection="0"/>
    <xf numFmtId="49" fontId="27" fillId="0" borderId="0" applyFill="0" applyBorder="0" applyAlignment="0"/>
    <xf numFmtId="182" fontId="27" fillId="0" borderId="0" applyFill="0" applyBorder="0" applyAlignment="0"/>
    <xf numFmtId="183" fontId="27" fillId="0" borderId="0" applyFill="0" applyBorder="0" applyAlignment="0"/>
    <xf numFmtId="0" fontId="14" fillId="17" borderId="5" applyNumberFormat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38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80" fontId="65" fillId="0" borderId="0"/>
    <xf numFmtId="180" fontId="4" fillId="0" borderId="0"/>
    <xf numFmtId="180" fontId="5" fillId="0" borderId="0"/>
    <xf numFmtId="18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180" fontId="4" fillId="0" borderId="0"/>
    <xf numFmtId="180" fontId="5" fillId="0" borderId="0"/>
    <xf numFmtId="180" fontId="5" fillId="0" borderId="0"/>
    <xf numFmtId="180" fontId="4" fillId="0" borderId="0"/>
    <xf numFmtId="0" fontId="2" fillId="0" borderId="0"/>
    <xf numFmtId="0" fontId="5" fillId="0" borderId="0"/>
    <xf numFmtId="0" fontId="5" fillId="0" borderId="0"/>
    <xf numFmtId="180" fontId="4" fillId="0" borderId="0"/>
    <xf numFmtId="18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0" fontId="5" fillId="0" borderId="0"/>
    <xf numFmtId="180" fontId="5" fillId="0" borderId="0"/>
    <xf numFmtId="180" fontId="5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" fillId="0" borderId="0"/>
    <xf numFmtId="180" fontId="4" fillId="0" borderId="0"/>
    <xf numFmtId="0" fontId="5" fillId="0" borderId="0"/>
    <xf numFmtId="0" fontId="5" fillId="0" borderId="0"/>
    <xf numFmtId="0" fontId="1" fillId="0" borderId="0"/>
  </cellStyleXfs>
  <cellXfs count="931">
    <xf numFmtId="0" fontId="0" fillId="0" borderId="0" xfId="0"/>
    <xf numFmtId="0" fontId="7" fillId="0" borderId="13" xfId="828" applyFont="1" applyBorder="1"/>
    <xf numFmtId="0" fontId="7" fillId="0" borderId="0" xfId="828" applyFont="1"/>
    <xf numFmtId="0" fontId="8" fillId="0" borderId="0" xfId="828" applyFont="1"/>
    <xf numFmtId="0" fontId="23" fillId="0" borderId="0" xfId="828" applyFont="1"/>
    <xf numFmtId="0" fontId="24" fillId="0" borderId="0" xfId="828" applyFont="1"/>
    <xf numFmtId="0" fontId="7" fillId="0" borderId="7" xfId="828" applyFont="1" applyBorder="1"/>
    <xf numFmtId="0" fontId="7" fillId="0" borderId="0" xfId="828" applyFont="1" applyBorder="1"/>
    <xf numFmtId="0" fontId="6" fillId="0" borderId="0" xfId="828" applyFont="1"/>
    <xf numFmtId="49" fontId="8" fillId="0" borderId="0" xfId="828" applyNumberFormat="1" applyFont="1"/>
    <xf numFmtId="0" fontId="7" fillId="0" borderId="14" xfId="828" applyFont="1" applyBorder="1"/>
    <xf numFmtId="0" fontId="7" fillId="0" borderId="15" xfId="828" applyFont="1" applyBorder="1"/>
    <xf numFmtId="0" fontId="9" fillId="0" borderId="0" xfId="828" applyFont="1"/>
    <xf numFmtId="0" fontId="25" fillId="0" borderId="0" xfId="0" applyFont="1"/>
    <xf numFmtId="49" fontId="7" fillId="0" borderId="0" xfId="820" applyNumberFormat="1" applyFont="1"/>
    <xf numFmtId="49" fontId="39" fillId="0" borderId="0" xfId="820" applyNumberFormat="1" applyFont="1"/>
    <xf numFmtId="49" fontId="7" fillId="0" borderId="0" xfId="820" applyNumberFormat="1" applyFont="1" applyAlignment="1">
      <alignment horizontal="center"/>
    </xf>
    <xf numFmtId="0" fontId="43" fillId="0" borderId="0" xfId="135" applyFont="1" applyAlignment="1">
      <alignment horizontal="center"/>
    </xf>
    <xf numFmtId="0" fontId="43" fillId="0" borderId="0" xfId="135" applyFont="1" applyAlignment="1">
      <alignment horizontal="left"/>
    </xf>
    <xf numFmtId="49" fontId="40" fillId="0" borderId="0" xfId="821" applyNumberFormat="1" applyFont="1" applyAlignment="1">
      <alignment horizontal="right"/>
    </xf>
    <xf numFmtId="0" fontId="26" fillId="0" borderId="0" xfId="135" applyAlignment="1">
      <alignment horizontal="center"/>
    </xf>
    <xf numFmtId="0" fontId="7" fillId="0" borderId="0" xfId="824" applyFont="1" applyAlignment="1">
      <alignment horizontal="center"/>
    </xf>
    <xf numFmtId="49" fontId="39" fillId="0" borderId="0" xfId="824" applyNumberFormat="1" applyFont="1" applyAlignment="1">
      <alignment horizontal="center"/>
    </xf>
    <xf numFmtId="49" fontId="40" fillId="0" borderId="0" xfId="824" applyNumberFormat="1" applyFont="1" applyAlignment="1">
      <alignment horizontal="center"/>
    </xf>
    <xf numFmtId="49" fontId="7" fillId="0" borderId="0" xfId="824" applyNumberFormat="1" applyFont="1" applyAlignment="1">
      <alignment horizontal="center"/>
    </xf>
    <xf numFmtId="0" fontId="9" fillId="0" borderId="0" xfId="824" applyFont="1" applyAlignment="1">
      <alignment horizontal="center"/>
    </xf>
    <xf numFmtId="167" fontId="9" fillId="0" borderId="0" xfId="824" applyNumberFormat="1" applyFont="1" applyAlignment="1">
      <alignment horizontal="center"/>
    </xf>
    <xf numFmtId="49" fontId="7" fillId="0" borderId="0" xfId="822" applyNumberFormat="1" applyFont="1" applyBorder="1"/>
    <xf numFmtId="49" fontId="39" fillId="0" borderId="0" xfId="822" applyNumberFormat="1" applyFont="1" applyBorder="1"/>
    <xf numFmtId="49" fontId="39" fillId="0" borderId="0" xfId="822" applyNumberFormat="1" applyFont="1" applyBorder="1" applyAlignment="1">
      <alignment horizontal="center"/>
    </xf>
    <xf numFmtId="49" fontId="39" fillId="0" borderId="0" xfId="822" applyNumberFormat="1" applyFont="1" applyBorder="1" applyAlignment="1">
      <alignment horizontal="right"/>
    </xf>
    <xf numFmtId="49" fontId="42" fillId="0" borderId="0" xfId="824" applyNumberFormat="1" applyFont="1" applyAlignment="1">
      <alignment horizontal="center"/>
    </xf>
    <xf numFmtId="0" fontId="42" fillId="0" borderId="0" xfId="824" applyFont="1"/>
    <xf numFmtId="0" fontId="42" fillId="0" borderId="0" xfId="824" applyFont="1" applyAlignment="1">
      <alignment horizontal="center"/>
    </xf>
    <xf numFmtId="167" fontId="42" fillId="0" borderId="0" xfId="824" applyNumberFormat="1" applyFont="1" applyAlignment="1">
      <alignment horizontal="center"/>
    </xf>
    <xf numFmtId="0" fontId="8" fillId="0" borderId="0" xfId="824" applyFont="1" applyAlignment="1">
      <alignment horizontal="left"/>
    </xf>
    <xf numFmtId="2" fontId="26" fillId="0" borderId="0" xfId="135" applyNumberFormat="1" applyAlignment="1">
      <alignment horizontal="center"/>
    </xf>
    <xf numFmtId="0" fontId="7" fillId="0" borderId="0" xfId="823" applyFont="1" applyAlignment="1">
      <alignment horizontal="center"/>
    </xf>
    <xf numFmtId="49" fontId="7" fillId="0" borderId="0" xfId="823" applyNumberFormat="1" applyFont="1" applyAlignment="1">
      <alignment horizontal="center"/>
    </xf>
    <xf numFmtId="0" fontId="9" fillId="0" borderId="0" xfId="823" applyFont="1" applyAlignment="1">
      <alignment horizontal="center"/>
    </xf>
    <xf numFmtId="49" fontId="42" fillId="0" borderId="0" xfId="823" applyNumberFormat="1" applyFont="1" applyAlignment="1">
      <alignment horizontal="center"/>
    </xf>
    <xf numFmtId="0" fontId="42" fillId="0" borderId="0" xfId="823" applyFont="1"/>
    <xf numFmtId="0" fontId="42" fillId="0" borderId="0" xfId="823" applyFont="1" applyAlignment="1">
      <alignment horizontal="center"/>
    </xf>
    <xf numFmtId="0" fontId="8" fillId="0" borderId="0" xfId="823" applyFont="1" applyAlignment="1">
      <alignment horizontal="left"/>
    </xf>
    <xf numFmtId="0" fontId="43" fillId="0" borderId="0" xfId="0" applyFont="1" applyAlignment="1">
      <alignment horizontal="center"/>
    </xf>
    <xf numFmtId="0" fontId="7" fillId="0" borderId="0" xfId="826" applyFont="1" applyAlignment="1">
      <alignment horizontal="center"/>
    </xf>
    <xf numFmtId="49" fontId="7" fillId="0" borderId="0" xfId="826" applyNumberFormat="1" applyFont="1" applyAlignment="1">
      <alignment horizontal="center"/>
    </xf>
    <xf numFmtId="49" fontId="39" fillId="0" borderId="0" xfId="826" applyNumberFormat="1" applyFont="1" applyAlignment="1">
      <alignment horizontal="center"/>
    </xf>
    <xf numFmtId="0" fontId="9" fillId="0" borderId="0" xfId="826" applyFont="1" applyAlignment="1">
      <alignment horizontal="center"/>
    </xf>
    <xf numFmtId="0" fontId="40" fillId="0" borderId="0" xfId="826" applyFont="1" applyAlignment="1">
      <alignment horizontal="center"/>
    </xf>
    <xf numFmtId="49" fontId="7" fillId="0" borderId="0" xfId="825" applyNumberFormat="1" applyFont="1" applyAlignment="1">
      <alignment horizontal="center"/>
    </xf>
    <xf numFmtId="0" fontId="26" fillId="0" borderId="0" xfId="0" applyFont="1" applyAlignment="1">
      <alignment horizontal="center"/>
    </xf>
    <xf numFmtId="49" fontId="40" fillId="0" borderId="0" xfId="821" applyNumberFormat="1" applyFont="1"/>
    <xf numFmtId="49" fontId="6" fillId="0" borderId="0" xfId="821" applyNumberFormat="1" applyFont="1" applyAlignment="1">
      <alignment horizontal="left"/>
    </xf>
    <xf numFmtId="49" fontId="7" fillId="0" borderId="14" xfId="822" applyNumberFormat="1" applyFont="1" applyBorder="1"/>
    <xf numFmtId="49" fontId="39" fillId="0" borderId="14" xfId="822" applyNumberFormat="1" applyFont="1" applyBorder="1"/>
    <xf numFmtId="49" fontId="39" fillId="0" borderId="14" xfId="822" applyNumberFormat="1" applyFont="1" applyBorder="1" applyAlignment="1">
      <alignment horizontal="center"/>
    </xf>
    <xf numFmtId="49" fontId="39" fillId="0" borderId="14" xfId="822" applyNumberFormat="1" applyFont="1" applyBorder="1" applyAlignment="1">
      <alignment horizontal="right"/>
    </xf>
    <xf numFmtId="49" fontId="48" fillId="0" borderId="0" xfId="824" applyNumberFormat="1" applyFont="1" applyAlignment="1">
      <alignment horizontal="center"/>
    </xf>
    <xf numFmtId="49" fontId="48" fillId="0" borderId="0" xfId="823" applyNumberFormat="1" applyFont="1" applyAlignment="1">
      <alignment horizontal="center"/>
    </xf>
    <xf numFmtId="0" fontId="26" fillId="0" borderId="0" xfId="135" applyAlignment="1">
      <alignment horizontal="left"/>
    </xf>
    <xf numFmtId="49" fontId="53" fillId="0" borderId="0" xfId="821" applyNumberFormat="1" applyFont="1" applyAlignment="1">
      <alignment horizontal="right"/>
    </xf>
    <xf numFmtId="49" fontId="53" fillId="0" borderId="0" xfId="821" applyNumberFormat="1" applyFont="1" applyAlignment="1">
      <alignment horizontal="left"/>
    </xf>
    <xf numFmtId="0" fontId="43" fillId="0" borderId="0" xfId="0" applyFont="1" applyAlignment="1">
      <alignment horizontal="left"/>
    </xf>
    <xf numFmtId="49" fontId="8" fillId="0" borderId="0" xfId="823" applyNumberFormat="1" applyFont="1" applyAlignment="1">
      <alignment horizontal="center"/>
    </xf>
    <xf numFmtId="49" fontId="7" fillId="0" borderId="8" xfId="824" applyNumberFormat="1" applyFont="1" applyBorder="1" applyAlignment="1">
      <alignment horizontal="center"/>
    </xf>
    <xf numFmtId="0" fontId="7" fillId="0" borderId="17" xfId="824" applyFont="1" applyBorder="1" applyAlignment="1">
      <alignment horizontal="right"/>
    </xf>
    <xf numFmtId="0" fontId="40" fillId="0" borderId="16" xfId="824" applyFont="1" applyBorder="1" applyAlignment="1">
      <alignment horizontal="left"/>
    </xf>
    <xf numFmtId="167" fontId="9" fillId="0" borderId="8" xfId="824" applyNumberFormat="1" applyFont="1" applyBorder="1" applyAlignment="1">
      <alignment horizontal="center"/>
    </xf>
    <xf numFmtId="0" fontId="54" fillId="0" borderId="18" xfId="824" applyFont="1" applyBorder="1" applyAlignment="1">
      <alignment horizontal="left"/>
    </xf>
    <xf numFmtId="49" fontId="7" fillId="0" borderId="16" xfId="824" applyNumberFormat="1" applyFont="1" applyBorder="1" applyAlignment="1">
      <alignment horizontal="center"/>
    </xf>
    <xf numFmtId="49" fontId="7" fillId="0" borderId="18" xfId="824" applyNumberFormat="1" applyFont="1" applyBorder="1" applyAlignment="1">
      <alignment horizontal="center"/>
    </xf>
    <xf numFmtId="49" fontId="7" fillId="0" borderId="19" xfId="824" applyNumberFormat="1" applyFont="1" applyBorder="1" applyAlignment="1">
      <alignment horizontal="center"/>
    </xf>
    <xf numFmtId="49" fontId="7" fillId="0" borderId="17" xfId="824" applyNumberFormat="1" applyFont="1" applyBorder="1" applyAlignment="1">
      <alignment horizontal="center"/>
    </xf>
    <xf numFmtId="2" fontId="40" fillId="0" borderId="16" xfId="135" applyNumberFormat="1" applyFont="1" applyFill="1" applyBorder="1" applyAlignment="1">
      <alignment horizontal="center" vertical="center"/>
    </xf>
    <xf numFmtId="0" fontId="9" fillId="0" borderId="8" xfId="824" applyFont="1" applyBorder="1" applyAlignment="1">
      <alignment horizontal="left"/>
    </xf>
    <xf numFmtId="0" fontId="41" fillId="0" borderId="8" xfId="135" applyNumberFormat="1" applyFont="1" applyFill="1" applyBorder="1" applyAlignment="1">
      <alignment horizontal="center" vertical="center"/>
    </xf>
    <xf numFmtId="0" fontId="54" fillId="0" borderId="17" xfId="824" applyFont="1" applyBorder="1" applyAlignment="1">
      <alignment horizontal="left"/>
    </xf>
    <xf numFmtId="49" fontId="7" fillId="0" borderId="20" xfId="824" applyNumberFormat="1" applyFont="1" applyBorder="1" applyAlignment="1">
      <alignment horizontal="center"/>
    </xf>
    <xf numFmtId="49" fontId="7" fillId="0" borderId="15" xfId="824" applyNumberFormat="1" applyFont="1" applyBorder="1" applyAlignment="1">
      <alignment horizontal="center"/>
    </xf>
    <xf numFmtId="49" fontId="7" fillId="0" borderId="21" xfId="824" applyNumberFormat="1" applyFont="1" applyBorder="1" applyAlignment="1">
      <alignment horizontal="center"/>
    </xf>
    <xf numFmtId="49" fontId="7" fillId="0" borderId="19" xfId="825" applyNumberFormat="1" applyFont="1" applyBorder="1" applyAlignment="1">
      <alignment horizontal="center"/>
    </xf>
    <xf numFmtId="49" fontId="7" fillId="0" borderId="8" xfId="825" applyNumberFormat="1" applyFont="1" applyBorder="1" applyAlignment="1">
      <alignment horizontal="center"/>
    </xf>
    <xf numFmtId="49" fontId="7" fillId="0" borderId="18" xfId="825" applyNumberFormat="1" applyFont="1" applyBorder="1" applyAlignment="1">
      <alignment horizontal="center"/>
    </xf>
    <xf numFmtId="2" fontId="40" fillId="0" borderId="16" xfId="0" applyNumberFormat="1" applyFont="1" applyBorder="1" applyAlignment="1">
      <alignment horizontal="center" vertical="center"/>
    </xf>
    <xf numFmtId="0" fontId="7" fillId="0" borderId="8" xfId="826" applyFont="1" applyBorder="1" applyAlignment="1">
      <alignment horizontal="center"/>
    </xf>
    <xf numFmtId="0" fontId="7" fillId="0" borderId="17" xfId="826" applyFont="1" applyBorder="1" applyAlignment="1">
      <alignment horizontal="right"/>
    </xf>
    <xf numFmtId="0" fontId="40" fillId="0" borderId="16" xfId="826" applyFont="1" applyBorder="1" applyAlignment="1">
      <alignment horizontal="left"/>
    </xf>
    <xf numFmtId="167" fontId="9" fillId="0" borderId="8" xfId="826" applyNumberFormat="1" applyFont="1" applyBorder="1" applyAlignment="1">
      <alignment horizontal="center"/>
    </xf>
    <xf numFmtId="0" fontId="54" fillId="0" borderId="8" xfId="826" applyFont="1" applyBorder="1" applyAlignment="1">
      <alignment horizontal="left"/>
    </xf>
    <xf numFmtId="0" fontId="41" fillId="0" borderId="8" xfId="0" applyNumberFormat="1" applyFont="1" applyFill="1" applyBorder="1" applyAlignment="1">
      <alignment horizontal="center" vertical="center"/>
    </xf>
    <xf numFmtId="0" fontId="9" fillId="0" borderId="8" xfId="826" applyFont="1" applyBorder="1" applyAlignment="1">
      <alignment horizontal="left"/>
    </xf>
    <xf numFmtId="49" fontId="6" fillId="0" borderId="0" xfId="821" applyNumberFormat="1" applyFont="1" applyAlignment="1"/>
    <xf numFmtId="0" fontId="7" fillId="0" borderId="0" xfId="855" applyFont="1"/>
    <xf numFmtId="0" fontId="9" fillId="0" borderId="0" xfId="855" applyFont="1"/>
    <xf numFmtId="49" fontId="7" fillId="0" borderId="0" xfId="855" applyNumberFormat="1" applyFont="1" applyFill="1"/>
    <xf numFmtId="0" fontId="56" fillId="0" borderId="8" xfId="855" applyFont="1" applyBorder="1" applyAlignment="1">
      <alignment horizontal="center"/>
    </xf>
    <xf numFmtId="0" fontId="46" fillId="0" borderId="0" xfId="855" applyFont="1"/>
    <xf numFmtId="0" fontId="8" fillId="0" borderId="0" xfId="855" applyFont="1"/>
    <xf numFmtId="0" fontId="4" fillId="0" borderId="0" xfId="855" applyFont="1" applyAlignment="1">
      <alignment horizontal="left"/>
    </xf>
    <xf numFmtId="0" fontId="4" fillId="0" borderId="0" xfId="855" applyFont="1" applyAlignment="1">
      <alignment horizontal="center"/>
    </xf>
    <xf numFmtId="0" fontId="43" fillId="0" borderId="0" xfId="855" applyFont="1" applyAlignment="1">
      <alignment horizontal="left"/>
    </xf>
    <xf numFmtId="0" fontId="43" fillId="0" borderId="0" xfId="855" applyFont="1"/>
    <xf numFmtId="168" fontId="43" fillId="0" borderId="0" xfId="855" applyNumberFormat="1" applyFont="1" applyAlignment="1">
      <alignment horizontal="center"/>
    </xf>
    <xf numFmtId="0" fontId="43" fillId="0" borderId="0" xfId="855" applyNumberFormat="1" applyFont="1" applyAlignment="1">
      <alignment horizontal="left"/>
    </xf>
    <xf numFmtId="49" fontId="43" fillId="0" borderId="0" xfId="855" applyNumberFormat="1" applyFont="1" applyAlignment="1">
      <alignment horizontal="center"/>
    </xf>
    <xf numFmtId="0" fontId="59" fillId="0" borderId="0" xfId="855" applyFont="1"/>
    <xf numFmtId="0" fontId="55" fillId="0" borderId="23" xfId="859" applyFont="1" applyBorder="1" applyAlignment="1">
      <alignment horizontal="left"/>
    </xf>
    <xf numFmtId="167" fontId="55" fillId="0" borderId="8" xfId="855" applyNumberFormat="1" applyFont="1" applyBorder="1" applyAlignment="1">
      <alignment horizontal="center"/>
    </xf>
    <xf numFmtId="0" fontId="39" fillId="0" borderId="16" xfId="855" applyFont="1" applyBorder="1" applyAlignment="1">
      <alignment horizontal="left"/>
    </xf>
    <xf numFmtId="0" fontId="43" fillId="0" borderId="17" xfId="855" applyFont="1" applyBorder="1" applyAlignment="1">
      <alignment horizontal="right"/>
    </xf>
    <xf numFmtId="0" fontId="60" fillId="0" borderId="0" xfId="855" applyFont="1"/>
    <xf numFmtId="49" fontId="60" fillId="0" borderId="0" xfId="855" applyNumberFormat="1" applyFont="1"/>
    <xf numFmtId="167" fontId="55" fillId="0" borderId="15" xfId="855" applyNumberFormat="1" applyFont="1" applyBorder="1" applyAlignment="1">
      <alignment horizontal="center"/>
    </xf>
    <xf numFmtId="0" fontId="39" fillId="0" borderId="23" xfId="855" applyFont="1" applyBorder="1" applyAlignment="1">
      <alignment horizontal="left"/>
    </xf>
    <xf numFmtId="0" fontId="43" fillId="0" borderId="22" xfId="855" applyFont="1" applyBorder="1" applyAlignment="1">
      <alignment horizontal="right"/>
    </xf>
    <xf numFmtId="0" fontId="57" fillId="0" borderId="8" xfId="855" applyFont="1" applyBorder="1" applyAlignment="1">
      <alignment horizontal="center"/>
    </xf>
    <xf numFmtId="168" fontId="57" fillId="0" borderId="8" xfId="855" applyNumberFormat="1" applyFont="1" applyBorder="1" applyAlignment="1">
      <alignment horizontal="center"/>
    </xf>
    <xf numFmtId="49" fontId="55" fillId="0" borderId="8" xfId="855" applyNumberFormat="1" applyFont="1" applyBorder="1" applyAlignment="1">
      <alignment horizontal="center"/>
    </xf>
    <xf numFmtId="0" fontId="57" fillId="0" borderId="16" xfId="855" applyFont="1" applyBorder="1" applyAlignment="1">
      <alignment horizontal="left"/>
    </xf>
    <xf numFmtId="0" fontId="57" fillId="0" borderId="17" xfId="855" applyFont="1" applyBorder="1" applyAlignment="1">
      <alignment horizontal="right"/>
    </xf>
    <xf numFmtId="0" fontId="57" fillId="0" borderId="28" xfId="855" applyFont="1" applyBorder="1" applyAlignment="1">
      <alignment horizontal="center"/>
    </xf>
    <xf numFmtId="0" fontId="47" fillId="0" borderId="0" xfId="855" applyFont="1"/>
    <xf numFmtId="49" fontId="7" fillId="0" borderId="0" xfId="855" applyNumberFormat="1" applyFont="1" applyAlignment="1">
      <alignment horizontal="center"/>
    </xf>
    <xf numFmtId="0" fontId="46" fillId="0" borderId="0" xfId="855" applyFont="1" applyAlignment="1">
      <alignment horizontal="center"/>
    </xf>
    <xf numFmtId="0" fontId="5" fillId="0" borderId="0" xfId="859"/>
    <xf numFmtId="0" fontId="61" fillId="0" borderId="0" xfId="859" applyFont="1"/>
    <xf numFmtId="49" fontId="62" fillId="0" borderId="0" xfId="859" applyNumberFormat="1" applyFont="1"/>
    <xf numFmtId="49" fontId="61" fillId="0" borderId="0" xfId="859" applyNumberFormat="1" applyFont="1"/>
    <xf numFmtId="167" fontId="7" fillId="0" borderId="0" xfId="859" applyNumberFormat="1" applyFont="1" applyAlignment="1">
      <alignment horizontal="center"/>
    </xf>
    <xf numFmtId="0" fontId="40" fillId="0" borderId="0" xfId="859" applyFont="1"/>
    <xf numFmtId="0" fontId="8" fillId="0" borderId="0" xfId="859" applyFont="1"/>
    <xf numFmtId="0" fontId="4" fillId="0" borderId="0" xfId="855" applyAlignment="1">
      <alignment horizontal="center"/>
    </xf>
    <xf numFmtId="49" fontId="4" fillId="0" borderId="0" xfId="855" applyNumberFormat="1" applyFont="1" applyAlignment="1">
      <alignment horizontal="center"/>
    </xf>
    <xf numFmtId="49" fontId="43" fillId="0" borderId="0" xfId="855" applyNumberFormat="1" applyFont="1" applyAlignment="1">
      <alignment horizontal="left"/>
    </xf>
    <xf numFmtId="0" fontId="4" fillId="0" borderId="0" xfId="859" applyFont="1"/>
    <xf numFmtId="167" fontId="55" fillId="0" borderId="8" xfId="857" applyNumberFormat="1" applyFont="1" applyBorder="1" applyAlignment="1">
      <alignment horizontal="center"/>
    </xf>
    <xf numFmtId="49" fontId="39" fillId="0" borderId="16" xfId="857" applyNumberFormat="1" applyFont="1" applyBorder="1" applyAlignment="1">
      <alignment horizontal="left"/>
    </xf>
    <xf numFmtId="49" fontId="43" fillId="0" borderId="17" xfId="857" applyNumberFormat="1" applyFont="1" applyBorder="1" applyAlignment="1">
      <alignment horizontal="right"/>
    </xf>
    <xf numFmtId="0" fontId="62" fillId="0" borderId="8" xfId="859" applyFont="1" applyBorder="1" applyAlignment="1">
      <alignment horizontal="center" vertical="center"/>
    </xf>
    <xf numFmtId="0" fontId="45" fillId="0" borderId="8" xfId="855" applyFont="1" applyBorder="1" applyAlignment="1">
      <alignment horizontal="center"/>
    </xf>
    <xf numFmtId="2" fontId="7" fillId="0" borderId="14" xfId="855" applyNumberFormat="1" applyFont="1" applyBorder="1"/>
    <xf numFmtId="0" fontId="5" fillId="0" borderId="0" xfId="859" applyFont="1"/>
    <xf numFmtId="47" fontId="4" fillId="0" borderId="0" xfId="855" applyNumberFormat="1" applyFont="1" applyAlignment="1">
      <alignment horizontal="right"/>
    </xf>
    <xf numFmtId="49" fontId="6" fillId="0" borderId="0" xfId="821" applyNumberFormat="1" applyFont="1" applyAlignment="1">
      <alignment horizontal="left"/>
    </xf>
    <xf numFmtId="49" fontId="40" fillId="0" borderId="0" xfId="821" applyNumberFormat="1" applyFont="1" applyAlignment="1">
      <alignment horizontal="center"/>
    </xf>
    <xf numFmtId="49" fontId="7" fillId="0" borderId="0" xfId="860" applyNumberFormat="1" applyFont="1" applyAlignment="1">
      <alignment horizontal="center"/>
    </xf>
    <xf numFmtId="49" fontId="7" fillId="0" borderId="0" xfId="860" applyNumberFormat="1" applyFont="1"/>
    <xf numFmtId="0" fontId="7" fillId="0" borderId="15" xfId="860" applyNumberFormat="1" applyFont="1" applyBorder="1" applyAlignment="1">
      <alignment horizontal="center"/>
    </xf>
    <xf numFmtId="49" fontId="40" fillId="0" borderId="18" xfId="860" applyNumberFormat="1" applyFont="1" applyBorder="1" applyAlignment="1">
      <alignment horizontal="center"/>
    </xf>
    <xf numFmtId="49" fontId="40" fillId="0" borderId="8" xfId="860" applyNumberFormat="1" applyFont="1" applyBorder="1" applyAlignment="1">
      <alignment horizontal="center"/>
    </xf>
    <xf numFmtId="49" fontId="40" fillId="0" borderId="19" xfId="860" applyNumberFormat="1" applyFont="1" applyBorder="1" applyAlignment="1">
      <alignment horizontal="center"/>
    </xf>
    <xf numFmtId="49" fontId="40" fillId="0" borderId="16" xfId="860" applyNumberFormat="1" applyFont="1" applyBorder="1" applyAlignment="1">
      <alignment horizontal="left"/>
    </xf>
    <xf numFmtId="49" fontId="40" fillId="0" borderId="17" xfId="860" applyNumberFormat="1" applyFont="1" applyBorder="1" applyAlignment="1">
      <alignment horizontal="right"/>
    </xf>
    <xf numFmtId="0" fontId="40" fillId="0" borderId="8" xfId="823" applyFont="1" applyBorder="1" applyAlignment="1">
      <alignment horizontal="center" vertical="center"/>
    </xf>
    <xf numFmtId="49" fontId="7" fillId="0" borderId="32" xfId="860" applyNumberFormat="1" applyFont="1" applyBorder="1"/>
    <xf numFmtId="49" fontId="7" fillId="0" borderId="14" xfId="860" applyNumberFormat="1" applyFont="1" applyBorder="1" applyAlignment="1">
      <alignment horizontal="center"/>
    </xf>
    <xf numFmtId="49" fontId="7" fillId="0" borderId="14" xfId="860" applyNumberFormat="1" applyFont="1" applyBorder="1"/>
    <xf numFmtId="49" fontId="8" fillId="0" borderId="0" xfId="821" applyNumberFormat="1" applyFont="1" applyAlignment="1">
      <alignment horizontal="center"/>
    </xf>
    <xf numFmtId="49" fontId="42" fillId="0" borderId="0" xfId="821" applyNumberFormat="1" applyFont="1"/>
    <xf numFmtId="0" fontId="42" fillId="0" borderId="0" xfId="821" applyFont="1"/>
    <xf numFmtId="49" fontId="42" fillId="0" borderId="0" xfId="860" applyNumberFormat="1" applyFont="1" applyAlignment="1">
      <alignment horizontal="center"/>
    </xf>
    <xf numFmtId="49" fontId="8" fillId="0" borderId="0" xfId="860" applyNumberFormat="1" applyFont="1"/>
    <xf numFmtId="0" fontId="43" fillId="0" borderId="0" xfId="855" applyFont="1" applyAlignment="1">
      <alignment horizontal="center"/>
    </xf>
    <xf numFmtId="49" fontId="43" fillId="0" borderId="0" xfId="820" applyNumberFormat="1" applyFont="1"/>
    <xf numFmtId="0" fontId="4" fillId="0" borderId="0" xfId="855" applyFont="1" applyAlignment="1"/>
    <xf numFmtId="49" fontId="53" fillId="0" borderId="0" xfId="821" applyNumberFormat="1" applyFont="1" applyAlignment="1">
      <alignment horizontal="left" vertical="center"/>
    </xf>
    <xf numFmtId="49" fontId="7" fillId="0" borderId="0" xfId="861" applyNumberFormat="1" applyFont="1" applyFill="1"/>
    <xf numFmtId="49" fontId="39" fillId="0" borderId="0" xfId="861" applyNumberFormat="1" applyFont="1" applyFill="1"/>
    <xf numFmtId="49" fontId="40" fillId="0" borderId="0" xfId="861" applyNumberFormat="1" applyFont="1" applyFill="1"/>
    <xf numFmtId="49" fontId="7" fillId="0" borderId="0" xfId="860" applyNumberFormat="1" applyFont="1" applyFill="1" applyAlignment="1">
      <alignment horizontal="center"/>
    </xf>
    <xf numFmtId="49" fontId="7" fillId="0" borderId="0" xfId="860" applyNumberFormat="1" applyFont="1" applyFill="1"/>
    <xf numFmtId="49" fontId="9" fillId="0" borderId="8" xfId="861" applyNumberFormat="1" applyFont="1" applyFill="1" applyBorder="1"/>
    <xf numFmtId="2" fontId="41" fillId="0" borderId="15" xfId="0" applyNumberFormat="1" applyFont="1" applyFill="1" applyBorder="1" applyAlignment="1">
      <alignment horizontal="center"/>
    </xf>
    <xf numFmtId="2" fontId="40" fillId="0" borderId="16" xfId="861" applyNumberFormat="1" applyFont="1" applyFill="1" applyBorder="1" applyAlignment="1">
      <alignment horizontal="center"/>
    </xf>
    <xf numFmtId="2" fontId="7" fillId="0" borderId="18" xfId="860" applyNumberFormat="1" applyFont="1" applyFill="1" applyBorder="1" applyAlignment="1">
      <alignment horizontal="center"/>
    </xf>
    <xf numFmtId="2" fontId="7" fillId="0" borderId="8" xfId="860" applyNumberFormat="1" applyFont="1" applyFill="1" applyBorder="1" applyAlignment="1">
      <alignment horizontal="center"/>
    </xf>
    <xf numFmtId="2" fontId="7" fillId="0" borderId="16" xfId="860" applyNumberFormat="1" applyFont="1" applyFill="1" applyBorder="1" applyAlignment="1">
      <alignment horizontal="center"/>
    </xf>
    <xf numFmtId="49" fontId="9" fillId="0" borderId="18" xfId="860" applyNumberFormat="1" applyFont="1" applyFill="1" applyBorder="1" applyAlignment="1">
      <alignment horizontal="left"/>
    </xf>
    <xf numFmtId="167" fontId="9" fillId="0" borderId="8" xfId="860" applyNumberFormat="1" applyFont="1" applyFill="1" applyBorder="1" applyAlignment="1">
      <alignment horizontal="center"/>
    </xf>
    <xf numFmtId="49" fontId="40" fillId="0" borderId="7" xfId="860" applyNumberFormat="1" applyFont="1" applyFill="1" applyBorder="1" applyAlignment="1">
      <alignment horizontal="left"/>
    </xf>
    <xf numFmtId="49" fontId="7" fillId="0" borderId="17" xfId="860" applyNumberFormat="1" applyFont="1" applyFill="1" applyBorder="1" applyAlignment="1">
      <alignment horizontal="right"/>
    </xf>
    <xf numFmtId="0" fontId="7" fillId="0" borderId="15" xfId="860" applyNumberFormat="1" applyFont="1" applyFill="1" applyBorder="1" applyAlignment="1">
      <alignment horizontal="center"/>
    </xf>
    <xf numFmtId="49" fontId="40" fillId="0" borderId="8" xfId="861" applyNumberFormat="1" applyFont="1" applyFill="1" applyBorder="1" applyAlignment="1">
      <alignment horizontal="center"/>
    </xf>
    <xf numFmtId="49" fontId="39" fillId="0" borderId="7" xfId="861" applyNumberFormat="1" applyFont="1" applyFill="1" applyBorder="1" applyAlignment="1">
      <alignment horizontal="center"/>
    </xf>
    <xf numFmtId="49" fontId="40" fillId="0" borderId="19" xfId="861" applyNumberFormat="1" applyFont="1" applyFill="1" applyBorder="1" applyAlignment="1">
      <alignment horizontal="center"/>
    </xf>
    <xf numFmtId="49" fontId="40" fillId="0" borderId="18" xfId="860" applyNumberFormat="1" applyFont="1" applyFill="1" applyBorder="1" applyAlignment="1">
      <alignment horizontal="center"/>
    </xf>
    <xf numFmtId="49" fontId="40" fillId="0" borderId="8" xfId="860" applyNumberFormat="1" applyFont="1" applyFill="1" applyBorder="1" applyAlignment="1">
      <alignment horizontal="center"/>
    </xf>
    <xf numFmtId="0" fontId="40" fillId="0" borderId="8" xfId="860" applyNumberFormat="1" applyFont="1" applyFill="1" applyBorder="1" applyAlignment="1">
      <alignment horizontal="center"/>
    </xf>
    <xf numFmtId="49" fontId="40" fillId="0" borderId="19" xfId="860" applyNumberFormat="1" applyFont="1" applyFill="1" applyBorder="1" applyAlignment="1">
      <alignment horizontal="center"/>
    </xf>
    <xf numFmtId="49" fontId="40" fillId="0" borderId="16" xfId="860" applyNumberFormat="1" applyFont="1" applyFill="1" applyBorder="1" applyAlignment="1">
      <alignment horizontal="left"/>
    </xf>
    <xf numFmtId="49" fontId="40" fillId="0" borderId="17" xfId="860" applyNumberFormat="1" applyFont="1" applyFill="1" applyBorder="1" applyAlignment="1">
      <alignment horizontal="right"/>
    </xf>
    <xf numFmtId="49" fontId="8" fillId="0" borderId="0" xfId="821" applyNumberFormat="1" applyFont="1" applyFill="1" applyAlignment="1">
      <alignment horizontal="center"/>
    </xf>
    <xf numFmtId="49" fontId="42" fillId="0" borderId="0" xfId="821" applyNumberFormat="1" applyFont="1" applyFill="1"/>
    <xf numFmtId="0" fontId="42" fillId="0" borderId="0" xfId="821" applyFont="1" applyFill="1"/>
    <xf numFmtId="49" fontId="42" fillId="0" borderId="0" xfId="860" applyNumberFormat="1" applyFont="1" applyFill="1" applyAlignment="1">
      <alignment horizontal="center"/>
    </xf>
    <xf numFmtId="49" fontId="8" fillId="0" borderId="0" xfId="860" applyNumberFormat="1" applyFont="1" applyFill="1"/>
    <xf numFmtId="49" fontId="7" fillId="0" borderId="0" xfId="820" applyNumberFormat="1" applyFont="1" applyFill="1"/>
    <xf numFmtId="49" fontId="39" fillId="0" borderId="0" xfId="820" applyNumberFormat="1" applyFont="1" applyFill="1"/>
    <xf numFmtId="49" fontId="7" fillId="0" borderId="0" xfId="820" applyNumberFormat="1" applyFont="1" applyFill="1" applyAlignment="1">
      <alignment horizontal="center"/>
    </xf>
    <xf numFmtId="49" fontId="53" fillId="0" borderId="0" xfId="821" applyNumberFormat="1" applyFont="1" applyFill="1" applyAlignment="1">
      <alignment horizontal="left" vertical="center"/>
    </xf>
    <xf numFmtId="49" fontId="40" fillId="0" borderId="0" xfId="821" applyNumberFormat="1" applyFont="1" applyFill="1"/>
    <xf numFmtId="49" fontId="53" fillId="0" borderId="0" xfId="821" applyNumberFormat="1" applyFont="1" applyFill="1" applyAlignment="1">
      <alignment horizontal="right"/>
    </xf>
    <xf numFmtId="49" fontId="40" fillId="0" borderId="0" xfId="821" applyNumberFormat="1" applyFont="1" applyFill="1" applyAlignment="1">
      <alignment horizontal="right"/>
    </xf>
    <xf numFmtId="49" fontId="7" fillId="0" borderId="0" xfId="860" applyNumberFormat="1" applyFont="1" applyBorder="1"/>
    <xf numFmtId="49" fontId="7" fillId="0" borderId="0" xfId="862" applyNumberFormat="1" applyFont="1"/>
    <xf numFmtId="49" fontId="39" fillId="0" borderId="0" xfId="862" applyNumberFormat="1" applyFont="1"/>
    <xf numFmtId="49" fontId="40" fillId="0" borderId="0" xfId="862" applyNumberFormat="1" applyFont="1"/>
    <xf numFmtId="49" fontId="7" fillId="0" borderId="0" xfId="862" applyNumberFormat="1" applyFont="1" applyFill="1"/>
    <xf numFmtId="49" fontId="9" fillId="0" borderId="15" xfId="862" applyNumberFormat="1" applyFont="1" applyFill="1" applyBorder="1"/>
    <xf numFmtId="2" fontId="7" fillId="0" borderId="21" xfId="860" applyNumberFormat="1" applyFont="1" applyFill="1" applyBorder="1" applyAlignment="1">
      <alignment horizontal="center"/>
    </xf>
    <xf numFmtId="2" fontId="7" fillId="0" borderId="15" xfId="860" applyNumberFormat="1" applyFont="1" applyFill="1" applyBorder="1" applyAlignment="1">
      <alignment horizontal="center"/>
    </xf>
    <xf numFmtId="2" fontId="7" fillId="0" borderId="23" xfId="860" applyNumberFormat="1" applyFont="1" applyFill="1" applyBorder="1" applyAlignment="1">
      <alignment horizontal="center"/>
    </xf>
    <xf numFmtId="167" fontId="9" fillId="0" borderId="15" xfId="860" applyNumberFormat="1" applyFont="1" applyFill="1" applyBorder="1" applyAlignment="1">
      <alignment horizontal="center"/>
    </xf>
    <xf numFmtId="49" fontId="40" fillId="0" borderId="14" xfId="860" applyNumberFormat="1" applyFont="1" applyFill="1" applyBorder="1" applyAlignment="1">
      <alignment horizontal="left"/>
    </xf>
    <xf numFmtId="49" fontId="7" fillId="0" borderId="22" xfId="860" applyNumberFormat="1" applyFont="1" applyFill="1" applyBorder="1" applyAlignment="1">
      <alignment horizontal="right"/>
    </xf>
    <xf numFmtId="49" fontId="40" fillId="0" borderId="8" xfId="862" applyNumberFormat="1" applyFont="1" applyBorder="1" applyAlignment="1">
      <alignment horizontal="center"/>
    </xf>
    <xf numFmtId="49" fontId="39" fillId="0" borderId="7" xfId="862" applyNumberFormat="1" applyFont="1" applyBorder="1" applyAlignment="1">
      <alignment horizontal="center"/>
    </xf>
    <xf numFmtId="49" fontId="40" fillId="0" borderId="16" xfId="862" applyNumberFormat="1" applyFont="1" applyBorder="1" applyAlignment="1">
      <alignment horizontal="center"/>
    </xf>
    <xf numFmtId="49" fontId="7" fillId="0" borderId="14" xfId="862" applyNumberFormat="1" applyFont="1" applyBorder="1"/>
    <xf numFmtId="49" fontId="40" fillId="0" borderId="0" xfId="862" applyNumberFormat="1" applyFont="1" applyBorder="1"/>
    <xf numFmtId="49" fontId="8" fillId="0" borderId="0" xfId="821" applyNumberFormat="1" applyFont="1" applyBorder="1" applyAlignment="1">
      <alignment horizontal="center"/>
    </xf>
    <xf numFmtId="49" fontId="7" fillId="0" borderId="36" xfId="860" applyNumberFormat="1" applyFont="1" applyBorder="1" applyAlignment="1">
      <alignment horizontal="center"/>
    </xf>
    <xf numFmtId="49" fontId="7" fillId="0" borderId="36" xfId="860" applyNumberFormat="1" applyFont="1" applyBorder="1"/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49" fontId="7" fillId="0" borderId="0" xfId="820" applyNumberFormat="1" applyFont="1" applyAlignment="1">
      <alignment horizontal="right"/>
    </xf>
    <xf numFmtId="0" fontId="55" fillId="0" borderId="8" xfId="855" applyNumberFormat="1" applyFont="1" applyBorder="1" applyAlignment="1">
      <alignment horizontal="center"/>
    </xf>
    <xf numFmtId="0" fontId="7" fillId="0" borderId="0" xfId="856" applyFont="1"/>
    <xf numFmtId="0" fontId="9" fillId="0" borderId="0" xfId="856" applyFont="1"/>
    <xf numFmtId="49" fontId="7" fillId="0" borderId="0" xfId="856" applyNumberFormat="1" applyFont="1" applyFill="1" applyAlignment="1">
      <alignment horizontal="center"/>
    </xf>
    <xf numFmtId="2" fontId="7" fillId="0" borderId="0" xfId="856" applyNumberFormat="1" applyFont="1"/>
    <xf numFmtId="0" fontId="64" fillId="0" borderId="0" xfId="856" applyFont="1"/>
    <xf numFmtId="0" fontId="9" fillId="0" borderId="8" xfId="856" applyFont="1" applyBorder="1" applyAlignment="1">
      <alignment horizontal="left"/>
    </xf>
    <xf numFmtId="0" fontId="4" fillId="0" borderId="8" xfId="856" applyBorder="1" applyAlignment="1">
      <alignment horizontal="center"/>
    </xf>
    <xf numFmtId="2" fontId="7" fillId="20" borderId="37" xfId="856" applyNumberFormat="1" applyFont="1" applyFill="1" applyBorder="1" applyAlignment="1">
      <alignment horizontal="center"/>
    </xf>
    <xf numFmtId="167" fontId="9" fillId="0" borderId="8" xfId="856" applyNumberFormat="1" applyFont="1" applyBorder="1" applyAlignment="1">
      <alignment horizontal="left"/>
    </xf>
    <xf numFmtId="0" fontId="40" fillId="0" borderId="16" xfId="856" applyFont="1" applyBorder="1" applyAlignment="1">
      <alignment horizontal="left"/>
    </xf>
    <xf numFmtId="0" fontId="7" fillId="0" borderId="7" xfId="856" applyFont="1" applyBorder="1" applyAlignment="1">
      <alignment horizontal="right"/>
    </xf>
    <xf numFmtId="0" fontId="7" fillId="0" borderId="8" xfId="856" applyFont="1" applyBorder="1" applyAlignment="1">
      <alignment horizontal="center"/>
    </xf>
    <xf numFmtId="0" fontId="46" fillId="0" borderId="8" xfId="856" applyFont="1" applyBorder="1" applyAlignment="1">
      <alignment horizontal="center"/>
    </xf>
    <xf numFmtId="49" fontId="46" fillId="0" borderId="8" xfId="856" applyNumberFormat="1" applyFont="1" applyFill="1" applyBorder="1" applyAlignment="1">
      <alignment horizontal="center"/>
    </xf>
    <xf numFmtId="2" fontId="46" fillId="0" borderId="8" xfId="856" applyNumberFormat="1" applyFont="1" applyBorder="1" applyAlignment="1">
      <alignment horizontal="center"/>
    </xf>
    <xf numFmtId="0" fontId="46" fillId="0" borderId="17" xfId="856" applyFont="1" applyBorder="1" applyAlignment="1">
      <alignment horizontal="center"/>
    </xf>
    <xf numFmtId="0" fontId="45" fillId="0" borderId="8" xfId="856" applyFont="1" applyBorder="1" applyAlignment="1">
      <alignment horizontal="center"/>
    </xf>
    <xf numFmtId="0" fontId="40" fillId="0" borderId="7" xfId="856" applyFont="1" applyBorder="1" applyAlignment="1">
      <alignment horizontal="right"/>
    </xf>
    <xf numFmtId="0" fontId="40" fillId="0" borderId="8" xfId="856" applyFont="1" applyBorder="1" applyAlignment="1">
      <alignment horizontal="center"/>
    </xf>
    <xf numFmtId="0" fontId="45" fillId="0" borderId="0" xfId="856" applyFont="1" applyAlignment="1">
      <alignment horizontal="left"/>
    </xf>
    <xf numFmtId="0" fontId="45" fillId="0" borderId="0" xfId="856" applyFont="1"/>
    <xf numFmtId="0" fontId="43" fillId="0" borderId="0" xfId="856" applyFont="1"/>
    <xf numFmtId="49" fontId="8" fillId="0" borderId="0" xfId="822" applyNumberFormat="1" applyFont="1" applyAlignment="1"/>
    <xf numFmtId="0" fontId="40" fillId="0" borderId="0" xfId="856" applyFont="1"/>
    <xf numFmtId="0" fontId="46" fillId="0" borderId="0" xfId="856" applyFont="1"/>
    <xf numFmtId="0" fontId="8" fillId="0" borderId="0" xfId="856" applyFont="1"/>
    <xf numFmtId="49" fontId="7" fillId="0" borderId="0" xfId="822" applyNumberFormat="1" applyFont="1"/>
    <xf numFmtId="49" fontId="39" fillId="0" borderId="0" xfId="822" applyNumberFormat="1" applyFont="1"/>
    <xf numFmtId="49" fontId="7" fillId="0" borderId="0" xfId="822" applyNumberFormat="1" applyFont="1" applyAlignment="1">
      <alignment horizontal="center"/>
    </xf>
    <xf numFmtId="49" fontId="7" fillId="0" borderId="0" xfId="855" applyNumberFormat="1" applyFont="1" applyFill="1" applyAlignment="1">
      <alignment horizontal="center"/>
    </xf>
    <xf numFmtId="49" fontId="6" fillId="0" borderId="0" xfId="821" applyNumberFormat="1" applyFont="1" applyAlignment="1">
      <alignment horizontal="center"/>
    </xf>
    <xf numFmtId="0" fontId="45" fillId="0" borderId="0" xfId="855" applyFont="1" applyAlignment="1">
      <alignment horizontal="left"/>
    </xf>
    <xf numFmtId="0" fontId="45" fillId="0" borderId="0" xfId="855" applyFont="1"/>
    <xf numFmtId="49" fontId="8" fillId="0" borderId="0" xfId="822" applyNumberFormat="1" applyFont="1"/>
    <xf numFmtId="2" fontId="4" fillId="0" borderId="0" xfId="855" applyNumberFormat="1" applyFont="1" applyAlignment="1">
      <alignment horizontal="center"/>
    </xf>
    <xf numFmtId="2" fontId="4" fillId="0" borderId="0" xfId="855" applyNumberFormat="1" applyFont="1" applyAlignment="1">
      <alignment horizontal="left"/>
    </xf>
    <xf numFmtId="180" fontId="45" fillId="0" borderId="0" xfId="865" applyFont="1" applyAlignment="1">
      <alignment horizontal="left"/>
    </xf>
    <xf numFmtId="180" fontId="45" fillId="0" borderId="0" xfId="865" applyFont="1"/>
    <xf numFmtId="49" fontId="8" fillId="0" borderId="0" xfId="866" applyNumberFormat="1" applyFont="1" applyAlignment="1"/>
    <xf numFmtId="49" fontId="7" fillId="0" borderId="0" xfId="866" applyNumberFormat="1" applyFont="1"/>
    <xf numFmtId="49" fontId="39" fillId="0" borderId="0" xfId="866" applyNumberFormat="1" applyFont="1"/>
    <xf numFmtId="49" fontId="7" fillId="0" borderId="0" xfId="866" applyNumberFormat="1" applyFont="1" applyAlignment="1">
      <alignment horizontal="center"/>
    </xf>
    <xf numFmtId="49" fontId="7" fillId="0" borderId="0" xfId="865" applyNumberFormat="1" applyFont="1" applyFill="1" applyAlignment="1">
      <alignment horizontal="center"/>
    </xf>
    <xf numFmtId="180" fontId="4" fillId="0" borderId="0" xfId="865" applyFont="1" applyAlignment="1">
      <alignment horizontal="center"/>
    </xf>
    <xf numFmtId="180" fontId="4" fillId="0" borderId="0" xfId="865" applyFont="1" applyAlignment="1">
      <alignment horizontal="left"/>
    </xf>
    <xf numFmtId="49" fontId="40" fillId="0" borderId="0" xfId="867" applyNumberFormat="1" applyFont="1"/>
    <xf numFmtId="49" fontId="53" fillId="0" borderId="0" xfId="867" applyNumberFormat="1" applyFont="1" applyAlignment="1">
      <alignment horizontal="right"/>
    </xf>
    <xf numFmtId="49" fontId="6" fillId="0" borderId="0" xfId="867" applyNumberFormat="1" applyFont="1" applyAlignment="1">
      <alignment horizontal="center"/>
    </xf>
    <xf numFmtId="0" fontId="7" fillId="21" borderId="0" xfId="855" applyFont="1" applyFill="1"/>
    <xf numFmtId="0" fontId="9" fillId="21" borderId="0" xfId="855" applyFont="1" applyFill="1"/>
    <xf numFmtId="49" fontId="7" fillId="21" borderId="0" xfId="855" applyNumberFormat="1" applyFont="1" applyFill="1" applyAlignment="1">
      <alignment horizontal="center"/>
    </xf>
    <xf numFmtId="2" fontId="7" fillId="21" borderId="0" xfId="855" applyNumberFormat="1" applyFont="1" applyFill="1"/>
    <xf numFmtId="186" fontId="9" fillId="21" borderId="8" xfId="855" applyNumberFormat="1" applyFont="1" applyFill="1" applyBorder="1" applyAlignment="1">
      <alignment horizontal="left"/>
    </xf>
    <xf numFmtId="49" fontId="7" fillId="21" borderId="8" xfId="855" applyNumberFormat="1" applyFont="1" applyFill="1" applyBorder="1" applyAlignment="1">
      <alignment horizontal="center"/>
    </xf>
    <xf numFmtId="2" fontId="40" fillId="21" borderId="37" xfId="855" applyNumberFormat="1" applyFont="1" applyFill="1" applyBorder="1" applyAlignment="1">
      <alignment horizontal="center"/>
    </xf>
    <xf numFmtId="2" fontId="7" fillId="21" borderId="37" xfId="855" applyNumberFormat="1" applyFont="1" applyFill="1" applyBorder="1" applyAlignment="1">
      <alignment horizontal="center"/>
    </xf>
    <xf numFmtId="0" fontId="9" fillId="21" borderId="8" xfId="855" applyFont="1" applyFill="1" applyBorder="1" applyAlignment="1">
      <alignment horizontal="left"/>
    </xf>
    <xf numFmtId="167" fontId="9" fillId="21" borderId="8" xfId="855" applyNumberFormat="1" applyFont="1" applyFill="1" applyBorder="1" applyAlignment="1">
      <alignment horizontal="left"/>
    </xf>
    <xf numFmtId="0" fontId="40" fillId="21" borderId="16" xfId="855" applyFont="1" applyFill="1" applyBorder="1" applyAlignment="1">
      <alignment horizontal="left"/>
    </xf>
    <xf numFmtId="0" fontId="7" fillId="21" borderId="7" xfId="855" applyFont="1" applyFill="1" applyBorder="1" applyAlignment="1">
      <alignment horizontal="right"/>
    </xf>
    <xf numFmtId="0" fontId="7" fillId="21" borderId="8" xfId="855" applyFont="1" applyFill="1" applyBorder="1" applyAlignment="1">
      <alignment horizontal="center"/>
    </xf>
    <xf numFmtId="0" fontId="7" fillId="21" borderId="0" xfId="855" applyFont="1" applyFill="1" applyAlignment="1">
      <alignment horizontal="center"/>
    </xf>
    <xf numFmtId="0" fontId="45" fillId="21" borderId="0" xfId="855" applyFont="1" applyFill="1" applyAlignment="1">
      <alignment horizontal="left"/>
    </xf>
    <xf numFmtId="0" fontId="45" fillId="21" borderId="0" xfId="855" applyFont="1" applyFill="1"/>
    <xf numFmtId="0" fontId="46" fillId="21" borderId="8" xfId="855" applyFont="1" applyFill="1" applyBorder="1" applyAlignment="1">
      <alignment horizontal="center"/>
    </xf>
    <xf numFmtId="49" fontId="46" fillId="21" borderId="8" xfId="855" applyNumberFormat="1" applyFont="1" applyFill="1" applyBorder="1" applyAlignment="1">
      <alignment horizontal="center"/>
    </xf>
    <xf numFmtId="2" fontId="46" fillId="21" borderId="8" xfId="855" applyNumberFormat="1" applyFont="1" applyFill="1" applyBorder="1" applyAlignment="1">
      <alignment horizontal="center"/>
    </xf>
    <xf numFmtId="0" fontId="46" fillId="21" borderId="17" xfId="855" applyFont="1" applyFill="1" applyBorder="1" applyAlignment="1">
      <alignment horizontal="center"/>
    </xf>
    <xf numFmtId="0" fontId="45" fillId="21" borderId="8" xfId="855" applyFont="1" applyFill="1" applyBorder="1" applyAlignment="1">
      <alignment horizontal="center"/>
    </xf>
    <xf numFmtId="0" fontId="40" fillId="21" borderId="7" xfId="855" applyFont="1" applyFill="1" applyBorder="1" applyAlignment="1">
      <alignment horizontal="right"/>
    </xf>
    <xf numFmtId="49" fontId="8" fillId="21" borderId="0" xfId="822" applyNumberFormat="1" applyFont="1" applyFill="1" applyAlignment="1">
      <alignment horizontal="center"/>
    </xf>
    <xf numFmtId="49" fontId="8" fillId="21" borderId="0" xfId="822" applyNumberFormat="1" applyFont="1" applyFill="1"/>
    <xf numFmtId="49" fontId="42" fillId="21" borderId="0" xfId="822" applyNumberFormat="1" applyFont="1" applyFill="1"/>
    <xf numFmtId="0" fontId="42" fillId="21" borderId="0" xfId="822" applyFont="1" applyFill="1" applyAlignment="1">
      <alignment horizontal="center"/>
    </xf>
    <xf numFmtId="49" fontId="7" fillId="21" borderId="0" xfId="822" applyNumberFormat="1" applyFont="1" applyFill="1"/>
    <xf numFmtId="0" fontId="4" fillId="21" borderId="0" xfId="855" applyFont="1" applyFill="1" applyAlignment="1">
      <alignment horizontal="center"/>
    </xf>
    <xf numFmtId="0" fontId="4" fillId="21" borderId="0" xfId="855" applyFont="1" applyFill="1" applyAlignment="1">
      <alignment horizontal="left"/>
    </xf>
    <xf numFmtId="49" fontId="7" fillId="21" borderId="0" xfId="822" applyNumberFormat="1" applyFont="1" applyFill="1" applyAlignment="1"/>
    <xf numFmtId="49" fontId="40" fillId="21" borderId="0" xfId="821" applyNumberFormat="1" applyFont="1" applyFill="1"/>
    <xf numFmtId="49" fontId="53" fillId="21" borderId="0" xfId="821" applyNumberFormat="1" applyFont="1" applyFill="1" applyAlignment="1">
      <alignment horizontal="right"/>
    </xf>
    <xf numFmtId="49" fontId="6" fillId="21" borderId="0" xfId="821" applyNumberFormat="1" applyFont="1" applyFill="1" applyAlignment="1">
      <alignment horizontal="center"/>
    </xf>
    <xf numFmtId="49" fontId="40" fillId="21" borderId="0" xfId="821" applyNumberFormat="1" applyFont="1" applyFill="1" applyAlignment="1">
      <alignment horizontal="right"/>
    </xf>
    <xf numFmtId="0" fontId="9" fillId="21" borderId="0" xfId="855" applyFont="1" applyFill="1" applyAlignment="1">
      <alignment horizontal="center"/>
    </xf>
    <xf numFmtId="49" fontId="55" fillId="0" borderId="8" xfId="856" applyNumberFormat="1" applyFont="1" applyBorder="1" applyAlignment="1">
      <alignment horizontal="center"/>
    </xf>
    <xf numFmtId="0" fontId="39" fillId="0" borderId="14" xfId="856" applyFont="1" applyBorder="1" applyAlignment="1">
      <alignment horizontal="left"/>
    </xf>
    <xf numFmtId="0" fontId="43" fillId="0" borderId="22" xfId="856" applyFont="1" applyBorder="1" applyAlignment="1">
      <alignment horizontal="right"/>
    </xf>
    <xf numFmtId="0" fontId="43" fillId="21" borderId="8" xfId="855" applyFont="1" applyFill="1" applyBorder="1" applyAlignment="1">
      <alignment horizontal="center"/>
    </xf>
    <xf numFmtId="0" fontId="43" fillId="21" borderId="0" xfId="855" applyFont="1" applyFill="1"/>
    <xf numFmtId="49" fontId="43" fillId="21" borderId="8" xfId="855" applyNumberFormat="1" applyFont="1" applyFill="1" applyBorder="1" applyAlignment="1">
      <alignment horizontal="center"/>
    </xf>
    <xf numFmtId="0" fontId="39" fillId="21" borderId="16" xfId="855" applyFont="1" applyFill="1" applyBorder="1" applyAlignment="1">
      <alignment horizontal="left"/>
    </xf>
    <xf numFmtId="0" fontId="43" fillId="21" borderId="0" xfId="855" applyFont="1" applyFill="1" applyAlignment="1">
      <alignment horizontal="center"/>
    </xf>
    <xf numFmtId="49" fontId="43" fillId="21" borderId="0" xfId="855" applyNumberFormat="1" applyFont="1" applyFill="1" applyAlignment="1">
      <alignment horizontal="center"/>
    </xf>
    <xf numFmtId="2" fontId="43" fillId="21" borderId="0" xfId="855" applyNumberFormat="1" applyFont="1" applyFill="1"/>
    <xf numFmtId="0" fontId="56" fillId="21" borderId="0" xfId="855" applyFont="1" applyFill="1" applyAlignment="1">
      <alignment horizontal="left"/>
    </xf>
    <xf numFmtId="0" fontId="56" fillId="21" borderId="0" xfId="855" applyFont="1" applyFill="1" applyAlignment="1">
      <alignment horizontal="center"/>
    </xf>
    <xf numFmtId="0" fontId="56" fillId="21" borderId="0" xfId="855" applyFont="1" applyFill="1"/>
    <xf numFmtId="0" fontId="43" fillId="21" borderId="0" xfId="855" applyFont="1" applyFill="1" applyAlignment="1">
      <alignment horizontal="right"/>
    </xf>
    <xf numFmtId="0" fontId="55" fillId="21" borderId="0" xfId="855" applyFont="1" applyFill="1"/>
    <xf numFmtId="0" fontId="55" fillId="21" borderId="0" xfId="855" applyFont="1" applyFill="1" applyAlignment="1">
      <alignment horizontal="center"/>
    </xf>
    <xf numFmtId="0" fontId="57" fillId="21" borderId="8" xfId="855" applyFont="1" applyFill="1" applyBorder="1" applyAlignment="1">
      <alignment horizontal="center"/>
    </xf>
    <xf numFmtId="49" fontId="57" fillId="21" borderId="8" xfId="855" applyNumberFormat="1" applyFont="1" applyFill="1" applyBorder="1" applyAlignment="1">
      <alignment horizontal="center"/>
    </xf>
    <xf numFmtId="2" fontId="57" fillId="21" borderId="8" xfId="855" applyNumberFormat="1" applyFont="1" applyFill="1" applyBorder="1" applyAlignment="1">
      <alignment horizontal="center"/>
    </xf>
    <xf numFmtId="0" fontId="57" fillId="21" borderId="17" xfId="855" applyFont="1" applyFill="1" applyBorder="1" applyAlignment="1">
      <alignment horizontal="center"/>
    </xf>
    <xf numFmtId="0" fontId="56" fillId="21" borderId="8" xfId="855" applyFont="1" applyFill="1" applyBorder="1" applyAlignment="1">
      <alignment horizontal="center"/>
    </xf>
    <xf numFmtId="0" fontId="39" fillId="21" borderId="7" xfId="855" applyFont="1" applyFill="1" applyBorder="1" applyAlignment="1">
      <alignment horizontal="right"/>
    </xf>
    <xf numFmtId="0" fontId="39" fillId="21" borderId="0" xfId="855" applyFont="1" applyFill="1" applyAlignment="1">
      <alignment horizontal="right"/>
    </xf>
    <xf numFmtId="49" fontId="8" fillId="21" borderId="0" xfId="821" applyNumberFormat="1" applyFont="1" applyFill="1" applyAlignment="1">
      <alignment horizontal="center"/>
    </xf>
    <xf numFmtId="49" fontId="8" fillId="21" borderId="0" xfId="821" applyNumberFormat="1" applyFont="1" applyFill="1"/>
    <xf numFmtId="49" fontId="7" fillId="21" borderId="0" xfId="821" applyNumberFormat="1" applyFont="1" applyFill="1"/>
    <xf numFmtId="49" fontId="42" fillId="21" borderId="0" xfId="821" applyNumberFormat="1" applyFont="1" applyFill="1"/>
    <xf numFmtId="0" fontId="42" fillId="21" borderId="0" xfId="821" applyFont="1" applyFill="1" applyAlignment="1">
      <alignment horizontal="center"/>
    </xf>
    <xf numFmtId="49" fontId="39" fillId="21" borderId="0" xfId="822" applyNumberFormat="1" applyFont="1" applyFill="1"/>
    <xf numFmtId="49" fontId="7" fillId="21" borderId="0" xfId="822" applyNumberFormat="1" applyFont="1" applyFill="1" applyAlignment="1">
      <alignment horizontal="center"/>
    </xf>
    <xf numFmtId="49" fontId="6" fillId="21" borderId="0" xfId="821" applyNumberFormat="1" applyFont="1" applyFill="1" applyAlignment="1"/>
    <xf numFmtId="0" fontId="55" fillId="0" borderId="8" xfId="856" applyFont="1" applyBorder="1" applyAlignment="1">
      <alignment horizontal="left"/>
    </xf>
    <xf numFmtId="14" fontId="55" fillId="0" borderId="8" xfId="856" applyNumberFormat="1" applyFont="1" applyBorder="1" applyAlignment="1">
      <alignment horizontal="center" vertical="center"/>
    </xf>
    <xf numFmtId="0" fontId="39" fillId="0" borderId="16" xfId="856" applyFont="1" applyBorder="1" applyAlignment="1">
      <alignment horizontal="left"/>
    </xf>
    <xf numFmtId="0" fontId="43" fillId="0" borderId="7" xfId="856" applyFont="1" applyBorder="1" applyAlignment="1">
      <alignment horizontal="right"/>
    </xf>
    <xf numFmtId="0" fontId="7" fillId="0" borderId="0" xfId="855" applyFont="1" applyFill="1"/>
    <xf numFmtId="0" fontId="9" fillId="0" borderId="0" xfId="855" applyFont="1" applyFill="1"/>
    <xf numFmtId="49" fontId="67" fillId="0" borderId="0" xfId="855" applyNumberFormat="1" applyFont="1" applyFill="1" applyAlignment="1">
      <alignment horizontal="center"/>
    </xf>
    <xf numFmtId="2" fontId="7" fillId="0" borderId="0" xfId="855" applyNumberFormat="1" applyFont="1" applyFill="1"/>
    <xf numFmtId="0" fontId="7" fillId="0" borderId="8" xfId="856" applyFont="1" applyFill="1" applyBorder="1"/>
    <xf numFmtId="0" fontId="9" fillId="0" borderId="8" xfId="856" applyFont="1" applyFill="1" applyBorder="1" applyAlignment="1">
      <alignment horizontal="left"/>
    </xf>
    <xf numFmtId="0" fontId="7" fillId="0" borderId="8" xfId="856" applyFont="1" applyFill="1" applyBorder="1" applyAlignment="1">
      <alignment horizontal="center"/>
    </xf>
    <xf numFmtId="0" fontId="54" fillId="0" borderId="16" xfId="856" applyFont="1" applyFill="1" applyBorder="1" applyAlignment="1">
      <alignment horizontal="center"/>
    </xf>
    <xf numFmtId="2" fontId="7" fillId="0" borderId="16" xfId="856" applyNumberFormat="1" applyFont="1" applyFill="1" applyBorder="1" applyAlignment="1">
      <alignment horizontal="center"/>
    </xf>
    <xf numFmtId="167" fontId="7" fillId="0" borderId="8" xfId="856" applyNumberFormat="1" applyFont="1" applyFill="1" applyBorder="1" applyAlignment="1">
      <alignment horizontal="center"/>
    </xf>
    <xf numFmtId="0" fontId="40" fillId="0" borderId="7" xfId="856" applyFont="1" applyFill="1" applyBorder="1" applyAlignment="1">
      <alignment horizontal="left"/>
    </xf>
    <xf numFmtId="0" fontId="7" fillId="0" borderId="17" xfId="856" applyFont="1" applyFill="1" applyBorder="1" applyAlignment="1">
      <alignment horizontal="right"/>
    </xf>
    <xf numFmtId="0" fontId="9" fillId="0" borderId="0" xfId="855" applyFont="1" applyFill="1" applyAlignment="1">
      <alignment horizontal="center"/>
    </xf>
    <xf numFmtId="0" fontId="45" fillId="0" borderId="0" xfId="855" applyFont="1" applyFill="1" applyAlignment="1">
      <alignment horizontal="left"/>
    </xf>
    <xf numFmtId="0" fontId="40" fillId="0" borderId="0" xfId="855" applyFont="1" applyFill="1"/>
    <xf numFmtId="0" fontId="41" fillId="0" borderId="0" xfId="855" applyFont="1" applyFill="1"/>
    <xf numFmtId="0" fontId="45" fillId="0" borderId="8" xfId="855" applyFont="1" applyFill="1" applyBorder="1" applyAlignment="1">
      <alignment horizontal="center"/>
    </xf>
    <xf numFmtId="49" fontId="45" fillId="0" borderId="8" xfId="855" applyNumberFormat="1" applyFont="1" applyFill="1" applyBorder="1" applyAlignment="1">
      <alignment horizontal="center"/>
    </xf>
    <xf numFmtId="2" fontId="45" fillId="0" borderId="8" xfId="855" applyNumberFormat="1" applyFont="1" applyFill="1" applyBorder="1" applyAlignment="1">
      <alignment horizontal="center"/>
    </xf>
    <xf numFmtId="0" fontId="45" fillId="0" borderId="17" xfId="855" applyFont="1" applyFill="1" applyBorder="1" applyAlignment="1">
      <alignment horizontal="center"/>
    </xf>
    <xf numFmtId="0" fontId="40" fillId="0" borderId="8" xfId="855" applyFont="1" applyFill="1" applyBorder="1" applyAlignment="1">
      <alignment horizontal="center"/>
    </xf>
    <xf numFmtId="0" fontId="45" fillId="0" borderId="16" xfId="855" applyFont="1" applyFill="1" applyBorder="1" applyAlignment="1">
      <alignment horizontal="left"/>
    </xf>
    <xf numFmtId="0" fontId="45" fillId="0" borderId="7" xfId="855" applyFont="1" applyFill="1" applyBorder="1" applyAlignment="1">
      <alignment horizontal="right"/>
    </xf>
    <xf numFmtId="49" fontId="8" fillId="0" borderId="0" xfId="868" applyNumberFormat="1" applyFont="1" applyFill="1" applyAlignment="1">
      <alignment horizontal="center"/>
    </xf>
    <xf numFmtId="49" fontId="48" fillId="0" borderId="0" xfId="868" applyNumberFormat="1" applyFont="1" applyFill="1"/>
    <xf numFmtId="49" fontId="7" fillId="0" borderId="0" xfId="868" applyNumberFormat="1" applyFont="1" applyFill="1"/>
    <xf numFmtId="49" fontId="42" fillId="0" borderId="0" xfId="869" applyNumberFormat="1" applyFont="1" applyFill="1"/>
    <xf numFmtId="0" fontId="7" fillId="0" borderId="0" xfId="869" applyFont="1" applyFill="1" applyAlignment="1">
      <alignment horizontal="center"/>
    </xf>
    <xf numFmtId="49" fontId="8" fillId="0" borderId="0" xfId="869" applyNumberFormat="1" applyFont="1" applyFill="1"/>
    <xf numFmtId="49" fontId="7" fillId="0" borderId="0" xfId="822" applyNumberFormat="1" applyFont="1" applyFill="1"/>
    <xf numFmtId="49" fontId="46" fillId="0" borderId="0" xfId="822" applyNumberFormat="1" applyFont="1" applyFill="1"/>
    <xf numFmtId="49" fontId="67" fillId="0" borderId="0" xfId="822" applyNumberFormat="1" applyFont="1" applyFill="1"/>
    <xf numFmtId="49" fontId="7" fillId="0" borderId="0" xfId="822" applyNumberFormat="1" applyFont="1" applyFill="1" applyAlignment="1">
      <alignment horizontal="center"/>
    </xf>
    <xf numFmtId="49" fontId="67" fillId="0" borderId="0" xfId="855" applyNumberFormat="1" applyFont="1" applyFill="1" applyAlignment="1">
      <alignment horizontal="left"/>
    </xf>
    <xf numFmtId="0" fontId="4" fillId="0" borderId="0" xfId="855" applyFont="1" applyFill="1" applyAlignment="1">
      <alignment horizontal="left"/>
    </xf>
    <xf numFmtId="0" fontId="9" fillId="0" borderId="0" xfId="855" applyFont="1" applyFill="1" applyAlignment="1">
      <alignment horizontal="left"/>
    </xf>
    <xf numFmtId="49" fontId="6" fillId="0" borderId="0" xfId="821" applyNumberFormat="1" applyFont="1" applyFill="1" applyAlignment="1">
      <alignment horizontal="center"/>
    </xf>
    <xf numFmtId="49" fontId="39" fillId="0" borderId="0" xfId="869" applyNumberFormat="1" applyFont="1" applyFill="1"/>
    <xf numFmtId="49" fontId="7" fillId="0" borderId="0" xfId="869" applyNumberFormat="1" applyFont="1" applyFill="1"/>
    <xf numFmtId="0" fontId="7" fillId="0" borderId="0" xfId="856" applyFont="1" applyFill="1"/>
    <xf numFmtId="49" fontId="7" fillId="0" borderId="38" xfId="856" applyNumberFormat="1" applyFont="1" applyFill="1" applyBorder="1" applyAlignment="1">
      <alignment horizontal="center" vertical="center"/>
    </xf>
    <xf numFmtId="2" fontId="7" fillId="0" borderId="38" xfId="856" applyNumberFormat="1" applyFont="1" applyFill="1" applyBorder="1" applyAlignment="1">
      <alignment horizontal="center" vertical="center"/>
    </xf>
    <xf numFmtId="0" fontId="9" fillId="0" borderId="8" xfId="856" applyFont="1" applyFill="1" applyBorder="1" applyAlignment="1">
      <alignment horizontal="center"/>
    </xf>
    <xf numFmtId="167" fontId="9" fillId="0" borderId="8" xfId="856" applyNumberFormat="1" applyFont="1" applyFill="1" applyBorder="1" applyAlignment="1">
      <alignment horizontal="center"/>
    </xf>
    <xf numFmtId="0" fontId="40" fillId="0" borderId="16" xfId="856" applyFont="1" applyFill="1" applyBorder="1" applyAlignment="1">
      <alignment horizontal="left"/>
    </xf>
    <xf numFmtId="0" fontId="7" fillId="0" borderId="7" xfId="856" applyFont="1" applyFill="1" applyBorder="1" applyAlignment="1">
      <alignment horizontal="right"/>
    </xf>
    <xf numFmtId="0" fontId="7" fillId="0" borderId="0" xfId="855" applyFont="1" applyFill="1" applyAlignment="1">
      <alignment horizontal="center"/>
    </xf>
    <xf numFmtId="0" fontId="45" fillId="0" borderId="0" xfId="855" applyFont="1" applyFill="1" applyAlignment="1">
      <alignment horizontal="center"/>
    </xf>
    <xf numFmtId="0" fontId="45" fillId="0" borderId="0" xfId="855" applyFont="1" applyFill="1"/>
    <xf numFmtId="49" fontId="40" fillId="0" borderId="0" xfId="822" applyNumberFormat="1" applyFont="1" applyFill="1" applyBorder="1"/>
    <xf numFmtId="49" fontId="7" fillId="0" borderId="0" xfId="822" applyNumberFormat="1" applyFont="1" applyFill="1" applyBorder="1"/>
    <xf numFmtId="0" fontId="46" fillId="0" borderId="8" xfId="855" applyFont="1" applyFill="1" applyBorder="1" applyAlignment="1">
      <alignment horizontal="center"/>
    </xf>
    <xf numFmtId="0" fontId="46" fillId="0" borderId="17" xfId="855" applyFont="1" applyFill="1" applyBorder="1" applyAlignment="1">
      <alignment horizontal="center"/>
    </xf>
    <xf numFmtId="0" fontId="40" fillId="0" borderId="16" xfId="855" applyFont="1" applyFill="1" applyBorder="1" applyAlignment="1">
      <alignment horizontal="left"/>
    </xf>
    <xf numFmtId="0" fontId="40" fillId="0" borderId="7" xfId="855" applyFont="1" applyFill="1" applyBorder="1" applyAlignment="1">
      <alignment horizontal="right"/>
    </xf>
    <xf numFmtId="0" fontId="7" fillId="0" borderId="0" xfId="855" applyFont="1" applyFill="1" applyAlignment="1">
      <alignment horizontal="right"/>
    </xf>
    <xf numFmtId="49" fontId="39" fillId="0" borderId="0" xfId="822" applyNumberFormat="1" applyFont="1" applyFill="1" applyBorder="1"/>
    <xf numFmtId="49" fontId="39" fillId="0" borderId="0" xfId="869" applyNumberFormat="1" applyFont="1" applyFill="1" applyAlignment="1">
      <alignment horizontal="left"/>
    </xf>
    <xf numFmtId="49" fontId="42" fillId="0" borderId="0" xfId="868" applyNumberFormat="1" applyFont="1" applyFill="1"/>
    <xf numFmtId="0" fontId="42" fillId="0" borderId="0" xfId="868" applyFont="1" applyFill="1" applyAlignment="1">
      <alignment horizontal="center"/>
    </xf>
    <xf numFmtId="49" fontId="8" fillId="0" borderId="0" xfId="868" applyNumberFormat="1" applyFont="1" applyFill="1"/>
    <xf numFmtId="49" fontId="39" fillId="0" borderId="0" xfId="822" applyNumberFormat="1" applyFont="1" applyFill="1"/>
    <xf numFmtId="0" fontId="43" fillId="0" borderId="0" xfId="855" applyFont="1" applyFill="1" applyAlignment="1">
      <alignment horizontal="center"/>
    </xf>
    <xf numFmtId="0" fontId="43" fillId="0" borderId="0" xfId="855" applyFont="1" applyFill="1" applyAlignment="1">
      <alignment horizontal="left"/>
    </xf>
    <xf numFmtId="49" fontId="7" fillId="0" borderId="0" xfId="870" applyNumberFormat="1" applyFont="1"/>
    <xf numFmtId="49" fontId="39" fillId="0" borderId="0" xfId="870" applyNumberFormat="1" applyFont="1"/>
    <xf numFmtId="49" fontId="40" fillId="0" borderId="0" xfId="870" applyNumberFormat="1" applyFont="1"/>
    <xf numFmtId="49" fontId="7" fillId="0" borderId="0" xfId="870" applyNumberFormat="1" applyFont="1" applyFill="1"/>
    <xf numFmtId="49" fontId="9" fillId="0" borderId="15" xfId="870" applyNumberFormat="1" applyFont="1" applyFill="1" applyBorder="1"/>
    <xf numFmtId="2" fontId="41" fillId="0" borderId="15" xfId="856" applyNumberFormat="1" applyFont="1" applyFill="1" applyBorder="1" applyAlignment="1">
      <alignment horizontal="center"/>
    </xf>
    <xf numFmtId="2" fontId="40" fillId="0" borderId="16" xfId="827" applyNumberFormat="1" applyFont="1" applyFill="1" applyBorder="1" applyAlignment="1">
      <alignment horizontal="center"/>
    </xf>
    <xf numFmtId="49" fontId="9" fillId="0" borderId="21" xfId="860" applyNumberFormat="1" applyFont="1" applyFill="1" applyBorder="1" applyAlignment="1">
      <alignment horizontal="left"/>
    </xf>
    <xf numFmtId="0" fontId="7" fillId="0" borderId="8" xfId="860" applyNumberFormat="1" applyFont="1" applyFill="1" applyBorder="1" applyAlignment="1">
      <alignment horizontal="center"/>
    </xf>
    <xf numFmtId="0" fontId="7" fillId="0" borderId="8" xfId="860" applyNumberFormat="1" applyFont="1" applyBorder="1" applyAlignment="1">
      <alignment horizontal="center"/>
    </xf>
    <xf numFmtId="49" fontId="40" fillId="0" borderId="8" xfId="870" applyNumberFormat="1" applyFont="1" applyBorder="1" applyAlignment="1">
      <alignment horizontal="center"/>
    </xf>
    <xf numFmtId="49" fontId="39" fillId="0" borderId="7" xfId="870" applyNumberFormat="1" applyFont="1" applyBorder="1" applyAlignment="1">
      <alignment horizontal="center"/>
    </xf>
    <xf numFmtId="49" fontId="40" fillId="0" borderId="19" xfId="870" applyNumberFormat="1" applyFont="1" applyBorder="1" applyAlignment="1">
      <alignment horizontal="center"/>
    </xf>
    <xf numFmtId="49" fontId="7" fillId="0" borderId="14" xfId="870" applyNumberFormat="1" applyFont="1" applyBorder="1"/>
    <xf numFmtId="0" fontId="4" fillId="0" borderId="0" xfId="856" applyFont="1" applyAlignment="1">
      <alignment horizontal="left"/>
    </xf>
    <xf numFmtId="0" fontId="43" fillId="0" borderId="0" xfId="856" applyFont="1" applyAlignment="1">
      <alignment horizontal="left"/>
    </xf>
    <xf numFmtId="49" fontId="40" fillId="0" borderId="0" xfId="860" applyNumberFormat="1" applyFont="1"/>
    <xf numFmtId="0" fontId="54" fillId="0" borderId="8" xfId="871" applyFont="1" applyBorder="1" applyAlignment="1">
      <alignment horizontal="left"/>
    </xf>
    <xf numFmtId="49" fontId="39" fillId="0" borderId="0" xfId="860" applyNumberFormat="1" applyFont="1"/>
    <xf numFmtId="2" fontId="41" fillId="0" borderId="8" xfId="856" applyNumberFormat="1" applyFont="1" applyFill="1" applyBorder="1" applyAlignment="1">
      <alignment horizontal="center"/>
    </xf>
    <xf numFmtId="2" fontId="40" fillId="0" borderId="16" xfId="860" applyNumberFormat="1" applyFont="1" applyFill="1" applyBorder="1" applyAlignment="1">
      <alignment horizontal="center"/>
    </xf>
    <xf numFmtId="49" fontId="39" fillId="0" borderId="7" xfId="860" applyNumberFormat="1" applyFont="1" applyBorder="1" applyAlignment="1">
      <alignment horizontal="center"/>
    </xf>
    <xf numFmtId="49" fontId="40" fillId="0" borderId="16" xfId="860" applyNumberFormat="1" applyFont="1" applyBorder="1" applyAlignment="1">
      <alignment horizontal="center"/>
    </xf>
    <xf numFmtId="49" fontId="40" fillId="0" borderId="17" xfId="860" applyNumberFormat="1" applyFont="1" applyBorder="1" applyAlignment="1">
      <alignment horizontal="center"/>
    </xf>
    <xf numFmtId="49" fontId="40" fillId="0" borderId="14" xfId="860" applyNumberFormat="1" applyFont="1" applyBorder="1"/>
    <xf numFmtId="0" fontId="43" fillId="0" borderId="0" xfId="856" applyFont="1" applyAlignment="1">
      <alignment horizontal="center"/>
    </xf>
    <xf numFmtId="0" fontId="4" fillId="0" borderId="0" xfId="856" applyFont="1" applyAlignment="1">
      <alignment horizontal="left" vertical="center"/>
    </xf>
    <xf numFmtId="0" fontId="43" fillId="0" borderId="0" xfId="856" applyFont="1" applyAlignment="1">
      <alignment horizontal="left" vertical="center"/>
    </xf>
    <xf numFmtId="0" fontId="43" fillId="0" borderId="8" xfId="856" applyFont="1" applyBorder="1" applyAlignment="1">
      <alignment horizontal="center"/>
    </xf>
    <xf numFmtId="180" fontId="7" fillId="0" borderId="0" xfId="872" applyFont="1"/>
    <xf numFmtId="180" fontId="9" fillId="0" borderId="0" xfId="872" applyFont="1"/>
    <xf numFmtId="49" fontId="7" fillId="0" borderId="0" xfId="872" applyNumberFormat="1" applyFont="1" applyFill="1" applyAlignment="1">
      <alignment horizontal="center"/>
    </xf>
    <xf numFmtId="2" fontId="7" fillId="0" borderId="0" xfId="872" applyNumberFormat="1" applyFont="1"/>
    <xf numFmtId="186" fontId="9" fillId="0" borderId="0" xfId="872" applyNumberFormat="1" applyFont="1" applyBorder="1" applyAlignment="1">
      <alignment horizontal="left"/>
    </xf>
    <xf numFmtId="49" fontId="7" fillId="0" borderId="0" xfId="872" applyNumberFormat="1" applyFont="1" applyFill="1" applyBorder="1" applyAlignment="1">
      <alignment horizontal="center" vertical="center"/>
    </xf>
    <xf numFmtId="2" fontId="7" fillId="0" borderId="0" xfId="872" applyNumberFormat="1" applyFont="1" applyBorder="1" applyAlignment="1">
      <alignment horizontal="center" vertical="center"/>
    </xf>
    <xf numFmtId="180" fontId="9" fillId="0" borderId="0" xfId="872" applyFont="1" applyBorder="1" applyAlignment="1">
      <alignment horizontal="left"/>
    </xf>
    <xf numFmtId="167" fontId="9" fillId="0" borderId="0" xfId="872" applyNumberFormat="1" applyFont="1" applyBorder="1" applyAlignment="1">
      <alignment horizontal="left"/>
    </xf>
    <xf numFmtId="180" fontId="40" fillId="0" borderId="0" xfId="872" applyFont="1" applyBorder="1" applyAlignment="1">
      <alignment horizontal="left"/>
    </xf>
    <xf numFmtId="180" fontId="7" fillId="0" borderId="0" xfId="872" applyFont="1" applyBorder="1" applyAlignment="1">
      <alignment horizontal="right"/>
    </xf>
    <xf numFmtId="180" fontId="7" fillId="0" borderId="0" xfId="872" applyFont="1" applyBorder="1" applyAlignment="1">
      <alignment horizontal="center"/>
    </xf>
    <xf numFmtId="180" fontId="7" fillId="21" borderId="0" xfId="872" applyFont="1" applyFill="1"/>
    <xf numFmtId="49" fontId="55" fillId="21" borderId="8" xfId="872" applyNumberFormat="1" applyFont="1" applyFill="1" applyBorder="1" applyAlignment="1">
      <alignment horizontal="center"/>
    </xf>
    <xf numFmtId="180" fontId="55" fillId="21" borderId="8" xfId="872" applyFont="1" applyFill="1" applyBorder="1" applyAlignment="1">
      <alignment horizontal="left"/>
    </xf>
    <xf numFmtId="2" fontId="71" fillId="0" borderId="8" xfId="872" applyNumberFormat="1" applyFont="1" applyBorder="1" applyAlignment="1">
      <alignment horizontal="center"/>
    </xf>
    <xf numFmtId="180" fontId="66" fillId="21" borderId="23" xfId="872" applyFont="1" applyFill="1" applyBorder="1"/>
    <xf numFmtId="14" fontId="68" fillId="21" borderId="8" xfId="872" applyNumberFormat="1" applyFont="1" applyFill="1" applyBorder="1" applyAlignment="1">
      <alignment horizontal="center" vertical="center"/>
    </xf>
    <xf numFmtId="180" fontId="39" fillId="21" borderId="14" xfId="872" applyFont="1" applyFill="1" applyBorder="1" applyAlignment="1">
      <alignment horizontal="left"/>
    </xf>
    <xf numFmtId="180" fontId="43" fillId="21" borderId="22" xfId="872" applyFont="1" applyFill="1" applyBorder="1" applyAlignment="1">
      <alignment horizontal="right"/>
    </xf>
    <xf numFmtId="49" fontId="7" fillId="0" borderId="8" xfId="872" applyNumberFormat="1" applyFont="1" applyBorder="1" applyAlignment="1">
      <alignment horizontal="center"/>
    </xf>
    <xf numFmtId="180" fontId="7" fillId="0" borderId="8" xfId="872" applyFont="1" applyBorder="1"/>
    <xf numFmtId="186" fontId="9" fillId="0" borderId="8" xfId="872" applyNumberFormat="1" applyFont="1" applyBorder="1" applyAlignment="1">
      <alignment horizontal="left"/>
    </xf>
    <xf numFmtId="180" fontId="9" fillId="0" borderId="8" xfId="872" applyFont="1" applyBorder="1" applyAlignment="1">
      <alignment horizontal="left"/>
    </xf>
    <xf numFmtId="167" fontId="9" fillId="0" borderId="8" xfId="872" applyNumberFormat="1" applyFont="1" applyBorder="1" applyAlignment="1">
      <alignment horizontal="left"/>
    </xf>
    <xf numFmtId="180" fontId="40" fillId="0" borderId="16" xfId="872" applyFont="1" applyBorder="1" applyAlignment="1">
      <alignment horizontal="left"/>
    </xf>
    <xf numFmtId="180" fontId="7" fillId="0" borderId="7" xfId="872" applyFont="1" applyBorder="1" applyAlignment="1">
      <alignment horizontal="right"/>
    </xf>
    <xf numFmtId="180" fontId="46" fillId="0" borderId="8" xfId="872" applyFont="1" applyBorder="1" applyAlignment="1">
      <alignment horizontal="center"/>
    </xf>
    <xf numFmtId="49" fontId="46" fillId="0" borderId="8" xfId="872" applyNumberFormat="1" applyFont="1" applyFill="1" applyBorder="1" applyAlignment="1">
      <alignment horizontal="center"/>
    </xf>
    <xf numFmtId="2" fontId="46" fillId="0" borderId="8" xfId="872" applyNumberFormat="1" applyFont="1" applyBorder="1" applyAlignment="1">
      <alignment horizontal="center"/>
    </xf>
    <xf numFmtId="180" fontId="46" fillId="0" borderId="17" xfId="872" applyFont="1" applyBorder="1" applyAlignment="1">
      <alignment horizontal="center"/>
    </xf>
    <xf numFmtId="180" fontId="45" fillId="0" borderId="8" xfId="872" applyFont="1" applyBorder="1" applyAlignment="1">
      <alignment horizontal="center"/>
    </xf>
    <xf numFmtId="180" fontId="40" fillId="0" borderId="7" xfId="872" applyFont="1" applyBorder="1" applyAlignment="1">
      <alignment horizontal="right"/>
    </xf>
    <xf numFmtId="180" fontId="7" fillId="0" borderId="14" xfId="872" applyFont="1" applyBorder="1"/>
    <xf numFmtId="180" fontId="7" fillId="0" borderId="0" xfId="872" applyFont="1" applyAlignment="1">
      <alignment horizontal="center"/>
    </xf>
    <xf numFmtId="180" fontId="45" fillId="0" borderId="0" xfId="872" applyFont="1" applyAlignment="1">
      <alignment horizontal="left"/>
    </xf>
    <xf numFmtId="180" fontId="45" fillId="0" borderId="0" xfId="872" applyFont="1"/>
    <xf numFmtId="49" fontId="45" fillId="0" borderId="0" xfId="872" applyNumberFormat="1" applyFont="1" applyAlignment="1">
      <alignment horizontal="left"/>
    </xf>
    <xf numFmtId="49" fontId="45" fillId="0" borderId="0" xfId="872" applyNumberFormat="1" applyFont="1" applyAlignment="1">
      <alignment horizontal="right" vertical="center"/>
    </xf>
    <xf numFmtId="49" fontId="7" fillId="0" borderId="14" xfId="872" applyNumberFormat="1" applyFont="1" applyFill="1" applyBorder="1" applyAlignment="1">
      <alignment horizontal="center"/>
    </xf>
    <xf numFmtId="2" fontId="7" fillId="0" borderId="14" xfId="872" applyNumberFormat="1" applyFont="1" applyBorder="1"/>
    <xf numFmtId="180" fontId="45" fillId="0" borderId="14" xfId="872" applyFont="1" applyBorder="1" applyAlignment="1">
      <alignment horizontal="left"/>
    </xf>
    <xf numFmtId="180" fontId="45" fillId="0" borderId="14" xfId="872" applyFont="1" applyBorder="1"/>
    <xf numFmtId="49" fontId="8" fillId="0" borderId="0" xfId="867" applyNumberFormat="1" applyFont="1" applyAlignment="1">
      <alignment horizontal="center"/>
    </xf>
    <xf numFmtId="49" fontId="7" fillId="0" borderId="0" xfId="873" applyNumberFormat="1" applyFont="1"/>
    <xf numFmtId="49" fontId="42" fillId="0" borderId="0" xfId="867" applyNumberFormat="1" applyFont="1"/>
    <xf numFmtId="167" fontId="58" fillId="0" borderId="0" xfId="867" applyNumberFormat="1" applyFont="1" applyAlignment="1">
      <alignment horizontal="center"/>
    </xf>
    <xf numFmtId="49" fontId="8" fillId="0" borderId="0" xfId="874" applyNumberFormat="1" applyFont="1"/>
    <xf numFmtId="180" fontId="4" fillId="0" borderId="0" xfId="875" applyFont="1" applyAlignment="1">
      <alignment horizontal="left"/>
    </xf>
    <xf numFmtId="180" fontId="4" fillId="0" borderId="0" xfId="875" applyFont="1" applyAlignment="1">
      <alignment horizontal="center"/>
    </xf>
    <xf numFmtId="180" fontId="43" fillId="0" borderId="0" xfId="872" applyFont="1" applyAlignment="1">
      <alignment horizontal="left"/>
    </xf>
    <xf numFmtId="0" fontId="9" fillId="0" borderId="0" xfId="856" applyFont="1" applyAlignment="1">
      <alignment horizontal="center"/>
    </xf>
    <xf numFmtId="0" fontId="70" fillId="0" borderId="8" xfId="876" applyFont="1" applyBorder="1" applyAlignment="1">
      <alignment horizontal="center"/>
    </xf>
    <xf numFmtId="2" fontId="71" fillId="0" borderId="8" xfId="876" applyNumberFormat="1" applyFont="1" applyBorder="1" applyAlignment="1">
      <alignment horizontal="center"/>
    </xf>
    <xf numFmtId="0" fontId="66" fillId="0" borderId="23" xfId="856" applyFont="1" applyBorder="1" applyAlignment="1">
      <alignment horizontal="center"/>
    </xf>
    <xf numFmtId="0" fontId="7" fillId="0" borderId="27" xfId="856" applyFont="1" applyBorder="1"/>
    <xf numFmtId="0" fontId="7" fillId="0" borderId="14" xfId="856" applyFont="1" applyBorder="1"/>
    <xf numFmtId="0" fontId="9" fillId="0" borderId="14" xfId="856" applyFont="1" applyBorder="1"/>
    <xf numFmtId="49" fontId="7" fillId="0" borderId="14" xfId="856" applyNumberFormat="1" applyFont="1" applyFill="1" applyBorder="1" applyAlignment="1">
      <alignment horizontal="center"/>
    </xf>
    <xf numFmtId="2" fontId="7" fillId="0" borderId="14" xfId="856" applyNumberFormat="1" applyFont="1" applyBorder="1"/>
    <xf numFmtId="0" fontId="9" fillId="0" borderId="14" xfId="856" applyFont="1" applyBorder="1" applyAlignment="1">
      <alignment horizontal="center"/>
    </xf>
    <xf numFmtId="0" fontId="7" fillId="0" borderId="0" xfId="856" applyFont="1" applyAlignment="1">
      <alignment horizontal="center"/>
    </xf>
    <xf numFmtId="0" fontId="45" fillId="0" borderId="0" xfId="856" applyFont="1" applyAlignment="1">
      <alignment horizontal="center"/>
    </xf>
    <xf numFmtId="0" fontId="7" fillId="0" borderId="14" xfId="856" applyFont="1" applyBorder="1" applyAlignment="1">
      <alignment horizontal="center"/>
    </xf>
    <xf numFmtId="0" fontId="45" fillId="0" borderId="14" xfId="856" applyFont="1" applyBorder="1" applyAlignment="1">
      <alignment horizontal="center"/>
    </xf>
    <xf numFmtId="0" fontId="45" fillId="0" borderId="14" xfId="856" applyFont="1" applyBorder="1"/>
    <xf numFmtId="0" fontId="7" fillId="0" borderId="25" xfId="856" applyFont="1" applyBorder="1"/>
    <xf numFmtId="49" fontId="8" fillId="0" borderId="0" xfId="822" applyNumberFormat="1" applyFont="1" applyAlignment="1">
      <alignment horizontal="center"/>
    </xf>
    <xf numFmtId="49" fontId="8" fillId="0" borderId="0" xfId="877" applyNumberFormat="1" applyFont="1"/>
    <xf numFmtId="0" fontId="71" fillId="0" borderId="8" xfId="856" applyFont="1" applyBorder="1" applyAlignment="1">
      <alignment horizontal="center"/>
    </xf>
    <xf numFmtId="2" fontId="71" fillId="0" borderId="8" xfId="856" applyNumberFormat="1" applyFont="1" applyBorder="1" applyAlignment="1">
      <alignment horizontal="center"/>
    </xf>
    <xf numFmtId="0" fontId="55" fillId="0" borderId="8" xfId="856" applyFont="1" applyBorder="1" applyAlignment="1">
      <alignment horizontal="center"/>
    </xf>
    <xf numFmtId="167" fontId="55" fillId="0" borderId="8" xfId="856" applyNumberFormat="1" applyFont="1" applyBorder="1" applyAlignment="1">
      <alignment horizontal="left"/>
    </xf>
    <xf numFmtId="49" fontId="43" fillId="0" borderId="0" xfId="856" applyNumberFormat="1" applyFont="1" applyFill="1" applyAlignment="1">
      <alignment horizontal="center"/>
    </xf>
    <xf numFmtId="2" fontId="43" fillId="0" borderId="0" xfId="856" applyNumberFormat="1" applyFont="1"/>
    <xf numFmtId="0" fontId="56" fillId="0" borderId="0" xfId="856" applyFont="1" applyAlignment="1">
      <alignment horizontal="left"/>
    </xf>
    <xf numFmtId="0" fontId="56" fillId="0" borderId="0" xfId="856" applyFont="1"/>
    <xf numFmtId="0" fontId="55" fillId="0" borderId="0" xfId="856" applyFont="1" applyBorder="1" applyAlignment="1">
      <alignment horizontal="left"/>
    </xf>
    <xf numFmtId="49" fontId="43" fillId="0" borderId="0" xfId="856" applyNumberFormat="1" applyFont="1" applyFill="1" applyBorder="1" applyAlignment="1">
      <alignment horizontal="center" vertical="center"/>
    </xf>
    <xf numFmtId="2" fontId="43" fillId="0" borderId="0" xfId="856" applyNumberFormat="1" applyFont="1" applyBorder="1" applyAlignment="1">
      <alignment horizontal="center" vertical="center"/>
    </xf>
    <xf numFmtId="0" fontId="55" fillId="0" borderId="0" xfId="856" applyFont="1" applyBorder="1" applyAlignment="1">
      <alignment horizontal="center"/>
    </xf>
    <xf numFmtId="167" fontId="55" fillId="0" borderId="0" xfId="856" applyNumberFormat="1" applyFont="1" applyBorder="1" applyAlignment="1">
      <alignment horizontal="left"/>
    </xf>
    <xf numFmtId="0" fontId="39" fillId="0" borderId="0" xfId="856" applyFont="1" applyBorder="1" applyAlignment="1">
      <alignment horizontal="left"/>
    </xf>
    <xf numFmtId="0" fontId="43" fillId="0" borderId="0" xfId="856" applyFont="1" applyBorder="1" applyAlignment="1">
      <alignment horizontal="right"/>
    </xf>
    <xf numFmtId="0" fontId="43" fillId="0" borderId="0" xfId="856" applyFont="1" applyBorder="1" applyAlignment="1">
      <alignment horizontal="center"/>
    </xf>
    <xf numFmtId="0" fontId="57" fillId="0" borderId="8" xfId="856" applyFont="1" applyBorder="1" applyAlignment="1">
      <alignment horizontal="center"/>
    </xf>
    <xf numFmtId="49" fontId="57" fillId="0" borderId="8" xfId="856" applyNumberFormat="1" applyFont="1" applyFill="1" applyBorder="1" applyAlignment="1">
      <alignment horizontal="center"/>
    </xf>
    <xf numFmtId="2" fontId="57" fillId="0" borderId="8" xfId="856" applyNumberFormat="1" applyFont="1" applyBorder="1" applyAlignment="1">
      <alignment horizontal="center"/>
    </xf>
    <xf numFmtId="0" fontId="57" fillId="0" borderId="17" xfId="856" applyFont="1" applyBorder="1" applyAlignment="1">
      <alignment horizontal="center"/>
    </xf>
    <xf numFmtId="0" fontId="56" fillId="0" borderId="8" xfId="856" applyFont="1" applyBorder="1" applyAlignment="1">
      <alignment horizontal="center"/>
    </xf>
    <xf numFmtId="0" fontId="39" fillId="0" borderId="7" xfId="856" applyFont="1" applyBorder="1" applyAlignment="1">
      <alignment horizontal="right"/>
    </xf>
    <xf numFmtId="0" fontId="7" fillId="0" borderId="0" xfId="856" applyFont="1" applyAlignment="1">
      <alignment horizontal="right"/>
    </xf>
    <xf numFmtId="49" fontId="7" fillId="0" borderId="0" xfId="877" applyNumberFormat="1" applyFont="1"/>
    <xf numFmtId="49" fontId="42" fillId="0" borderId="0" xfId="821" applyNumberFormat="1" applyFont="1" applyAlignment="1">
      <alignment horizontal="right"/>
    </xf>
    <xf numFmtId="49" fontId="8" fillId="0" borderId="0" xfId="878" applyNumberFormat="1" applyFont="1"/>
    <xf numFmtId="0" fontId="4" fillId="0" borderId="0" xfId="856" applyFont="1" applyAlignment="1">
      <alignment horizontal="center"/>
    </xf>
    <xf numFmtId="180" fontId="7" fillId="0" borderId="0" xfId="879" applyFont="1"/>
    <xf numFmtId="180" fontId="9" fillId="0" borderId="0" xfId="879" applyFont="1"/>
    <xf numFmtId="49" fontId="7" fillId="0" borderId="0" xfId="879" applyNumberFormat="1" applyFont="1" applyFill="1" applyAlignment="1">
      <alignment horizontal="center"/>
    </xf>
    <xf numFmtId="2" fontId="7" fillId="0" borderId="0" xfId="879" applyNumberFormat="1" applyFont="1"/>
    <xf numFmtId="180" fontId="9" fillId="0" borderId="0" xfId="879" applyFont="1" applyAlignment="1">
      <alignment horizontal="center"/>
    </xf>
    <xf numFmtId="0" fontId="7" fillId="0" borderId="0" xfId="879" applyNumberFormat="1" applyFont="1"/>
    <xf numFmtId="180" fontId="9" fillId="0" borderId="8" xfId="879" applyFont="1" applyBorder="1" applyAlignment="1">
      <alignment horizontal="left"/>
    </xf>
    <xf numFmtId="180" fontId="71" fillId="0" borderId="8" xfId="880" applyFont="1" applyBorder="1" applyAlignment="1">
      <alignment horizontal="center"/>
    </xf>
    <xf numFmtId="2" fontId="71" fillId="0" borderId="8" xfId="880" applyNumberFormat="1" applyFont="1" applyBorder="1" applyAlignment="1">
      <alignment horizontal="center"/>
    </xf>
    <xf numFmtId="180" fontId="9" fillId="0" borderId="8" xfId="879" applyFont="1" applyBorder="1" applyAlignment="1">
      <alignment horizontal="center"/>
    </xf>
    <xf numFmtId="167" fontId="9" fillId="0" borderId="8" xfId="879" applyNumberFormat="1" applyFont="1" applyBorder="1" applyAlignment="1">
      <alignment horizontal="left"/>
    </xf>
    <xf numFmtId="0" fontId="40" fillId="0" borderId="16" xfId="879" applyNumberFormat="1" applyFont="1" applyBorder="1" applyAlignment="1">
      <alignment horizontal="left"/>
    </xf>
    <xf numFmtId="180" fontId="7" fillId="0" borderId="7" xfId="879" applyFont="1" applyBorder="1" applyAlignment="1">
      <alignment horizontal="right"/>
    </xf>
    <xf numFmtId="0" fontId="7" fillId="0" borderId="8" xfId="879" applyNumberFormat="1" applyFont="1" applyBorder="1" applyAlignment="1">
      <alignment horizontal="center"/>
    </xf>
    <xf numFmtId="180" fontId="7" fillId="0" borderId="0" xfId="879" applyFont="1" applyAlignment="1">
      <alignment horizontal="center"/>
    </xf>
    <xf numFmtId="180" fontId="45" fillId="0" borderId="0" xfId="879" applyFont="1" applyAlignment="1">
      <alignment horizontal="left"/>
    </xf>
    <xf numFmtId="180" fontId="45" fillId="0" borderId="0" xfId="879" applyFont="1"/>
    <xf numFmtId="0" fontId="45" fillId="0" borderId="0" xfId="879" applyNumberFormat="1" applyFont="1"/>
    <xf numFmtId="180" fontId="9" fillId="0" borderId="0" xfId="879" applyFont="1" applyBorder="1" applyAlignment="1">
      <alignment horizontal="left"/>
    </xf>
    <xf numFmtId="49" fontId="7" fillId="0" borderId="0" xfId="879" applyNumberFormat="1" applyFont="1" applyFill="1" applyBorder="1" applyAlignment="1">
      <alignment horizontal="center" vertical="center"/>
    </xf>
    <xf numFmtId="2" fontId="7" fillId="0" borderId="0" xfId="879" applyNumberFormat="1" applyFont="1" applyBorder="1" applyAlignment="1">
      <alignment horizontal="center" vertical="center"/>
    </xf>
    <xf numFmtId="180" fontId="9" fillId="0" borderId="0" xfId="879" applyFont="1" applyBorder="1" applyAlignment="1">
      <alignment horizontal="center"/>
    </xf>
    <xf numFmtId="167" fontId="9" fillId="0" borderId="0" xfId="879" applyNumberFormat="1" applyFont="1" applyBorder="1" applyAlignment="1">
      <alignment horizontal="left"/>
    </xf>
    <xf numFmtId="0" fontId="40" fillId="0" borderId="0" xfId="879" applyNumberFormat="1" applyFont="1" applyBorder="1" applyAlignment="1">
      <alignment horizontal="left"/>
    </xf>
    <xf numFmtId="180" fontId="7" fillId="0" borderId="0" xfId="879" applyFont="1" applyBorder="1" applyAlignment="1">
      <alignment horizontal="right"/>
    </xf>
    <xf numFmtId="0" fontId="7" fillId="0" borderId="0" xfId="879" applyNumberFormat="1" applyFont="1" applyBorder="1" applyAlignment="1">
      <alignment horizontal="center"/>
    </xf>
    <xf numFmtId="180" fontId="46" fillId="0" borderId="8" xfId="879" applyFont="1" applyBorder="1" applyAlignment="1">
      <alignment horizontal="center"/>
    </xf>
    <xf numFmtId="49" fontId="46" fillId="0" borderId="8" xfId="879" applyNumberFormat="1" applyFont="1" applyFill="1" applyBorder="1" applyAlignment="1">
      <alignment horizontal="center"/>
    </xf>
    <xf numFmtId="2" fontId="46" fillId="0" borderId="8" xfId="879" applyNumberFormat="1" applyFont="1" applyBorder="1" applyAlignment="1">
      <alignment horizontal="center"/>
    </xf>
    <xf numFmtId="180" fontId="46" fillId="0" borderId="17" xfId="879" applyFont="1" applyBorder="1" applyAlignment="1">
      <alignment horizontal="center"/>
    </xf>
    <xf numFmtId="180" fontId="45" fillId="0" borderId="8" xfId="879" applyFont="1" applyBorder="1" applyAlignment="1">
      <alignment horizontal="center"/>
    </xf>
    <xf numFmtId="180" fontId="40" fillId="0" borderId="7" xfId="879" applyFont="1" applyBorder="1" applyAlignment="1">
      <alignment horizontal="right"/>
    </xf>
    <xf numFmtId="0" fontId="45" fillId="0" borderId="8" xfId="879" applyNumberFormat="1" applyFont="1" applyBorder="1" applyAlignment="1">
      <alignment horizontal="center"/>
    </xf>
    <xf numFmtId="180" fontId="7" fillId="0" borderId="0" xfId="879" applyFont="1" applyAlignment="1">
      <alignment horizontal="right"/>
    </xf>
    <xf numFmtId="49" fontId="8" fillId="0" borderId="0" xfId="866" applyNumberFormat="1" applyFont="1" applyAlignment="1">
      <alignment horizontal="center"/>
    </xf>
    <xf numFmtId="49" fontId="8" fillId="0" borderId="0" xfId="866" applyNumberFormat="1" applyFont="1"/>
    <xf numFmtId="0" fontId="7" fillId="0" borderId="0" xfId="866" applyNumberFormat="1" applyFont="1"/>
    <xf numFmtId="49" fontId="8" fillId="0" borderId="0" xfId="873" applyNumberFormat="1" applyFont="1"/>
    <xf numFmtId="180" fontId="4" fillId="0" borderId="0" xfId="879" applyFont="1" applyAlignment="1">
      <alignment horizontal="left"/>
    </xf>
    <xf numFmtId="0" fontId="4" fillId="0" borderId="0" xfId="879" applyNumberFormat="1" applyFont="1" applyAlignment="1">
      <alignment horizontal="center"/>
    </xf>
    <xf numFmtId="180" fontId="43" fillId="0" borderId="0" xfId="879" applyFont="1" applyAlignment="1">
      <alignment horizontal="left"/>
    </xf>
    <xf numFmtId="0" fontId="6" fillId="0" borderId="0" xfId="867" applyNumberFormat="1" applyFont="1" applyAlignment="1">
      <alignment horizontal="left"/>
    </xf>
    <xf numFmtId="180" fontId="4" fillId="0" borderId="0" xfId="879" applyFont="1" applyAlignment="1">
      <alignment horizontal="center"/>
    </xf>
    <xf numFmtId="168" fontId="7" fillId="0" borderId="0" xfId="855" applyNumberFormat="1" applyFont="1"/>
    <xf numFmtId="0" fontId="9" fillId="0" borderId="8" xfId="855" applyFont="1" applyBorder="1" applyAlignment="1">
      <alignment horizontal="left"/>
    </xf>
    <xf numFmtId="168" fontId="7" fillId="0" borderId="8" xfId="855" applyNumberFormat="1" applyFont="1" applyFill="1" applyBorder="1" applyAlignment="1">
      <alignment horizontal="center"/>
    </xf>
    <xf numFmtId="167" fontId="9" fillId="0" borderId="8" xfId="855" applyNumberFormat="1" applyFont="1" applyBorder="1" applyAlignment="1">
      <alignment horizontal="left"/>
    </xf>
    <xf numFmtId="0" fontId="40" fillId="0" borderId="16" xfId="855" applyFont="1" applyBorder="1" applyAlignment="1">
      <alignment horizontal="left"/>
    </xf>
    <xf numFmtId="0" fontId="7" fillId="0" borderId="17" xfId="855" applyFont="1" applyBorder="1" applyAlignment="1">
      <alignment horizontal="right"/>
    </xf>
    <xf numFmtId="0" fontId="7" fillId="0" borderId="8" xfId="855" applyFont="1" applyBorder="1" applyAlignment="1">
      <alignment horizontal="center"/>
    </xf>
    <xf numFmtId="0" fontId="7" fillId="21" borderId="17" xfId="855" applyFont="1" applyFill="1" applyBorder="1" applyAlignment="1">
      <alignment horizontal="center"/>
    </xf>
    <xf numFmtId="49" fontId="39" fillId="0" borderId="8" xfId="877" applyNumberFormat="1" applyFont="1" applyBorder="1" applyAlignment="1">
      <alignment horizontal="center"/>
    </xf>
    <xf numFmtId="49" fontId="57" fillId="0" borderId="8" xfId="877" applyNumberFormat="1" applyFont="1" applyBorder="1" applyAlignment="1">
      <alignment horizontal="center"/>
    </xf>
    <xf numFmtId="167" fontId="39" fillId="0" borderId="8" xfId="877" applyNumberFormat="1" applyFont="1" applyBorder="1" applyAlignment="1">
      <alignment horizontal="center"/>
    </xf>
    <xf numFmtId="49" fontId="39" fillId="0" borderId="16" xfId="877" applyNumberFormat="1" applyFont="1" applyBorder="1" applyAlignment="1">
      <alignment horizontal="left"/>
    </xf>
    <xf numFmtId="49" fontId="39" fillId="0" borderId="17" xfId="877" applyNumberFormat="1" applyFont="1" applyBorder="1" applyAlignment="1">
      <alignment horizontal="right"/>
    </xf>
    <xf numFmtId="49" fontId="39" fillId="0" borderId="17" xfId="877" applyNumberFormat="1" applyFont="1" applyBorder="1" applyAlignment="1">
      <alignment horizontal="center"/>
    </xf>
    <xf numFmtId="49" fontId="7" fillId="0" borderId="0" xfId="881" applyNumberFormat="1" applyFont="1"/>
    <xf numFmtId="49" fontId="39" fillId="0" borderId="0" xfId="881" applyNumberFormat="1" applyFont="1"/>
    <xf numFmtId="49" fontId="7" fillId="0" borderId="0" xfId="882" applyNumberFormat="1" applyFont="1"/>
    <xf numFmtId="49" fontId="42" fillId="0" borderId="0" xfId="822" applyNumberFormat="1" applyFont="1"/>
    <xf numFmtId="167" fontId="42" fillId="0" borderId="0" xfId="822" applyNumberFormat="1" applyFont="1" applyAlignment="1">
      <alignment horizontal="center"/>
    </xf>
    <xf numFmtId="49" fontId="42" fillId="0" borderId="0" xfId="882" applyNumberFormat="1" applyFont="1"/>
    <xf numFmtId="49" fontId="8" fillId="0" borderId="0" xfId="882" applyNumberFormat="1" applyFont="1"/>
    <xf numFmtId="2" fontId="7" fillId="0" borderId="0" xfId="855" applyNumberFormat="1" applyFont="1"/>
    <xf numFmtId="49" fontId="7" fillId="0" borderId="8" xfId="855" applyNumberFormat="1" applyFont="1" applyFill="1" applyBorder="1" applyAlignment="1">
      <alignment horizontal="center"/>
    </xf>
    <xf numFmtId="0" fontId="7" fillId="0" borderId="7" xfId="855" applyFont="1" applyBorder="1" applyAlignment="1">
      <alignment horizontal="right"/>
    </xf>
    <xf numFmtId="49" fontId="40" fillId="0" borderId="8" xfId="877" applyNumberFormat="1" applyFont="1" applyBorder="1" applyAlignment="1">
      <alignment horizontal="center"/>
    </xf>
    <xf numFmtId="49" fontId="46" fillId="0" borderId="8" xfId="877" applyNumberFormat="1" applyFont="1" applyBorder="1" applyAlignment="1">
      <alignment horizontal="center"/>
    </xf>
    <xf numFmtId="167" fontId="40" fillId="0" borderId="8" xfId="877" applyNumberFormat="1" applyFont="1" applyBorder="1" applyAlignment="1">
      <alignment horizontal="center"/>
    </xf>
    <xf numFmtId="49" fontId="40" fillId="0" borderId="16" xfId="877" applyNumberFormat="1" applyFont="1" applyBorder="1" applyAlignment="1">
      <alignment horizontal="left"/>
    </xf>
    <xf numFmtId="49" fontId="40" fillId="0" borderId="17" xfId="877" applyNumberFormat="1" applyFont="1" applyBorder="1" applyAlignment="1">
      <alignment horizontal="right"/>
    </xf>
    <xf numFmtId="49" fontId="40" fillId="21" borderId="17" xfId="877" applyNumberFormat="1" applyFont="1" applyFill="1" applyBorder="1" applyAlignment="1">
      <alignment horizontal="center"/>
    </xf>
    <xf numFmtId="0" fontId="7" fillId="21" borderId="0" xfId="856" applyFont="1" applyFill="1"/>
    <xf numFmtId="49" fontId="8" fillId="0" borderId="0" xfId="868" applyNumberFormat="1" applyFont="1" applyAlignment="1">
      <alignment horizontal="center"/>
    </xf>
    <xf numFmtId="49" fontId="7" fillId="0" borderId="0" xfId="883" applyNumberFormat="1" applyFont="1"/>
    <xf numFmtId="49" fontId="42" fillId="0" borderId="0" xfId="869" applyNumberFormat="1" applyFont="1"/>
    <xf numFmtId="0" fontId="42" fillId="0" borderId="0" xfId="869" applyFont="1" applyAlignment="1">
      <alignment horizontal="center"/>
    </xf>
    <xf numFmtId="49" fontId="42" fillId="0" borderId="0" xfId="883" applyNumberFormat="1" applyFont="1"/>
    <xf numFmtId="49" fontId="8" fillId="21" borderId="0" xfId="883" applyNumberFormat="1" applyFont="1" applyFill="1"/>
    <xf numFmtId="49" fontId="7" fillId="0" borderId="0" xfId="881" applyNumberFormat="1" applyFont="1" applyAlignment="1">
      <alignment horizontal="left"/>
    </xf>
    <xf numFmtId="0" fontId="43" fillId="0" borderId="0" xfId="855" applyFont="1" applyAlignment="1"/>
    <xf numFmtId="49" fontId="4" fillId="0" borderId="0" xfId="855" applyNumberFormat="1" applyFont="1" applyAlignment="1">
      <alignment horizontal="left"/>
    </xf>
    <xf numFmtId="0" fontId="43" fillId="21" borderId="0" xfId="855" applyFont="1" applyFill="1" applyAlignment="1">
      <alignment horizontal="left"/>
    </xf>
    <xf numFmtId="0" fontId="9" fillId="0" borderId="8" xfId="855" applyFont="1" applyBorder="1"/>
    <xf numFmtId="0" fontId="54" fillId="0" borderId="8" xfId="855" applyFont="1" applyBorder="1" applyAlignment="1">
      <alignment horizontal="left"/>
    </xf>
    <xf numFmtId="49" fontId="40" fillId="0" borderId="17" xfId="877" applyNumberFormat="1" applyFont="1" applyBorder="1" applyAlignment="1">
      <alignment horizontal="center"/>
    </xf>
    <xf numFmtId="49" fontId="8" fillId="0" borderId="0" xfId="883" applyNumberFormat="1" applyFont="1"/>
    <xf numFmtId="49" fontId="42" fillId="0" borderId="0" xfId="868" applyNumberFormat="1" applyFont="1"/>
    <xf numFmtId="0" fontId="42" fillId="0" borderId="0" xfId="868" applyFont="1" applyAlignment="1">
      <alignment horizontal="center"/>
    </xf>
    <xf numFmtId="49" fontId="42" fillId="0" borderId="0" xfId="884" applyNumberFormat="1" applyFont="1"/>
    <xf numFmtId="49" fontId="8" fillId="0" borderId="0" xfId="884" applyNumberFormat="1" applyFont="1"/>
    <xf numFmtId="47" fontId="4" fillId="0" borderId="0" xfId="855" applyNumberFormat="1" applyFont="1" applyAlignment="1">
      <alignment horizontal="center"/>
    </xf>
    <xf numFmtId="0" fontId="71" fillId="0" borderId="8" xfId="876" applyFont="1" applyBorder="1" applyAlignment="1">
      <alignment horizontal="center"/>
    </xf>
    <xf numFmtId="167" fontId="55" fillId="0" borderId="8" xfId="856" applyNumberFormat="1" applyFont="1" applyBorder="1" applyAlignment="1">
      <alignment horizontal="center"/>
    </xf>
    <xf numFmtId="49" fontId="7" fillId="0" borderId="0" xfId="885" applyNumberFormat="1" applyFont="1"/>
    <xf numFmtId="49" fontId="39" fillId="0" borderId="0" xfId="885" applyNumberFormat="1" applyFont="1" applyAlignment="1">
      <alignment horizontal="center"/>
    </xf>
    <xf numFmtId="167" fontId="7" fillId="0" borderId="0" xfId="885" applyNumberFormat="1" applyFont="1" applyAlignment="1">
      <alignment horizontal="center"/>
    </xf>
    <xf numFmtId="49" fontId="55" fillId="0" borderId="8" xfId="820" applyNumberFormat="1" applyFont="1" applyBorder="1" applyAlignment="1">
      <alignment horizontal="left"/>
    </xf>
    <xf numFmtId="49" fontId="43" fillId="0" borderId="8" xfId="856" applyNumberFormat="1" applyFont="1" applyFill="1" applyBorder="1" applyAlignment="1">
      <alignment horizontal="center"/>
    </xf>
    <xf numFmtId="168" fontId="43" fillId="0" borderId="8" xfId="856" applyNumberFormat="1" applyFont="1" applyFill="1" applyBorder="1" applyAlignment="1">
      <alignment horizontal="center"/>
    </xf>
    <xf numFmtId="167" fontId="55" fillId="0" borderId="8" xfId="820" applyNumberFormat="1" applyFont="1" applyBorder="1" applyAlignment="1">
      <alignment horizontal="center"/>
    </xf>
    <xf numFmtId="49" fontId="39" fillId="0" borderId="16" xfId="820" applyNumberFormat="1" applyFont="1" applyBorder="1" applyAlignment="1">
      <alignment horizontal="left"/>
    </xf>
    <xf numFmtId="49" fontId="43" fillId="0" borderId="17" xfId="820" applyNumberFormat="1" applyFont="1" applyBorder="1" applyAlignment="1">
      <alignment horizontal="right"/>
    </xf>
    <xf numFmtId="49" fontId="43" fillId="0" borderId="17" xfId="820" applyNumberFormat="1" applyFont="1" applyBorder="1" applyAlignment="1">
      <alignment horizontal="center"/>
    </xf>
    <xf numFmtId="0" fontId="43" fillId="0" borderId="8" xfId="820" applyNumberFormat="1" applyFont="1" applyBorder="1" applyAlignment="1">
      <alignment horizontal="center"/>
    </xf>
    <xf numFmtId="49" fontId="40" fillId="0" borderId="8" xfId="885" applyNumberFormat="1" applyFont="1" applyBorder="1" applyAlignment="1">
      <alignment horizontal="center"/>
    </xf>
    <xf numFmtId="49" fontId="57" fillId="0" borderId="8" xfId="885" applyNumberFormat="1" applyFont="1" applyBorder="1" applyAlignment="1">
      <alignment horizontal="center"/>
    </xf>
    <xf numFmtId="49" fontId="46" fillId="0" borderId="8" xfId="885" applyNumberFormat="1" applyFont="1" applyBorder="1" applyAlignment="1">
      <alignment horizontal="center"/>
    </xf>
    <xf numFmtId="167" fontId="40" fillId="0" borderId="8" xfId="885" applyNumberFormat="1" applyFont="1" applyBorder="1" applyAlignment="1">
      <alignment horizontal="center"/>
    </xf>
    <xf numFmtId="49" fontId="40" fillId="0" borderId="16" xfId="885" applyNumberFormat="1" applyFont="1" applyBorder="1" applyAlignment="1">
      <alignment horizontal="left"/>
    </xf>
    <xf numFmtId="49" fontId="40" fillId="0" borderId="17" xfId="885" applyNumberFormat="1" applyFont="1" applyBorder="1" applyAlignment="1">
      <alignment horizontal="right"/>
    </xf>
    <xf numFmtId="49" fontId="39" fillId="0" borderId="8" xfId="856" applyNumberFormat="1" applyFont="1" applyFill="1" applyBorder="1" applyAlignment="1">
      <alignment horizontal="center"/>
    </xf>
    <xf numFmtId="49" fontId="8" fillId="0" borderId="0" xfId="821" applyNumberFormat="1" applyFont="1" applyAlignment="1">
      <alignment horizontal="left"/>
    </xf>
    <xf numFmtId="49" fontId="7" fillId="0" borderId="0" xfId="819" applyNumberFormat="1" applyFont="1"/>
    <xf numFmtId="49" fontId="39" fillId="0" borderId="0" xfId="819" applyNumberFormat="1" applyFont="1" applyAlignment="1">
      <alignment horizontal="center"/>
    </xf>
    <xf numFmtId="49" fontId="7" fillId="0" borderId="0" xfId="819" applyNumberFormat="1" applyFont="1" applyAlignment="1">
      <alignment horizontal="center"/>
    </xf>
    <xf numFmtId="49" fontId="7" fillId="0" borderId="0" xfId="886" applyNumberFormat="1" applyFont="1"/>
    <xf numFmtId="49" fontId="9" fillId="0" borderId="8" xfId="886" applyNumberFormat="1" applyFont="1" applyBorder="1" applyAlignment="1">
      <alignment horizontal="left"/>
    </xf>
    <xf numFmtId="49" fontId="7" fillId="0" borderId="8" xfId="856" applyNumberFormat="1" applyFont="1" applyFill="1" applyBorder="1" applyAlignment="1">
      <alignment horizontal="center"/>
    </xf>
    <xf numFmtId="168" fontId="7" fillId="0" borderId="8" xfId="856" applyNumberFormat="1" applyFont="1" applyFill="1" applyBorder="1" applyAlignment="1">
      <alignment horizontal="center"/>
    </xf>
    <xf numFmtId="167" fontId="9" fillId="0" borderId="8" xfId="886" applyNumberFormat="1" applyFont="1" applyBorder="1" applyAlignment="1">
      <alignment horizontal="center"/>
    </xf>
    <xf numFmtId="49" fontId="40" fillId="0" borderId="16" xfId="886" applyNumberFormat="1" applyFont="1" applyBorder="1" applyAlignment="1">
      <alignment horizontal="left"/>
    </xf>
    <xf numFmtId="49" fontId="7" fillId="0" borderId="17" xfId="886" applyNumberFormat="1" applyFont="1" applyBorder="1" applyAlignment="1">
      <alignment horizontal="right"/>
    </xf>
    <xf numFmtId="49" fontId="7" fillId="0" borderId="17" xfId="886" applyNumberFormat="1" applyFont="1" applyBorder="1" applyAlignment="1">
      <alignment horizontal="center"/>
    </xf>
    <xf numFmtId="0" fontId="7" fillId="0" borderId="8" xfId="886" applyNumberFormat="1" applyFont="1" applyBorder="1" applyAlignment="1">
      <alignment horizontal="center"/>
    </xf>
    <xf numFmtId="49" fontId="40" fillId="0" borderId="8" xfId="819" applyNumberFormat="1" applyFont="1" applyBorder="1" applyAlignment="1">
      <alignment horizontal="center"/>
    </xf>
    <xf numFmtId="49" fontId="57" fillId="0" borderId="8" xfId="819" applyNumberFormat="1" applyFont="1" applyBorder="1" applyAlignment="1">
      <alignment horizontal="center"/>
    </xf>
    <xf numFmtId="49" fontId="46" fillId="0" borderId="8" xfId="819" applyNumberFormat="1" applyFont="1" applyBorder="1" applyAlignment="1">
      <alignment horizontal="center"/>
    </xf>
    <xf numFmtId="49" fontId="40" fillId="0" borderId="16" xfId="819" applyNumberFormat="1" applyFont="1" applyBorder="1" applyAlignment="1">
      <alignment horizontal="left"/>
    </xf>
    <xf numFmtId="49" fontId="40" fillId="0" borderId="17" xfId="819" applyNumberFormat="1" applyFont="1" applyBorder="1" applyAlignment="1">
      <alignment horizontal="right"/>
    </xf>
    <xf numFmtId="49" fontId="40" fillId="0" borderId="17" xfId="819" applyNumberFormat="1" applyFont="1" applyBorder="1" applyAlignment="1">
      <alignment horizontal="center"/>
    </xf>
    <xf numFmtId="0" fontId="42" fillId="0" borderId="0" xfId="821" applyFont="1" applyAlignment="1">
      <alignment horizontal="center"/>
    </xf>
    <xf numFmtId="49" fontId="42" fillId="0" borderId="0" xfId="819" applyNumberFormat="1" applyFont="1"/>
    <xf numFmtId="49" fontId="8" fillId="0" borderId="0" xfId="819" applyNumberFormat="1" applyFont="1"/>
    <xf numFmtId="0" fontId="43" fillId="0" borderId="0" xfId="856" applyFont="1" applyAlignment="1">
      <alignment horizontal="center" vertical="center"/>
    </xf>
    <xf numFmtId="49" fontId="7" fillId="0" borderId="0" xfId="887" applyNumberFormat="1" applyFont="1"/>
    <xf numFmtId="49" fontId="39" fillId="0" borderId="0" xfId="887" applyNumberFormat="1" applyFont="1"/>
    <xf numFmtId="49" fontId="7" fillId="0" borderId="0" xfId="887" applyNumberFormat="1" applyFont="1" applyAlignment="1">
      <alignment horizontal="center"/>
    </xf>
    <xf numFmtId="49" fontId="43" fillId="0" borderId="0" xfId="887" applyNumberFormat="1" applyFont="1"/>
    <xf numFmtId="49" fontId="55" fillId="0" borderId="8" xfId="887" applyNumberFormat="1" applyFont="1" applyBorder="1" applyAlignment="1">
      <alignment horizontal="left"/>
    </xf>
    <xf numFmtId="180" fontId="4" fillId="0" borderId="8" xfId="879" applyBorder="1" applyAlignment="1">
      <alignment horizontal="center"/>
    </xf>
    <xf numFmtId="168" fontId="72" fillId="0" borderId="8" xfId="879" applyNumberFormat="1" applyFont="1" applyBorder="1" applyAlignment="1">
      <alignment horizontal="center"/>
    </xf>
    <xf numFmtId="49" fontId="66" fillId="0" borderId="8" xfId="887" applyNumberFormat="1" applyFont="1" applyBorder="1" applyAlignment="1">
      <alignment horizontal="left"/>
    </xf>
    <xf numFmtId="167" fontId="55" fillId="0" borderId="8" xfId="887" applyNumberFormat="1" applyFont="1" applyBorder="1" applyAlignment="1">
      <alignment horizontal="center"/>
    </xf>
    <xf numFmtId="49" fontId="39" fillId="0" borderId="16" xfId="887" applyNumberFormat="1" applyFont="1" applyBorder="1" applyAlignment="1">
      <alignment horizontal="left"/>
    </xf>
    <xf numFmtId="49" fontId="43" fillId="0" borderId="17" xfId="887" applyNumberFormat="1" applyFont="1" applyBorder="1" applyAlignment="1">
      <alignment horizontal="right"/>
    </xf>
    <xf numFmtId="49" fontId="43" fillId="0" borderId="17" xfId="887" applyNumberFormat="1" applyFont="1" applyBorder="1" applyAlignment="1">
      <alignment horizontal="center"/>
    </xf>
    <xf numFmtId="0" fontId="43" fillId="0" borderId="8" xfId="887" applyNumberFormat="1" applyFont="1" applyBorder="1" applyAlignment="1">
      <alignment horizontal="center"/>
    </xf>
    <xf numFmtId="49" fontId="40" fillId="0" borderId="8" xfId="887" applyNumberFormat="1" applyFont="1" applyBorder="1" applyAlignment="1">
      <alignment horizontal="center"/>
    </xf>
    <xf numFmtId="49" fontId="57" fillId="0" borderId="8" xfId="887" applyNumberFormat="1" applyFont="1" applyBorder="1" applyAlignment="1">
      <alignment horizontal="center"/>
    </xf>
    <xf numFmtId="49" fontId="46" fillId="0" borderId="8" xfId="887" applyNumberFormat="1" applyFont="1" applyBorder="1" applyAlignment="1">
      <alignment horizontal="center"/>
    </xf>
    <xf numFmtId="49" fontId="40" fillId="0" borderId="16" xfId="887" applyNumberFormat="1" applyFont="1" applyBorder="1" applyAlignment="1">
      <alignment horizontal="left"/>
    </xf>
    <xf numFmtId="49" fontId="40" fillId="0" borderId="17" xfId="887" applyNumberFormat="1" applyFont="1" applyBorder="1" applyAlignment="1">
      <alignment horizontal="right"/>
    </xf>
    <xf numFmtId="49" fontId="40" fillId="0" borderId="17" xfId="887" applyNumberFormat="1" applyFont="1" applyBorder="1" applyAlignment="1">
      <alignment horizontal="center"/>
    </xf>
    <xf numFmtId="180" fontId="56" fillId="0" borderId="8" xfId="875" applyFont="1" applyBorder="1" applyAlignment="1">
      <alignment horizontal="center"/>
    </xf>
    <xf numFmtId="49" fontId="7" fillId="0" borderId="0" xfId="866" applyNumberFormat="1" applyFont="1" applyBorder="1"/>
    <xf numFmtId="49" fontId="39" fillId="0" borderId="0" xfId="866" applyNumberFormat="1" applyFont="1" applyBorder="1"/>
    <xf numFmtId="49" fontId="39" fillId="0" borderId="0" xfId="866" applyNumberFormat="1" applyFont="1" applyBorder="1" applyAlignment="1">
      <alignment horizontal="center"/>
    </xf>
    <xf numFmtId="49" fontId="39" fillId="0" borderId="0" xfId="866" applyNumberFormat="1" applyFont="1" applyBorder="1" applyAlignment="1">
      <alignment horizontal="right"/>
    </xf>
    <xf numFmtId="49" fontId="63" fillId="0" borderId="0" xfId="888" applyNumberFormat="1" applyFont="1" applyAlignment="1">
      <alignment horizontal="center"/>
    </xf>
    <xf numFmtId="49" fontId="42" fillId="0" borderId="0" xfId="889" applyNumberFormat="1" applyFont="1"/>
    <xf numFmtId="180" fontId="42" fillId="0" borderId="0" xfId="889" applyFont="1"/>
    <xf numFmtId="49" fontId="42" fillId="0" borderId="0" xfId="887" applyNumberFormat="1" applyFont="1" applyAlignment="1">
      <alignment horizontal="center"/>
    </xf>
    <xf numFmtId="49" fontId="42" fillId="0" borderId="0" xfId="887" applyNumberFormat="1" applyFont="1"/>
    <xf numFmtId="49" fontId="8" fillId="0" borderId="0" xfId="887" applyNumberFormat="1" applyFont="1"/>
    <xf numFmtId="180" fontId="43" fillId="0" borderId="0" xfId="879" applyFont="1" applyAlignment="1">
      <alignment horizontal="center"/>
    </xf>
    <xf numFmtId="49" fontId="7" fillId="0" borderId="0" xfId="886" applyNumberFormat="1" applyFont="1" applyAlignment="1">
      <alignment horizontal="center"/>
    </xf>
    <xf numFmtId="49" fontId="59" fillId="0" borderId="0" xfId="820" applyNumberFormat="1" applyFont="1"/>
    <xf numFmtId="168" fontId="4" fillId="0" borderId="8" xfId="856" applyNumberFormat="1" applyBorder="1" applyAlignment="1">
      <alignment horizontal="center"/>
    </xf>
    <xf numFmtId="49" fontId="43" fillId="0" borderId="17" xfId="820" applyNumberFormat="1" applyFont="1" applyFill="1" applyBorder="1" applyAlignment="1">
      <alignment horizontal="center"/>
    </xf>
    <xf numFmtId="49" fontId="39" fillId="0" borderId="8" xfId="886" applyNumberFormat="1" applyFont="1" applyBorder="1" applyAlignment="1">
      <alignment horizontal="center"/>
    </xf>
    <xf numFmtId="49" fontId="57" fillId="0" borderId="8" xfId="886" applyNumberFormat="1" applyFont="1" applyBorder="1" applyAlignment="1">
      <alignment horizontal="center"/>
    </xf>
    <xf numFmtId="49" fontId="39" fillId="0" borderId="16" xfId="886" applyNumberFormat="1" applyFont="1" applyBorder="1" applyAlignment="1">
      <alignment horizontal="left"/>
    </xf>
    <xf numFmtId="49" fontId="39" fillId="0" borderId="17" xfId="886" applyNumberFormat="1" applyFont="1" applyBorder="1" applyAlignment="1">
      <alignment horizontal="right"/>
    </xf>
    <xf numFmtId="49" fontId="39" fillId="0" borderId="17" xfId="886" applyNumberFormat="1" applyFont="1" applyBorder="1" applyAlignment="1">
      <alignment horizontal="center"/>
    </xf>
    <xf numFmtId="49" fontId="42" fillId="0" borderId="0" xfId="886" applyNumberFormat="1" applyFont="1"/>
    <xf numFmtId="49" fontId="8" fillId="0" borderId="0" xfId="886" applyNumberFormat="1" applyFont="1"/>
    <xf numFmtId="49" fontId="4" fillId="0" borderId="0" xfId="856" applyNumberFormat="1" applyFont="1" applyAlignment="1">
      <alignment horizontal="center"/>
    </xf>
    <xf numFmtId="180" fontId="39" fillId="21" borderId="14" xfId="872" applyFont="1" applyFill="1" applyBorder="1" applyAlignment="1"/>
    <xf numFmtId="14" fontId="68" fillId="21" borderId="8" xfId="872" applyNumberFormat="1" applyFont="1" applyFill="1" applyBorder="1" applyAlignment="1">
      <alignment vertical="center"/>
    </xf>
    <xf numFmtId="180" fontId="55" fillId="21" borderId="8" xfId="872" applyFont="1" applyFill="1" applyBorder="1" applyAlignment="1"/>
    <xf numFmtId="49" fontId="55" fillId="21" borderId="8" xfId="872" applyNumberFormat="1" applyFont="1" applyFill="1" applyBorder="1" applyAlignment="1"/>
    <xf numFmtId="180" fontId="7" fillId="21" borderId="0" xfId="872" applyFont="1" applyFill="1" applyAlignment="1"/>
    <xf numFmtId="180" fontId="66" fillId="21" borderId="23" xfId="872" applyFont="1" applyFill="1" applyBorder="1" applyAlignment="1">
      <alignment horizontal="center"/>
    </xf>
    <xf numFmtId="180" fontId="43" fillId="21" borderId="17" xfId="872" applyFont="1" applyFill="1" applyBorder="1" applyAlignment="1">
      <alignment horizontal="right"/>
    </xf>
    <xf numFmtId="180" fontId="39" fillId="21" borderId="7" xfId="872" applyFont="1" applyFill="1" applyBorder="1" applyAlignment="1"/>
    <xf numFmtId="180" fontId="66" fillId="21" borderId="16" xfId="872" applyFont="1" applyFill="1" applyBorder="1" applyAlignment="1">
      <alignment horizontal="center"/>
    </xf>
    <xf numFmtId="0" fontId="7" fillId="0" borderId="0" xfId="856" applyFont="1" applyFill="1" applyBorder="1" applyAlignment="1">
      <alignment horizontal="center"/>
    </xf>
    <xf numFmtId="0" fontId="7" fillId="0" borderId="0" xfId="856" applyFont="1" applyFill="1" applyBorder="1" applyAlignment="1">
      <alignment horizontal="right"/>
    </xf>
    <xf numFmtId="0" fontId="40" fillId="0" borderId="0" xfId="856" applyFont="1" applyFill="1" applyBorder="1" applyAlignment="1">
      <alignment horizontal="left"/>
    </xf>
    <xf numFmtId="167" fontId="7" fillId="0" borderId="0" xfId="856" applyNumberFormat="1" applyFont="1" applyFill="1" applyBorder="1" applyAlignment="1">
      <alignment horizontal="center"/>
    </xf>
    <xf numFmtId="0" fontId="54" fillId="0" borderId="0" xfId="856" applyFont="1" applyFill="1" applyBorder="1" applyAlignment="1">
      <alignment horizontal="center"/>
    </xf>
    <xf numFmtId="2" fontId="7" fillId="0" borderId="0" xfId="856" applyNumberFormat="1" applyFont="1" applyFill="1" applyBorder="1" applyAlignment="1">
      <alignment horizontal="center"/>
    </xf>
    <xf numFmtId="0" fontId="9" fillId="0" borderId="0" xfId="856" applyFont="1" applyFill="1" applyBorder="1" applyAlignment="1">
      <alignment horizontal="left"/>
    </xf>
    <xf numFmtId="0" fontId="7" fillId="0" borderId="0" xfId="856" applyFont="1" applyFill="1" applyBorder="1"/>
    <xf numFmtId="0" fontId="45" fillId="0" borderId="0" xfId="879" applyNumberFormat="1" applyFont="1" applyAlignment="1">
      <alignment horizontal="left"/>
    </xf>
    <xf numFmtId="49" fontId="6" fillId="0" borderId="0" xfId="821" applyNumberFormat="1" applyFont="1" applyAlignment="1">
      <alignment horizontal="left"/>
    </xf>
    <xf numFmtId="49" fontId="6" fillId="21" borderId="0" xfId="821" applyNumberFormat="1" applyFont="1" applyFill="1" applyAlignment="1">
      <alignment horizontal="left"/>
    </xf>
    <xf numFmtId="49" fontId="6" fillId="0" borderId="0" xfId="821" applyNumberFormat="1" applyFont="1" applyFill="1" applyAlignment="1">
      <alignment horizontal="left"/>
    </xf>
    <xf numFmtId="49" fontId="6" fillId="0" borderId="0" xfId="867" applyNumberFormat="1" applyFont="1" applyAlignment="1">
      <alignment horizontal="left"/>
    </xf>
    <xf numFmtId="0" fontId="47" fillId="0" borderId="8" xfId="856" applyFont="1" applyBorder="1" applyAlignment="1">
      <alignment horizontal="left"/>
    </xf>
    <xf numFmtId="49" fontId="43" fillId="0" borderId="0" xfId="820" applyNumberFormat="1" applyFont="1" applyFill="1"/>
    <xf numFmtId="0" fontId="39" fillId="0" borderId="0" xfId="0" applyFont="1" applyFill="1" applyAlignment="1">
      <alignment horizontal="left"/>
    </xf>
    <xf numFmtId="49" fontId="7" fillId="0" borderId="0" xfId="827" applyNumberFormat="1" applyFont="1"/>
    <xf numFmtId="49" fontId="39" fillId="0" borderId="0" xfId="827" applyNumberFormat="1" applyFont="1"/>
    <xf numFmtId="49" fontId="40" fillId="0" borderId="0" xfId="827" applyNumberFormat="1" applyFont="1"/>
    <xf numFmtId="49" fontId="9" fillId="0" borderId="8" xfId="827" applyNumberFormat="1" applyFont="1" applyBorder="1"/>
    <xf numFmtId="1" fontId="7" fillId="0" borderId="14" xfId="512" applyNumberFormat="1" applyFont="1" applyFill="1" applyBorder="1" applyAlignment="1">
      <alignment horizontal="center"/>
    </xf>
    <xf numFmtId="2" fontId="40" fillId="0" borderId="23" xfId="827" applyNumberFormat="1" applyFont="1" applyBorder="1" applyAlignment="1">
      <alignment horizontal="center"/>
    </xf>
    <xf numFmtId="2" fontId="7" fillId="0" borderId="18" xfId="860" applyNumberFormat="1" applyFont="1" applyBorder="1" applyAlignment="1">
      <alignment horizontal="center"/>
    </xf>
    <xf numFmtId="2" fontId="7" fillId="0" borderId="8" xfId="860" applyNumberFormat="1" applyFont="1" applyBorder="1" applyAlignment="1">
      <alignment horizontal="center"/>
    </xf>
    <xf numFmtId="2" fontId="7" fillId="0" borderId="16" xfId="860" applyNumberFormat="1" applyFont="1" applyBorder="1" applyAlignment="1">
      <alignment horizontal="center"/>
    </xf>
    <xf numFmtId="49" fontId="9" fillId="0" borderId="18" xfId="860" applyNumberFormat="1" applyFont="1" applyBorder="1" applyAlignment="1">
      <alignment horizontal="left"/>
    </xf>
    <xf numFmtId="167" fontId="9" fillId="0" borderId="8" xfId="860" applyNumberFormat="1" applyFont="1" applyBorder="1" applyAlignment="1">
      <alignment horizontal="center"/>
    </xf>
    <xf numFmtId="49" fontId="40" fillId="0" borderId="7" xfId="860" applyNumberFormat="1" applyFont="1" applyBorder="1" applyAlignment="1">
      <alignment horizontal="left"/>
    </xf>
    <xf numFmtId="49" fontId="7" fillId="0" borderId="17" xfId="860" applyNumberFormat="1" applyFont="1" applyBorder="1" applyAlignment="1">
      <alignment horizontal="right"/>
    </xf>
    <xf numFmtId="49" fontId="40" fillId="0" borderId="8" xfId="827" applyNumberFormat="1" applyFont="1" applyBorder="1" applyAlignment="1">
      <alignment horizontal="center"/>
    </xf>
    <xf numFmtId="49" fontId="39" fillId="0" borderId="7" xfId="827" applyNumberFormat="1" applyFont="1" applyBorder="1" applyAlignment="1">
      <alignment horizontal="center"/>
    </xf>
    <xf numFmtId="49" fontId="40" fillId="0" borderId="16" xfId="827" applyNumberFormat="1" applyFont="1" applyBorder="1" applyAlignment="1">
      <alignment horizontal="center"/>
    </xf>
    <xf numFmtId="0" fontId="4" fillId="0" borderId="0" xfId="855" applyAlignment="1">
      <alignment horizontal="left"/>
    </xf>
    <xf numFmtId="0" fontId="55" fillId="0" borderId="8" xfId="856" applyFont="1" applyBorder="1" applyAlignment="1">
      <alignment horizontal="left" vertical="center" wrapText="1"/>
    </xf>
    <xf numFmtId="0" fontId="74" fillId="0" borderId="23" xfId="856" applyFont="1" applyBorder="1" applyAlignment="1">
      <alignment horizontal="center" vertical="center"/>
    </xf>
    <xf numFmtId="0" fontId="66" fillId="0" borderId="23" xfId="856" applyFont="1" applyBorder="1" applyAlignment="1">
      <alignment horizontal="center" vertical="center"/>
    </xf>
    <xf numFmtId="14" fontId="73" fillId="0" borderId="8" xfId="856" applyNumberFormat="1" applyFont="1" applyBorder="1" applyAlignment="1">
      <alignment horizontal="center" vertical="center"/>
    </xf>
    <xf numFmtId="0" fontId="7" fillId="0" borderId="17" xfId="856" applyFont="1" applyBorder="1" applyAlignment="1">
      <alignment horizontal="center"/>
    </xf>
    <xf numFmtId="0" fontId="40" fillId="0" borderId="17" xfId="856" applyFont="1" applyBorder="1" applyAlignment="1">
      <alignment horizontal="right"/>
    </xf>
    <xf numFmtId="0" fontId="8" fillId="0" borderId="0" xfId="856" applyFont="1" applyAlignment="1">
      <alignment horizontal="left"/>
    </xf>
    <xf numFmtId="180" fontId="4" fillId="0" borderId="0" xfId="926" applyFont="1"/>
    <xf numFmtId="180" fontId="7" fillId="0" borderId="0" xfId="926" applyFont="1"/>
    <xf numFmtId="180" fontId="9" fillId="0" borderId="8" xfId="926" applyFont="1" applyBorder="1" applyAlignment="1">
      <alignment horizontal="left"/>
    </xf>
    <xf numFmtId="49" fontId="7" fillId="0" borderId="8" xfId="926" applyNumberFormat="1" applyFont="1" applyFill="1" applyBorder="1" applyAlignment="1">
      <alignment horizontal="center"/>
    </xf>
    <xf numFmtId="2" fontId="7" fillId="20" borderId="37" xfId="926" applyNumberFormat="1" applyFont="1" applyFill="1" applyBorder="1" applyAlignment="1">
      <alignment horizontal="center"/>
    </xf>
    <xf numFmtId="167" fontId="9" fillId="0" borderId="8" xfId="926" applyNumberFormat="1" applyFont="1" applyBorder="1" applyAlignment="1">
      <alignment horizontal="left"/>
    </xf>
    <xf numFmtId="180" fontId="40" fillId="0" borderId="16" xfId="926" applyFont="1" applyBorder="1" applyAlignment="1">
      <alignment horizontal="left"/>
    </xf>
    <xf numFmtId="180" fontId="7" fillId="0" borderId="7" xfId="926" applyFont="1" applyBorder="1" applyAlignment="1">
      <alignment horizontal="right"/>
    </xf>
    <xf numFmtId="0" fontId="7" fillId="0" borderId="8" xfId="926" applyNumberFormat="1" applyFont="1" applyBorder="1" applyAlignment="1">
      <alignment horizontal="center"/>
    </xf>
    <xf numFmtId="180" fontId="46" fillId="0" borderId="8" xfId="926" applyFont="1" applyBorder="1" applyAlignment="1">
      <alignment horizontal="center"/>
    </xf>
    <xf numFmtId="49" fontId="46" fillId="0" borderId="8" xfId="926" applyNumberFormat="1" applyFont="1" applyFill="1" applyBorder="1" applyAlignment="1">
      <alignment horizontal="center"/>
    </xf>
    <xf numFmtId="2" fontId="46" fillId="0" borderId="8" xfId="926" applyNumberFormat="1" applyFont="1" applyBorder="1" applyAlignment="1">
      <alignment horizontal="center"/>
    </xf>
    <xf numFmtId="180" fontId="46" fillId="0" borderId="17" xfId="926" applyFont="1" applyBorder="1" applyAlignment="1">
      <alignment horizontal="center"/>
    </xf>
    <xf numFmtId="180" fontId="45" fillId="0" borderId="8" xfId="926" applyFont="1" applyBorder="1" applyAlignment="1">
      <alignment horizontal="center"/>
    </xf>
    <xf numFmtId="180" fontId="40" fillId="0" borderId="7" xfId="926" applyFont="1" applyBorder="1" applyAlignment="1">
      <alignment horizontal="right"/>
    </xf>
    <xf numFmtId="180" fontId="40" fillId="0" borderId="8" xfId="926" applyFont="1" applyBorder="1" applyAlignment="1">
      <alignment horizontal="center"/>
    </xf>
    <xf numFmtId="180" fontId="9" fillId="0" borderId="0" xfId="926" applyFont="1"/>
    <xf numFmtId="2" fontId="7" fillId="0" borderId="0" xfId="926" applyNumberFormat="1" applyFont="1"/>
    <xf numFmtId="49" fontId="7" fillId="0" borderId="0" xfId="926" applyNumberFormat="1" applyFont="1" applyFill="1" applyAlignment="1">
      <alignment horizontal="center"/>
    </xf>
    <xf numFmtId="180" fontId="40" fillId="0" borderId="0" xfId="926" applyFont="1"/>
    <xf numFmtId="180" fontId="8" fillId="0" borderId="0" xfId="926" applyFont="1"/>
    <xf numFmtId="180" fontId="46" fillId="0" borderId="0" xfId="926" applyFont="1"/>
    <xf numFmtId="0" fontId="4" fillId="0" borderId="0" xfId="856" applyFont="1"/>
    <xf numFmtId="0" fontId="39" fillId="0" borderId="0" xfId="856" applyFont="1" applyAlignment="1"/>
    <xf numFmtId="49" fontId="7" fillId="0" borderId="0" xfId="927" applyNumberFormat="1" applyFont="1"/>
    <xf numFmtId="49" fontId="39" fillId="0" borderId="0" xfId="927" applyNumberFormat="1" applyFont="1"/>
    <xf numFmtId="49" fontId="40" fillId="0" borderId="0" xfId="927" applyNumberFormat="1" applyFont="1"/>
    <xf numFmtId="49" fontId="40" fillId="0" borderId="8" xfId="927" applyNumberFormat="1" applyFont="1" applyBorder="1" applyAlignment="1">
      <alignment horizontal="center"/>
    </xf>
    <xf numFmtId="49" fontId="39" fillId="0" borderId="7" xfId="927" applyNumberFormat="1" applyFont="1" applyBorder="1" applyAlignment="1">
      <alignment horizontal="center"/>
    </xf>
    <xf numFmtId="49" fontId="40" fillId="0" borderId="19" xfId="927" applyNumberFormat="1" applyFont="1" applyBorder="1" applyAlignment="1">
      <alignment horizontal="center"/>
    </xf>
    <xf numFmtId="49" fontId="7" fillId="0" borderId="39" xfId="860" applyNumberFormat="1" applyFont="1" applyBorder="1"/>
    <xf numFmtId="49" fontId="7" fillId="0" borderId="0" xfId="860" applyNumberFormat="1" applyFont="1" applyBorder="1" applyAlignment="1">
      <alignment horizontal="center"/>
    </xf>
    <xf numFmtId="49" fontId="63" fillId="0" borderId="0" xfId="860" applyNumberFormat="1" applyFont="1" applyAlignment="1">
      <alignment horizontal="center"/>
    </xf>
    <xf numFmtId="49" fontId="8" fillId="0" borderId="0" xfId="821" applyNumberFormat="1" applyFont="1"/>
    <xf numFmtId="49" fontId="75" fillId="0" borderId="0" xfId="821" applyNumberFormat="1" applyFont="1" applyAlignment="1">
      <alignment horizontal="left"/>
    </xf>
    <xf numFmtId="0" fontId="39" fillId="0" borderId="0" xfId="855" applyFont="1" applyAlignment="1">
      <alignment horizontal="left"/>
    </xf>
    <xf numFmtId="0" fontId="62" fillId="0" borderId="0" xfId="859" applyFont="1"/>
    <xf numFmtId="0" fontId="63" fillId="0" borderId="0" xfId="855" applyFont="1"/>
    <xf numFmtId="0" fontId="39" fillId="0" borderId="8" xfId="855" applyFont="1" applyBorder="1" applyAlignment="1">
      <alignment horizontal="center"/>
    </xf>
    <xf numFmtId="0" fontId="39" fillId="0" borderId="0" xfId="855" applyFont="1"/>
    <xf numFmtId="0" fontId="55" fillId="0" borderId="8" xfId="859" applyFont="1" applyBorder="1" applyAlignment="1">
      <alignment horizontal="left"/>
    </xf>
    <xf numFmtId="49" fontId="7" fillId="0" borderId="0" xfId="928" applyNumberFormat="1" applyFont="1"/>
    <xf numFmtId="49" fontId="39" fillId="0" borderId="0" xfId="928" applyNumberFormat="1" applyFont="1"/>
    <xf numFmtId="49" fontId="40" fillId="0" borderId="0" xfId="928" applyNumberFormat="1" applyFont="1"/>
    <xf numFmtId="49" fontId="9" fillId="0" borderId="8" xfId="928" applyNumberFormat="1" applyFont="1" applyBorder="1"/>
    <xf numFmtId="49" fontId="7" fillId="0" borderId="23" xfId="863" applyNumberFormat="1" applyFont="1" applyBorder="1" applyAlignment="1">
      <alignment horizontal="center"/>
    </xf>
    <xf numFmtId="49" fontId="40" fillId="0" borderId="8" xfId="928" applyNumberFormat="1" applyFont="1" applyBorder="1" applyAlignment="1">
      <alignment horizontal="center"/>
    </xf>
    <xf numFmtId="49" fontId="39" fillId="0" borderId="14" xfId="928" applyNumberFormat="1" applyFont="1" applyBorder="1" applyAlignment="1">
      <alignment horizontal="center"/>
    </xf>
    <xf numFmtId="49" fontId="40" fillId="0" borderId="20" xfId="928" applyNumberFormat="1" applyFont="1" applyBorder="1" applyAlignment="1">
      <alignment horizontal="center"/>
    </xf>
    <xf numFmtId="49" fontId="7" fillId="0" borderId="14" xfId="928" applyNumberFormat="1" applyFont="1" applyBorder="1"/>
    <xf numFmtId="49" fontId="39" fillId="0" borderId="14" xfId="928" applyNumberFormat="1" applyFont="1" applyBorder="1"/>
    <xf numFmtId="49" fontId="40" fillId="0" borderId="40" xfId="928" applyNumberFormat="1" applyFont="1" applyBorder="1"/>
    <xf numFmtId="0" fontId="8" fillId="0" borderId="0" xfId="855" applyFont="1" applyBorder="1"/>
    <xf numFmtId="0" fontId="7" fillId="0" borderId="0" xfId="855" applyFont="1" applyBorder="1"/>
    <xf numFmtId="0" fontId="46" fillId="0" borderId="0" xfId="855" applyFont="1" applyBorder="1"/>
    <xf numFmtId="2" fontId="7" fillId="0" borderId="0" xfId="855" applyNumberFormat="1" applyFont="1" applyBorder="1"/>
    <xf numFmtId="0" fontId="9" fillId="0" borderId="0" xfId="855" applyFont="1" applyBorder="1"/>
    <xf numFmtId="0" fontId="47" fillId="0" borderId="0" xfId="855" applyFont="1" applyBorder="1"/>
    <xf numFmtId="0" fontId="9" fillId="0" borderId="23" xfId="855" applyFont="1" applyBorder="1" applyAlignment="1">
      <alignment horizontal="left"/>
    </xf>
    <xf numFmtId="0" fontId="40" fillId="0" borderId="14" xfId="855" applyFont="1" applyBorder="1" applyAlignment="1">
      <alignment horizontal="left"/>
    </xf>
    <xf numFmtId="0" fontId="7" fillId="0" borderId="22" xfId="855" applyFont="1" applyBorder="1" applyAlignment="1">
      <alignment horizontal="right"/>
    </xf>
    <xf numFmtId="0" fontId="66" fillId="0" borderId="8" xfId="856" applyFont="1" applyBorder="1" applyAlignment="1">
      <alignment horizontal="center" vertical="center"/>
    </xf>
    <xf numFmtId="49" fontId="55" fillId="0" borderId="0" xfId="856" applyNumberFormat="1" applyFont="1" applyBorder="1" applyAlignment="1">
      <alignment horizontal="center"/>
    </xf>
    <xf numFmtId="0" fontId="7" fillId="0" borderId="8" xfId="855" applyFont="1" applyBorder="1"/>
    <xf numFmtId="0" fontId="39" fillId="0" borderId="8" xfId="856" applyFont="1" applyBorder="1" applyAlignment="1">
      <alignment horizontal="left"/>
    </xf>
    <xf numFmtId="0" fontId="43" fillId="0" borderId="8" xfId="856" applyFont="1" applyBorder="1" applyAlignment="1">
      <alignment horizontal="right"/>
    </xf>
    <xf numFmtId="2" fontId="66" fillId="0" borderId="23" xfId="856" applyNumberFormat="1" applyFont="1" applyBorder="1" applyAlignment="1">
      <alignment horizontal="center" vertical="center"/>
    </xf>
    <xf numFmtId="2" fontId="66" fillId="0" borderId="8" xfId="856" applyNumberFormat="1" applyFont="1" applyBorder="1" applyAlignment="1">
      <alignment horizontal="center" vertical="center"/>
    </xf>
    <xf numFmtId="2" fontId="45" fillId="0" borderId="8" xfId="856" applyNumberFormat="1" applyFont="1" applyBorder="1" applyAlignment="1">
      <alignment horizontal="center" vertical="center"/>
    </xf>
    <xf numFmtId="2" fontId="45" fillId="0" borderId="23" xfId="856" applyNumberFormat="1" applyFont="1" applyBorder="1" applyAlignment="1">
      <alignment horizontal="center" vertical="center"/>
    </xf>
    <xf numFmtId="49" fontId="40" fillId="0" borderId="38" xfId="856" applyNumberFormat="1" applyFont="1" applyFill="1" applyBorder="1" applyAlignment="1">
      <alignment horizontal="center" vertical="center"/>
    </xf>
    <xf numFmtId="0" fontId="40" fillId="0" borderId="16" xfId="856" applyFont="1" applyFill="1" applyBorder="1" applyAlignment="1">
      <alignment horizontal="center"/>
    </xf>
    <xf numFmtId="49" fontId="55" fillId="0" borderId="8" xfId="855" applyNumberFormat="1" applyFont="1" applyBorder="1" applyAlignment="1">
      <alignment horizontal="left"/>
    </xf>
    <xf numFmtId="49" fontId="7" fillId="0" borderId="0" xfId="857" applyNumberFormat="1" applyFont="1"/>
    <xf numFmtId="49" fontId="40" fillId="0" borderId="0" xfId="857" applyNumberFormat="1" applyFont="1"/>
    <xf numFmtId="49" fontId="7" fillId="0" borderId="8" xfId="928" applyNumberFormat="1" applyFont="1" applyBorder="1"/>
    <xf numFmtId="49" fontId="9" fillId="0" borderId="0" xfId="928" applyNumberFormat="1" applyFont="1" applyBorder="1"/>
    <xf numFmtId="49" fontId="40" fillId="0" borderId="8" xfId="857" applyNumberFormat="1" applyFont="1" applyBorder="1" applyAlignment="1">
      <alignment horizontal="center"/>
    </xf>
    <xf numFmtId="49" fontId="40" fillId="0" borderId="19" xfId="857" applyNumberFormat="1" applyFont="1" applyBorder="1" applyAlignment="1">
      <alignment horizontal="center"/>
    </xf>
    <xf numFmtId="49" fontId="76" fillId="0" borderId="0" xfId="860" applyNumberFormat="1" applyFont="1" applyAlignment="1">
      <alignment horizontal="center"/>
    </xf>
    <xf numFmtId="0" fontId="4" fillId="0" borderId="0" xfId="855" applyAlignment="1">
      <alignment horizontal="left" vertical="center"/>
    </xf>
    <xf numFmtId="0" fontId="43" fillId="0" borderId="0" xfId="855" applyFont="1" applyAlignment="1">
      <alignment horizontal="left" vertical="center"/>
    </xf>
    <xf numFmtId="180" fontId="70" fillId="0" borderId="8" xfId="872" applyFont="1" applyBorder="1" applyAlignment="1">
      <alignment horizontal="center" vertical="center"/>
    </xf>
    <xf numFmtId="0" fontId="55" fillId="0" borderId="8" xfId="929" applyFont="1" applyBorder="1" applyAlignment="1">
      <alignment horizontal="left" vertical="center" wrapText="1"/>
    </xf>
    <xf numFmtId="0" fontId="66" fillId="0" borderId="23" xfId="929" applyFont="1" applyBorder="1" applyAlignment="1">
      <alignment horizontal="center" vertical="center"/>
    </xf>
    <xf numFmtId="14" fontId="73" fillId="0" borderId="8" xfId="929" applyNumberFormat="1" applyFont="1" applyBorder="1" applyAlignment="1">
      <alignment horizontal="center" vertical="center"/>
    </xf>
    <xf numFmtId="0" fontId="39" fillId="0" borderId="14" xfId="929" applyFont="1" applyBorder="1" applyAlignment="1">
      <alignment horizontal="left"/>
    </xf>
    <xf numFmtId="0" fontId="43" fillId="0" borderId="22" xfId="929" applyFont="1" applyBorder="1" applyAlignment="1">
      <alignment horizontal="right"/>
    </xf>
    <xf numFmtId="0" fontId="43" fillId="22" borderId="8" xfId="856" applyFont="1" applyFill="1" applyBorder="1" applyAlignment="1">
      <alignment horizontal="center"/>
    </xf>
    <xf numFmtId="167" fontId="9" fillId="0" borderId="8" xfId="855" applyNumberFormat="1" applyFont="1" applyBorder="1" applyAlignment="1">
      <alignment horizontal="center"/>
    </xf>
    <xf numFmtId="0" fontId="77" fillId="0" borderId="0" xfId="855" applyFont="1" applyAlignment="1">
      <alignment horizontal="left"/>
    </xf>
    <xf numFmtId="49" fontId="23" fillId="0" borderId="0" xfId="827" applyNumberFormat="1" applyFont="1" applyAlignment="1">
      <alignment horizontal="left"/>
    </xf>
    <xf numFmtId="49" fontId="6" fillId="0" borderId="0" xfId="821" applyNumberFormat="1" applyFont="1" applyAlignment="1">
      <alignment horizontal="left"/>
    </xf>
    <xf numFmtId="49" fontId="6" fillId="21" borderId="0" xfId="821" applyNumberFormat="1" applyFont="1" applyFill="1" applyAlignment="1">
      <alignment horizontal="left"/>
    </xf>
    <xf numFmtId="49" fontId="6" fillId="0" borderId="0" xfId="821" applyNumberFormat="1" applyFont="1" applyFill="1" applyAlignment="1">
      <alignment horizontal="left"/>
    </xf>
    <xf numFmtId="49" fontId="6" fillId="0" borderId="0" xfId="867" applyNumberFormat="1" applyFont="1" applyAlignment="1">
      <alignment horizontal="left"/>
    </xf>
    <xf numFmtId="0" fontId="62" fillId="0" borderId="27" xfId="859" applyFont="1" applyBorder="1" applyAlignment="1">
      <alignment horizontal="center" vertical="center"/>
    </xf>
    <xf numFmtId="0" fontId="62" fillId="0" borderId="13" xfId="859" applyFont="1" applyBorder="1" applyAlignment="1">
      <alignment horizontal="center" vertical="center"/>
    </xf>
    <xf numFmtId="0" fontId="62" fillId="0" borderId="15" xfId="859" applyFont="1" applyBorder="1" applyAlignment="1">
      <alignment horizontal="center" vertical="center"/>
    </xf>
    <xf numFmtId="0" fontId="57" fillId="0" borderId="27" xfId="859" applyFont="1" applyBorder="1" applyAlignment="1">
      <alignment horizontal="center" vertical="center"/>
    </xf>
    <xf numFmtId="0" fontId="28" fillId="0" borderId="13" xfId="856" applyFont="1" applyBorder="1"/>
    <xf numFmtId="0" fontId="28" fillId="0" borderId="15" xfId="856" applyFont="1" applyBorder="1"/>
    <xf numFmtId="168" fontId="58" fillId="0" borderId="27" xfId="855" applyNumberFormat="1" applyFont="1" applyBorder="1" applyAlignment="1">
      <alignment horizontal="center" vertical="center"/>
    </xf>
    <xf numFmtId="168" fontId="58" fillId="0" borderId="13" xfId="855" applyNumberFormat="1" applyFont="1" applyBorder="1" applyAlignment="1">
      <alignment horizontal="center" vertical="center"/>
    </xf>
    <xf numFmtId="168" fontId="58" fillId="0" borderId="15" xfId="855" applyNumberFormat="1" applyFont="1" applyBorder="1" applyAlignment="1">
      <alignment horizontal="center" vertical="center"/>
    </xf>
    <xf numFmtId="0" fontId="55" fillId="0" borderId="27" xfId="859" applyFont="1" applyBorder="1" applyAlignment="1">
      <alignment horizontal="center" vertical="center"/>
    </xf>
    <xf numFmtId="0" fontId="55" fillId="0" borderId="13" xfId="859" applyFont="1" applyBorder="1" applyAlignment="1">
      <alignment horizontal="center" vertical="center"/>
    </xf>
    <xf numFmtId="0" fontId="55" fillId="0" borderId="15" xfId="859" applyFont="1" applyBorder="1" applyAlignment="1">
      <alignment horizontal="center" vertical="center"/>
    </xf>
    <xf numFmtId="0" fontId="39" fillId="0" borderId="27" xfId="855" applyFont="1" applyBorder="1" applyAlignment="1">
      <alignment horizontal="center" vertical="center"/>
    </xf>
    <xf numFmtId="0" fontId="39" fillId="0" borderId="13" xfId="855" applyFont="1" applyBorder="1" applyAlignment="1">
      <alignment horizontal="center" vertical="center"/>
    </xf>
    <xf numFmtId="0" fontId="39" fillId="0" borderId="15" xfId="855" applyFont="1" applyBorder="1" applyAlignment="1">
      <alignment horizontal="center" vertical="center"/>
    </xf>
    <xf numFmtId="49" fontId="40" fillId="0" borderId="27" xfId="823" applyNumberFormat="1" applyFont="1" applyBorder="1" applyAlignment="1">
      <alignment horizontal="center" vertical="center"/>
    </xf>
    <xf numFmtId="49" fontId="40" fillId="0" borderId="15" xfId="823" applyNumberFormat="1" applyFont="1" applyBorder="1" applyAlignment="1">
      <alignment horizontal="center" vertical="center"/>
    </xf>
    <xf numFmtId="49" fontId="40" fillId="0" borderId="26" xfId="823" applyNumberFormat="1" applyFont="1" applyBorder="1" applyAlignment="1">
      <alignment horizontal="center" vertical="center"/>
    </xf>
    <xf numFmtId="49" fontId="40" fillId="0" borderId="23" xfId="823" applyNumberFormat="1" applyFont="1" applyBorder="1" applyAlignment="1">
      <alignment horizontal="center" vertical="center"/>
    </xf>
    <xf numFmtId="49" fontId="40" fillId="0" borderId="24" xfId="823" applyNumberFormat="1" applyFont="1" applyBorder="1" applyAlignment="1">
      <alignment horizontal="center" vertical="center"/>
    </xf>
    <xf numFmtId="49" fontId="40" fillId="0" borderId="25" xfId="823" applyNumberFormat="1" applyFont="1" applyBorder="1" applyAlignment="1">
      <alignment horizontal="center" vertical="center"/>
    </xf>
    <xf numFmtId="49" fontId="40" fillId="0" borderId="22" xfId="823" applyNumberFormat="1" applyFont="1" applyBorder="1" applyAlignment="1">
      <alignment horizontal="center" vertical="center"/>
    </xf>
    <xf numFmtId="49" fontId="40" fillId="0" borderId="14" xfId="823" applyNumberFormat="1" applyFont="1" applyBorder="1" applyAlignment="1">
      <alignment horizontal="center" vertical="center"/>
    </xf>
    <xf numFmtId="0" fontId="40" fillId="0" borderId="27" xfId="823" applyFont="1" applyBorder="1" applyAlignment="1">
      <alignment horizontal="center" vertical="center"/>
    </xf>
    <xf numFmtId="0" fontId="40" fillId="0" borderId="15" xfId="823" applyFont="1" applyBorder="1" applyAlignment="1">
      <alignment horizontal="center" vertical="center"/>
    </xf>
    <xf numFmtId="0" fontId="40" fillId="0" borderId="24" xfId="823" applyFont="1" applyBorder="1" applyAlignment="1">
      <alignment horizontal="right" vertical="center"/>
    </xf>
    <xf numFmtId="0" fontId="40" fillId="0" borderId="22" xfId="823" applyFont="1" applyBorder="1" applyAlignment="1">
      <alignment horizontal="right" vertical="center"/>
    </xf>
    <xf numFmtId="0" fontId="40" fillId="0" borderId="26" xfId="823" applyFont="1" applyBorder="1" applyAlignment="1">
      <alignment horizontal="left" vertical="center"/>
    </xf>
    <xf numFmtId="0" fontId="40" fillId="0" borderId="23" xfId="823" applyFont="1" applyBorder="1" applyAlignment="1">
      <alignment horizontal="left" vertical="center"/>
    </xf>
    <xf numFmtId="49" fontId="40" fillId="0" borderId="24" xfId="824" applyNumberFormat="1" applyFont="1" applyBorder="1" applyAlignment="1">
      <alignment horizontal="center" vertical="center"/>
    </xf>
    <xf numFmtId="49" fontId="40" fillId="0" borderId="25" xfId="824" applyNumberFormat="1" applyFont="1" applyBorder="1" applyAlignment="1">
      <alignment horizontal="center" vertical="center"/>
    </xf>
    <xf numFmtId="49" fontId="40" fillId="0" borderId="26" xfId="824" applyNumberFormat="1" applyFont="1" applyBorder="1" applyAlignment="1">
      <alignment horizontal="center" vertical="center"/>
    </xf>
    <xf numFmtId="49" fontId="40" fillId="0" borderId="22" xfId="824" applyNumberFormat="1" applyFont="1" applyBorder="1" applyAlignment="1">
      <alignment horizontal="center" vertical="center"/>
    </xf>
    <xf numFmtId="49" fontId="40" fillId="0" borderId="14" xfId="824" applyNumberFormat="1" applyFont="1" applyBorder="1" applyAlignment="1">
      <alignment horizontal="center" vertical="center"/>
    </xf>
    <xf numFmtId="49" fontId="40" fillId="0" borderId="23" xfId="824" applyNumberFormat="1" applyFont="1" applyBorder="1" applyAlignment="1">
      <alignment horizontal="center" vertical="center"/>
    </xf>
    <xf numFmtId="49" fontId="40" fillId="0" borderId="27" xfId="824" applyNumberFormat="1" applyFont="1" applyBorder="1" applyAlignment="1">
      <alignment horizontal="center" vertical="center"/>
    </xf>
    <xf numFmtId="49" fontId="40" fillId="0" borderId="15" xfId="824" applyNumberFormat="1" applyFont="1" applyBorder="1" applyAlignment="1">
      <alignment horizontal="center" vertical="center"/>
    </xf>
    <xf numFmtId="49" fontId="39" fillId="0" borderId="25" xfId="824" applyNumberFormat="1" applyFont="1" applyBorder="1" applyAlignment="1">
      <alignment horizontal="center" vertical="center"/>
    </xf>
    <xf numFmtId="49" fontId="39" fillId="0" borderId="14" xfId="824" applyNumberFormat="1" applyFont="1" applyBorder="1" applyAlignment="1">
      <alignment horizontal="center" vertical="center"/>
    </xf>
    <xf numFmtId="0" fontId="40" fillId="0" borderId="27" xfId="824" applyFont="1" applyBorder="1" applyAlignment="1">
      <alignment horizontal="center" vertical="center"/>
    </xf>
    <xf numFmtId="0" fontId="40" fillId="0" borderId="15" xfId="824" applyFont="1" applyBorder="1" applyAlignment="1">
      <alignment horizontal="center" vertical="center"/>
    </xf>
    <xf numFmtId="0" fontId="40" fillId="0" borderId="24" xfId="824" applyFont="1" applyBorder="1" applyAlignment="1">
      <alignment horizontal="right" vertical="center"/>
    </xf>
    <xf numFmtId="0" fontId="40" fillId="0" borderId="22" xfId="824" applyFont="1" applyBorder="1" applyAlignment="1">
      <alignment horizontal="right" vertical="center"/>
    </xf>
    <xf numFmtId="0" fontId="40" fillId="0" borderId="26" xfId="824" applyFont="1" applyBorder="1" applyAlignment="1">
      <alignment horizontal="left" vertical="center"/>
    </xf>
    <xf numFmtId="0" fontId="40" fillId="0" borderId="23" xfId="824" applyFont="1" applyBorder="1" applyAlignment="1">
      <alignment horizontal="left" vertical="center"/>
    </xf>
    <xf numFmtId="49" fontId="40" fillId="0" borderId="24" xfId="825" applyNumberFormat="1" applyFont="1" applyBorder="1" applyAlignment="1">
      <alignment horizontal="center" vertical="center"/>
    </xf>
    <xf numFmtId="49" fontId="40" fillId="0" borderId="25" xfId="825" applyNumberFormat="1" applyFont="1" applyBorder="1" applyAlignment="1">
      <alignment horizontal="center" vertical="center"/>
    </xf>
    <xf numFmtId="49" fontId="40" fillId="0" borderId="26" xfId="825" applyNumberFormat="1" applyFont="1" applyBorder="1" applyAlignment="1">
      <alignment horizontal="center" vertical="center"/>
    </xf>
    <xf numFmtId="49" fontId="40" fillId="0" borderId="22" xfId="825" applyNumberFormat="1" applyFont="1" applyBorder="1" applyAlignment="1">
      <alignment horizontal="center" vertical="center"/>
    </xf>
    <xf numFmtId="49" fontId="40" fillId="0" borderId="14" xfId="825" applyNumberFormat="1" applyFont="1" applyBorder="1" applyAlignment="1">
      <alignment horizontal="center" vertical="center"/>
    </xf>
    <xf numFmtId="49" fontId="40" fillId="0" borderId="23" xfId="825" applyNumberFormat="1" applyFont="1" applyBorder="1" applyAlignment="1">
      <alignment horizontal="center" vertical="center"/>
    </xf>
    <xf numFmtId="0" fontId="40" fillId="0" borderId="24" xfId="826" applyFont="1" applyBorder="1" applyAlignment="1">
      <alignment horizontal="right" vertical="center"/>
    </xf>
    <xf numFmtId="0" fontId="40" fillId="0" borderId="22" xfId="826" applyFont="1" applyBorder="1" applyAlignment="1">
      <alignment horizontal="right" vertical="center"/>
    </xf>
    <xf numFmtId="0" fontId="40" fillId="0" borderId="26" xfId="826" applyFont="1" applyBorder="1" applyAlignment="1">
      <alignment horizontal="left" vertical="center"/>
    </xf>
    <xf numFmtId="0" fontId="40" fillId="0" borderId="23" xfId="826" applyFont="1" applyBorder="1" applyAlignment="1">
      <alignment horizontal="left" vertical="center"/>
    </xf>
    <xf numFmtId="0" fontId="40" fillId="0" borderId="24" xfId="826" applyFont="1" applyBorder="1" applyAlignment="1">
      <alignment horizontal="center" vertical="center"/>
    </xf>
    <xf numFmtId="0" fontId="40" fillId="0" borderId="22" xfId="826" applyFont="1" applyBorder="1" applyAlignment="1">
      <alignment horizontal="center" vertical="center"/>
    </xf>
    <xf numFmtId="49" fontId="40" fillId="0" borderId="26" xfId="826" applyNumberFormat="1" applyFont="1" applyBorder="1" applyAlignment="1">
      <alignment horizontal="center" vertical="center"/>
    </xf>
    <xf numFmtId="49" fontId="40" fillId="0" borderId="23" xfId="826" applyNumberFormat="1" applyFont="1" applyBorder="1" applyAlignment="1">
      <alignment horizontal="center" vertical="center"/>
    </xf>
    <xf numFmtId="49" fontId="40" fillId="0" borderId="27" xfId="826" applyNumberFormat="1" applyFont="1" applyBorder="1" applyAlignment="1">
      <alignment horizontal="center" vertical="center"/>
    </xf>
    <xf numFmtId="49" fontId="40" fillId="0" borderId="15" xfId="826" applyNumberFormat="1" applyFont="1" applyBorder="1" applyAlignment="1">
      <alignment horizontal="center" vertical="center"/>
    </xf>
    <xf numFmtId="49" fontId="39" fillId="0" borderId="27" xfId="826" applyNumberFormat="1" applyFont="1" applyBorder="1" applyAlignment="1">
      <alignment horizontal="center" vertical="center"/>
    </xf>
    <xf numFmtId="49" fontId="39" fillId="0" borderId="15" xfId="826" applyNumberFormat="1" applyFont="1" applyBorder="1" applyAlignment="1">
      <alignment horizontal="center" vertical="center"/>
    </xf>
    <xf numFmtId="49" fontId="7" fillId="0" borderId="31" xfId="860" applyNumberFormat="1" applyFont="1" applyBorder="1" applyAlignment="1">
      <alignment horizontal="center"/>
    </xf>
    <xf numFmtId="49" fontId="7" fillId="0" borderId="30" xfId="860" applyNumberFormat="1" applyFont="1" applyBorder="1" applyAlignment="1">
      <alignment horizontal="center"/>
    </xf>
    <xf numFmtId="49" fontId="7" fillId="0" borderId="29" xfId="860" applyNumberFormat="1" applyFont="1" applyBorder="1" applyAlignment="1">
      <alignment horizontal="center"/>
    </xf>
    <xf numFmtId="49" fontId="7" fillId="0" borderId="35" xfId="860" applyNumberFormat="1" applyFont="1" applyFill="1" applyBorder="1" applyAlignment="1">
      <alignment horizontal="center"/>
    </xf>
    <xf numFmtId="49" fontId="7" fillId="0" borderId="34" xfId="860" applyNumberFormat="1" applyFont="1" applyFill="1" applyBorder="1" applyAlignment="1">
      <alignment horizontal="center"/>
    </xf>
    <xf numFmtId="49" fontId="7" fillId="0" borderId="33" xfId="860" applyNumberFormat="1" applyFont="1" applyFill="1" applyBorder="1" applyAlignment="1">
      <alignment horizontal="center"/>
    </xf>
    <xf numFmtId="49" fontId="7" fillId="0" borderId="35" xfId="860" applyNumberFormat="1" applyFont="1" applyBorder="1" applyAlignment="1">
      <alignment horizontal="center"/>
    </xf>
    <xf numFmtId="49" fontId="7" fillId="0" borderId="34" xfId="860" applyNumberFormat="1" applyFont="1" applyBorder="1" applyAlignment="1">
      <alignment horizontal="center"/>
    </xf>
    <xf numFmtId="49" fontId="7" fillId="0" borderId="33" xfId="860" applyNumberFormat="1" applyFont="1" applyBorder="1" applyAlignment="1">
      <alignment horizontal="center"/>
    </xf>
  </cellXfs>
  <cellStyles count="930">
    <cellStyle name="1 antraštė" xfId="1"/>
    <cellStyle name="2 antraštė" xfId="2"/>
    <cellStyle name="20% – paryškinimas 1" xfId="3"/>
    <cellStyle name="20% – paryškinimas 2" xfId="4"/>
    <cellStyle name="20% – paryškinimas 3" xfId="5"/>
    <cellStyle name="20% – paryškinimas 4" xfId="6"/>
    <cellStyle name="20% – paryškinimas 5" xfId="7"/>
    <cellStyle name="20% – paryškinimas 6" xfId="8"/>
    <cellStyle name="3 antraštė" xfId="9"/>
    <cellStyle name="4 antraštė" xfId="10"/>
    <cellStyle name="40% – paryškinimas 1" xfId="11"/>
    <cellStyle name="40% – paryškinimas 2" xfId="12"/>
    <cellStyle name="40% – paryškinimas 3" xfId="13"/>
    <cellStyle name="40% – paryškinimas 4" xfId="14"/>
    <cellStyle name="40% – paryškinimas 5" xfId="15"/>
    <cellStyle name="40% – paryškinimas 6" xfId="16"/>
    <cellStyle name="60% – paryškinimas 1" xfId="17"/>
    <cellStyle name="60% – paryškinimas 2" xfId="18"/>
    <cellStyle name="60% – paryškinimas 3" xfId="19"/>
    <cellStyle name="60% – paryškinimas 4" xfId="20"/>
    <cellStyle name="60% – paryškinimas 5" xfId="21"/>
    <cellStyle name="60% – paryškinimas 6" xfId="22"/>
    <cellStyle name="Aiškinamasis tekstas" xfId="23"/>
    <cellStyle name="Blogas" xfId="24"/>
    <cellStyle name="Calc Currency (0)" xfId="25"/>
    <cellStyle name="Calc Currency (2)" xfId="26"/>
    <cellStyle name="Calc Percent (0)" xfId="27"/>
    <cellStyle name="Calc Percent (1)" xfId="28"/>
    <cellStyle name="Calc Percent (2)" xfId="29"/>
    <cellStyle name="Calc Units (0)" xfId="30"/>
    <cellStyle name="Calc Units (1)" xfId="31"/>
    <cellStyle name="Calc Units (2)" xfId="32"/>
    <cellStyle name="Comma [00]" xfId="33"/>
    <cellStyle name="Comma 10" xfId="34"/>
    <cellStyle name="Comma 10 2" xfId="35"/>
    <cellStyle name="Comma 10 2 2" xfId="890"/>
    <cellStyle name="Comma 11" xfId="36"/>
    <cellStyle name="Comma 11 2" xfId="37"/>
    <cellStyle name="Comma 11 2 2" xfId="891"/>
    <cellStyle name="Comma 12" xfId="38"/>
    <cellStyle name="Comma 12 2" xfId="39"/>
    <cellStyle name="Comma 12 2 2" xfId="892"/>
    <cellStyle name="Comma 13" xfId="40"/>
    <cellStyle name="Comma 13 2" xfId="41"/>
    <cellStyle name="Comma 13 2 2" xfId="893"/>
    <cellStyle name="Comma 14" xfId="42"/>
    <cellStyle name="Comma 14 2" xfId="43"/>
    <cellStyle name="Comma 14 2 2" xfId="894"/>
    <cellStyle name="Comma 15" xfId="44"/>
    <cellStyle name="Comma 15 2" xfId="45"/>
    <cellStyle name="Comma 15 2 2" xfId="895"/>
    <cellStyle name="Comma 16" xfId="46"/>
    <cellStyle name="Comma 16 2" xfId="47"/>
    <cellStyle name="Comma 16 2 2" xfId="896"/>
    <cellStyle name="Comma 17" xfId="48"/>
    <cellStyle name="Comma 17 2" xfId="49"/>
    <cellStyle name="Comma 17 2 2" xfId="897"/>
    <cellStyle name="Comma 18" xfId="50"/>
    <cellStyle name="Comma 18 2" xfId="51"/>
    <cellStyle name="Comma 18 2 2" xfId="898"/>
    <cellStyle name="Comma 19" xfId="52"/>
    <cellStyle name="Comma 19 2" xfId="53"/>
    <cellStyle name="Comma 19 2 2" xfId="899"/>
    <cellStyle name="Comma 2" xfId="54"/>
    <cellStyle name="Comma 2 2" xfId="55"/>
    <cellStyle name="Comma 2 3" xfId="56"/>
    <cellStyle name="Comma 2_DALYVIAI" xfId="57"/>
    <cellStyle name="Comma 20" xfId="58"/>
    <cellStyle name="Comma 20 2" xfId="59"/>
    <cellStyle name="Comma 20 2 2" xfId="900"/>
    <cellStyle name="Comma 21" xfId="60"/>
    <cellStyle name="Comma 21 2" xfId="61"/>
    <cellStyle name="Comma 21 2 2" xfId="901"/>
    <cellStyle name="Comma 22" xfId="62"/>
    <cellStyle name="Comma 22 2" xfId="63"/>
    <cellStyle name="Comma 22 2 2" xfId="902"/>
    <cellStyle name="Comma 23" xfId="64"/>
    <cellStyle name="Comma 23 2" xfId="65"/>
    <cellStyle name="Comma 23 2 2" xfId="903"/>
    <cellStyle name="Comma 24" xfId="66"/>
    <cellStyle name="Comma 24 2" xfId="67"/>
    <cellStyle name="Comma 24 2 2" xfId="904"/>
    <cellStyle name="Comma 25" xfId="68"/>
    <cellStyle name="Comma 25 2" xfId="69"/>
    <cellStyle name="Comma 25 2 2" xfId="905"/>
    <cellStyle name="Comma 26" xfId="70"/>
    <cellStyle name="Comma 26 2" xfId="71"/>
    <cellStyle name="Comma 26 2 2" xfId="906"/>
    <cellStyle name="Comma 27" xfId="72"/>
    <cellStyle name="Comma 27 2" xfId="73"/>
    <cellStyle name="Comma 27 2 2" xfId="907"/>
    <cellStyle name="Comma 28" xfId="74"/>
    <cellStyle name="Comma 28 2" xfId="75"/>
    <cellStyle name="Comma 28 2 2" xfId="908"/>
    <cellStyle name="Comma 29" xfId="76"/>
    <cellStyle name="Comma 29 2" xfId="77"/>
    <cellStyle name="Comma 29 2 2" xfId="909"/>
    <cellStyle name="Comma 3" xfId="78"/>
    <cellStyle name="Comma 3 2" xfId="79"/>
    <cellStyle name="Comma 3 2 2" xfId="910"/>
    <cellStyle name="Comma 30" xfId="80"/>
    <cellStyle name="Comma 30 2" xfId="81"/>
    <cellStyle name="Comma 30 2 2" xfId="82"/>
    <cellStyle name="Comma 30 2 2 2" xfId="911"/>
    <cellStyle name="Comma 30 3" xfId="83"/>
    <cellStyle name="Comma 30 3 2" xfId="84"/>
    <cellStyle name="Comma 30 3 2 2" xfId="912"/>
    <cellStyle name="Comma 30 4" xfId="85"/>
    <cellStyle name="Comma 30 4 2" xfId="913"/>
    <cellStyle name="Comma 31" xfId="86"/>
    <cellStyle name="Comma 31 2" xfId="87"/>
    <cellStyle name="Comma 31 2 2" xfId="914"/>
    <cellStyle name="Comma 32" xfId="88"/>
    <cellStyle name="Comma 32 2" xfId="89"/>
    <cellStyle name="Comma 32 2 2" xfId="915"/>
    <cellStyle name="Comma 33" xfId="90"/>
    <cellStyle name="Comma 33 2" xfId="91"/>
    <cellStyle name="Comma 33 2 2" xfId="916"/>
    <cellStyle name="Comma 34" xfId="92"/>
    <cellStyle name="Comma 34 2" xfId="93"/>
    <cellStyle name="Comma 34 2 2" xfId="917"/>
    <cellStyle name="Comma 35" xfId="94"/>
    <cellStyle name="Comma 35 2" xfId="95"/>
    <cellStyle name="Comma 35 2 2" xfId="918"/>
    <cellStyle name="Comma 4" xfId="96"/>
    <cellStyle name="Comma 4 2" xfId="97"/>
    <cellStyle name="Comma 4 2 2" xfId="919"/>
    <cellStyle name="Comma 5" xfId="98"/>
    <cellStyle name="Comma 5 2" xfId="99"/>
    <cellStyle name="Comma 5 2 2" xfId="920"/>
    <cellStyle name="Comma 6" xfId="100"/>
    <cellStyle name="Comma 6 2" xfId="101"/>
    <cellStyle name="Comma 6 2 2" xfId="921"/>
    <cellStyle name="Comma 7" xfId="102"/>
    <cellStyle name="Comma 7 2" xfId="103"/>
    <cellStyle name="Comma 7 2 2" xfId="922"/>
    <cellStyle name="Comma 8" xfId="104"/>
    <cellStyle name="Comma 8 2" xfId="105"/>
    <cellStyle name="Comma 8 2 2" xfId="923"/>
    <cellStyle name="Comma 9" xfId="106"/>
    <cellStyle name="Comma 9 2" xfId="107"/>
    <cellStyle name="Comma 9 2 2" xfId="924"/>
    <cellStyle name="Currency [00]" xfId="108"/>
    <cellStyle name="Currency 2" xfId="109"/>
    <cellStyle name="Date Short" xfId="110"/>
    <cellStyle name="Dziesiętny [0]_PLDT" xfId="111"/>
    <cellStyle name="Dziesiętny_PLDT" xfId="112"/>
    <cellStyle name="Enter Currency (0)" xfId="113"/>
    <cellStyle name="Enter Currency (2)" xfId="114"/>
    <cellStyle name="Enter Units (0)" xfId="115"/>
    <cellStyle name="Enter Units (1)" xfId="116"/>
    <cellStyle name="Enter Units (2)" xfId="117"/>
    <cellStyle name="Geras" xfId="118"/>
    <cellStyle name="Grey" xfId="119"/>
    <cellStyle name="Header1" xfId="120"/>
    <cellStyle name="Header2" xfId="121"/>
    <cellStyle name="Hiperłącze" xfId="122"/>
    <cellStyle name="Input [yellow]" xfId="123"/>
    <cellStyle name="Įprastas 2" xfId="124"/>
    <cellStyle name="Įprastas 3" xfId="856"/>
    <cellStyle name="Įprastas 3 2" xfId="858"/>
    <cellStyle name="Įprastas 3 2 2" xfId="925"/>
    <cellStyle name="Įprastas 3 3" xfId="879"/>
    <cellStyle name="Įprastas 4" xfId="864"/>
    <cellStyle name="Įprastas 4 2" xfId="926"/>
    <cellStyle name="Įprastas 5" xfId="871"/>
    <cellStyle name="Įprastas 6" xfId="872"/>
    <cellStyle name="Įprastas 7" xfId="876"/>
    <cellStyle name="Įprastas 8" xfId="880"/>
    <cellStyle name="Įprastas 9" xfId="929"/>
    <cellStyle name="Įspėjimo tekstas" xfId="125"/>
    <cellStyle name="Išvestis" xfId="126"/>
    <cellStyle name="Įvestis" xfId="127"/>
    <cellStyle name="Link Currency (0)" xfId="128"/>
    <cellStyle name="Link Currency (2)" xfId="129"/>
    <cellStyle name="Link Units (0)" xfId="130"/>
    <cellStyle name="Link Units (1)" xfId="131"/>
    <cellStyle name="Link Units (2)" xfId="132"/>
    <cellStyle name="Neutralus" xfId="133"/>
    <cellStyle name="Normal" xfId="0" builtinId="0"/>
    <cellStyle name="Normal - Style1" xfId="134"/>
    <cellStyle name="Normal 10" xfId="135"/>
    <cellStyle name="Normal 10 2" xfId="136"/>
    <cellStyle name="Normal 10 2 2" xfId="137"/>
    <cellStyle name="Normal 10 2 2 2" xfId="138"/>
    <cellStyle name="Normal 10 2 2 3" xfId="139"/>
    <cellStyle name="Normal 10 2 2 4" xfId="140"/>
    <cellStyle name="Normal 10 2 2_DALYVIAI" xfId="141"/>
    <cellStyle name="Normal 10 2 3" xfId="142"/>
    <cellStyle name="Normal 10 2 4" xfId="143"/>
    <cellStyle name="Normal 10 2 5" xfId="144"/>
    <cellStyle name="Normal 10 2_+200Mg" xfId="145"/>
    <cellStyle name="Normal 10 3" xfId="146"/>
    <cellStyle name="Normal 10 3 2" xfId="147"/>
    <cellStyle name="Normal 10 3 3" xfId="148"/>
    <cellStyle name="Normal 10 3 4" xfId="149"/>
    <cellStyle name="Normal 10 3_+200Mg" xfId="150"/>
    <cellStyle name="Normal 10 4" xfId="151"/>
    <cellStyle name="Normal 10 5" xfId="152"/>
    <cellStyle name="Normal 10 5 2" xfId="153"/>
    <cellStyle name="Normal 10 5 3" xfId="154"/>
    <cellStyle name="Normal 10 5 4" xfId="155"/>
    <cellStyle name="Normal 10 5_DALYVIAI" xfId="156"/>
    <cellStyle name="Normal 10 6" xfId="157"/>
    <cellStyle name="Normal 10 7" xfId="158"/>
    <cellStyle name="Normal 10 8" xfId="855"/>
    <cellStyle name="Normal 10 8 2" xfId="875"/>
    <cellStyle name="Normal 10 9" xfId="865"/>
    <cellStyle name="Normal 10_DALYVIAI" xfId="159"/>
    <cellStyle name="Normal 11" xfId="160"/>
    <cellStyle name="Normal 11 2" xfId="161"/>
    <cellStyle name="Normal 11 2 2" xfId="162"/>
    <cellStyle name="Normal 11 2 3" xfId="163"/>
    <cellStyle name="Normal 11 2 4" xfId="164"/>
    <cellStyle name="Normal 11 2_+200Mg" xfId="165"/>
    <cellStyle name="Normal 11 3" xfId="166"/>
    <cellStyle name="Normal 11 3 2" xfId="167"/>
    <cellStyle name="Normal 11 3 3" xfId="168"/>
    <cellStyle name="Normal 11 3 4" xfId="169"/>
    <cellStyle name="Normal 11 3_+200Mg" xfId="170"/>
    <cellStyle name="Normal 11 4" xfId="171"/>
    <cellStyle name="Normal 11 5" xfId="172"/>
    <cellStyle name="Normal 11 5 2" xfId="173"/>
    <cellStyle name="Normal 11 5 3" xfId="174"/>
    <cellStyle name="Normal 11 5 4" xfId="175"/>
    <cellStyle name="Normal 11 5_DALYVIAI" xfId="176"/>
    <cellStyle name="Normal 11 6" xfId="177"/>
    <cellStyle name="Normal 11 7" xfId="178"/>
    <cellStyle name="Normal 11_+200Mg" xfId="179"/>
    <cellStyle name="Normal 12" xfId="180"/>
    <cellStyle name="Normal 12 2" xfId="181"/>
    <cellStyle name="Normal 12 2 2" xfId="182"/>
    <cellStyle name="Normal 12 2 3" xfId="183"/>
    <cellStyle name="Normal 12 2 4" xfId="184"/>
    <cellStyle name="Normal 12 2_+200Mg" xfId="185"/>
    <cellStyle name="Normal 12 3" xfId="186"/>
    <cellStyle name="Normal 12 4" xfId="187"/>
    <cellStyle name="Normal 12 4 2" xfId="188"/>
    <cellStyle name="Normal 12 4 3" xfId="189"/>
    <cellStyle name="Normal 12 4 4" xfId="190"/>
    <cellStyle name="Normal 12 4_DALYVIAI" xfId="191"/>
    <cellStyle name="Normal 12 5" xfId="192"/>
    <cellStyle name="Normal 12 6" xfId="193"/>
    <cellStyle name="Normal 12_+200Mg" xfId="194"/>
    <cellStyle name="Normal 13" xfId="195"/>
    <cellStyle name="Normal 13 2" xfId="196"/>
    <cellStyle name="Normal 13 2 2" xfId="197"/>
    <cellStyle name="Normal 13 2 2 2" xfId="198"/>
    <cellStyle name="Normal 13 2 2 3" xfId="199"/>
    <cellStyle name="Normal 13 2 2 4" xfId="200"/>
    <cellStyle name="Normal 13 2 2_+200Mg" xfId="201"/>
    <cellStyle name="Normal 13 2 3" xfId="202"/>
    <cellStyle name="Normal 13 2 4" xfId="203"/>
    <cellStyle name="Normal 13 2 5" xfId="204"/>
    <cellStyle name="Normal 13 2_DALYVIAI" xfId="205"/>
    <cellStyle name="Normal 13 3" xfId="206"/>
    <cellStyle name="Normal 13 3 2" xfId="207"/>
    <cellStyle name="Normal 13 3 3" xfId="208"/>
    <cellStyle name="Normal 13 3 4" xfId="209"/>
    <cellStyle name="Normal 13 3_DALYVIAI" xfId="210"/>
    <cellStyle name="Normal 13 4" xfId="211"/>
    <cellStyle name="Normal 13 5" xfId="212"/>
    <cellStyle name="Normal 13_+200Mg" xfId="213"/>
    <cellStyle name="Normal 14" xfId="214"/>
    <cellStyle name="Normal 14 2" xfId="215"/>
    <cellStyle name="Normal 14 2 2" xfId="216"/>
    <cellStyle name="Normal 14 2 2 2" xfId="217"/>
    <cellStyle name="Normal 14 2 2 3" xfId="218"/>
    <cellStyle name="Normal 14 2 2 4" xfId="219"/>
    <cellStyle name="Normal 14 2 2_+200Mg" xfId="220"/>
    <cellStyle name="Normal 14 2 3" xfId="221"/>
    <cellStyle name="Normal 14 2 4" xfId="222"/>
    <cellStyle name="Normal 14 2 5" xfId="223"/>
    <cellStyle name="Normal 14 2_DALYVIAI" xfId="224"/>
    <cellStyle name="Normal 14 3" xfId="225"/>
    <cellStyle name="Normal 14 3 2" xfId="226"/>
    <cellStyle name="Normal 14 3 3" xfId="227"/>
    <cellStyle name="Normal 14 3 4" xfId="228"/>
    <cellStyle name="Normal 14 3_DALYVIAI" xfId="229"/>
    <cellStyle name="Normal 14 4" xfId="230"/>
    <cellStyle name="Normal 14 5" xfId="231"/>
    <cellStyle name="Normal 14_+200Mg" xfId="232"/>
    <cellStyle name="Normal 15" xfId="233"/>
    <cellStyle name="Normal 15 2" xfId="234"/>
    <cellStyle name="Normal 15 2 2" xfId="235"/>
    <cellStyle name="Normal 15 2 3" xfId="236"/>
    <cellStyle name="Normal 15 2 4" xfId="237"/>
    <cellStyle name="Normal 15 2_+200Mg" xfId="238"/>
    <cellStyle name="Normal 15 3" xfId="239"/>
    <cellStyle name="Normal 15 4" xfId="240"/>
    <cellStyle name="Normal 15 4 2" xfId="241"/>
    <cellStyle name="Normal 15 4 3" xfId="242"/>
    <cellStyle name="Normal 15 4 4" xfId="243"/>
    <cellStyle name="Normal 15 4_DALYVIAI" xfId="244"/>
    <cellStyle name="Normal 15 5" xfId="245"/>
    <cellStyle name="Normal 15 6" xfId="246"/>
    <cellStyle name="Normal 15_+200Mg" xfId="247"/>
    <cellStyle name="Normal 16" xfId="248"/>
    <cellStyle name="Normal 16 2" xfId="249"/>
    <cellStyle name="Normal 16 2 2" xfId="250"/>
    <cellStyle name="Normal 16 2 3" xfId="251"/>
    <cellStyle name="Normal 16 2 4" xfId="252"/>
    <cellStyle name="Normal 16 2_+200Mg" xfId="253"/>
    <cellStyle name="Normal 16 3" xfId="254"/>
    <cellStyle name="Normal 16_+200Mg" xfId="255"/>
    <cellStyle name="Normal 17" xfId="256"/>
    <cellStyle name="Normal 17 2" xfId="257"/>
    <cellStyle name="Normal 17 2 2" xfId="258"/>
    <cellStyle name="Normal 17 2 3" xfId="259"/>
    <cellStyle name="Normal 17 2 4" xfId="260"/>
    <cellStyle name="Normal 17 2_+200Mg" xfId="261"/>
    <cellStyle name="Normal 17 3" xfId="262"/>
    <cellStyle name="Normal 17 4" xfId="263"/>
    <cellStyle name="Normal 17 4 2" xfId="264"/>
    <cellStyle name="Normal 17 4 3" xfId="265"/>
    <cellStyle name="Normal 17 4 4" xfId="266"/>
    <cellStyle name="Normal 17 4_DALYVIAI" xfId="267"/>
    <cellStyle name="Normal 17 5" xfId="268"/>
    <cellStyle name="Normal 17 6" xfId="269"/>
    <cellStyle name="Normal 17_+200Mg" xfId="270"/>
    <cellStyle name="Normal 18" xfId="271"/>
    <cellStyle name="Normal 18 2" xfId="272"/>
    <cellStyle name="Normal 18 2 2" xfId="273"/>
    <cellStyle name="Normal 18 2 2 2" xfId="274"/>
    <cellStyle name="Normal 18 2 2 3" xfId="275"/>
    <cellStyle name="Normal 18 2 2 4" xfId="276"/>
    <cellStyle name="Normal 18 2 2_+200Mg" xfId="277"/>
    <cellStyle name="Normal 18 2 3" xfId="278"/>
    <cellStyle name="Normal 18 2 4" xfId="279"/>
    <cellStyle name="Normal 18 2 5" xfId="280"/>
    <cellStyle name="Normal 18 2_DALYVIAI" xfId="281"/>
    <cellStyle name="Normal 18 3" xfId="282"/>
    <cellStyle name="Normal 18 3 2" xfId="283"/>
    <cellStyle name="Normal 18 3 3" xfId="284"/>
    <cellStyle name="Normal 18 3 4" xfId="285"/>
    <cellStyle name="Normal 18 3_DALYVIAI" xfId="286"/>
    <cellStyle name="Normal 18 4" xfId="287"/>
    <cellStyle name="Normal 18 5" xfId="288"/>
    <cellStyle name="Normal 18_+200Mg" xfId="289"/>
    <cellStyle name="Normal 19" xfId="290"/>
    <cellStyle name="Normal 19 2" xfId="291"/>
    <cellStyle name="Normal 19 2 2" xfId="292"/>
    <cellStyle name="Normal 19 2 2 2" xfId="293"/>
    <cellStyle name="Normal 19 2 2 3" xfId="294"/>
    <cellStyle name="Normal 19 2 2 4" xfId="295"/>
    <cellStyle name="Normal 19 2 2_+200Mg" xfId="296"/>
    <cellStyle name="Normal 19 2 3" xfId="297"/>
    <cellStyle name="Normal 19 2 4" xfId="298"/>
    <cellStyle name="Normal 19 2 5" xfId="299"/>
    <cellStyle name="Normal 19 2_DALYVIAI" xfId="300"/>
    <cellStyle name="Normal 19 3" xfId="301"/>
    <cellStyle name="Normal 19 3 2" xfId="302"/>
    <cellStyle name="Normal 19 3 3" xfId="303"/>
    <cellStyle name="Normal 19 3 4" xfId="304"/>
    <cellStyle name="Normal 19 3_DALYVIAI" xfId="305"/>
    <cellStyle name="Normal 19 4" xfId="306"/>
    <cellStyle name="Normal 19 5" xfId="307"/>
    <cellStyle name="Normal 19_+200Mg" xfId="308"/>
    <cellStyle name="Normal 2" xfId="309"/>
    <cellStyle name="Normal 2 10" xfId="863"/>
    <cellStyle name="Normal 2 2" xfId="310"/>
    <cellStyle name="Normal 2 2 10" xfId="311"/>
    <cellStyle name="Normal 2 2 10 2" xfId="312"/>
    <cellStyle name="Normal 2 2 10 3" xfId="313"/>
    <cellStyle name="Normal 2 2 10 4" xfId="314"/>
    <cellStyle name="Normal 2 2 10_DALYVIAI" xfId="315"/>
    <cellStyle name="Normal 2 2 11" xfId="316"/>
    <cellStyle name="Normal 2 2 12" xfId="317"/>
    <cellStyle name="Normal 2 2 2" xfId="318"/>
    <cellStyle name="Normal 2 2 2 2" xfId="319"/>
    <cellStyle name="Normal 2 2 2 2 2" xfId="320"/>
    <cellStyle name="Normal 2 2 2 2 3" xfId="321"/>
    <cellStyle name="Normal 2 2 2 2 4" xfId="322"/>
    <cellStyle name="Normal 2 2 2 2 5" xfId="323"/>
    <cellStyle name="Normal 2 2 2 2 5 2" xfId="324"/>
    <cellStyle name="Normal 2 2 2 2 5 3" xfId="325"/>
    <cellStyle name="Normal 2 2 2 3" xfId="326"/>
    <cellStyle name="Normal 2 2 2 4" xfId="327"/>
    <cellStyle name="Normal 2 2 2 4 2" xfId="328"/>
    <cellStyle name="Normal 2 2 2 4 3" xfId="329"/>
    <cellStyle name="Normal 2 2 2 4 4" xfId="330"/>
    <cellStyle name="Normal 2 2 2 4_+200Mg" xfId="331"/>
    <cellStyle name="Normal 2 2 2 5" xfId="332"/>
    <cellStyle name="Normal 2 2 2 6" xfId="333"/>
    <cellStyle name="Normal 2 2 2_DALYVIAI" xfId="334"/>
    <cellStyle name="Normal 2 2 3" xfId="335"/>
    <cellStyle name="Normal 2 2 3 10" xfId="336"/>
    <cellStyle name="Normal 2 2 3 2" xfId="337"/>
    <cellStyle name="Normal 2 2 3 2 2" xfId="338"/>
    <cellStyle name="Normal 2 2 3 2 2 2" xfId="339"/>
    <cellStyle name="Normal 2 2 3 2 2 2 2" xfId="340"/>
    <cellStyle name="Normal 2 2 3 2 2 2 3" xfId="341"/>
    <cellStyle name="Normal 2 2 3 2 2 2 4" xfId="342"/>
    <cellStyle name="Normal 2 2 3 2 2 2_+200Mg" xfId="343"/>
    <cellStyle name="Normal 2 2 3 2 2 3" xfId="344"/>
    <cellStyle name="Normal 2 2 3 2 2 3 2" xfId="345"/>
    <cellStyle name="Normal 2 2 3 2 2 3 3" xfId="346"/>
    <cellStyle name="Normal 2 2 3 2 2 3 4" xfId="347"/>
    <cellStyle name="Normal 2 2 3 2 2 3_+200Mg" xfId="348"/>
    <cellStyle name="Normal 2 2 3 2 2 4" xfId="349"/>
    <cellStyle name="Normal 2 2 3 2 2 4 2" xfId="350"/>
    <cellStyle name="Normal 2 2 3 2 2 4 3" xfId="351"/>
    <cellStyle name="Normal 2 2 3 2 2 4 4" xfId="352"/>
    <cellStyle name="Normal 2 2 3 2 2 4_+200Mg" xfId="353"/>
    <cellStyle name="Normal 2 2 3 2 2 5" xfId="354"/>
    <cellStyle name="Normal 2 2 3 2 2 5 2" xfId="355"/>
    <cellStyle name="Normal 2 2 3 2 2 5 3" xfId="356"/>
    <cellStyle name="Normal 2 2 3 2 2 5 4" xfId="357"/>
    <cellStyle name="Normal 2 2 3 2 2 5_+200Mg" xfId="358"/>
    <cellStyle name="Normal 2 2 3 2 2 6" xfId="359"/>
    <cellStyle name="Normal 2 2 3 2 2 7" xfId="360"/>
    <cellStyle name="Normal 2 2 3 2 2 8" xfId="361"/>
    <cellStyle name="Normal 2 2 3 2 2_+200Mg" xfId="362"/>
    <cellStyle name="Normal 2 2 3 2 3" xfId="363"/>
    <cellStyle name="Normal 2 2 3 2 4" xfId="364"/>
    <cellStyle name="Normal 2 2 3 2 5" xfId="365"/>
    <cellStyle name="Normal 2 2 3 2_+200Mg" xfId="366"/>
    <cellStyle name="Normal 2 2 3 3" xfId="367"/>
    <cellStyle name="Normal 2 2 3 3 2" xfId="368"/>
    <cellStyle name="Normal 2 2 3 3 2 2" xfId="369"/>
    <cellStyle name="Normal 2 2 3 3 2 3" xfId="370"/>
    <cellStyle name="Normal 2 2 3 3 2 4" xfId="371"/>
    <cellStyle name="Normal 2 2 3 3 2_+200Mg" xfId="372"/>
    <cellStyle name="Normal 2 2 3 3 3" xfId="373"/>
    <cellStyle name="Normal 2 2 3 3 3 2" xfId="374"/>
    <cellStyle name="Normal 2 2 3 3 3 3" xfId="375"/>
    <cellStyle name="Normal 2 2 3 3 3 4" xfId="376"/>
    <cellStyle name="Normal 2 2 3 3 3_+200Mg" xfId="377"/>
    <cellStyle name="Normal 2 2 3 3 4" xfId="378"/>
    <cellStyle name="Normal 2 2 3 3 5" xfId="379"/>
    <cellStyle name="Normal 2 2 3 3 6" xfId="380"/>
    <cellStyle name="Normal 2 2 3 3 7" xfId="381"/>
    <cellStyle name="Normal 2 2 3 3_+200Mg" xfId="382"/>
    <cellStyle name="Normal 2 2 3 4" xfId="383"/>
    <cellStyle name="Normal 2 2 3 4 2" xfId="384"/>
    <cellStyle name="Normal 2 2 3 4 2 2" xfId="385"/>
    <cellStyle name="Normal 2 2 3 4 2 2 2" xfId="386"/>
    <cellStyle name="Normal 2 2 3 4 2 2 3" xfId="387"/>
    <cellStyle name="Normal 2 2 3 4 2 2 4" xfId="388"/>
    <cellStyle name="Normal 2 2 3 4 2 2_+200Mg" xfId="389"/>
    <cellStyle name="Normal 2 2 3 4 2 3" xfId="390"/>
    <cellStyle name="Normal 2 2 3 4 2 3 2" xfId="391"/>
    <cellStyle name="Normal 2 2 3 4 2 3 3" xfId="392"/>
    <cellStyle name="Normal 2 2 3 4 2 3 4" xfId="393"/>
    <cellStyle name="Normal 2 2 3 4 2 3_+200Mg" xfId="394"/>
    <cellStyle name="Normal 2 2 3 4 2 4" xfId="395"/>
    <cellStyle name="Normal 2 2 3 4 2 5" xfId="396"/>
    <cellStyle name="Normal 2 2 3 4 2 6" xfId="397"/>
    <cellStyle name="Normal 2 2 3 4 2_+200Mg" xfId="398"/>
    <cellStyle name="Normal 2 2 3 4 3" xfId="399"/>
    <cellStyle name="Normal 2 2 3 4 4" xfId="400"/>
    <cellStyle name="Normal 2 2 3 4 5" xfId="401"/>
    <cellStyle name="Normal 2 2 3 4_+200Mg" xfId="402"/>
    <cellStyle name="Normal 2 2 3 5" xfId="403"/>
    <cellStyle name="Normal 2 2 3 5 2" xfId="404"/>
    <cellStyle name="Normal 2 2 3 5 2 2" xfId="405"/>
    <cellStyle name="Normal 2 2 3 5 2 3" xfId="406"/>
    <cellStyle name="Normal 2 2 3 5 2 4" xfId="407"/>
    <cellStyle name="Normal 2 2 3 5 2_+200Mg" xfId="408"/>
    <cellStyle name="Normal 2 2 3 5 3" xfId="409"/>
    <cellStyle name="Normal 2 2 3 5 3 2" xfId="410"/>
    <cellStyle name="Normal 2 2 3 5 3 3" xfId="411"/>
    <cellStyle name="Normal 2 2 3 5 3 4" xfId="412"/>
    <cellStyle name="Normal 2 2 3 5 3_+200Mg" xfId="413"/>
    <cellStyle name="Normal 2 2 3 5 4" xfId="414"/>
    <cellStyle name="Normal 2 2 3 5 4 2" xfId="415"/>
    <cellStyle name="Normal 2 2 3 5 4 3" xfId="416"/>
    <cellStyle name="Normal 2 2 3 5 4 4" xfId="417"/>
    <cellStyle name="Normal 2 2 3 5 4_+200Mg" xfId="418"/>
    <cellStyle name="Normal 2 2 3 5 5" xfId="419"/>
    <cellStyle name="Normal 2 2 3 5 5 2" xfId="420"/>
    <cellStyle name="Normal 2 2 3 5 5 3" xfId="421"/>
    <cellStyle name="Normal 2 2 3 5 5 4" xfId="422"/>
    <cellStyle name="Normal 2 2 3 5 5_+200Mg" xfId="423"/>
    <cellStyle name="Normal 2 2 3 5 6" xfId="424"/>
    <cellStyle name="Normal 2 2 3 5 7" xfId="425"/>
    <cellStyle name="Normal 2 2 3 5 8" xfId="426"/>
    <cellStyle name="Normal 2 2 3 5_+200Mg" xfId="427"/>
    <cellStyle name="Normal 2 2 3 6" xfId="428"/>
    <cellStyle name="Normal 2 2 3 6 10" xfId="429"/>
    <cellStyle name="Normal 2 2 3 6 11" xfId="430"/>
    <cellStyle name="Normal 2 2 3 6 12" xfId="431"/>
    <cellStyle name="Normal 2 2 3 6 2" xfId="432"/>
    <cellStyle name="Normal 2 2 3 6 2 2" xfId="433"/>
    <cellStyle name="Normal 2 2 3 6 2_+200Mg" xfId="434"/>
    <cellStyle name="Normal 2 2 3 6 3" xfId="435"/>
    <cellStyle name="Normal 2 2 3 6 3 2" xfId="436"/>
    <cellStyle name="Normal 2 2 3 6 3_+200Mg" xfId="437"/>
    <cellStyle name="Normal 2 2 3 6 4" xfId="438"/>
    <cellStyle name="Normal 2 2 3 6 5" xfId="439"/>
    <cellStyle name="Normal 2 2 3 6 6" xfId="440"/>
    <cellStyle name="Normal 2 2 3 6 7" xfId="441"/>
    <cellStyle name="Normal 2 2 3 6 8" xfId="442"/>
    <cellStyle name="Normal 2 2 3 6 9" xfId="443"/>
    <cellStyle name="Normal 2 2 3 6_+200Mg" xfId="444"/>
    <cellStyle name="Normal 2 2 3 7" xfId="445"/>
    <cellStyle name="Normal 2 2 3 8" xfId="446"/>
    <cellStyle name="Normal 2 2 3 9" xfId="447"/>
    <cellStyle name="Normal 2 2 3_+200Mg" xfId="448"/>
    <cellStyle name="Normal 2 2 4" xfId="449"/>
    <cellStyle name="Normal 2 2 4 2" xfId="450"/>
    <cellStyle name="Normal 2 2 4 2 2" xfId="451"/>
    <cellStyle name="Normal 2 2 4 2 3" xfId="452"/>
    <cellStyle name="Normal 2 2 4 2 4" xfId="453"/>
    <cellStyle name="Normal 2 2 4 2_+200Mg" xfId="454"/>
    <cellStyle name="Normal 2 2 4 3" xfId="455"/>
    <cellStyle name="Normal 2 2 4 4" xfId="456"/>
    <cellStyle name="Normal 2 2 4 5" xfId="457"/>
    <cellStyle name="Normal 2 2 4_+200Mg" xfId="458"/>
    <cellStyle name="Normal 2 2 5" xfId="459"/>
    <cellStyle name="Normal 2 2 5 2" xfId="460"/>
    <cellStyle name="Normal 2 2 5 2 2" xfId="461"/>
    <cellStyle name="Normal 2 2 5 2 2 2" xfId="462"/>
    <cellStyle name="Normal 2 2 5 2 2 3" xfId="463"/>
    <cellStyle name="Normal 2 2 5 2 2 4" xfId="464"/>
    <cellStyle name="Normal 2 2 5 2 2_+200Mg" xfId="465"/>
    <cellStyle name="Normal 2 2 5 2 3" xfId="466"/>
    <cellStyle name="Normal 2 2 5 2 3 2" xfId="467"/>
    <cellStyle name="Normal 2 2 5 2 3 3" xfId="468"/>
    <cellStyle name="Normal 2 2 5 2 3 4" xfId="469"/>
    <cellStyle name="Normal 2 2 5 2 3_+200Mg" xfId="470"/>
    <cellStyle name="Normal 2 2 5 2 4" xfId="471"/>
    <cellStyle name="Normal 2 2 5 2 5" xfId="472"/>
    <cellStyle name="Normal 2 2 5 2 6" xfId="473"/>
    <cellStyle name="Normal 2 2 5 2_+200Mg" xfId="474"/>
    <cellStyle name="Normal 2 2 5 3" xfId="475"/>
    <cellStyle name="Normal 2 2 5 4" xfId="476"/>
    <cellStyle name="Normal 2 2 5 5" xfId="477"/>
    <cellStyle name="Normal 2 2 5_+200Mg" xfId="478"/>
    <cellStyle name="Normal 2 2 6" xfId="479"/>
    <cellStyle name="Normal 2 2 6 2" xfId="480"/>
    <cellStyle name="Normal 2 2 6 3" xfId="481"/>
    <cellStyle name="Normal 2 2 6 4" xfId="482"/>
    <cellStyle name="Normal 2 2 6_+200Mg" xfId="483"/>
    <cellStyle name="Normal 2 2 7" xfId="484"/>
    <cellStyle name="Normal 2 2 7 2" xfId="485"/>
    <cellStyle name="Normal 2 2 7 3" xfId="486"/>
    <cellStyle name="Normal 2 2 7 4" xfId="487"/>
    <cellStyle name="Normal 2 2 7_+200Mg" xfId="488"/>
    <cellStyle name="Normal 2 2 8" xfId="489"/>
    <cellStyle name="Normal 2 2 8 2" xfId="490"/>
    <cellStyle name="Normal 2 2 8 3" xfId="491"/>
    <cellStyle name="Normal 2 2 8 4" xfId="492"/>
    <cellStyle name="Normal 2 2 8_+200Mg" xfId="493"/>
    <cellStyle name="Normal 2 2 9" xfId="494"/>
    <cellStyle name="Normal 2 2_+200Mg" xfId="495"/>
    <cellStyle name="Normal 2 3" xfId="496"/>
    <cellStyle name="Normal 2 4" xfId="497"/>
    <cellStyle name="Normal 2 4 2" xfId="498"/>
    <cellStyle name="Normal 2 4 3" xfId="499"/>
    <cellStyle name="Normal 2 4 3 2" xfId="500"/>
    <cellStyle name="Normal 2 4 3 3" xfId="501"/>
    <cellStyle name="Normal 2 4 3 4" xfId="502"/>
    <cellStyle name="Normal 2 5" xfId="503"/>
    <cellStyle name="Normal 2 6" xfId="504"/>
    <cellStyle name="Normal 2 7" xfId="505"/>
    <cellStyle name="Normal 2 7 2" xfId="506"/>
    <cellStyle name="Normal 2 7 3" xfId="507"/>
    <cellStyle name="Normal 2 7 4" xfId="508"/>
    <cellStyle name="Normal 2 7_DALYVIAI" xfId="509"/>
    <cellStyle name="Normal 2 8" xfId="510"/>
    <cellStyle name="Normal 2 9" xfId="511"/>
    <cellStyle name="Normal 2_+TolisV" xfId="512"/>
    <cellStyle name="Normal 20" xfId="513"/>
    <cellStyle name="Normal 20 2" xfId="514"/>
    <cellStyle name="Normal 20 2 2" xfId="515"/>
    <cellStyle name="Normal 20 2 2 2" xfId="516"/>
    <cellStyle name="Normal 20 2 2 3" xfId="517"/>
    <cellStyle name="Normal 20 2 2 4" xfId="518"/>
    <cellStyle name="Normal 20 2 2_+200Mg" xfId="519"/>
    <cellStyle name="Normal 20 2 3" xfId="520"/>
    <cellStyle name="Normal 20 2 4" xfId="521"/>
    <cellStyle name="Normal 20 2 5" xfId="522"/>
    <cellStyle name="Normal 20 2_DALYVIAI" xfId="523"/>
    <cellStyle name="Normal 20 3" xfId="524"/>
    <cellStyle name="Normal 20 3 2" xfId="525"/>
    <cellStyle name="Normal 20 3 3" xfId="526"/>
    <cellStyle name="Normal 20 3 4" xfId="527"/>
    <cellStyle name="Normal 20 3_DALYVIAI" xfId="528"/>
    <cellStyle name="Normal 20 4" xfId="529"/>
    <cellStyle name="Normal 20 5" xfId="530"/>
    <cellStyle name="Normal 20_+200Mg" xfId="531"/>
    <cellStyle name="Normal 21" xfId="532"/>
    <cellStyle name="Normal 21 2" xfId="533"/>
    <cellStyle name="Normal 21 2 2" xfId="534"/>
    <cellStyle name="Normal 21 2 2 2" xfId="535"/>
    <cellStyle name="Normal 21 2 2 3" xfId="536"/>
    <cellStyle name="Normal 21 2 2 4" xfId="537"/>
    <cellStyle name="Normal 21 2 2_DALYVIAI" xfId="538"/>
    <cellStyle name="Normal 21 2 3" xfId="539"/>
    <cellStyle name="Normal 21 2 4" xfId="540"/>
    <cellStyle name="Normal 21 2 5" xfId="541"/>
    <cellStyle name="Normal 21 2_DALYVIAI" xfId="542"/>
    <cellStyle name="Normal 21 3" xfId="543"/>
    <cellStyle name="Normal 21 3 2" xfId="544"/>
    <cellStyle name="Normal 21 3 3" xfId="545"/>
    <cellStyle name="Normal 21 3 4" xfId="546"/>
    <cellStyle name="Normal 21 3_DALYVIAI" xfId="547"/>
    <cellStyle name="Normal 21 4" xfId="548"/>
    <cellStyle name="Normal 21 5" xfId="549"/>
    <cellStyle name="Normal 21_DALYVIAI" xfId="550"/>
    <cellStyle name="Normal 22" xfId="551"/>
    <cellStyle name="Normal 22 2" xfId="552"/>
    <cellStyle name="Normal 22 2 2" xfId="553"/>
    <cellStyle name="Normal 22 2 2 2" xfId="554"/>
    <cellStyle name="Normal 22 2 2 3" xfId="555"/>
    <cellStyle name="Normal 22 2 2 4" xfId="556"/>
    <cellStyle name="Normal 22 2 2_+200Mg" xfId="557"/>
    <cellStyle name="Normal 22 2 3" xfId="558"/>
    <cellStyle name="Normal 22 2 4" xfId="559"/>
    <cellStyle name="Normal 22 2 5" xfId="560"/>
    <cellStyle name="Normal 22 2_DALYVIAI" xfId="561"/>
    <cellStyle name="Normal 22 3" xfId="562"/>
    <cellStyle name="Normal 22 3 2" xfId="563"/>
    <cellStyle name="Normal 22 3 3" xfId="564"/>
    <cellStyle name="Normal 22 3 4" xfId="565"/>
    <cellStyle name="Normal 22 3_DALYVIAI" xfId="566"/>
    <cellStyle name="Normal 22 4" xfId="567"/>
    <cellStyle name="Normal 22 5" xfId="568"/>
    <cellStyle name="Normal 22_+200Mg" xfId="569"/>
    <cellStyle name="Normal 23" xfId="570"/>
    <cellStyle name="Normal 23 2" xfId="571"/>
    <cellStyle name="Normal 23 3" xfId="572"/>
    <cellStyle name="Normal 24" xfId="573"/>
    <cellStyle name="Normal 24 2" xfId="574"/>
    <cellStyle name="Normal 24 3" xfId="575"/>
    <cellStyle name="Normal 24 4" xfId="576"/>
    <cellStyle name="Normal 24 5" xfId="577"/>
    <cellStyle name="Normal 24_DALYVIAI" xfId="578"/>
    <cellStyle name="Normal 25" xfId="579"/>
    <cellStyle name="Normal 25 2" xfId="580"/>
    <cellStyle name="Normal 25 3" xfId="581"/>
    <cellStyle name="Normal 25_+200Mg" xfId="582"/>
    <cellStyle name="Normal 26" xfId="583"/>
    <cellStyle name="Normal 26 2" xfId="584"/>
    <cellStyle name="Normal 26 3" xfId="585"/>
    <cellStyle name="Normal 26 4" xfId="586"/>
    <cellStyle name="Normal 26_DALYVIAI" xfId="587"/>
    <cellStyle name="Normal 27" xfId="588"/>
    <cellStyle name="Normal 28" xfId="589"/>
    <cellStyle name="Normal 29" xfId="590"/>
    <cellStyle name="Normal 3" xfId="591"/>
    <cellStyle name="Normal 3 10" xfId="592"/>
    <cellStyle name="Normal 3 11" xfId="593"/>
    <cellStyle name="Normal 3 12" xfId="594"/>
    <cellStyle name="Normal 3 12 2" xfId="595"/>
    <cellStyle name="Normal 3 12 3" xfId="596"/>
    <cellStyle name="Normal 3 12 4" xfId="597"/>
    <cellStyle name="Normal 3 12_DALYVIAI" xfId="598"/>
    <cellStyle name="Normal 3 13" xfId="599"/>
    <cellStyle name="Normal 3 14" xfId="600"/>
    <cellStyle name="Normal 3 2" xfId="601"/>
    <cellStyle name="Normal 3 3" xfId="602"/>
    <cellStyle name="Normal 3 3 2" xfId="603"/>
    <cellStyle name="Normal 3 3 3" xfId="604"/>
    <cellStyle name="Normal 3 4" xfId="605"/>
    <cellStyle name="Normal 3 4 2" xfId="606"/>
    <cellStyle name="Normal 3 4 3" xfId="607"/>
    <cellStyle name="Normal 3 5" xfId="608"/>
    <cellStyle name="Normal 3 5 2" xfId="609"/>
    <cellStyle name="Normal 3 6" xfId="610"/>
    <cellStyle name="Normal 3 7" xfId="611"/>
    <cellStyle name="Normal 3 8" xfId="612"/>
    <cellStyle name="Normal 3 8 2" xfId="613"/>
    <cellStyle name="Normal 3 9" xfId="614"/>
    <cellStyle name="Normal 3 9 2" xfId="615"/>
    <cellStyle name="Normal 3_4x200 M" xfId="616"/>
    <cellStyle name="Normal 30" xfId="617"/>
    <cellStyle name="Normal 31" xfId="618"/>
    <cellStyle name="Normal 4" xfId="619"/>
    <cellStyle name="Normal 4 10" xfId="620"/>
    <cellStyle name="Normal 4 11" xfId="621"/>
    <cellStyle name="Normal 4 11 2" xfId="622"/>
    <cellStyle name="Normal 4 11 3" xfId="623"/>
    <cellStyle name="Normal 4 11 4" xfId="624"/>
    <cellStyle name="Normal 4 11_DALYVIAI" xfId="625"/>
    <cellStyle name="Normal 4 12" xfId="626"/>
    <cellStyle name="Normal 4 13" xfId="627"/>
    <cellStyle name="Normal 4 2" xfId="628"/>
    <cellStyle name="Normal 4 2 2" xfId="629"/>
    <cellStyle name="Normal 4 2 2 2" xfId="630"/>
    <cellStyle name="Normal 4 2 2 3" xfId="631"/>
    <cellStyle name="Normal 4 2 2 4" xfId="632"/>
    <cellStyle name="Normal 4 2 2_+200Mg" xfId="633"/>
    <cellStyle name="Normal 4 2 3" xfId="634"/>
    <cellStyle name="Normal 4 2 3 2" xfId="635"/>
    <cellStyle name="Normal 4 2 3 3" xfId="636"/>
    <cellStyle name="Normal 4 2 3 4" xfId="637"/>
    <cellStyle name="Normal 4 2 3_+200Mg" xfId="638"/>
    <cellStyle name="Normal 4 2 4" xfId="639"/>
    <cellStyle name="Normal 4 2 5" xfId="640"/>
    <cellStyle name="Normal 4 2 6" xfId="641"/>
    <cellStyle name="Normal 4 2_+200Mg" xfId="642"/>
    <cellStyle name="Normal 4 3" xfId="643"/>
    <cellStyle name="Normal 4 3 2" xfId="644"/>
    <cellStyle name="Normal 4 3 3" xfId="645"/>
    <cellStyle name="Normal 4 3 4" xfId="646"/>
    <cellStyle name="Normal 4 3_+200Mg" xfId="647"/>
    <cellStyle name="Normal 4 4" xfId="648"/>
    <cellStyle name="Normal 4 4 2" xfId="649"/>
    <cellStyle name="Normal 4 4 3" xfId="650"/>
    <cellStyle name="Normal 4 4 4" xfId="651"/>
    <cellStyle name="Normal 4 4_+200Mg" xfId="652"/>
    <cellStyle name="Normal 4 5" xfId="653"/>
    <cellStyle name="Normal 4 5 2" xfId="654"/>
    <cellStyle name="Normal 4 5 3" xfId="655"/>
    <cellStyle name="Normal 4 5 4" xfId="656"/>
    <cellStyle name="Normal 4 5_+200Mg" xfId="657"/>
    <cellStyle name="Normal 4 6" xfId="658"/>
    <cellStyle name="Normal 4 6 2" xfId="659"/>
    <cellStyle name="Normal 4 6 3" xfId="660"/>
    <cellStyle name="Normal 4 6 4" xfId="661"/>
    <cellStyle name="Normal 4 6_+200Mg" xfId="662"/>
    <cellStyle name="Normal 4 7" xfId="663"/>
    <cellStyle name="Normal 4 7 2" xfId="664"/>
    <cellStyle name="Normal 4 7 3" xfId="665"/>
    <cellStyle name="Normal 4 7 4" xfId="666"/>
    <cellStyle name="Normal 4 7_+200Mg" xfId="667"/>
    <cellStyle name="Normal 4 8" xfId="668"/>
    <cellStyle name="Normal 4 8 2" xfId="669"/>
    <cellStyle name="Normal 4 8 3" xfId="670"/>
    <cellStyle name="Normal 4 8 4" xfId="671"/>
    <cellStyle name="Normal 4 8_+200Mg" xfId="672"/>
    <cellStyle name="Normal 4 9" xfId="673"/>
    <cellStyle name="Normal 4 9 2" xfId="674"/>
    <cellStyle name="Normal 4 9 2 2" xfId="675"/>
    <cellStyle name="Normal 4 9 2 3" xfId="676"/>
    <cellStyle name="Normal 4 9 2 4" xfId="677"/>
    <cellStyle name="Normal 4 9 2_+200Mg" xfId="678"/>
    <cellStyle name="Normal 4 9 3" xfId="679"/>
    <cellStyle name="Normal 4 9 3 2" xfId="680"/>
    <cellStyle name="Normal 4 9 3 3" xfId="681"/>
    <cellStyle name="Normal 4 9 3 4" xfId="682"/>
    <cellStyle name="Normal 4 9 3_+200Mg" xfId="683"/>
    <cellStyle name="Normal 4 9 4" xfId="684"/>
    <cellStyle name="Normal 4 9 4 2" xfId="685"/>
    <cellStyle name="Normal 4 9 4 3" xfId="686"/>
    <cellStyle name="Normal 4 9 4 4" xfId="687"/>
    <cellStyle name="Normal 4 9 4_+200Mg" xfId="688"/>
    <cellStyle name="Normal 4 9 5" xfId="689"/>
    <cellStyle name="Normal 4 9 5 2" xfId="690"/>
    <cellStyle name="Normal 4 9 5 3" xfId="691"/>
    <cellStyle name="Normal 4 9 5 4" xfId="692"/>
    <cellStyle name="Normal 4 9 5_+200Mg" xfId="693"/>
    <cellStyle name="Normal 4 9 6" xfId="694"/>
    <cellStyle name="Normal 4 9 6 2" xfId="695"/>
    <cellStyle name="Normal 4 9 6 3" xfId="696"/>
    <cellStyle name="Normal 4 9 6 4" xfId="697"/>
    <cellStyle name="Normal 4 9 6_+200Mg" xfId="698"/>
    <cellStyle name="Normal 4 9 7" xfId="699"/>
    <cellStyle name="Normal 4 9 8" xfId="700"/>
    <cellStyle name="Normal 4 9 9" xfId="701"/>
    <cellStyle name="Normal 4 9_+200Mg" xfId="702"/>
    <cellStyle name="Normal 4_+200Mg" xfId="703"/>
    <cellStyle name="Normal 5" xfId="704"/>
    <cellStyle name="Normal 5 2" xfId="705"/>
    <cellStyle name="Normal 5 2 2" xfId="706"/>
    <cellStyle name="Normal 5 2 2 2" xfId="707"/>
    <cellStyle name="Normal 5 2 2 3" xfId="708"/>
    <cellStyle name="Normal 5 2 2 4" xfId="709"/>
    <cellStyle name="Normal 5 2 2_+200Mg" xfId="710"/>
    <cellStyle name="Normal 5 2 3" xfId="711"/>
    <cellStyle name="Normal 5 2 4" xfId="712"/>
    <cellStyle name="Normal 5 2 5" xfId="713"/>
    <cellStyle name="Normal 5 2_DALYVIAI" xfId="714"/>
    <cellStyle name="Normal 5 3" xfId="715"/>
    <cellStyle name="Normal 5 3 2" xfId="716"/>
    <cellStyle name="Normal 5 3 3" xfId="717"/>
    <cellStyle name="Normal 5 3 4" xfId="718"/>
    <cellStyle name="Normal 5 3_DALYVIAI" xfId="719"/>
    <cellStyle name="Normal 5 4" xfId="720"/>
    <cellStyle name="Normal 5 5" xfId="721"/>
    <cellStyle name="Normal 5_+200Mg" xfId="722"/>
    <cellStyle name="Normal 6" xfId="723"/>
    <cellStyle name="Normal 6 2" xfId="724"/>
    <cellStyle name="Normal 6 2 2" xfId="725"/>
    <cellStyle name="Normal 6 2 3" xfId="726"/>
    <cellStyle name="Normal 6 2 4" xfId="727"/>
    <cellStyle name="Normal 6 2_+200Mg" xfId="728"/>
    <cellStyle name="Normal 6 3" xfId="729"/>
    <cellStyle name="Normal 6 3 2" xfId="730"/>
    <cellStyle name="Normal 6 3 3" xfId="731"/>
    <cellStyle name="Normal 6 3 4" xfId="732"/>
    <cellStyle name="Normal 6 3_+200Mg" xfId="733"/>
    <cellStyle name="Normal 6 4" xfId="734"/>
    <cellStyle name="Normal 6 4 2" xfId="735"/>
    <cellStyle name="Normal 6 4 3" xfId="736"/>
    <cellStyle name="Normal 6 4 4" xfId="737"/>
    <cellStyle name="Normal 6 4_+200Mg" xfId="738"/>
    <cellStyle name="Normal 6 5" xfId="739"/>
    <cellStyle name="Normal 6 6" xfId="740"/>
    <cellStyle name="Normal 6 6 2" xfId="741"/>
    <cellStyle name="Normal 6 6 3" xfId="742"/>
    <cellStyle name="Normal 6 6 4" xfId="743"/>
    <cellStyle name="Normal 6 6_DALYVIAI" xfId="744"/>
    <cellStyle name="Normal 6 7" xfId="745"/>
    <cellStyle name="Normal 6 8" xfId="746"/>
    <cellStyle name="Normal 6_+200Mg" xfId="747"/>
    <cellStyle name="Normal 7" xfId="748"/>
    <cellStyle name="Normal 7 2" xfId="749"/>
    <cellStyle name="Normal 7 2 2" xfId="750"/>
    <cellStyle name="Normal 7 2 2 2" xfId="751"/>
    <cellStyle name="Normal 7 2 2 3" xfId="752"/>
    <cellStyle name="Normal 7 2 2 4" xfId="753"/>
    <cellStyle name="Normal 7 2 2_DALYVIAI" xfId="754"/>
    <cellStyle name="Normal 7 2 3" xfId="755"/>
    <cellStyle name="Normal 7 2 4" xfId="756"/>
    <cellStyle name="Normal 7 2 5" xfId="757"/>
    <cellStyle name="Normal 7 2_+200Mg" xfId="758"/>
    <cellStyle name="Normal 7 3" xfId="759"/>
    <cellStyle name="Normal 7 4" xfId="760"/>
    <cellStyle name="Normal 7 5" xfId="761"/>
    <cellStyle name="Normal 7 6" xfId="762"/>
    <cellStyle name="Normal 7_DALYVIAI" xfId="763"/>
    <cellStyle name="Normal 8" xfId="764"/>
    <cellStyle name="Normal 8 2" xfId="765"/>
    <cellStyle name="Normal 8 2 2" xfId="766"/>
    <cellStyle name="Normal 8 2 2 2" xfId="767"/>
    <cellStyle name="Normal 8 2 2 3" xfId="768"/>
    <cellStyle name="Normal 8 2 2 4" xfId="769"/>
    <cellStyle name="Normal 8 2 2_+200Mg" xfId="770"/>
    <cellStyle name="Normal 8 2 3" xfId="771"/>
    <cellStyle name="Normal 8 2 4" xfId="772"/>
    <cellStyle name="Normal 8 2 5" xfId="773"/>
    <cellStyle name="Normal 8 2_+200Mg" xfId="774"/>
    <cellStyle name="Normal 8 3" xfId="775"/>
    <cellStyle name="Normal 8 4" xfId="776"/>
    <cellStyle name="Normal 8 4 2" xfId="777"/>
    <cellStyle name="Normal 8 4 3" xfId="778"/>
    <cellStyle name="Normal 8 4 4" xfId="779"/>
    <cellStyle name="Normal 8 4_DALYVIAI" xfId="780"/>
    <cellStyle name="Normal 8 5" xfId="781"/>
    <cellStyle name="Normal 8 6" xfId="782"/>
    <cellStyle name="Normal 8_+200Mg" xfId="783"/>
    <cellStyle name="Normal 9" xfId="784"/>
    <cellStyle name="Normal 9 2" xfId="785"/>
    <cellStyle name="Normal 9 2 2" xfId="786"/>
    <cellStyle name="Normal 9 2 3" xfId="787"/>
    <cellStyle name="Normal 9 2 4" xfId="788"/>
    <cellStyle name="Normal 9 2_+200Mg" xfId="789"/>
    <cellStyle name="Normal 9 3" xfId="790"/>
    <cellStyle name="Normal 9 3 2" xfId="791"/>
    <cellStyle name="Normal 9 3 2 2" xfId="792"/>
    <cellStyle name="Normal 9 3 2 3" xfId="793"/>
    <cellStyle name="Normal 9 3 2 4" xfId="794"/>
    <cellStyle name="Normal 9 3 2_+200Mg" xfId="795"/>
    <cellStyle name="Normal 9 3 3" xfId="796"/>
    <cellStyle name="Normal 9 3 4" xfId="797"/>
    <cellStyle name="Normal 9 3 5" xfId="798"/>
    <cellStyle name="Normal 9 3_+200Mg" xfId="799"/>
    <cellStyle name="Normal 9 4" xfId="800"/>
    <cellStyle name="Normal 9 4 2" xfId="801"/>
    <cellStyle name="Normal 9 4 3" xfId="802"/>
    <cellStyle name="Normal 9 4 4" xfId="803"/>
    <cellStyle name="Normal 9 4_+200Mg" xfId="804"/>
    <cellStyle name="Normal 9 5" xfId="805"/>
    <cellStyle name="Normal 9 5 2" xfId="806"/>
    <cellStyle name="Normal 9 5 3" xfId="807"/>
    <cellStyle name="Normal 9 5 4" xfId="808"/>
    <cellStyle name="Normal 9 5_+200Mg" xfId="809"/>
    <cellStyle name="Normal 9 6" xfId="810"/>
    <cellStyle name="Normal 9 7" xfId="811"/>
    <cellStyle name="Normal 9 7 2" xfId="812"/>
    <cellStyle name="Normal 9 7 3" xfId="813"/>
    <cellStyle name="Normal 9 7 4" xfId="814"/>
    <cellStyle name="Normal 9 7_DALYVIAI" xfId="815"/>
    <cellStyle name="Normal 9 8" xfId="816"/>
    <cellStyle name="Normal 9 9" xfId="817"/>
    <cellStyle name="Normal 9_+200Mg" xfId="818"/>
    <cellStyle name="Normal_1000 Mj" xfId="819"/>
    <cellStyle name="Normal_1000 Mv" xfId="885"/>
    <cellStyle name="Normal_1000 Vj" xfId="886"/>
    <cellStyle name="Normal_1000 Vv" xfId="820"/>
    <cellStyle name="Normal_1000 Vv 2" xfId="887"/>
    <cellStyle name="Normal_200 Mj" xfId="873"/>
    <cellStyle name="Normal_200 Mj 2" xfId="877"/>
    <cellStyle name="Normal_200 Mv" xfId="874"/>
    <cellStyle name="Normal_200 Mv 2" xfId="878"/>
    <cellStyle name="Normal_4x200 M" xfId="859"/>
    <cellStyle name="Normal_600 Mj" xfId="881"/>
    <cellStyle name="Normal_600 Mv" xfId="882"/>
    <cellStyle name="Normal_600 Vj" xfId="884"/>
    <cellStyle name="Normal_600 Vv" xfId="883"/>
    <cellStyle name="Normal_60Mj" xfId="821"/>
    <cellStyle name="Normal_60Mj 2" xfId="867"/>
    <cellStyle name="Normal_60Mv" xfId="822"/>
    <cellStyle name="Normal_60Mv 2" xfId="866"/>
    <cellStyle name="Normal_60Vj" xfId="868"/>
    <cellStyle name="Normal_60Vj 2" xfId="888"/>
    <cellStyle name="Normal_60Vv" xfId="869"/>
    <cellStyle name="Normal_60Vv 2" xfId="889"/>
    <cellStyle name="Normal_Aukstis Mj_1" xfId="823"/>
    <cellStyle name="Normal_Aukstis Mv" xfId="824"/>
    <cellStyle name="Normal_Aukstis Vj" xfId="825"/>
    <cellStyle name="Normal_Aukstis Vv" xfId="826"/>
    <cellStyle name="Normal_Rutulys Mj" xfId="927"/>
    <cellStyle name="Normal_Rutulys Mv" xfId="827"/>
    <cellStyle name="Normal_Rutulys Vj_1" xfId="928"/>
    <cellStyle name="Normal_Rutulys Vv" xfId="857"/>
    <cellStyle name="Normal_Tolis Mj" xfId="860"/>
    <cellStyle name="Normal_Tolis Mv" xfId="870"/>
    <cellStyle name="Normal_Tolis Vj" xfId="862"/>
    <cellStyle name="Normal_Tolis Vv" xfId="861"/>
    <cellStyle name="Normal_virseliui" xfId="828"/>
    <cellStyle name="Paryškinimas 1" xfId="829"/>
    <cellStyle name="Paryškinimas 2" xfId="830"/>
    <cellStyle name="Paryškinimas 3" xfId="831"/>
    <cellStyle name="Paryškinimas 4" xfId="832"/>
    <cellStyle name="Paryškinimas 5" xfId="833"/>
    <cellStyle name="Paryškinimas 6" xfId="834"/>
    <cellStyle name="Pastaba" xfId="835"/>
    <cellStyle name="Pavadinimas" xfId="836"/>
    <cellStyle name="Percent [0]" xfId="837"/>
    <cellStyle name="Percent [00]" xfId="838"/>
    <cellStyle name="Percent [2]" xfId="839"/>
    <cellStyle name="PrePop Currency (0)" xfId="840"/>
    <cellStyle name="PrePop Currency (2)" xfId="841"/>
    <cellStyle name="PrePop Units (0)" xfId="842"/>
    <cellStyle name="PrePop Units (1)" xfId="843"/>
    <cellStyle name="PrePop Units (2)" xfId="844"/>
    <cellStyle name="Skaičiavimas" xfId="845"/>
    <cellStyle name="Suma" xfId="846"/>
    <cellStyle name="Susietas langelis" xfId="847"/>
    <cellStyle name="Text Indent A" xfId="848"/>
    <cellStyle name="Text Indent B" xfId="849"/>
    <cellStyle name="Text Indent C" xfId="850"/>
    <cellStyle name="Tikrinimo langelis" xfId="851"/>
    <cellStyle name="Walutowy [0]_PLDT" xfId="852"/>
    <cellStyle name="Walutowy_PLDT" xfId="853"/>
    <cellStyle name="Обычный_Итоговый спартакиады 1991-92 г" xfId="854"/>
  </cellStyles>
  <dxfs count="0"/>
  <tableStyles count="0" defaultTableStyle="TableStyleMedium9" defaultPivotStyle="PivotStyleLight16"/>
  <colors>
    <mruColors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274320</xdr:colOff>
      <xdr:row>19</xdr:row>
      <xdr:rowOff>91440</xdr:rowOff>
    </xdr:from>
    <xdr:to>
      <xdr:col>8</xdr:col>
      <xdr:colOff>68580</xdr:colOff>
      <xdr:row>23</xdr:row>
      <xdr:rowOff>99060</xdr:rowOff>
    </xdr:to>
    <xdr:pic>
      <xdr:nvPicPr>
        <xdr:cNvPr id="274574" name="Picture 2">
          <a:extLst>
            <a:ext uri="{FF2B5EF4-FFF2-40B4-BE49-F238E27FC236}">
              <a16:creationId xmlns:a16="http://schemas.microsoft.com/office/drawing/2014/main" id="{00000000-0008-0000-0000-00008E3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3436620"/>
          <a:ext cx="1737360" cy="678180"/>
        </a:xfrm>
        <a:prstGeom prst="rect">
          <a:avLst/>
        </a:prstGeom>
        <a:solidFill>
          <a:srgbClr val="339966">
            <a:alpha val="9411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21</xdr:row>
      <xdr:rowOff>0</xdr:rowOff>
    </xdr:from>
    <xdr:to>
      <xdr:col>12</xdr:col>
      <xdr:colOff>114300</xdr:colOff>
      <xdr:row>24</xdr:row>
      <xdr:rowOff>60960</xdr:rowOff>
    </xdr:to>
    <xdr:pic>
      <xdr:nvPicPr>
        <xdr:cNvPr id="274575" name="Picture 3" descr="j0187985[1]">
          <a:extLst>
            <a:ext uri="{FF2B5EF4-FFF2-40B4-BE49-F238E27FC236}">
              <a16:creationId xmlns:a16="http://schemas.microsoft.com/office/drawing/2014/main" id="{00000000-0008-0000-0000-00008F3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3680460"/>
          <a:ext cx="89154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</sheetPr>
  <dimension ref="A1:O44"/>
  <sheetViews>
    <sheetView zoomScaleNormal="100" workbookViewId="0">
      <selection activeCell="E9" sqref="E9"/>
    </sheetView>
  </sheetViews>
  <sheetFormatPr defaultColWidth="9.109375" defaultRowHeight="13.2" x14ac:dyDescent="0.25"/>
  <cols>
    <col min="1" max="1" width="4.44140625" style="2" customWidth="1"/>
    <col min="2" max="2" width="0.5546875" style="2" customWidth="1"/>
    <col min="3" max="3" width="3.6640625" style="2" customWidth="1"/>
    <col min="4" max="25" width="5.6640625" style="2" customWidth="1"/>
    <col min="26" max="26" width="9" style="2" customWidth="1"/>
    <col min="27" max="41" width="5.6640625" style="2" customWidth="1"/>
    <col min="42" max="16384" width="9.109375" style="2"/>
  </cols>
  <sheetData>
    <row r="1" spans="1:15" x14ac:dyDescent="0.25">
      <c r="B1" s="1"/>
    </row>
    <row r="2" spans="1:15" x14ac:dyDescent="0.25">
      <c r="B2" s="1"/>
    </row>
    <row r="3" spans="1:15" x14ac:dyDescent="0.25">
      <c r="B3" s="1"/>
    </row>
    <row r="4" spans="1:15" x14ac:dyDescent="0.25">
      <c r="B4" s="1"/>
    </row>
    <row r="5" spans="1:15" x14ac:dyDescent="0.25">
      <c r="B5" s="1"/>
    </row>
    <row r="6" spans="1:15" x14ac:dyDescent="0.25">
      <c r="B6" s="1"/>
    </row>
    <row r="7" spans="1:15" x14ac:dyDescent="0.25">
      <c r="B7" s="1"/>
    </row>
    <row r="8" spans="1:15" x14ac:dyDescent="0.25">
      <c r="B8" s="1"/>
    </row>
    <row r="9" spans="1:15" ht="22.8" x14ac:dyDescent="0.4">
      <c r="B9" s="1"/>
      <c r="D9" s="4" t="s">
        <v>325</v>
      </c>
    </row>
    <row r="10" spans="1:15" x14ac:dyDescent="0.25">
      <c r="B10" s="1"/>
    </row>
    <row r="11" spans="1:15" ht="22.8" x14ac:dyDescent="0.4">
      <c r="B11" s="1"/>
      <c r="D11" s="854" t="s">
        <v>0</v>
      </c>
      <c r="E11" s="854"/>
      <c r="F11" s="854"/>
      <c r="G11" s="854"/>
      <c r="H11" s="854"/>
      <c r="I11" s="854"/>
      <c r="J11" s="854"/>
      <c r="K11" s="854"/>
      <c r="L11" s="854"/>
      <c r="M11" s="854"/>
      <c r="N11" s="854"/>
      <c r="O11" s="854"/>
    </row>
    <row r="12" spans="1:15" x14ac:dyDescent="0.25">
      <c r="B12" s="1"/>
    </row>
    <row r="13" spans="1:15" ht="22.8" x14ac:dyDescent="0.4">
      <c r="B13" s="1"/>
      <c r="D13" s="854" t="s">
        <v>2</v>
      </c>
      <c r="E13" s="854"/>
      <c r="F13" s="854"/>
      <c r="G13" s="854"/>
      <c r="H13" s="854"/>
      <c r="I13" s="854"/>
      <c r="J13" s="854"/>
      <c r="K13" s="854"/>
    </row>
    <row r="14" spans="1:15" ht="17.25" customHeight="1" x14ac:dyDescent="0.4">
      <c r="B14" s="1"/>
      <c r="D14" s="5"/>
    </row>
    <row r="15" spans="1:15" ht="5.0999999999999996" customHeight="1" x14ac:dyDescent="0.25">
      <c r="B15" s="1"/>
    </row>
    <row r="16" spans="1:15" ht="3" customHeight="1" x14ac:dyDescent="0.25">
      <c r="A16" s="6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1" ht="5.0999999999999996" customHeight="1" x14ac:dyDescent="0.25">
      <c r="B17" s="1"/>
    </row>
    <row r="18" spans="1:11" ht="20.399999999999999" x14ac:dyDescent="0.35">
      <c r="B18" s="1"/>
      <c r="D18" s="8"/>
    </row>
    <row r="19" spans="1:11" x14ac:dyDescent="0.25">
      <c r="B19" s="1"/>
    </row>
    <row r="20" spans="1:11" x14ac:dyDescent="0.25">
      <c r="B20" s="1"/>
      <c r="K20" s="13" t="s">
        <v>4</v>
      </c>
    </row>
    <row r="21" spans="1:11" x14ac:dyDescent="0.25">
      <c r="B21" s="1"/>
    </row>
    <row r="22" spans="1:11" x14ac:dyDescent="0.25">
      <c r="B22" s="1"/>
      <c r="D22"/>
      <c r="K22"/>
    </row>
    <row r="23" spans="1:11" x14ac:dyDescent="0.25">
      <c r="B23" s="1"/>
    </row>
    <row r="24" spans="1:11" x14ac:dyDescent="0.25">
      <c r="B24" s="1"/>
    </row>
    <row r="25" spans="1:11" x14ac:dyDescent="0.25">
      <c r="B25" s="1"/>
    </row>
    <row r="26" spans="1:11" x14ac:dyDescent="0.25">
      <c r="B26" s="1"/>
    </row>
    <row r="27" spans="1:11" x14ac:dyDescent="0.25">
      <c r="B27" s="1"/>
    </row>
    <row r="28" spans="1:11" x14ac:dyDescent="0.25">
      <c r="B28" s="1"/>
    </row>
    <row r="29" spans="1:11" ht="15.6" x14ac:dyDescent="0.3">
      <c r="B29" s="1"/>
      <c r="D29" s="9" t="s">
        <v>320</v>
      </c>
    </row>
    <row r="30" spans="1:11" ht="6.9" customHeight="1" x14ac:dyDescent="0.25">
      <c r="A30" s="10"/>
      <c r="B30" s="11"/>
      <c r="C30" s="10"/>
      <c r="D30" s="10"/>
      <c r="E30" s="10"/>
      <c r="F30" s="10"/>
      <c r="G30" s="10"/>
      <c r="H30" s="10"/>
      <c r="I30" s="10"/>
    </row>
    <row r="31" spans="1:11" ht="6.9" customHeight="1" x14ac:dyDescent="0.25">
      <c r="B31" s="1"/>
    </row>
    <row r="32" spans="1:11" ht="15.6" x14ac:dyDescent="0.3">
      <c r="B32" s="1"/>
      <c r="D32" s="3" t="s">
        <v>1</v>
      </c>
    </row>
    <row r="33" spans="2:14" x14ac:dyDescent="0.25">
      <c r="B33" s="1"/>
    </row>
    <row r="34" spans="2:14" x14ac:dyDescent="0.25">
      <c r="B34" s="1"/>
    </row>
    <row r="35" spans="2:14" x14ac:dyDescent="0.25">
      <c r="B35" s="1"/>
    </row>
    <row r="36" spans="2:14" x14ac:dyDescent="0.25">
      <c r="B36" s="1"/>
      <c r="E36" s="2" t="s">
        <v>3</v>
      </c>
      <c r="L36" s="2" t="s">
        <v>56</v>
      </c>
    </row>
    <row r="37" spans="2:14" x14ac:dyDescent="0.25">
      <c r="B37" s="1"/>
    </row>
    <row r="38" spans="2:14" x14ac:dyDescent="0.25">
      <c r="B38" s="1"/>
      <c r="E38" s="2" t="s">
        <v>597</v>
      </c>
      <c r="L38" s="2" t="s">
        <v>321</v>
      </c>
    </row>
    <row r="39" spans="2:14" x14ac:dyDescent="0.25">
      <c r="B39" s="1"/>
      <c r="N39" s="12"/>
    </row>
    <row r="40" spans="2:14" x14ac:dyDescent="0.25">
      <c r="B40" s="1"/>
    </row>
    <row r="41" spans="2:14" x14ac:dyDescent="0.25">
      <c r="B41" s="1"/>
    </row>
    <row r="42" spans="2:14" x14ac:dyDescent="0.25">
      <c r="B42" s="1"/>
    </row>
    <row r="43" spans="2:14" x14ac:dyDescent="0.25">
      <c r="B43" s="1"/>
    </row>
    <row r="44" spans="2:14" x14ac:dyDescent="0.25">
      <c r="B44" s="1"/>
    </row>
  </sheetData>
  <mergeCells count="2">
    <mergeCell ref="D11:O11"/>
    <mergeCell ref="D13:K13"/>
  </mergeCells>
  <phoneticPr fontId="5" type="noConversion"/>
  <pageMargins left="1.181102362204724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60"/>
  <sheetViews>
    <sheetView zoomScaleNormal="100" workbookViewId="0">
      <selection activeCell="C15" sqref="C15"/>
    </sheetView>
  </sheetViews>
  <sheetFormatPr defaultColWidth="9.109375" defaultRowHeight="13.2" x14ac:dyDescent="0.25"/>
  <cols>
    <col min="1" max="1" width="5.109375" style="228" customWidth="1"/>
    <col min="2" max="2" width="11.6640625" style="228" customWidth="1"/>
    <col min="3" max="3" width="14.109375" style="228" customWidth="1"/>
    <col min="4" max="4" width="8.88671875" style="229" customWidth="1"/>
    <col min="5" max="5" width="12.109375" style="490" customWidth="1"/>
    <col min="6" max="6" width="9.109375" style="231"/>
    <col min="7" max="7" width="6" style="230" customWidth="1"/>
    <col min="8" max="8" width="20.33203125" style="229" customWidth="1"/>
    <col min="9" max="9" width="3.6640625" style="228" hidden="1" customWidth="1"/>
    <col min="10" max="16384" width="9.109375" style="228"/>
  </cols>
  <sheetData>
    <row r="1" spans="1:10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0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10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H3" s="19" t="s">
        <v>324</v>
      </c>
    </row>
    <row r="4" spans="1:10" s="52" customFormat="1" ht="12.75" customHeight="1" x14ac:dyDescent="0.35">
      <c r="A4" s="732"/>
      <c r="B4" s="732"/>
      <c r="C4" s="732"/>
      <c r="D4" s="258"/>
      <c r="E4" s="258"/>
      <c r="F4" s="732"/>
      <c r="G4" s="732"/>
      <c r="H4" s="61" t="s">
        <v>1</v>
      </c>
    </row>
    <row r="5" spans="1:10" ht="12.75" customHeight="1" x14ac:dyDescent="0.25">
      <c r="B5" s="425" t="s">
        <v>255</v>
      </c>
      <c r="C5" s="262"/>
      <c r="D5" s="99" t="s">
        <v>254</v>
      </c>
      <c r="G5" s="229"/>
    </row>
    <row r="6" spans="1:10" s="254" customFormat="1" ht="8.25" customHeight="1" x14ac:dyDescent="0.25">
      <c r="E6" s="256"/>
      <c r="H6" s="255"/>
    </row>
    <row r="7" spans="1:10" s="254" customFormat="1" ht="15.6" x14ac:dyDescent="0.3">
      <c r="B7" s="507" t="s">
        <v>328</v>
      </c>
      <c r="E7" s="256"/>
      <c r="H7" s="506" t="s">
        <v>14</v>
      </c>
    </row>
    <row r="8" spans="1:10" ht="12.75" customHeight="1" x14ac:dyDescent="0.25"/>
    <row r="9" spans="1:10" ht="12.75" customHeight="1" x14ac:dyDescent="0.25">
      <c r="C9" s="248">
        <v>1</v>
      </c>
      <c r="D9" s="248" t="s">
        <v>160</v>
      </c>
      <c r="E9" s="501">
        <v>6</v>
      </c>
      <c r="H9" s="500"/>
    </row>
    <row r="10" spans="1:10" ht="6" customHeight="1" x14ac:dyDescent="0.25"/>
    <row r="11" spans="1:10" x14ac:dyDescent="0.25">
      <c r="A11" s="244" t="s">
        <v>99</v>
      </c>
      <c r="B11" s="245" t="s">
        <v>11</v>
      </c>
      <c r="C11" s="237" t="s">
        <v>10</v>
      </c>
      <c r="D11" s="244" t="s">
        <v>9</v>
      </c>
      <c r="E11" s="243" t="s">
        <v>8</v>
      </c>
      <c r="F11" s="242" t="s">
        <v>46</v>
      </c>
      <c r="G11" s="241" t="s">
        <v>6</v>
      </c>
      <c r="H11" s="240" t="s">
        <v>5</v>
      </c>
      <c r="I11" s="494"/>
    </row>
    <row r="12" spans="1:10" x14ac:dyDescent="0.25">
      <c r="A12" s="239">
        <v>2</v>
      </c>
      <c r="B12" s="313" t="s">
        <v>425</v>
      </c>
      <c r="C12" s="312" t="s">
        <v>426</v>
      </c>
      <c r="D12" s="343">
        <v>37623</v>
      </c>
      <c r="E12" s="493" t="s">
        <v>86</v>
      </c>
      <c r="F12" s="492">
        <v>31.69</v>
      </c>
      <c r="G12" s="491" t="str">
        <f>IF(ISBLANK(F12),"",IF(F12&lt;=25.95,"KSM",IF(F12&lt;=27.35,"I A",IF(F12&lt;=29.24,"II A",IF(F12&lt;=31.74,"III A",IF(F12&lt;=33.74,"I JA",IF(F12&lt;=35.44,"II JA",IF(F12&lt;=36.74,"III JA"))))))))</f>
        <v>III A</v>
      </c>
      <c r="H12" s="342" t="s">
        <v>368</v>
      </c>
      <c r="I12" s="311"/>
      <c r="J12" s="229"/>
    </row>
    <row r="13" spans="1:10" x14ac:dyDescent="0.25">
      <c r="A13" s="239">
        <v>3</v>
      </c>
      <c r="B13" s="313" t="s">
        <v>31</v>
      </c>
      <c r="C13" s="312" t="s">
        <v>251</v>
      </c>
      <c r="D13" s="343">
        <v>37627</v>
      </c>
      <c r="E13" s="493" t="s">
        <v>427</v>
      </c>
      <c r="F13" s="492">
        <v>28.3</v>
      </c>
      <c r="G13" s="491" t="str">
        <f>IF(ISBLANK(F13),"",IF(F13&lt;=25.95,"KSM",IF(F13&lt;=27.35,"I A",IF(F13&lt;=29.24,"II A",IF(F13&lt;=31.74,"III A",IF(F13&lt;=33.74,"I JA",IF(F13&lt;=35.44,"II JA",IF(F13&lt;=36.74,"III JA"))))))))</f>
        <v>II A</v>
      </c>
      <c r="H13" s="342" t="s">
        <v>269</v>
      </c>
      <c r="I13" s="311"/>
      <c r="J13" s="229"/>
    </row>
    <row r="14" spans="1:10" x14ac:dyDescent="0.25">
      <c r="A14" s="239">
        <v>4</v>
      </c>
      <c r="B14" s="313" t="s">
        <v>159</v>
      </c>
      <c r="C14" s="312" t="s">
        <v>369</v>
      </c>
      <c r="D14" s="343">
        <v>37752</v>
      </c>
      <c r="E14" s="493" t="s">
        <v>86</v>
      </c>
      <c r="F14" s="492">
        <v>32.14</v>
      </c>
      <c r="G14" s="491" t="str">
        <f>IF(ISBLANK(F14),"",IF(F14&lt;=25.95,"KSM",IF(F14&lt;=27.35,"I A",IF(F14&lt;=29.24,"II A",IF(F14&lt;=31.74,"III A",IF(F14&lt;=33.74,"I JA",IF(F14&lt;=35.44,"II JA",IF(F14&lt;=36.74,"III JA"))))))))</f>
        <v>I JA</v>
      </c>
      <c r="H14" s="342" t="s">
        <v>85</v>
      </c>
      <c r="I14" s="311"/>
      <c r="J14" s="229"/>
    </row>
    <row r="15" spans="1:10" x14ac:dyDescent="0.25">
      <c r="A15" s="239">
        <v>5</v>
      </c>
      <c r="B15" s="313" t="s">
        <v>32</v>
      </c>
      <c r="C15" s="312" t="s">
        <v>432</v>
      </c>
      <c r="D15" s="343">
        <v>37789</v>
      </c>
      <c r="E15" s="493" t="s">
        <v>136</v>
      </c>
      <c r="F15" s="492">
        <v>28.58</v>
      </c>
      <c r="G15" s="491" t="str">
        <f>IF(ISBLANK(F15),"",IF(F15&lt;=25.95,"KSM",IF(F15&lt;=27.35,"I A",IF(F15&lt;=29.24,"II A",IF(F15&lt;=31.74,"III A",IF(F15&lt;=33.74,"I JA",IF(F15&lt;=35.44,"II JA",IF(F15&lt;=36.74,"III JA"))))))))</f>
        <v>II A</v>
      </c>
      <c r="H15" s="342" t="s">
        <v>433</v>
      </c>
      <c r="I15" s="311"/>
      <c r="J15" s="229"/>
    </row>
    <row r="16" spans="1:10" x14ac:dyDescent="0.25">
      <c r="A16" s="239">
        <v>6</v>
      </c>
      <c r="B16" s="313" t="s">
        <v>63</v>
      </c>
      <c r="C16" s="312" t="s">
        <v>434</v>
      </c>
      <c r="D16" s="343">
        <v>37831</v>
      </c>
      <c r="E16" s="493" t="s">
        <v>57</v>
      </c>
      <c r="F16" s="492">
        <v>29.01</v>
      </c>
      <c r="G16" s="491" t="str">
        <f>IF(ISBLANK(F16),"",IF(F16&lt;=25.95,"KSM",IF(F16&lt;=27.35,"I A",IF(F16&lt;=29.24,"II A",IF(F16&lt;=31.74,"III A",IF(F16&lt;=33.74,"I JA",IF(F16&lt;=35.44,"II JA",IF(F16&lt;=36.74,"III JA"))))))))</f>
        <v>II A</v>
      </c>
      <c r="H16" s="342" t="s">
        <v>289</v>
      </c>
      <c r="I16" s="311"/>
      <c r="J16" s="229"/>
    </row>
    <row r="17" spans="1:10" ht="8.25" customHeight="1" x14ac:dyDescent="0.25">
      <c r="A17" s="505"/>
    </row>
    <row r="18" spans="1:10" ht="12.75" customHeight="1" x14ac:dyDescent="0.25">
      <c r="C18" s="248">
        <v>2</v>
      </c>
      <c r="D18" s="248" t="s">
        <v>160</v>
      </c>
      <c r="E18" s="501">
        <v>6</v>
      </c>
      <c r="H18" s="500"/>
    </row>
    <row r="19" spans="1:10" ht="6" customHeight="1" x14ac:dyDescent="0.25"/>
    <row r="20" spans="1:10" x14ac:dyDescent="0.25">
      <c r="A20" s="244" t="s">
        <v>99</v>
      </c>
      <c r="B20" s="245" t="s">
        <v>11</v>
      </c>
      <c r="C20" s="237" t="s">
        <v>10</v>
      </c>
      <c r="D20" s="244" t="s">
        <v>9</v>
      </c>
      <c r="E20" s="243" t="s">
        <v>8</v>
      </c>
      <c r="F20" s="242" t="s">
        <v>46</v>
      </c>
      <c r="G20" s="241" t="s">
        <v>6</v>
      </c>
      <c r="H20" s="240" t="s">
        <v>5</v>
      </c>
      <c r="I20" s="494"/>
    </row>
    <row r="21" spans="1:10" x14ac:dyDescent="0.25">
      <c r="A21" s="239">
        <v>2</v>
      </c>
      <c r="B21" s="313"/>
      <c r="C21" s="312"/>
      <c r="D21" s="343"/>
      <c r="E21" s="493"/>
      <c r="F21" s="492"/>
      <c r="G21" s="491"/>
      <c r="H21" s="342"/>
      <c r="I21" s="311"/>
      <c r="J21" s="229"/>
    </row>
    <row r="22" spans="1:10" x14ac:dyDescent="0.25">
      <c r="A22" s="239">
        <v>3</v>
      </c>
      <c r="B22" s="313" t="s">
        <v>442</v>
      </c>
      <c r="C22" s="312" t="s">
        <v>443</v>
      </c>
      <c r="D22" s="343">
        <v>38084</v>
      </c>
      <c r="E22" s="493" t="s">
        <v>427</v>
      </c>
      <c r="F22" s="492">
        <v>30.55</v>
      </c>
      <c r="G22" s="491" t="str">
        <f>IF(ISBLANK(F22),"",IF(F22&lt;=25.95,"KSM",IF(F22&lt;=27.35,"I A",IF(F22&lt;=29.24,"II A",IF(F22&lt;=31.74,"III A",IF(F22&lt;=33.74,"I JA",IF(F22&lt;=35.44,"II JA",IF(F22&lt;=36.74,"III JA"))))))))</f>
        <v>III A</v>
      </c>
      <c r="H22" s="342" t="s">
        <v>269</v>
      </c>
      <c r="I22" s="311"/>
      <c r="J22" s="229"/>
    </row>
    <row r="23" spans="1:10" x14ac:dyDescent="0.25">
      <c r="A23" s="239">
        <v>4</v>
      </c>
      <c r="B23" s="313" t="s">
        <v>118</v>
      </c>
      <c r="C23" s="312" t="s">
        <v>119</v>
      </c>
      <c r="D23" s="343">
        <v>37910</v>
      </c>
      <c r="E23" s="493" t="s">
        <v>26</v>
      </c>
      <c r="F23" s="492">
        <v>27.5</v>
      </c>
      <c r="G23" s="491" t="str">
        <f>IF(ISBLANK(F23),"",IF(F23&lt;=25.95,"KSM",IF(F23&lt;=27.35,"I A",IF(F23&lt;=29.24,"II A",IF(F23&lt;=31.74,"III A",IF(F23&lt;=33.74,"I JA",IF(F23&lt;=35.44,"II JA",IF(F23&lt;=36.74,"III JA"))))))))</f>
        <v>II A</v>
      </c>
      <c r="H23" s="342" t="s">
        <v>436</v>
      </c>
      <c r="I23" s="311"/>
      <c r="J23" s="229"/>
    </row>
    <row r="24" spans="1:10" x14ac:dyDescent="0.25">
      <c r="A24" s="239">
        <v>5</v>
      </c>
      <c r="B24" s="313" t="s">
        <v>364</v>
      </c>
      <c r="C24" s="312" t="s">
        <v>375</v>
      </c>
      <c r="D24" s="343">
        <v>37915</v>
      </c>
      <c r="E24" s="493" t="s">
        <v>1</v>
      </c>
      <c r="F24" s="492">
        <v>29.7</v>
      </c>
      <c r="G24" s="491" t="str">
        <f>IF(ISBLANK(F24),"",IF(F24&lt;=25.95,"KSM",IF(F24&lt;=27.35,"I A",IF(F24&lt;=29.24,"II A",IF(F24&lt;=31.74,"III A",IF(F24&lt;=33.74,"I JA",IF(F24&lt;=35.44,"II JA",IF(F24&lt;=36.74,"III JA"))))))))</f>
        <v>III A</v>
      </c>
      <c r="H24" s="342" t="s">
        <v>82</v>
      </c>
      <c r="I24" s="311"/>
      <c r="J24" s="229"/>
    </row>
    <row r="25" spans="1:10" x14ac:dyDescent="0.25">
      <c r="A25" s="239">
        <v>6</v>
      </c>
      <c r="B25" s="313" t="s">
        <v>381</v>
      </c>
      <c r="C25" s="312" t="s">
        <v>382</v>
      </c>
      <c r="D25" s="343">
        <v>37922</v>
      </c>
      <c r="E25" s="493" t="s">
        <v>86</v>
      </c>
      <c r="F25" s="492">
        <v>29.47</v>
      </c>
      <c r="G25" s="491" t="str">
        <f>IF(ISBLANK(F25),"",IF(F25&lt;=25.95,"KSM",IF(F25&lt;=27.35,"I A",IF(F25&lt;=29.24,"II A",IF(F25&lt;=31.74,"III A",IF(F25&lt;=33.74,"I JA",IF(F25&lt;=35.44,"II JA",IF(F25&lt;=36.74,"III JA"))))))))</f>
        <v>III A</v>
      </c>
      <c r="H25" s="342" t="s">
        <v>85</v>
      </c>
      <c r="I25" s="311"/>
      <c r="J25" s="229"/>
    </row>
    <row r="26" spans="1:10" ht="6" customHeight="1" x14ac:dyDescent="0.25"/>
    <row r="27" spans="1:10" ht="12.75" customHeight="1" x14ac:dyDescent="0.25">
      <c r="C27" s="248">
        <v>3</v>
      </c>
      <c r="D27" s="248" t="s">
        <v>160</v>
      </c>
      <c r="E27" s="501">
        <v>6</v>
      </c>
      <c r="H27" s="500"/>
    </row>
    <row r="28" spans="1:10" ht="6" customHeight="1" x14ac:dyDescent="0.25">
      <c r="A28" s="495"/>
      <c r="B28" s="495"/>
      <c r="C28" s="495"/>
      <c r="D28" s="496"/>
      <c r="E28" s="499"/>
      <c r="F28" s="498"/>
      <c r="G28" s="497"/>
      <c r="H28" s="496"/>
    </row>
    <row r="29" spans="1:10" x14ac:dyDescent="0.25">
      <c r="A29" s="244" t="s">
        <v>99</v>
      </c>
      <c r="B29" s="245" t="s">
        <v>11</v>
      </c>
      <c r="C29" s="237" t="s">
        <v>10</v>
      </c>
      <c r="D29" s="244" t="s">
        <v>9</v>
      </c>
      <c r="E29" s="243" t="s">
        <v>8</v>
      </c>
      <c r="F29" s="242" t="s">
        <v>46</v>
      </c>
      <c r="G29" s="241" t="s">
        <v>6</v>
      </c>
      <c r="H29" s="240" t="s">
        <v>5</v>
      </c>
      <c r="I29" s="494"/>
    </row>
    <row r="30" spans="1:10" x14ac:dyDescent="0.25">
      <c r="A30" s="239">
        <v>2</v>
      </c>
      <c r="B30" s="313" t="s">
        <v>387</v>
      </c>
      <c r="C30" s="312" t="s">
        <v>189</v>
      </c>
      <c r="D30" s="343">
        <v>37948</v>
      </c>
      <c r="E30" s="493" t="s">
        <v>86</v>
      </c>
      <c r="F30" s="492">
        <v>32.520000000000003</v>
      </c>
      <c r="G30" s="491" t="str">
        <f>IF(ISBLANK(F30),"",IF(F30&lt;=25.95,"KSM",IF(F30&lt;=27.35,"I A",IF(F30&lt;=29.24,"II A",IF(F30&lt;=31.74,"III A",IF(F30&lt;=33.74,"I JA",IF(F30&lt;=35.44,"II JA",IF(F30&lt;=36.74,"III JA"))))))))</f>
        <v>I JA</v>
      </c>
      <c r="H30" s="342" t="s">
        <v>85</v>
      </c>
      <c r="I30" s="311"/>
      <c r="J30" s="229"/>
    </row>
    <row r="31" spans="1:10" x14ac:dyDescent="0.25">
      <c r="A31" s="239">
        <v>3</v>
      </c>
      <c r="B31" s="313" t="s">
        <v>438</v>
      </c>
      <c r="C31" s="312" t="s">
        <v>439</v>
      </c>
      <c r="D31" s="343">
        <v>37992</v>
      </c>
      <c r="E31" s="493" t="s">
        <v>57</v>
      </c>
      <c r="F31" s="492">
        <v>32.31</v>
      </c>
      <c r="G31" s="491" t="str">
        <f>IF(ISBLANK(F31),"",IF(F31&lt;=25.95,"KSM",IF(F31&lt;=27.35,"I A",IF(F31&lt;=29.24,"II A",IF(F31&lt;=31.74,"III A",IF(F31&lt;=33.74,"I JA",IF(F31&lt;=35.44,"II JA",IF(F31&lt;=36.74,"III JA"))))))))</f>
        <v>I JA</v>
      </c>
      <c r="H31" s="342" t="s">
        <v>243</v>
      </c>
      <c r="I31" s="311"/>
      <c r="J31" s="229"/>
    </row>
    <row r="32" spans="1:10" x14ac:dyDescent="0.25">
      <c r="A32" s="239">
        <v>4</v>
      </c>
      <c r="B32" s="313" t="s">
        <v>248</v>
      </c>
      <c r="C32" s="312" t="s">
        <v>247</v>
      </c>
      <c r="D32" s="343">
        <v>38024</v>
      </c>
      <c r="E32" s="493" t="s">
        <v>1</v>
      </c>
      <c r="F32" s="492">
        <v>28.98</v>
      </c>
      <c r="G32" s="491" t="str">
        <f>IF(ISBLANK(F32),"",IF(F32&lt;=25.95,"KSM",IF(F32&lt;=27.35,"I A",IF(F32&lt;=29.24,"II A",IF(F32&lt;=31.74,"III A",IF(F32&lt;=33.74,"I JA",IF(F32&lt;=35.44,"II JA",IF(F32&lt;=36.74,"III JA"))))))))</f>
        <v>II A</v>
      </c>
      <c r="H32" s="342" t="s">
        <v>45</v>
      </c>
      <c r="I32" s="311"/>
      <c r="J32" s="229"/>
    </row>
    <row r="33" spans="1:10" x14ac:dyDescent="0.25">
      <c r="A33" s="239">
        <v>5</v>
      </c>
      <c r="B33" s="313" t="s">
        <v>38</v>
      </c>
      <c r="C33" s="312" t="s">
        <v>390</v>
      </c>
      <c r="D33" s="343">
        <v>38046</v>
      </c>
      <c r="E33" s="493" t="s">
        <v>1</v>
      </c>
      <c r="F33" s="492">
        <v>31.31</v>
      </c>
      <c r="G33" s="491" t="str">
        <f>IF(ISBLANK(F33),"",IF(F33&lt;=25.95,"KSM",IF(F33&lt;=27.35,"I A",IF(F33&lt;=29.24,"II A",IF(F33&lt;=31.74,"III A",IF(F33&lt;=33.74,"I JA",IF(F33&lt;=35.44,"II JA",IF(F33&lt;=36.74,"III JA"))))))))</f>
        <v>III A</v>
      </c>
      <c r="H33" s="342" t="s">
        <v>82</v>
      </c>
      <c r="I33" s="311"/>
      <c r="J33" s="229"/>
    </row>
    <row r="34" spans="1:10" x14ac:dyDescent="0.25">
      <c r="A34" s="239">
        <v>6</v>
      </c>
      <c r="B34" s="313" t="s">
        <v>77</v>
      </c>
      <c r="C34" s="312" t="s">
        <v>117</v>
      </c>
      <c r="D34" s="343">
        <v>38049</v>
      </c>
      <c r="E34" s="493" t="s">
        <v>26</v>
      </c>
      <c r="F34" s="492">
        <v>29.15</v>
      </c>
      <c r="G34" s="491" t="str">
        <f>IF(ISBLANK(F34),"",IF(F34&lt;=25.95,"KSM",IF(F34&lt;=27.35,"I A",IF(F34&lt;=29.24,"II A",IF(F34&lt;=31.74,"III A",IF(F34&lt;=33.74,"I JA",IF(F34&lt;=35.44,"II JA",IF(F34&lt;=36.74,"III JA"))))))))</f>
        <v>II A</v>
      </c>
      <c r="H34" s="342" t="s">
        <v>436</v>
      </c>
      <c r="I34" s="311"/>
      <c r="J34" s="229"/>
    </row>
    <row r="35" spans="1:10" ht="8.25" customHeight="1" x14ac:dyDescent="0.25">
      <c r="A35" s="505"/>
    </row>
    <row r="36" spans="1:10" ht="12.75" customHeight="1" x14ac:dyDescent="0.25">
      <c r="C36" s="248">
        <v>4</v>
      </c>
      <c r="D36" s="248" t="s">
        <v>160</v>
      </c>
      <c r="E36" s="501">
        <v>6</v>
      </c>
      <c r="H36" s="500"/>
    </row>
    <row r="37" spans="1:10" ht="6" customHeight="1" x14ac:dyDescent="0.25"/>
    <row r="38" spans="1:10" x14ac:dyDescent="0.25">
      <c r="A38" s="244" t="s">
        <v>99</v>
      </c>
      <c r="B38" s="245" t="s">
        <v>11</v>
      </c>
      <c r="C38" s="237" t="s">
        <v>10</v>
      </c>
      <c r="D38" s="244" t="s">
        <v>9</v>
      </c>
      <c r="E38" s="243" t="s">
        <v>8</v>
      </c>
      <c r="F38" s="242" t="s">
        <v>46</v>
      </c>
      <c r="G38" s="241" t="s">
        <v>6</v>
      </c>
      <c r="H38" s="240" t="s">
        <v>5</v>
      </c>
      <c r="I38" s="494"/>
    </row>
    <row r="39" spans="1:10" x14ac:dyDescent="0.25">
      <c r="A39" s="239">
        <v>2</v>
      </c>
      <c r="B39" s="313" t="s">
        <v>440</v>
      </c>
      <c r="C39" s="312" t="s">
        <v>441</v>
      </c>
      <c r="D39" s="343">
        <v>38051</v>
      </c>
      <c r="E39" s="493" t="s">
        <v>136</v>
      </c>
      <c r="F39" s="492">
        <v>31.5</v>
      </c>
      <c r="G39" s="491" t="str">
        <f>IF(ISBLANK(F39),"",IF(F39&lt;=25.95,"KSM",IF(F39&lt;=27.35,"I A",IF(F39&lt;=29.24,"II A",IF(F39&lt;=31.74,"III A",IF(F39&lt;=33.74,"I JA",IF(F39&lt;=35.44,"II JA",IF(F39&lt;=36.74,"III JA"))))))))</f>
        <v>III A</v>
      </c>
      <c r="H39" s="342" t="s">
        <v>131</v>
      </c>
      <c r="I39" s="311"/>
      <c r="J39" s="229"/>
    </row>
    <row r="40" spans="1:10" x14ac:dyDescent="0.25">
      <c r="A40" s="239">
        <v>3</v>
      </c>
      <c r="B40" s="313" t="s">
        <v>37</v>
      </c>
      <c r="C40" s="312" t="s">
        <v>602</v>
      </c>
      <c r="D40" s="343">
        <v>38124</v>
      </c>
      <c r="E40" s="493" t="s">
        <v>1</v>
      </c>
      <c r="F40" s="492">
        <v>35.35</v>
      </c>
      <c r="G40" s="491" t="str">
        <f>IF(ISBLANK(F40),"",IF(F40&lt;=25.95,"KSM",IF(F40&lt;=27.35,"I A",IF(F40&lt;=29.24,"II A",IF(F40&lt;=31.74,"III A",IF(F40&lt;=33.74,"I JA",IF(F40&lt;=35.44,"II JA",IF(F40&lt;=36.74,"III JA"))))))))</f>
        <v>II JA</v>
      </c>
      <c r="H40" s="342" t="s">
        <v>82</v>
      </c>
      <c r="I40" s="311"/>
      <c r="J40" s="229"/>
    </row>
    <row r="41" spans="1:10" x14ac:dyDescent="0.25">
      <c r="A41" s="239">
        <v>4</v>
      </c>
      <c r="B41" s="313" t="s">
        <v>190</v>
      </c>
      <c r="C41" s="312" t="s">
        <v>367</v>
      </c>
      <c r="D41" s="343">
        <v>37637</v>
      </c>
      <c r="E41" s="493" t="s">
        <v>86</v>
      </c>
      <c r="F41" s="492">
        <v>30.86</v>
      </c>
      <c r="G41" s="491" t="str">
        <f>IF(ISBLANK(F41),"",IF(F41&lt;=25.95,"KSM",IF(F41&lt;=27.35,"I A",IF(F41&lt;=29.24,"II A",IF(F41&lt;=31.74,"III A",IF(F41&lt;=33.74,"I JA",IF(F41&lt;=35.44,"II JA",IF(F41&lt;=36.74,"III JA"))))))))</f>
        <v>III A</v>
      </c>
      <c r="H41" s="342" t="s">
        <v>368</v>
      </c>
      <c r="I41" s="311"/>
      <c r="J41" s="229"/>
    </row>
    <row r="42" spans="1:10" x14ac:dyDescent="0.25">
      <c r="A42" s="239">
        <v>5</v>
      </c>
      <c r="B42" s="313" t="s">
        <v>383</v>
      </c>
      <c r="C42" s="312" t="s">
        <v>384</v>
      </c>
      <c r="D42" s="343">
        <v>37921</v>
      </c>
      <c r="E42" s="493" t="s">
        <v>59</v>
      </c>
      <c r="F42" s="492">
        <v>31.87</v>
      </c>
      <c r="G42" s="491" t="str">
        <f>IF(ISBLANK(F42),"",IF(F42&lt;=25.95,"KSM",IF(F42&lt;=27.35,"I A",IF(F42&lt;=29.24,"II A",IF(F42&lt;=31.74,"III A",IF(F42&lt;=33.74,"I JA",IF(F42&lt;=35.44,"II JA",IF(F42&lt;=36.74,"III JA"))))))))</f>
        <v>I JA</v>
      </c>
      <c r="H42" s="342" t="s">
        <v>20</v>
      </c>
      <c r="I42" s="311" t="s">
        <v>437</v>
      </c>
      <c r="J42" s="229"/>
    </row>
    <row r="43" spans="1:10" x14ac:dyDescent="0.25">
      <c r="A43" s="239">
        <v>6</v>
      </c>
      <c r="B43" s="313" t="s">
        <v>429</v>
      </c>
      <c r="C43" s="312" t="s">
        <v>186</v>
      </c>
      <c r="D43" s="343">
        <v>37737</v>
      </c>
      <c r="E43" s="493" t="s">
        <v>365</v>
      </c>
      <c r="F43" s="492">
        <v>30.15</v>
      </c>
      <c r="G43" s="491" t="str">
        <f>IF(ISBLANK(F43),"",IF(F43&lt;=25.95,"KSM",IF(F43&lt;=27.35,"I A",IF(F43&lt;=29.24,"II A",IF(F43&lt;=31.74,"III A",IF(F43&lt;=33.74,"I JA",IF(F43&lt;=35.44,"II JA",IF(F43&lt;=36.74,"III JA"))))))))</f>
        <v>III A</v>
      </c>
      <c r="H43" s="342" t="s">
        <v>111</v>
      </c>
      <c r="I43" s="311" t="s">
        <v>430</v>
      </c>
      <c r="J43" s="229"/>
    </row>
    <row r="44" spans="1:10" ht="8.25" customHeight="1" x14ac:dyDescent="0.25"/>
    <row r="45" spans="1:10" ht="12.75" customHeight="1" x14ac:dyDescent="0.25">
      <c r="C45" s="248">
        <v>5</v>
      </c>
      <c r="D45" s="248" t="s">
        <v>160</v>
      </c>
      <c r="E45" s="501">
        <v>6</v>
      </c>
      <c r="H45" s="500"/>
    </row>
    <row r="46" spans="1:10" ht="6" customHeight="1" x14ac:dyDescent="0.25">
      <c r="I46" s="495"/>
    </row>
    <row r="47" spans="1:10" x14ac:dyDescent="0.25">
      <c r="A47" s="244" t="s">
        <v>99</v>
      </c>
      <c r="B47" s="245" t="s">
        <v>11</v>
      </c>
      <c r="C47" s="237" t="s">
        <v>10</v>
      </c>
      <c r="D47" s="244" t="s">
        <v>9</v>
      </c>
      <c r="E47" s="243" t="s">
        <v>8</v>
      </c>
      <c r="F47" s="242" t="s">
        <v>46</v>
      </c>
      <c r="G47" s="241" t="s">
        <v>6</v>
      </c>
      <c r="H47" s="240" t="s">
        <v>5</v>
      </c>
      <c r="I47" s="494"/>
    </row>
    <row r="48" spans="1:10" x14ac:dyDescent="0.25">
      <c r="A48" s="239">
        <v>2</v>
      </c>
      <c r="B48" s="313"/>
      <c r="C48" s="312"/>
      <c r="D48" s="343"/>
      <c r="E48" s="493"/>
      <c r="F48" s="492"/>
      <c r="G48" s="491"/>
      <c r="H48" s="342"/>
      <c r="I48" s="311"/>
      <c r="J48" s="229"/>
    </row>
    <row r="49" spans="1:10" x14ac:dyDescent="0.25">
      <c r="A49" s="239">
        <v>3</v>
      </c>
      <c r="B49" s="313" t="s">
        <v>246</v>
      </c>
      <c r="C49" s="312" t="s">
        <v>245</v>
      </c>
      <c r="D49" s="343">
        <v>38236</v>
      </c>
      <c r="E49" s="493" t="s">
        <v>1</v>
      </c>
      <c r="F49" s="492">
        <v>30.14</v>
      </c>
      <c r="G49" s="491" t="str">
        <f>IF(ISBLANK(F49),"",IF(F49&lt;=25.95,"KSM",IF(F49&lt;=27.35,"I A",IF(F49&lt;=29.24,"II A",IF(F49&lt;=31.74,"III A",IF(F49&lt;=33.74,"I JA",IF(F49&lt;=35.44,"II JA",IF(F49&lt;=36.74,"III JA"))))))))</f>
        <v>III A</v>
      </c>
      <c r="H49" s="342" t="s">
        <v>45</v>
      </c>
      <c r="I49" s="311"/>
      <c r="J49" s="229"/>
    </row>
    <row r="50" spans="1:10" x14ac:dyDescent="0.25">
      <c r="A50" s="239">
        <v>4</v>
      </c>
      <c r="B50" s="313" t="s">
        <v>401</v>
      </c>
      <c r="C50" s="312" t="s">
        <v>249</v>
      </c>
      <c r="D50" s="343">
        <v>38249</v>
      </c>
      <c r="E50" s="493" t="s">
        <v>357</v>
      </c>
      <c r="F50" s="492">
        <v>30.67</v>
      </c>
      <c r="G50" s="491" t="str">
        <f>IF(ISBLANK(F50),"",IF(F50&lt;=25.95,"KSM",IF(F50&lt;=27.35,"I A",IF(F50&lt;=29.24,"II A",IF(F50&lt;=31.74,"III A",IF(F50&lt;=33.74,"I JA",IF(F50&lt;=35.44,"II JA",IF(F50&lt;=36.74,"III JA"))))))))</f>
        <v>III A</v>
      </c>
      <c r="H50" s="342" t="s">
        <v>114</v>
      </c>
      <c r="I50" s="311"/>
      <c r="J50" s="229"/>
    </row>
    <row r="51" spans="1:10" x14ac:dyDescent="0.25">
      <c r="A51" s="239">
        <v>5</v>
      </c>
      <c r="B51" s="313" t="s">
        <v>80</v>
      </c>
      <c r="C51" s="312" t="s">
        <v>446</v>
      </c>
      <c r="D51" s="343">
        <v>38440</v>
      </c>
      <c r="E51" s="493" t="s">
        <v>86</v>
      </c>
      <c r="F51" s="492" t="s">
        <v>637</v>
      </c>
      <c r="G51" s="491"/>
      <c r="H51" s="342" t="s">
        <v>447</v>
      </c>
      <c r="I51" s="311"/>
      <c r="J51" s="229"/>
    </row>
    <row r="52" spans="1:10" x14ac:dyDescent="0.25">
      <c r="A52" s="239">
        <v>6</v>
      </c>
      <c r="B52" s="313" t="s">
        <v>91</v>
      </c>
      <c r="C52" s="312" t="s">
        <v>448</v>
      </c>
      <c r="D52" s="343">
        <v>38671</v>
      </c>
      <c r="E52" s="493" t="s">
        <v>365</v>
      </c>
      <c r="F52" s="492">
        <v>31.48</v>
      </c>
      <c r="G52" s="491" t="str">
        <f>IF(ISBLANK(F52),"",IF(F52&lt;=25.95,"KSM",IF(F52&lt;=27.35,"I A",IF(F52&lt;=29.24,"II A",IF(F52&lt;=31.74,"III A",IF(F52&lt;=33.74,"I JA",IF(F52&lt;=35.44,"II JA",IF(F52&lt;=36.74,"III JA"))))))))</f>
        <v>III A</v>
      </c>
      <c r="H52" s="342" t="s">
        <v>111</v>
      </c>
      <c r="I52" s="311" t="s">
        <v>449</v>
      </c>
      <c r="J52" s="229"/>
    </row>
    <row r="53" spans="1:10" ht="5.25" customHeight="1" x14ac:dyDescent="0.25"/>
    <row r="54" spans="1:10" ht="12.75" customHeight="1" x14ac:dyDescent="0.25">
      <c r="A54" s="495"/>
      <c r="B54" s="495"/>
      <c r="C54" s="504">
        <v>6</v>
      </c>
      <c r="D54" s="504" t="s">
        <v>160</v>
      </c>
      <c r="E54" s="503">
        <v>6</v>
      </c>
      <c r="F54" s="498"/>
      <c r="G54" s="497"/>
      <c r="H54" s="502"/>
    </row>
    <row r="55" spans="1:10" x14ac:dyDescent="0.25">
      <c r="A55" s="244" t="s">
        <v>99</v>
      </c>
      <c r="B55" s="245" t="s">
        <v>11</v>
      </c>
      <c r="C55" s="237" t="s">
        <v>10</v>
      </c>
      <c r="D55" s="244" t="s">
        <v>9</v>
      </c>
      <c r="E55" s="243" t="s">
        <v>8</v>
      </c>
      <c r="F55" s="242" t="s">
        <v>46</v>
      </c>
      <c r="G55" s="241" t="s">
        <v>6</v>
      </c>
      <c r="H55" s="240" t="s">
        <v>5</v>
      </c>
      <c r="I55" s="494"/>
    </row>
    <row r="56" spans="1:10" x14ac:dyDescent="0.25">
      <c r="A56" s="500">
        <v>2</v>
      </c>
      <c r="B56" s="850" t="s">
        <v>250</v>
      </c>
      <c r="C56" s="849" t="s">
        <v>435</v>
      </c>
      <c r="D56" s="848">
        <v>37855</v>
      </c>
      <c r="E56" s="847" t="s">
        <v>86</v>
      </c>
      <c r="F56" s="492">
        <v>31.84</v>
      </c>
      <c r="G56" s="491" t="str">
        <f>IF(ISBLANK(F56),"",IF(F56&lt;=25.95,"KSM",IF(F56&lt;=27.35,"I A",IF(F56&lt;=29.24,"II A",IF(F56&lt;=31.74,"III A",IF(F56&lt;=33.74,"I JA",IF(F56&lt;=35.44,"II JA",IF(F56&lt;=36.74,"III JA"))))))))</f>
        <v>I JA</v>
      </c>
      <c r="H56" s="846" t="s">
        <v>85</v>
      </c>
      <c r="I56" s="230"/>
      <c r="J56" s="229"/>
    </row>
    <row r="57" spans="1:10" x14ac:dyDescent="0.25">
      <c r="A57" s="239">
        <v>3</v>
      </c>
      <c r="B57" s="313" t="s">
        <v>444</v>
      </c>
      <c r="C57" s="312" t="s">
        <v>445</v>
      </c>
      <c r="D57" s="343">
        <v>38194</v>
      </c>
      <c r="E57" s="493" t="s">
        <v>57</v>
      </c>
      <c r="F57" s="492">
        <v>33.56</v>
      </c>
      <c r="G57" s="491" t="str">
        <f>IF(ISBLANK(F57),"",IF(F57&lt;=25.95,"KSM",IF(F57&lt;=27.35,"I A",IF(F57&lt;=29.24,"II A",IF(F57&lt;=31.74,"III A",IF(F57&lt;=33.74,"I JA",IF(F57&lt;=35.44,"II JA",IF(F57&lt;=36.74,"III JA"))))))))</f>
        <v>I JA</v>
      </c>
      <c r="H57" s="342" t="s">
        <v>241</v>
      </c>
      <c r="I57" s="311"/>
      <c r="J57" s="229"/>
    </row>
    <row r="58" spans="1:10" x14ac:dyDescent="0.25">
      <c r="A58" s="239">
        <v>4</v>
      </c>
      <c r="B58" s="313" t="s">
        <v>396</v>
      </c>
      <c r="C58" s="312" t="s">
        <v>362</v>
      </c>
      <c r="D58" s="343">
        <v>38208</v>
      </c>
      <c r="E58" s="493" t="s">
        <v>86</v>
      </c>
      <c r="F58" s="492">
        <v>33.21</v>
      </c>
      <c r="G58" s="491" t="str">
        <f>IF(ISBLANK(F58),"",IF(F58&lt;=25.95,"KSM",IF(F58&lt;=27.35,"I A",IF(F58&lt;=29.24,"II A",IF(F58&lt;=31.74,"III A",IF(F58&lt;=33.74,"I JA",IF(F58&lt;=35.44,"II JA",IF(F58&lt;=36.74,"III JA"))))))))</f>
        <v>I JA</v>
      </c>
      <c r="H58" s="342" t="s">
        <v>397</v>
      </c>
      <c r="I58" s="311"/>
      <c r="J58" s="229"/>
    </row>
    <row r="59" spans="1:10" x14ac:dyDescent="0.25">
      <c r="A59" s="239">
        <v>5</v>
      </c>
      <c r="B59" s="313" t="s">
        <v>183</v>
      </c>
      <c r="C59" s="312" t="s">
        <v>182</v>
      </c>
      <c r="D59" s="343">
        <v>37764</v>
      </c>
      <c r="E59" s="493" t="s">
        <v>181</v>
      </c>
      <c r="F59" s="492">
        <v>27.12</v>
      </c>
      <c r="G59" s="491" t="str">
        <f>IF(ISBLANK(F59),"",IF(F59&lt;=25.95,"KSM",IF(F59&lt;=27.35,"I A",IF(F59&lt;=29.24,"II A",IF(F59&lt;=31.74,"III A",IF(F59&lt;=33.74,"I JA",IF(F59&lt;=35.44,"II JA",IF(F59&lt;=36.74,"III JA"))))))))</f>
        <v>I A</v>
      </c>
      <c r="H59" s="342" t="s">
        <v>180</v>
      </c>
      <c r="I59" s="311" t="s">
        <v>431</v>
      </c>
      <c r="J59" s="229"/>
    </row>
    <row r="60" spans="1:10" x14ac:dyDescent="0.25">
      <c r="A60" s="239">
        <v>6</v>
      </c>
      <c r="B60" s="313" t="s">
        <v>159</v>
      </c>
      <c r="C60" s="312" t="s">
        <v>236</v>
      </c>
      <c r="D60" s="343">
        <v>37692</v>
      </c>
      <c r="E60" s="493" t="s">
        <v>78</v>
      </c>
      <c r="F60" s="492">
        <v>27.31</v>
      </c>
      <c r="G60" s="491" t="str">
        <f>IF(ISBLANK(F60),"",IF(F60&lt;=25.95,"KSM",IF(F60&lt;=27.35,"I A",IF(F60&lt;=29.24,"II A",IF(F60&lt;=31.74,"III A",IF(F60&lt;=33.74,"I JA",IF(F60&lt;=35.44,"II JA",IF(F60&lt;=36.74,"III JA"))))))))</f>
        <v>I A</v>
      </c>
      <c r="H60" s="342" t="s">
        <v>234</v>
      </c>
      <c r="I60" s="311" t="s">
        <v>428</v>
      </c>
      <c r="J60" s="229"/>
    </row>
  </sheetData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9"/>
  <sheetViews>
    <sheetView zoomScaleNormal="100" workbookViewId="0">
      <selection activeCell="B11" sqref="B11"/>
    </sheetView>
  </sheetViews>
  <sheetFormatPr defaultColWidth="9.109375" defaultRowHeight="13.2" x14ac:dyDescent="0.25"/>
  <cols>
    <col min="1" max="1" width="5.109375" style="228" customWidth="1"/>
    <col min="2" max="2" width="11.6640625" style="228" customWidth="1"/>
    <col min="3" max="3" width="14.109375" style="228" customWidth="1"/>
    <col min="4" max="4" width="8.88671875" style="229" customWidth="1"/>
    <col min="5" max="5" width="12.109375" style="490" customWidth="1"/>
    <col min="6" max="6" width="9.109375" style="231"/>
    <col min="7" max="7" width="6" style="230" customWidth="1"/>
    <col min="8" max="8" width="20.33203125" style="229" customWidth="1"/>
    <col min="9" max="9" width="3.6640625" style="228" hidden="1" customWidth="1"/>
    <col min="10" max="16384" width="9.109375" style="228"/>
  </cols>
  <sheetData>
    <row r="1" spans="1:10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0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10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H3" s="19" t="s">
        <v>324</v>
      </c>
    </row>
    <row r="4" spans="1:10" s="52" customFormat="1" ht="12.75" customHeight="1" x14ac:dyDescent="0.35">
      <c r="A4" s="732"/>
      <c r="B4" s="732"/>
      <c r="C4" s="732"/>
      <c r="D4" s="258"/>
      <c r="E4" s="258"/>
      <c r="F4" s="732"/>
      <c r="G4" s="732"/>
      <c r="H4" s="61" t="s">
        <v>1</v>
      </c>
    </row>
    <row r="5" spans="1:10" ht="12.75" customHeight="1" x14ac:dyDescent="0.25">
      <c r="B5" s="425" t="s">
        <v>255</v>
      </c>
      <c r="C5" s="262"/>
      <c r="D5" s="99" t="s">
        <v>254</v>
      </c>
      <c r="G5" s="229"/>
    </row>
    <row r="6" spans="1:10" s="254" customFormat="1" ht="8.25" customHeight="1" x14ac:dyDescent="0.25">
      <c r="E6" s="256"/>
      <c r="H6" s="255"/>
    </row>
    <row r="7" spans="1:10" s="254" customFormat="1" ht="15.6" x14ac:dyDescent="0.3">
      <c r="B7" s="507" t="s">
        <v>328</v>
      </c>
      <c r="E7" s="256"/>
      <c r="H7" s="506" t="s">
        <v>14</v>
      </c>
    </row>
    <row r="8" spans="1:10" ht="12.75" customHeight="1" x14ac:dyDescent="0.25"/>
    <row r="9" spans="1:10" ht="12.75" customHeight="1" x14ac:dyDescent="0.25">
      <c r="C9" s="248"/>
      <c r="D9" s="248"/>
      <c r="E9" s="501"/>
      <c r="H9" s="500"/>
    </row>
    <row r="10" spans="1:10" ht="6" customHeight="1" x14ac:dyDescent="0.25"/>
    <row r="11" spans="1:10" x14ac:dyDescent="0.25">
      <c r="A11" s="244" t="s">
        <v>605</v>
      </c>
      <c r="B11" s="245" t="s">
        <v>11</v>
      </c>
      <c r="C11" s="237" t="s">
        <v>10</v>
      </c>
      <c r="D11" s="244" t="s">
        <v>9</v>
      </c>
      <c r="E11" s="243" t="s">
        <v>8</v>
      </c>
      <c r="F11" s="242" t="s">
        <v>46</v>
      </c>
      <c r="G11" s="241" t="s">
        <v>6</v>
      </c>
      <c r="H11" s="240" t="s">
        <v>5</v>
      </c>
      <c r="I11" s="494"/>
    </row>
    <row r="12" spans="1:10" x14ac:dyDescent="0.25">
      <c r="A12" s="239">
        <v>1</v>
      </c>
      <c r="B12" s="313" t="s">
        <v>183</v>
      </c>
      <c r="C12" s="312" t="s">
        <v>182</v>
      </c>
      <c r="D12" s="343">
        <v>37764</v>
      </c>
      <c r="E12" s="493" t="s">
        <v>181</v>
      </c>
      <c r="F12" s="492">
        <v>27.12</v>
      </c>
      <c r="G12" s="491" t="str">
        <f t="shared" ref="G12:G38" si="0">IF(ISBLANK(F12),"",IF(F12&lt;=25.95,"KSM",IF(F12&lt;=27.35,"I A",IF(F12&lt;=29.24,"II A",IF(F12&lt;=31.74,"III A",IF(F12&lt;=33.74,"I JA",IF(F12&lt;=35.44,"II JA",IF(F12&lt;=36.74,"III JA"))))))))</f>
        <v>I A</v>
      </c>
      <c r="H12" s="342" t="s">
        <v>180</v>
      </c>
      <c r="I12" s="311" t="s">
        <v>431</v>
      </c>
      <c r="J12" s="229"/>
    </row>
    <row r="13" spans="1:10" x14ac:dyDescent="0.25">
      <c r="A13" s="239">
        <v>2</v>
      </c>
      <c r="B13" s="313" t="s">
        <v>159</v>
      </c>
      <c r="C13" s="312" t="s">
        <v>236</v>
      </c>
      <c r="D13" s="343">
        <v>37692</v>
      </c>
      <c r="E13" s="493" t="s">
        <v>78</v>
      </c>
      <c r="F13" s="492">
        <v>27.31</v>
      </c>
      <c r="G13" s="491" t="str">
        <f t="shared" si="0"/>
        <v>I A</v>
      </c>
      <c r="H13" s="342" t="s">
        <v>234</v>
      </c>
      <c r="I13" s="311" t="s">
        <v>428</v>
      </c>
      <c r="J13" s="229"/>
    </row>
    <row r="14" spans="1:10" x14ac:dyDescent="0.25">
      <c r="A14" s="239">
        <v>3</v>
      </c>
      <c r="B14" s="313" t="s">
        <v>118</v>
      </c>
      <c r="C14" s="312" t="s">
        <v>119</v>
      </c>
      <c r="D14" s="343">
        <v>37910</v>
      </c>
      <c r="E14" s="493" t="s">
        <v>26</v>
      </c>
      <c r="F14" s="492">
        <v>27.5</v>
      </c>
      <c r="G14" s="491" t="str">
        <f t="shared" si="0"/>
        <v>II A</v>
      </c>
      <c r="H14" s="342" t="s">
        <v>436</v>
      </c>
      <c r="I14" s="311"/>
      <c r="J14" s="229"/>
    </row>
    <row r="15" spans="1:10" x14ac:dyDescent="0.25">
      <c r="A15" s="239">
        <v>4</v>
      </c>
      <c r="B15" s="313" t="s">
        <v>31</v>
      </c>
      <c r="C15" s="312" t="s">
        <v>251</v>
      </c>
      <c r="D15" s="343">
        <v>37627</v>
      </c>
      <c r="E15" s="493" t="s">
        <v>427</v>
      </c>
      <c r="F15" s="492">
        <v>28.3</v>
      </c>
      <c r="G15" s="491" t="str">
        <f t="shared" si="0"/>
        <v>II A</v>
      </c>
      <c r="H15" s="342" t="s">
        <v>269</v>
      </c>
      <c r="I15" s="311"/>
      <c r="J15" s="229"/>
    </row>
    <row r="16" spans="1:10" x14ac:dyDescent="0.25">
      <c r="A16" s="239">
        <v>5</v>
      </c>
      <c r="B16" s="313" t="s">
        <v>32</v>
      </c>
      <c r="C16" s="312" t="s">
        <v>432</v>
      </c>
      <c r="D16" s="343">
        <v>37789</v>
      </c>
      <c r="E16" s="493" t="s">
        <v>136</v>
      </c>
      <c r="F16" s="492">
        <v>28.58</v>
      </c>
      <c r="G16" s="491" t="str">
        <f t="shared" si="0"/>
        <v>II A</v>
      </c>
      <c r="H16" s="342" t="s">
        <v>433</v>
      </c>
      <c r="I16" s="311"/>
      <c r="J16" s="229"/>
    </row>
    <row r="17" spans="1:10" x14ac:dyDescent="0.25">
      <c r="A17" s="239">
        <v>6</v>
      </c>
      <c r="B17" s="313" t="s">
        <v>248</v>
      </c>
      <c r="C17" s="312" t="s">
        <v>247</v>
      </c>
      <c r="D17" s="343">
        <v>38024</v>
      </c>
      <c r="E17" s="493" t="s">
        <v>1</v>
      </c>
      <c r="F17" s="492">
        <v>28.98</v>
      </c>
      <c r="G17" s="491" t="str">
        <f t="shared" si="0"/>
        <v>II A</v>
      </c>
      <c r="H17" s="342" t="s">
        <v>45</v>
      </c>
      <c r="I17" s="311"/>
      <c r="J17" s="229"/>
    </row>
    <row r="18" spans="1:10" x14ac:dyDescent="0.25">
      <c r="A18" s="239">
        <v>7</v>
      </c>
      <c r="B18" s="313" t="s">
        <v>63</v>
      </c>
      <c r="C18" s="312" t="s">
        <v>434</v>
      </c>
      <c r="D18" s="343">
        <v>37831</v>
      </c>
      <c r="E18" s="493" t="s">
        <v>57</v>
      </c>
      <c r="F18" s="492">
        <v>29.01</v>
      </c>
      <c r="G18" s="491" t="str">
        <f t="shared" si="0"/>
        <v>II A</v>
      </c>
      <c r="H18" s="342" t="s">
        <v>289</v>
      </c>
      <c r="I18" s="311"/>
      <c r="J18" s="229"/>
    </row>
    <row r="19" spans="1:10" x14ac:dyDescent="0.25">
      <c r="A19" s="239">
        <v>8</v>
      </c>
      <c r="B19" s="313" t="s">
        <v>77</v>
      </c>
      <c r="C19" s="312" t="s">
        <v>117</v>
      </c>
      <c r="D19" s="343">
        <v>38049</v>
      </c>
      <c r="E19" s="493" t="s">
        <v>26</v>
      </c>
      <c r="F19" s="492">
        <v>29.15</v>
      </c>
      <c r="G19" s="491" t="str">
        <f t="shared" si="0"/>
        <v>II A</v>
      </c>
      <c r="H19" s="342" t="s">
        <v>436</v>
      </c>
      <c r="I19" s="311"/>
      <c r="J19" s="229"/>
    </row>
    <row r="20" spans="1:10" x14ac:dyDescent="0.25">
      <c r="A20" s="239">
        <v>9</v>
      </c>
      <c r="B20" s="313" t="s">
        <v>381</v>
      </c>
      <c r="C20" s="312" t="s">
        <v>382</v>
      </c>
      <c r="D20" s="343">
        <v>37922</v>
      </c>
      <c r="E20" s="493" t="s">
        <v>86</v>
      </c>
      <c r="F20" s="492">
        <v>29.47</v>
      </c>
      <c r="G20" s="491" t="str">
        <f t="shared" si="0"/>
        <v>III A</v>
      </c>
      <c r="H20" s="342" t="s">
        <v>85</v>
      </c>
      <c r="I20" s="311"/>
      <c r="J20" s="229"/>
    </row>
    <row r="21" spans="1:10" x14ac:dyDescent="0.25">
      <c r="A21" s="239">
        <v>10</v>
      </c>
      <c r="B21" s="313" t="s">
        <v>364</v>
      </c>
      <c r="C21" s="312" t="s">
        <v>375</v>
      </c>
      <c r="D21" s="343">
        <v>37915</v>
      </c>
      <c r="E21" s="493" t="s">
        <v>1</v>
      </c>
      <c r="F21" s="492">
        <v>29.7</v>
      </c>
      <c r="G21" s="491" t="str">
        <f t="shared" si="0"/>
        <v>III A</v>
      </c>
      <c r="H21" s="342" t="s">
        <v>82</v>
      </c>
      <c r="I21" s="311"/>
      <c r="J21" s="229"/>
    </row>
    <row r="22" spans="1:10" x14ac:dyDescent="0.25">
      <c r="A22" s="239">
        <v>11</v>
      </c>
      <c r="B22" s="313" t="s">
        <v>246</v>
      </c>
      <c r="C22" s="312" t="s">
        <v>245</v>
      </c>
      <c r="D22" s="343">
        <v>38236</v>
      </c>
      <c r="E22" s="493" t="s">
        <v>1</v>
      </c>
      <c r="F22" s="492">
        <v>30.14</v>
      </c>
      <c r="G22" s="491" t="str">
        <f t="shared" si="0"/>
        <v>III A</v>
      </c>
      <c r="H22" s="342" t="s">
        <v>45</v>
      </c>
      <c r="I22" s="311"/>
      <c r="J22" s="229"/>
    </row>
    <row r="23" spans="1:10" x14ac:dyDescent="0.25">
      <c r="A23" s="239">
        <v>12</v>
      </c>
      <c r="B23" s="313" t="s">
        <v>429</v>
      </c>
      <c r="C23" s="312" t="s">
        <v>186</v>
      </c>
      <c r="D23" s="343">
        <v>37737</v>
      </c>
      <c r="E23" s="493" t="s">
        <v>365</v>
      </c>
      <c r="F23" s="492">
        <v>30.15</v>
      </c>
      <c r="G23" s="491" t="str">
        <f t="shared" si="0"/>
        <v>III A</v>
      </c>
      <c r="H23" s="342" t="s">
        <v>111</v>
      </c>
      <c r="I23" s="311" t="s">
        <v>430</v>
      </c>
      <c r="J23" s="229"/>
    </row>
    <row r="24" spans="1:10" x14ac:dyDescent="0.25">
      <c r="A24" s="239">
        <v>13</v>
      </c>
      <c r="B24" s="313" t="s">
        <v>442</v>
      </c>
      <c r="C24" s="312" t="s">
        <v>443</v>
      </c>
      <c r="D24" s="343">
        <v>38084</v>
      </c>
      <c r="E24" s="493" t="s">
        <v>427</v>
      </c>
      <c r="F24" s="492">
        <v>30.55</v>
      </c>
      <c r="G24" s="491" t="str">
        <f t="shared" si="0"/>
        <v>III A</v>
      </c>
      <c r="H24" s="342" t="s">
        <v>269</v>
      </c>
      <c r="I24" s="311"/>
      <c r="J24" s="229"/>
    </row>
    <row r="25" spans="1:10" x14ac:dyDescent="0.25">
      <c r="A25" s="239">
        <v>14</v>
      </c>
      <c r="B25" s="313" t="s">
        <v>401</v>
      </c>
      <c r="C25" s="312" t="s">
        <v>249</v>
      </c>
      <c r="D25" s="343">
        <v>38249</v>
      </c>
      <c r="E25" s="493" t="s">
        <v>357</v>
      </c>
      <c r="F25" s="492">
        <v>30.67</v>
      </c>
      <c r="G25" s="491" t="str">
        <f t="shared" si="0"/>
        <v>III A</v>
      </c>
      <c r="H25" s="342" t="s">
        <v>114</v>
      </c>
      <c r="I25" s="311"/>
      <c r="J25" s="229"/>
    </row>
    <row r="26" spans="1:10" x14ac:dyDescent="0.25">
      <c r="A26" s="239">
        <v>15</v>
      </c>
      <c r="B26" s="313" t="s">
        <v>190</v>
      </c>
      <c r="C26" s="312" t="s">
        <v>367</v>
      </c>
      <c r="D26" s="343">
        <v>37637</v>
      </c>
      <c r="E26" s="493" t="s">
        <v>86</v>
      </c>
      <c r="F26" s="492">
        <v>30.86</v>
      </c>
      <c r="G26" s="491" t="str">
        <f t="shared" si="0"/>
        <v>III A</v>
      </c>
      <c r="H26" s="342" t="s">
        <v>368</v>
      </c>
      <c r="I26" s="311"/>
      <c r="J26" s="229"/>
    </row>
    <row r="27" spans="1:10" x14ac:dyDescent="0.25">
      <c r="A27" s="239">
        <v>16</v>
      </c>
      <c r="B27" s="313" t="s">
        <v>38</v>
      </c>
      <c r="C27" s="312" t="s">
        <v>390</v>
      </c>
      <c r="D27" s="343">
        <v>38046</v>
      </c>
      <c r="E27" s="493" t="s">
        <v>1</v>
      </c>
      <c r="F27" s="492">
        <v>31.31</v>
      </c>
      <c r="G27" s="491" t="str">
        <f t="shared" si="0"/>
        <v>III A</v>
      </c>
      <c r="H27" s="342" t="s">
        <v>82</v>
      </c>
      <c r="I27" s="311"/>
      <c r="J27" s="229"/>
    </row>
    <row r="28" spans="1:10" x14ac:dyDescent="0.25">
      <c r="A28" s="239">
        <v>17</v>
      </c>
      <c r="B28" s="313" t="s">
        <v>91</v>
      </c>
      <c r="C28" s="312" t="s">
        <v>448</v>
      </c>
      <c r="D28" s="343">
        <v>38671</v>
      </c>
      <c r="E28" s="493" t="s">
        <v>365</v>
      </c>
      <c r="F28" s="492">
        <v>31.48</v>
      </c>
      <c r="G28" s="491" t="str">
        <f t="shared" si="0"/>
        <v>III A</v>
      </c>
      <c r="H28" s="342" t="s">
        <v>111</v>
      </c>
      <c r="I28" s="311" t="s">
        <v>449</v>
      </c>
      <c r="J28" s="229"/>
    </row>
    <row r="29" spans="1:10" x14ac:dyDescent="0.25">
      <c r="A29" s="239">
        <v>18</v>
      </c>
      <c r="B29" s="313" t="s">
        <v>440</v>
      </c>
      <c r="C29" s="312" t="s">
        <v>441</v>
      </c>
      <c r="D29" s="343">
        <v>38051</v>
      </c>
      <c r="E29" s="493" t="s">
        <v>136</v>
      </c>
      <c r="F29" s="492">
        <v>31.5</v>
      </c>
      <c r="G29" s="491" t="str">
        <f t="shared" si="0"/>
        <v>III A</v>
      </c>
      <c r="H29" s="342" t="s">
        <v>131</v>
      </c>
      <c r="I29" s="311"/>
      <c r="J29" s="229"/>
    </row>
    <row r="30" spans="1:10" x14ac:dyDescent="0.25">
      <c r="A30" s="239">
        <v>19</v>
      </c>
      <c r="B30" s="313" t="s">
        <v>425</v>
      </c>
      <c r="C30" s="312" t="s">
        <v>426</v>
      </c>
      <c r="D30" s="343">
        <v>37623</v>
      </c>
      <c r="E30" s="493" t="s">
        <v>86</v>
      </c>
      <c r="F30" s="492">
        <v>31.69</v>
      </c>
      <c r="G30" s="491" t="str">
        <f t="shared" si="0"/>
        <v>III A</v>
      </c>
      <c r="H30" s="342" t="s">
        <v>368</v>
      </c>
      <c r="I30" s="311"/>
      <c r="J30" s="229"/>
    </row>
    <row r="31" spans="1:10" x14ac:dyDescent="0.25">
      <c r="A31" s="239">
        <v>20</v>
      </c>
      <c r="B31" s="850" t="s">
        <v>250</v>
      </c>
      <c r="C31" s="849" t="s">
        <v>435</v>
      </c>
      <c r="D31" s="848">
        <v>37855</v>
      </c>
      <c r="E31" s="847" t="s">
        <v>86</v>
      </c>
      <c r="F31" s="492">
        <v>31.84</v>
      </c>
      <c r="G31" s="491" t="str">
        <f t="shared" si="0"/>
        <v>I JA</v>
      </c>
      <c r="H31" s="846" t="s">
        <v>85</v>
      </c>
      <c r="I31" s="654"/>
      <c r="J31" s="229"/>
    </row>
    <row r="32" spans="1:10" x14ac:dyDescent="0.25">
      <c r="A32" s="239">
        <v>21</v>
      </c>
      <c r="B32" s="313" t="s">
        <v>383</v>
      </c>
      <c r="C32" s="312" t="s">
        <v>384</v>
      </c>
      <c r="D32" s="343">
        <v>37921</v>
      </c>
      <c r="E32" s="493" t="s">
        <v>59</v>
      </c>
      <c r="F32" s="492">
        <v>31.87</v>
      </c>
      <c r="G32" s="491" t="str">
        <f t="shared" si="0"/>
        <v>I JA</v>
      </c>
      <c r="H32" s="342" t="s">
        <v>20</v>
      </c>
      <c r="I32" s="311" t="s">
        <v>437</v>
      </c>
      <c r="J32" s="229"/>
    </row>
    <row r="33" spans="1:10" x14ac:dyDescent="0.25">
      <c r="A33" s="239">
        <v>22</v>
      </c>
      <c r="B33" s="313" t="s">
        <v>159</v>
      </c>
      <c r="C33" s="312" t="s">
        <v>369</v>
      </c>
      <c r="D33" s="343">
        <v>37752</v>
      </c>
      <c r="E33" s="493" t="s">
        <v>86</v>
      </c>
      <c r="F33" s="492">
        <v>32.14</v>
      </c>
      <c r="G33" s="491" t="str">
        <f t="shared" si="0"/>
        <v>I JA</v>
      </c>
      <c r="H33" s="342" t="s">
        <v>85</v>
      </c>
      <c r="I33" s="311"/>
      <c r="J33" s="229"/>
    </row>
    <row r="34" spans="1:10" x14ac:dyDescent="0.25">
      <c r="A34" s="239">
        <v>23</v>
      </c>
      <c r="B34" s="313" t="s">
        <v>438</v>
      </c>
      <c r="C34" s="312" t="s">
        <v>439</v>
      </c>
      <c r="D34" s="343">
        <v>37992</v>
      </c>
      <c r="E34" s="493" t="s">
        <v>57</v>
      </c>
      <c r="F34" s="492">
        <v>32.31</v>
      </c>
      <c r="G34" s="491" t="str">
        <f t="shared" si="0"/>
        <v>I JA</v>
      </c>
      <c r="H34" s="342" t="s">
        <v>243</v>
      </c>
      <c r="I34" s="311"/>
      <c r="J34" s="229"/>
    </row>
    <row r="35" spans="1:10" x14ac:dyDescent="0.25">
      <c r="A35" s="239">
        <v>24</v>
      </c>
      <c r="B35" s="313" t="s">
        <v>387</v>
      </c>
      <c r="C35" s="312" t="s">
        <v>189</v>
      </c>
      <c r="D35" s="343">
        <v>37948</v>
      </c>
      <c r="E35" s="493" t="s">
        <v>86</v>
      </c>
      <c r="F35" s="492">
        <v>32.520000000000003</v>
      </c>
      <c r="G35" s="491" t="str">
        <f t="shared" si="0"/>
        <v>I JA</v>
      </c>
      <c r="H35" s="342" t="s">
        <v>85</v>
      </c>
      <c r="I35" s="825"/>
      <c r="J35" s="229"/>
    </row>
    <row r="36" spans="1:10" x14ac:dyDescent="0.25">
      <c r="A36" s="239">
        <v>25</v>
      </c>
      <c r="B36" s="313" t="s">
        <v>396</v>
      </c>
      <c r="C36" s="312" t="s">
        <v>362</v>
      </c>
      <c r="D36" s="343">
        <v>38208</v>
      </c>
      <c r="E36" s="493" t="s">
        <v>86</v>
      </c>
      <c r="F36" s="492">
        <v>33.21</v>
      </c>
      <c r="G36" s="491" t="str">
        <f t="shared" si="0"/>
        <v>I JA</v>
      </c>
      <c r="H36" s="342" t="s">
        <v>397</v>
      </c>
      <c r="I36" s="311"/>
      <c r="J36" s="229"/>
    </row>
    <row r="37" spans="1:10" x14ac:dyDescent="0.25">
      <c r="A37" s="239">
        <v>26</v>
      </c>
      <c r="B37" s="313" t="s">
        <v>444</v>
      </c>
      <c r="C37" s="312" t="s">
        <v>445</v>
      </c>
      <c r="D37" s="343">
        <v>38194</v>
      </c>
      <c r="E37" s="493" t="s">
        <v>57</v>
      </c>
      <c r="F37" s="492">
        <v>33.56</v>
      </c>
      <c r="G37" s="491" t="str">
        <f t="shared" si="0"/>
        <v>I JA</v>
      </c>
      <c r="H37" s="342" t="s">
        <v>241</v>
      </c>
      <c r="I37" s="311"/>
      <c r="J37" s="229"/>
    </row>
    <row r="38" spans="1:10" x14ac:dyDescent="0.25">
      <c r="A38" s="239">
        <v>27</v>
      </c>
      <c r="B38" s="313" t="s">
        <v>37</v>
      </c>
      <c r="C38" s="312" t="s">
        <v>602</v>
      </c>
      <c r="D38" s="343">
        <v>38124</v>
      </c>
      <c r="E38" s="493" t="s">
        <v>1</v>
      </c>
      <c r="F38" s="492">
        <v>35.35</v>
      </c>
      <c r="G38" s="491" t="str">
        <f t="shared" si="0"/>
        <v>II JA</v>
      </c>
      <c r="H38" s="342" t="s">
        <v>82</v>
      </c>
      <c r="I38" s="311"/>
      <c r="J38" s="229"/>
    </row>
    <row r="39" spans="1:10" x14ac:dyDescent="0.25">
      <c r="A39" s="239"/>
      <c r="B39" s="313" t="s">
        <v>80</v>
      </c>
      <c r="C39" s="312" t="s">
        <v>446</v>
      </c>
      <c r="D39" s="343">
        <v>38440</v>
      </c>
      <c r="E39" s="493" t="s">
        <v>86</v>
      </c>
      <c r="F39" s="492" t="s">
        <v>637</v>
      </c>
      <c r="G39" s="491"/>
      <c r="H39" s="342" t="s">
        <v>447</v>
      </c>
      <c r="I39" s="311"/>
      <c r="J39" s="229"/>
    </row>
  </sheetData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4"/>
  <sheetViews>
    <sheetView zoomScaleNormal="100" workbookViewId="0">
      <selection activeCell="P29" sqref="P29"/>
    </sheetView>
  </sheetViews>
  <sheetFormatPr defaultColWidth="9.109375" defaultRowHeight="13.2" x14ac:dyDescent="0.25"/>
  <cols>
    <col min="1" max="1" width="5.109375" style="439" customWidth="1"/>
    <col min="2" max="2" width="13.5546875" style="439" customWidth="1"/>
    <col min="3" max="3" width="15.44140625" style="439" customWidth="1"/>
    <col min="4" max="4" width="8.6640625" style="440" customWidth="1"/>
    <col min="5" max="5" width="10" style="440" customWidth="1"/>
    <col min="6" max="6" width="7.44140625" style="442" customWidth="1"/>
    <col min="7" max="7" width="6" style="441" customWidth="1"/>
    <col min="8" max="8" width="27.5546875" style="440" customWidth="1"/>
    <col min="9" max="9" width="3.6640625" style="439" hidden="1" customWidth="1"/>
    <col min="10" max="16384" width="9.109375" style="439"/>
  </cols>
  <sheetData>
    <row r="1" spans="1:9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9" s="273" customFormat="1" ht="20.399999999999999" x14ac:dyDescent="0.35">
      <c r="A2" s="858" t="s">
        <v>0</v>
      </c>
      <c r="B2" s="858"/>
      <c r="C2" s="858"/>
      <c r="D2" s="858"/>
      <c r="E2" s="858"/>
      <c r="F2" s="858"/>
      <c r="G2" s="858"/>
    </row>
    <row r="3" spans="1:9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H3" s="19" t="s">
        <v>324</v>
      </c>
    </row>
    <row r="4" spans="1:9" s="273" customFormat="1" ht="12.75" customHeight="1" x14ac:dyDescent="0.35">
      <c r="A4" s="735"/>
      <c r="B4" s="735"/>
      <c r="C4" s="735"/>
      <c r="D4" s="735"/>
      <c r="E4" s="735"/>
      <c r="F4" s="735"/>
      <c r="G4" s="735"/>
      <c r="H4" s="274" t="s">
        <v>1</v>
      </c>
    </row>
    <row r="5" spans="1:9" ht="12.75" customHeight="1" x14ac:dyDescent="0.25">
      <c r="B5" s="489" t="s">
        <v>356</v>
      </c>
      <c r="C5" s="488"/>
      <c r="D5" s="487" t="s">
        <v>355</v>
      </c>
      <c r="E5" s="439"/>
      <c r="G5" s="440"/>
      <c r="H5" s="439"/>
    </row>
    <row r="6" spans="1:9" s="267" customFormat="1" ht="8.25" customHeight="1" x14ac:dyDescent="0.25">
      <c r="E6" s="269"/>
      <c r="H6" s="268"/>
    </row>
    <row r="7" spans="1:9" ht="15.6" x14ac:dyDescent="0.3">
      <c r="B7" s="486" t="s">
        <v>329</v>
      </c>
      <c r="C7" s="485"/>
      <c r="D7" s="484"/>
      <c r="E7" s="483"/>
      <c r="F7" s="439"/>
      <c r="H7" s="482" t="s">
        <v>12</v>
      </c>
    </row>
    <row r="8" spans="1:9" ht="12.75" customHeight="1" x14ac:dyDescent="0.25"/>
    <row r="9" spans="1:9" ht="12.75" customHeight="1" x14ac:dyDescent="0.25">
      <c r="C9" s="477">
        <v>1</v>
      </c>
      <c r="D9" s="475" t="s">
        <v>160</v>
      </c>
      <c r="E9" s="476" t="s">
        <v>68</v>
      </c>
      <c r="H9" s="473"/>
    </row>
    <row r="10" spans="1:9" ht="6" customHeight="1" x14ac:dyDescent="0.25">
      <c r="C10" s="475"/>
      <c r="D10" s="475"/>
      <c r="E10" s="474"/>
      <c r="H10" s="473"/>
    </row>
    <row r="11" spans="1:9" x14ac:dyDescent="0.25">
      <c r="A11" s="470" t="s">
        <v>99</v>
      </c>
      <c r="B11" s="471" t="s">
        <v>11</v>
      </c>
      <c r="C11" s="464" t="s">
        <v>10</v>
      </c>
      <c r="D11" s="470" t="s">
        <v>9</v>
      </c>
      <c r="E11" s="469" t="s">
        <v>8</v>
      </c>
      <c r="F11" s="468" t="s">
        <v>46</v>
      </c>
      <c r="G11" s="467" t="s">
        <v>6</v>
      </c>
      <c r="H11" s="466" t="s">
        <v>5</v>
      </c>
      <c r="I11" s="460"/>
    </row>
    <row r="12" spans="1:9" s="451" customFormat="1" x14ac:dyDescent="0.25">
      <c r="A12" s="459"/>
      <c r="B12" s="458"/>
      <c r="C12" s="457"/>
      <c r="D12" s="456"/>
      <c r="E12" s="455"/>
      <c r="F12" s="454"/>
      <c r="G12" s="845" t="str">
        <f>IF(ISBLANK(F12),"",IF(F12&lt;=25.95,"KSM",IF(F12&lt;=27.35,"I A",IF(F12&lt;=29.24,"II A",IF(F12&lt;=31.74,"III A",IF(F12&lt;=33.74,"I JA",IF(F12&lt;=35.44,"II JA",IF(F12&lt;=36.74,"III JA"))))))))</f>
        <v/>
      </c>
      <c r="H12" s="453"/>
      <c r="I12" s="452"/>
    </row>
    <row r="13" spans="1:9" s="718" customFormat="1" x14ac:dyDescent="0.25">
      <c r="A13" s="459" t="s">
        <v>67</v>
      </c>
      <c r="B13" s="720" t="s">
        <v>271</v>
      </c>
      <c r="C13" s="721" t="s">
        <v>270</v>
      </c>
      <c r="D13" s="715">
        <v>36930</v>
      </c>
      <c r="E13" s="722" t="s">
        <v>57</v>
      </c>
      <c r="F13" s="454" t="s">
        <v>637</v>
      </c>
      <c r="G13" s="845"/>
      <c r="H13" s="716" t="s">
        <v>308</v>
      </c>
      <c r="I13" s="717"/>
    </row>
    <row r="14" spans="1:9" s="718" customFormat="1" x14ac:dyDescent="0.25">
      <c r="A14" s="459" t="s">
        <v>68</v>
      </c>
      <c r="B14" s="458" t="s">
        <v>159</v>
      </c>
      <c r="C14" s="714" t="s">
        <v>167</v>
      </c>
      <c r="D14" s="715">
        <v>36942</v>
      </c>
      <c r="E14" s="719" t="s">
        <v>136</v>
      </c>
      <c r="F14" s="454">
        <v>28.52</v>
      </c>
      <c r="G14" s="845" t="str">
        <f>IF(ISBLANK(F14),"",IF(F14&lt;=25.95,"KSM",IF(F14&lt;=27.35,"I A",IF(F14&lt;=29.24,"II A",IF(F14&lt;=31.74,"III A",IF(F14&lt;=33.74,"I JA",IF(F14&lt;=35.44,"II JA",IF(F14&lt;=36.74,"III JA"))))))))</f>
        <v>II A</v>
      </c>
      <c r="H14" s="716" t="s">
        <v>166</v>
      </c>
      <c r="I14" s="717"/>
    </row>
    <row r="15" spans="1:9" s="718" customFormat="1" x14ac:dyDescent="0.25">
      <c r="A15" s="459" t="s">
        <v>69</v>
      </c>
      <c r="B15" s="458" t="s">
        <v>232</v>
      </c>
      <c r="C15" s="714" t="s">
        <v>242</v>
      </c>
      <c r="D15" s="715">
        <v>37101</v>
      </c>
      <c r="E15" s="719" t="s">
        <v>58</v>
      </c>
      <c r="F15" s="454">
        <v>29.63</v>
      </c>
      <c r="G15" s="845" t="str">
        <f>IF(ISBLANK(F15),"",IF(F15&lt;=25.95,"KSM",IF(F15&lt;=27.35,"I A",IF(F15&lt;=29.24,"II A",IF(F15&lt;=31.74,"III A",IF(F15&lt;=33.74,"I JA",IF(F15&lt;=35.44,"II JA",IF(F15&lt;=36.74,"III JA"))))))))</f>
        <v>III A</v>
      </c>
      <c r="H15" s="716" t="s">
        <v>410</v>
      </c>
      <c r="I15" s="717"/>
    </row>
    <row r="16" spans="1:9" s="718" customFormat="1" x14ac:dyDescent="0.25">
      <c r="A16" s="459" t="s">
        <v>70</v>
      </c>
      <c r="B16" s="458" t="s">
        <v>411</v>
      </c>
      <c r="C16" s="714" t="s">
        <v>412</v>
      </c>
      <c r="D16" s="715">
        <v>37140</v>
      </c>
      <c r="E16" s="719" t="s">
        <v>57</v>
      </c>
      <c r="F16" s="454">
        <v>29.1</v>
      </c>
      <c r="G16" s="845" t="str">
        <f>IF(ISBLANK(F16),"",IF(F16&lt;=25.95,"KSM",IF(F16&lt;=27.35,"I A",IF(F16&lt;=29.24,"II A",IF(F16&lt;=31.74,"III A",IF(F16&lt;=33.74,"I JA",IF(F16&lt;=35.44,"II JA",IF(F16&lt;=36.74,"III JA"))))))))</f>
        <v>II A</v>
      </c>
      <c r="H16" s="716" t="s">
        <v>413</v>
      </c>
      <c r="I16" s="717"/>
    </row>
    <row r="17" spans="1:9" ht="6" customHeight="1" x14ac:dyDescent="0.25">
      <c r="A17" s="450"/>
      <c r="B17" s="449"/>
      <c r="C17" s="448"/>
      <c r="D17" s="447"/>
      <c r="E17" s="446"/>
      <c r="F17" s="445"/>
      <c r="G17" s="444"/>
      <c r="H17" s="443"/>
    </row>
    <row r="18" spans="1:9" ht="12.75" customHeight="1" x14ac:dyDescent="0.25">
      <c r="C18" s="477" t="s">
        <v>66</v>
      </c>
      <c r="D18" s="475" t="s">
        <v>160</v>
      </c>
      <c r="E18" s="476" t="s">
        <v>68</v>
      </c>
      <c r="H18" s="473"/>
    </row>
    <row r="19" spans="1:9" ht="6" customHeight="1" x14ac:dyDescent="0.25">
      <c r="B19" s="472"/>
      <c r="C19" s="481"/>
      <c r="D19" s="475"/>
      <c r="E19" s="480"/>
      <c r="F19" s="479"/>
      <c r="G19" s="478"/>
      <c r="H19" s="473"/>
    </row>
    <row r="20" spans="1:9" x14ac:dyDescent="0.25">
      <c r="A20" s="470" t="s">
        <v>99</v>
      </c>
      <c r="B20" s="471" t="s">
        <v>11</v>
      </c>
      <c r="C20" s="464" t="s">
        <v>10</v>
      </c>
      <c r="D20" s="470" t="s">
        <v>9</v>
      </c>
      <c r="E20" s="469" t="s">
        <v>8</v>
      </c>
      <c r="F20" s="468" t="s">
        <v>46</v>
      </c>
      <c r="G20" s="467" t="s">
        <v>6</v>
      </c>
      <c r="H20" s="466" t="s">
        <v>5</v>
      </c>
      <c r="I20" s="460"/>
    </row>
    <row r="21" spans="1:9" s="451" customFormat="1" x14ac:dyDescent="0.25">
      <c r="A21" s="459" t="s">
        <v>66</v>
      </c>
      <c r="B21" s="458"/>
      <c r="C21" s="457"/>
      <c r="D21" s="456"/>
      <c r="E21" s="455"/>
      <c r="F21" s="454"/>
      <c r="G21" s="845"/>
      <c r="H21" s="453"/>
      <c r="I21" s="452"/>
    </row>
    <row r="22" spans="1:9" s="718" customFormat="1" x14ac:dyDescent="0.25">
      <c r="A22" s="459" t="s">
        <v>67</v>
      </c>
      <c r="B22" s="458" t="s">
        <v>175</v>
      </c>
      <c r="C22" s="714" t="s">
        <v>164</v>
      </c>
      <c r="D22" s="715">
        <v>37223</v>
      </c>
      <c r="E22" s="719" t="s">
        <v>57</v>
      </c>
      <c r="F22" s="454">
        <v>31.74</v>
      </c>
      <c r="G22" s="845" t="str">
        <f>IF(ISBLANK(F22),"",IF(F22&lt;=25.95,"KSM",IF(F22&lt;=27.35,"I A",IF(F22&lt;=29.24,"II A",IF(F22&lt;=31.74,"III A",IF(F22&lt;=33.74,"I JA",IF(F22&lt;=35.44,"II JA",IF(F22&lt;=36.74,"III JA"))))))))</f>
        <v>III A</v>
      </c>
      <c r="H22" s="716" t="s">
        <v>413</v>
      </c>
      <c r="I22" s="717"/>
    </row>
    <row r="23" spans="1:9" s="718" customFormat="1" x14ac:dyDescent="0.25">
      <c r="A23" s="459" t="s">
        <v>68</v>
      </c>
      <c r="B23" s="458" t="s">
        <v>232</v>
      </c>
      <c r="C23" s="714" t="s">
        <v>233</v>
      </c>
      <c r="D23" s="715">
        <v>37235</v>
      </c>
      <c r="E23" s="719" t="s">
        <v>78</v>
      </c>
      <c r="F23" s="454">
        <v>28.63</v>
      </c>
      <c r="G23" s="845" t="str">
        <f>IF(ISBLANK(F23),"",IF(F23&lt;=25.95,"KSM",IF(F23&lt;=27.35,"I A",IF(F23&lt;=29.24,"II A",IF(F23&lt;=31.74,"III A",IF(F23&lt;=33.74,"I JA",IF(F23&lt;=35.44,"II JA",IF(F23&lt;=36.74,"III JA"))))))))</f>
        <v>II A</v>
      </c>
      <c r="H23" s="716" t="s">
        <v>234</v>
      </c>
      <c r="I23" s="717" t="s">
        <v>418</v>
      </c>
    </row>
    <row r="24" spans="1:9" s="718" customFormat="1" x14ac:dyDescent="0.25">
      <c r="A24" s="459" t="s">
        <v>69</v>
      </c>
      <c r="B24" s="458" t="s">
        <v>79</v>
      </c>
      <c r="C24" s="714" t="s">
        <v>161</v>
      </c>
      <c r="D24" s="715">
        <v>37320</v>
      </c>
      <c r="E24" s="719" t="s">
        <v>26</v>
      </c>
      <c r="F24" s="454">
        <v>29.19</v>
      </c>
      <c r="G24" s="845" t="str">
        <f>IF(ISBLANK(F24),"",IF(F24&lt;=25.95,"KSM",IF(F24&lt;=27.35,"I A",IF(F24&lt;=29.24,"II A",IF(F24&lt;=31.74,"III A",IF(F24&lt;=33.74,"I JA",IF(F24&lt;=35.44,"II JA",IF(F24&lt;=36.74,"III JA"))))))))</f>
        <v>II A</v>
      </c>
      <c r="H24" s="716" t="s">
        <v>419</v>
      </c>
      <c r="I24" s="717"/>
    </row>
    <row r="25" spans="1:9" s="718" customFormat="1" x14ac:dyDescent="0.25">
      <c r="A25" s="459" t="s">
        <v>70</v>
      </c>
      <c r="B25" s="458" t="s">
        <v>93</v>
      </c>
      <c r="C25" s="714" t="s">
        <v>92</v>
      </c>
      <c r="D25" s="715">
        <v>37321</v>
      </c>
      <c r="E25" s="719" t="s">
        <v>1</v>
      </c>
      <c r="F25" s="454" t="s">
        <v>637</v>
      </c>
      <c r="G25" s="845"/>
      <c r="H25" s="716" t="s">
        <v>82</v>
      </c>
      <c r="I25" s="717"/>
    </row>
    <row r="26" spans="1:9" ht="6" customHeight="1" x14ac:dyDescent="0.25">
      <c r="A26" s="450"/>
      <c r="B26" s="449"/>
      <c r="C26" s="448"/>
      <c r="D26" s="447"/>
      <c r="E26" s="446"/>
      <c r="F26" s="445"/>
      <c r="G26" s="444"/>
      <c r="H26" s="443"/>
    </row>
    <row r="27" spans="1:9" ht="12.75" customHeight="1" x14ac:dyDescent="0.25">
      <c r="C27" s="477" t="s">
        <v>67</v>
      </c>
      <c r="D27" s="475" t="s">
        <v>160</v>
      </c>
      <c r="E27" s="476" t="s">
        <v>68</v>
      </c>
      <c r="H27" s="473"/>
    </row>
    <row r="28" spans="1:9" ht="6" customHeight="1" x14ac:dyDescent="0.25">
      <c r="C28" s="475"/>
      <c r="D28" s="475"/>
      <c r="E28" s="474"/>
      <c r="H28" s="473"/>
      <c r="I28" s="472"/>
    </row>
    <row r="29" spans="1:9" x14ac:dyDescent="0.25">
      <c r="A29" s="470" t="s">
        <v>99</v>
      </c>
      <c r="B29" s="471" t="s">
        <v>11</v>
      </c>
      <c r="C29" s="464" t="s">
        <v>10</v>
      </c>
      <c r="D29" s="470" t="s">
        <v>9</v>
      </c>
      <c r="E29" s="469" t="s">
        <v>8</v>
      </c>
      <c r="F29" s="468" t="s">
        <v>46</v>
      </c>
      <c r="G29" s="467" t="s">
        <v>6</v>
      </c>
      <c r="H29" s="466" t="s">
        <v>5</v>
      </c>
      <c r="I29" s="460"/>
    </row>
    <row r="30" spans="1:9" ht="15" customHeight="1" x14ac:dyDescent="0.25">
      <c r="A30" s="459"/>
      <c r="B30" s="465"/>
      <c r="C30" s="464"/>
      <c r="D30" s="463"/>
      <c r="E30" s="462"/>
      <c r="F30" s="454"/>
      <c r="G30" s="845"/>
      <c r="H30" s="461"/>
      <c r="I30" s="460"/>
    </row>
    <row r="31" spans="1:9" s="718" customFormat="1" x14ac:dyDescent="0.25">
      <c r="A31" s="459" t="s">
        <v>66</v>
      </c>
      <c r="B31" s="458" t="s">
        <v>172</v>
      </c>
      <c r="C31" s="714" t="s">
        <v>244</v>
      </c>
      <c r="D31" s="715">
        <v>37330</v>
      </c>
      <c r="E31" s="719" t="s">
        <v>57</v>
      </c>
      <c r="F31" s="454">
        <v>31.09</v>
      </c>
      <c r="G31" s="845" t="str">
        <f>IF(ISBLANK(F31),"",IF(F31&lt;=25.95,"KSM",IF(F31&lt;=27.35,"I A",IF(F31&lt;=29.24,"II A",IF(F31&lt;=31.74,"III A",IF(F31&lt;=33.74,"I JA",IF(F31&lt;=35.44,"II JA",IF(F31&lt;=36.74,"III JA"))))))))</f>
        <v>III A</v>
      </c>
      <c r="H31" s="716" t="s">
        <v>243</v>
      </c>
      <c r="I31" s="717"/>
    </row>
    <row r="32" spans="1:9" s="718" customFormat="1" x14ac:dyDescent="0.25">
      <c r="A32" s="459" t="s">
        <v>67</v>
      </c>
      <c r="B32" s="458" t="s">
        <v>193</v>
      </c>
      <c r="C32" s="714" t="s">
        <v>192</v>
      </c>
      <c r="D32" s="715">
        <v>37432</v>
      </c>
      <c r="E32" s="719" t="s">
        <v>357</v>
      </c>
      <c r="F32" s="454" t="s">
        <v>637</v>
      </c>
      <c r="G32" s="845"/>
      <c r="H32" s="716" t="s">
        <v>114</v>
      </c>
      <c r="I32" s="717"/>
    </row>
    <row r="33" spans="1:9" s="718" customFormat="1" x14ac:dyDescent="0.25">
      <c r="A33" s="459" t="s">
        <v>68</v>
      </c>
      <c r="B33" s="458" t="s">
        <v>162</v>
      </c>
      <c r="C33" s="714" t="s">
        <v>420</v>
      </c>
      <c r="D33" s="715">
        <v>37358</v>
      </c>
      <c r="E33" s="719" t="s">
        <v>57</v>
      </c>
      <c r="F33" s="454">
        <v>30.04</v>
      </c>
      <c r="G33" s="845" t="str">
        <f>IF(ISBLANK(F33),"",IF(F33&lt;=25.95,"KSM",IF(F33&lt;=27.35,"I A",IF(F33&lt;=29.24,"II A",IF(F33&lt;=31.74,"III A",IF(F33&lt;=33.74,"I JA",IF(F33&lt;=35.44,"II JA",IF(F33&lt;=36.74,"III JA"))))))))</f>
        <v>III A</v>
      </c>
      <c r="H33" s="716" t="s">
        <v>308</v>
      </c>
      <c r="I33" s="717"/>
    </row>
    <row r="34" spans="1:9" s="718" customFormat="1" x14ac:dyDescent="0.25">
      <c r="A34" s="459" t="s">
        <v>69</v>
      </c>
      <c r="B34" s="458" t="s">
        <v>414</v>
      </c>
      <c r="C34" s="714" t="s">
        <v>415</v>
      </c>
      <c r="D34" s="715">
        <v>37222</v>
      </c>
      <c r="E34" s="719" t="s">
        <v>416</v>
      </c>
      <c r="F34" s="454" t="s">
        <v>637</v>
      </c>
      <c r="G34" s="845"/>
      <c r="H34" s="716" t="s">
        <v>417</v>
      </c>
      <c r="I34" s="717"/>
    </row>
    <row r="35" spans="1:9" s="718" customFormat="1" x14ac:dyDescent="0.25">
      <c r="A35" s="459" t="s">
        <v>70</v>
      </c>
      <c r="B35" s="458" t="s">
        <v>42</v>
      </c>
      <c r="C35" s="714" t="s">
        <v>41</v>
      </c>
      <c r="D35" s="715">
        <v>37408</v>
      </c>
      <c r="E35" s="719" t="s">
        <v>1</v>
      </c>
      <c r="F35" s="454">
        <v>27.18</v>
      </c>
      <c r="G35" s="845" t="str">
        <f>IF(ISBLANK(F35),"",IF(F35&lt;=25.95,"KSM",IF(F35&lt;=27.35,"I A",IF(F35&lt;=29.24,"II A",IF(F35&lt;=31.74,"III A",IF(F35&lt;=33.74,"I JA",IF(F35&lt;=35.44,"II JA",IF(F35&lt;=36.74,"III JA"))))))))</f>
        <v>I A</v>
      </c>
      <c r="H35" s="716" t="s">
        <v>361</v>
      </c>
      <c r="I35" s="717" t="s">
        <v>423</v>
      </c>
    </row>
    <row r="36" spans="1:9" ht="6" customHeight="1" x14ac:dyDescent="0.25">
      <c r="A36" s="450"/>
      <c r="B36" s="449"/>
      <c r="C36" s="448"/>
      <c r="D36" s="447"/>
      <c r="E36" s="446"/>
      <c r="F36" s="445"/>
      <c r="G36" s="444"/>
      <c r="H36" s="443"/>
    </row>
    <row r="37" spans="1:9" ht="12.75" customHeight="1" x14ac:dyDescent="0.25">
      <c r="C37" s="477" t="s">
        <v>68</v>
      </c>
      <c r="D37" s="475" t="s">
        <v>160</v>
      </c>
      <c r="E37" s="476" t="s">
        <v>68</v>
      </c>
      <c r="H37" s="473"/>
    </row>
    <row r="38" spans="1:9" ht="6" customHeight="1" x14ac:dyDescent="0.25">
      <c r="C38" s="475"/>
      <c r="D38" s="475"/>
      <c r="E38" s="474"/>
      <c r="H38" s="473"/>
      <c r="I38" s="472"/>
    </row>
    <row r="39" spans="1:9" x14ac:dyDescent="0.25">
      <c r="A39" s="470" t="s">
        <v>99</v>
      </c>
      <c r="B39" s="471" t="s">
        <v>11</v>
      </c>
      <c r="C39" s="464" t="s">
        <v>10</v>
      </c>
      <c r="D39" s="470" t="s">
        <v>9</v>
      </c>
      <c r="E39" s="469" t="s">
        <v>8</v>
      </c>
      <c r="F39" s="468" t="s">
        <v>46</v>
      </c>
      <c r="G39" s="467" t="s">
        <v>6</v>
      </c>
      <c r="H39" s="466" t="s">
        <v>5</v>
      </c>
      <c r="I39" s="460"/>
    </row>
    <row r="40" spans="1:9" s="718" customFormat="1" ht="12.6" customHeight="1" x14ac:dyDescent="0.25">
      <c r="A40" s="459" t="s">
        <v>66</v>
      </c>
      <c r="B40" s="458" t="s">
        <v>38</v>
      </c>
      <c r="C40" s="714" t="s">
        <v>362</v>
      </c>
      <c r="D40" s="715">
        <v>37476</v>
      </c>
      <c r="E40" s="719" t="s">
        <v>86</v>
      </c>
      <c r="F40" s="454">
        <v>29.56</v>
      </c>
      <c r="G40" s="845"/>
      <c r="H40" s="716" t="s">
        <v>363</v>
      </c>
      <c r="I40" s="717"/>
    </row>
    <row r="41" spans="1:9" s="718" customFormat="1" x14ac:dyDescent="0.25">
      <c r="A41" s="459" t="s">
        <v>67</v>
      </c>
      <c r="B41" s="458" t="s">
        <v>185</v>
      </c>
      <c r="C41" s="714" t="s">
        <v>184</v>
      </c>
      <c r="D41" s="715">
        <v>37516</v>
      </c>
      <c r="E41" s="719" t="s">
        <v>365</v>
      </c>
      <c r="F41" s="454">
        <v>30.17</v>
      </c>
      <c r="G41" s="845" t="str">
        <f>IF(ISBLANK(F41),"",IF(F41&lt;=25.95,"KSM",IF(F41&lt;=27.35,"I A",IF(F41&lt;=29.24,"II A",IF(F41&lt;=31.74,"III A",IF(F41&lt;=33.74,"I JA",IF(F41&lt;=35.44,"II JA",IF(F41&lt;=36.74,"III JA"))))))))</f>
        <v>III A</v>
      </c>
      <c r="H41" s="716" t="s">
        <v>111</v>
      </c>
      <c r="I41" s="717"/>
    </row>
    <row r="42" spans="1:9" s="718" customFormat="1" x14ac:dyDescent="0.25">
      <c r="A42" s="459" t="s">
        <v>68</v>
      </c>
      <c r="B42" s="458" t="s">
        <v>190</v>
      </c>
      <c r="C42" s="714" t="s">
        <v>189</v>
      </c>
      <c r="D42" s="715">
        <v>37549</v>
      </c>
      <c r="E42" s="719" t="s">
        <v>1</v>
      </c>
      <c r="F42" s="454">
        <v>28.77</v>
      </c>
      <c r="G42" s="845" t="str">
        <f>IF(ISBLANK(F42),"",IF(F42&lt;=25.95,"KSM",IF(F42&lt;=27.35,"I A",IF(F42&lt;=29.24,"II A",IF(F42&lt;=31.74,"III A",IF(F42&lt;=33.74,"I JA",IF(F42&lt;=35.44,"II JA",IF(F42&lt;=36.74,"III JA"))))))))</f>
        <v>II A</v>
      </c>
      <c r="H42" s="716" t="s">
        <v>82</v>
      </c>
      <c r="I42" s="717"/>
    </row>
    <row r="43" spans="1:9" s="718" customFormat="1" x14ac:dyDescent="0.25">
      <c r="A43" s="459" t="s">
        <v>69</v>
      </c>
      <c r="B43" s="458" t="s">
        <v>421</v>
      </c>
      <c r="C43" s="714" t="s">
        <v>422</v>
      </c>
      <c r="D43" s="715">
        <v>37406</v>
      </c>
      <c r="E43" s="719" t="s">
        <v>57</v>
      </c>
      <c r="F43" s="454">
        <v>31.42</v>
      </c>
      <c r="G43" s="845" t="str">
        <f>IF(ISBLANK(F43),"",IF(F43&lt;=25.95,"KSM",IF(F43&lt;=27.35,"I A",IF(F43&lt;=29.24,"II A",IF(F43&lt;=31.74,"III A",IF(F43&lt;=33.74,"I JA",IF(F43&lt;=35.44,"II JA",IF(F43&lt;=36.74,"III JA"))))))))</f>
        <v>III A</v>
      </c>
      <c r="H43" s="716" t="s">
        <v>413</v>
      </c>
      <c r="I43" s="717"/>
    </row>
    <row r="44" spans="1:9" s="718" customFormat="1" ht="12.6" customHeight="1" x14ac:dyDescent="0.25">
      <c r="A44" s="459" t="s">
        <v>70</v>
      </c>
      <c r="B44" s="458" t="s">
        <v>77</v>
      </c>
      <c r="C44" s="714" t="s">
        <v>424</v>
      </c>
      <c r="D44" s="715">
        <v>37607</v>
      </c>
      <c r="E44" s="719" t="s">
        <v>1</v>
      </c>
      <c r="F44" s="454">
        <v>30.55</v>
      </c>
      <c r="G44" s="845" t="str">
        <f>IF(ISBLANK(F44),"",IF(F44&lt;=25.95,"KSM",IF(F44&lt;=27.35,"I A",IF(F44&lt;=29.24,"II A",IF(F44&lt;=31.74,"III A",IF(F44&lt;=33.74,"I JA",IF(F44&lt;=35.44,"II JA",IF(F44&lt;=36.74,"III JA"))))))))</f>
        <v>III A</v>
      </c>
      <c r="H44" s="716" t="s">
        <v>23</v>
      </c>
      <c r="I44" s="717"/>
    </row>
  </sheetData>
  <mergeCells count="3">
    <mergeCell ref="A1:G1"/>
    <mergeCell ref="A2:G2"/>
    <mergeCell ref="A3:G3"/>
  </mergeCells>
  <pageMargins left="0.51181102362204722" right="0.3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9"/>
  <sheetViews>
    <sheetView zoomScaleNormal="100" workbookViewId="0">
      <selection activeCell="A11" sqref="A11"/>
    </sheetView>
  </sheetViews>
  <sheetFormatPr defaultColWidth="9.109375" defaultRowHeight="13.2" x14ac:dyDescent="0.25"/>
  <cols>
    <col min="1" max="1" width="5.109375" style="439" customWidth="1"/>
    <col min="2" max="2" width="13.5546875" style="439" customWidth="1"/>
    <col min="3" max="3" width="15.44140625" style="439" customWidth="1"/>
    <col min="4" max="4" width="8.6640625" style="440" customWidth="1"/>
    <col min="5" max="5" width="10" style="440" customWidth="1"/>
    <col min="6" max="6" width="7.44140625" style="442" customWidth="1"/>
    <col min="7" max="7" width="6" style="441" customWidth="1"/>
    <col min="8" max="8" width="27.5546875" style="440" customWidth="1"/>
    <col min="9" max="9" width="3.6640625" style="439" hidden="1" customWidth="1"/>
    <col min="10" max="16384" width="9.109375" style="439"/>
  </cols>
  <sheetData>
    <row r="1" spans="1:9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9" s="273" customFormat="1" ht="20.399999999999999" x14ac:dyDescent="0.35">
      <c r="A2" s="858" t="s">
        <v>0</v>
      </c>
      <c r="B2" s="858"/>
      <c r="C2" s="858"/>
      <c r="D2" s="858"/>
      <c r="E2" s="858"/>
      <c r="F2" s="858"/>
      <c r="G2" s="858"/>
    </row>
    <row r="3" spans="1:9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H3" s="19" t="s">
        <v>324</v>
      </c>
    </row>
    <row r="4" spans="1:9" s="273" customFormat="1" ht="12.75" customHeight="1" x14ac:dyDescent="0.35">
      <c r="A4" s="735"/>
      <c r="B4" s="735"/>
      <c r="C4" s="735"/>
      <c r="D4" s="735"/>
      <c r="E4" s="735"/>
      <c r="F4" s="735"/>
      <c r="G4" s="735"/>
      <c r="H4" s="274" t="s">
        <v>1</v>
      </c>
    </row>
    <row r="5" spans="1:9" ht="12.75" customHeight="1" x14ac:dyDescent="0.25">
      <c r="B5" s="489" t="s">
        <v>356</v>
      </c>
      <c r="C5" s="488"/>
      <c r="D5" s="487" t="s">
        <v>355</v>
      </c>
      <c r="E5" s="439"/>
      <c r="G5" s="440"/>
      <c r="H5" s="439"/>
    </row>
    <row r="6" spans="1:9" s="267" customFormat="1" ht="8.25" customHeight="1" x14ac:dyDescent="0.25">
      <c r="E6" s="269"/>
      <c r="H6" s="268"/>
    </row>
    <row r="7" spans="1:9" ht="15.6" x14ac:dyDescent="0.3">
      <c r="B7" s="486" t="s">
        <v>329</v>
      </c>
      <c r="C7" s="485"/>
      <c r="D7" s="484"/>
      <c r="E7" s="483"/>
      <c r="F7" s="439"/>
      <c r="H7" s="482" t="s">
        <v>12</v>
      </c>
    </row>
    <row r="8" spans="1:9" ht="12.75" customHeight="1" x14ac:dyDescent="0.25"/>
    <row r="9" spans="1:9" ht="12.75" customHeight="1" x14ac:dyDescent="0.25">
      <c r="C9" s="477"/>
      <c r="D9" s="475"/>
      <c r="E9" s="476"/>
      <c r="H9" s="473"/>
    </row>
    <row r="10" spans="1:9" ht="6" customHeight="1" x14ac:dyDescent="0.25">
      <c r="C10" s="475"/>
      <c r="D10" s="475"/>
      <c r="E10" s="474"/>
      <c r="H10" s="473"/>
    </row>
    <row r="11" spans="1:9" x14ac:dyDescent="0.25">
      <c r="A11" s="470" t="s">
        <v>605</v>
      </c>
      <c r="B11" s="471" t="s">
        <v>11</v>
      </c>
      <c r="C11" s="464" t="s">
        <v>10</v>
      </c>
      <c r="D11" s="470" t="s">
        <v>9</v>
      </c>
      <c r="E11" s="469" t="s">
        <v>8</v>
      </c>
      <c r="F11" s="468" t="s">
        <v>46</v>
      </c>
      <c r="G11" s="467" t="s">
        <v>6</v>
      </c>
      <c r="H11" s="466" t="s">
        <v>5</v>
      </c>
      <c r="I11" s="460"/>
    </row>
    <row r="12" spans="1:9" s="718" customFormat="1" x14ac:dyDescent="0.25">
      <c r="A12" s="459" t="s">
        <v>22</v>
      </c>
      <c r="B12" s="720" t="s">
        <v>42</v>
      </c>
      <c r="C12" s="721" t="s">
        <v>41</v>
      </c>
      <c r="D12" s="715">
        <v>37408</v>
      </c>
      <c r="E12" s="722" t="s">
        <v>1</v>
      </c>
      <c r="F12" s="454">
        <v>27.18</v>
      </c>
      <c r="G12" s="845" t="str">
        <f t="shared" ref="G12:G25" si="0">IF(ISBLANK(F12),"",IF(F12&lt;=25.95,"KSM",IF(F12&lt;=27.35,"I A",IF(F12&lt;=29.24,"II A",IF(F12&lt;=31.74,"III A",IF(F12&lt;=33.74,"I JA",IF(F12&lt;=35.44,"II JA",IF(F12&lt;=36.74,"III JA"))))))))</f>
        <v>I A</v>
      </c>
      <c r="H12" s="716" t="s">
        <v>361</v>
      </c>
      <c r="I12" s="717" t="s">
        <v>423</v>
      </c>
    </row>
    <row r="13" spans="1:9" s="718" customFormat="1" x14ac:dyDescent="0.25">
      <c r="A13" s="459" t="s">
        <v>66</v>
      </c>
      <c r="B13" s="458" t="s">
        <v>159</v>
      </c>
      <c r="C13" s="714" t="s">
        <v>167</v>
      </c>
      <c r="D13" s="715">
        <v>36942</v>
      </c>
      <c r="E13" s="719" t="s">
        <v>136</v>
      </c>
      <c r="F13" s="454">
        <v>28.52</v>
      </c>
      <c r="G13" s="845" t="str">
        <f t="shared" si="0"/>
        <v>II A</v>
      </c>
      <c r="H13" s="716" t="s">
        <v>166</v>
      </c>
      <c r="I13" s="717"/>
    </row>
    <row r="14" spans="1:9" s="718" customFormat="1" x14ac:dyDescent="0.25">
      <c r="A14" s="459" t="s">
        <v>67</v>
      </c>
      <c r="B14" s="458" t="s">
        <v>232</v>
      </c>
      <c r="C14" s="714" t="s">
        <v>233</v>
      </c>
      <c r="D14" s="715">
        <v>37235</v>
      </c>
      <c r="E14" s="719" t="s">
        <v>78</v>
      </c>
      <c r="F14" s="454">
        <v>28.63</v>
      </c>
      <c r="G14" s="845" t="str">
        <f t="shared" si="0"/>
        <v>II A</v>
      </c>
      <c r="H14" s="716" t="s">
        <v>234</v>
      </c>
      <c r="I14" s="717" t="s">
        <v>418</v>
      </c>
    </row>
    <row r="15" spans="1:9" s="718" customFormat="1" x14ac:dyDescent="0.25">
      <c r="A15" s="459" t="s">
        <v>68</v>
      </c>
      <c r="B15" s="458" t="s">
        <v>190</v>
      </c>
      <c r="C15" s="714" t="s">
        <v>189</v>
      </c>
      <c r="D15" s="715">
        <v>37549</v>
      </c>
      <c r="E15" s="719" t="s">
        <v>1</v>
      </c>
      <c r="F15" s="454">
        <v>28.77</v>
      </c>
      <c r="G15" s="845" t="str">
        <f t="shared" si="0"/>
        <v>II A</v>
      </c>
      <c r="H15" s="716" t="s">
        <v>82</v>
      </c>
      <c r="I15" s="717"/>
    </row>
    <row r="16" spans="1:9" s="718" customFormat="1" x14ac:dyDescent="0.25">
      <c r="A16" s="459" t="s">
        <v>69</v>
      </c>
      <c r="B16" s="458" t="s">
        <v>411</v>
      </c>
      <c r="C16" s="714" t="s">
        <v>412</v>
      </c>
      <c r="D16" s="715">
        <v>37140</v>
      </c>
      <c r="E16" s="719" t="s">
        <v>57</v>
      </c>
      <c r="F16" s="454">
        <v>29.1</v>
      </c>
      <c r="G16" s="845" t="str">
        <f t="shared" si="0"/>
        <v>II A</v>
      </c>
      <c r="H16" s="716" t="s">
        <v>413</v>
      </c>
      <c r="I16" s="717"/>
    </row>
    <row r="17" spans="1:9" s="718" customFormat="1" x14ac:dyDescent="0.25">
      <c r="A17" s="459" t="s">
        <v>70</v>
      </c>
      <c r="B17" s="458" t="s">
        <v>79</v>
      </c>
      <c r="C17" s="714" t="s">
        <v>161</v>
      </c>
      <c r="D17" s="715">
        <v>37320</v>
      </c>
      <c r="E17" s="719" t="s">
        <v>26</v>
      </c>
      <c r="F17" s="454">
        <v>29.19</v>
      </c>
      <c r="G17" s="845" t="str">
        <f t="shared" si="0"/>
        <v>II A</v>
      </c>
      <c r="H17" s="716" t="s">
        <v>419</v>
      </c>
      <c r="I17" s="717"/>
    </row>
    <row r="18" spans="1:9" s="718" customFormat="1" x14ac:dyDescent="0.25">
      <c r="A18" s="459" t="s">
        <v>720</v>
      </c>
      <c r="B18" s="458" t="s">
        <v>38</v>
      </c>
      <c r="C18" s="714" t="s">
        <v>362</v>
      </c>
      <c r="D18" s="715">
        <v>37476</v>
      </c>
      <c r="E18" s="719" t="s">
        <v>86</v>
      </c>
      <c r="F18" s="454">
        <v>29.56</v>
      </c>
      <c r="G18" s="845" t="str">
        <f t="shared" si="0"/>
        <v>III A</v>
      </c>
      <c r="H18" s="716" t="s">
        <v>363</v>
      </c>
      <c r="I18" s="717"/>
    </row>
    <row r="19" spans="1:9" s="718" customFormat="1" x14ac:dyDescent="0.25">
      <c r="A19" s="459" t="s">
        <v>719</v>
      </c>
      <c r="B19" s="458" t="s">
        <v>232</v>
      </c>
      <c r="C19" s="714" t="s">
        <v>242</v>
      </c>
      <c r="D19" s="715">
        <v>37101</v>
      </c>
      <c r="E19" s="719" t="s">
        <v>58</v>
      </c>
      <c r="F19" s="454">
        <v>29.63</v>
      </c>
      <c r="G19" s="845" t="str">
        <f t="shared" si="0"/>
        <v>III A</v>
      </c>
      <c r="H19" s="716" t="s">
        <v>410</v>
      </c>
      <c r="I19" s="717"/>
    </row>
    <row r="20" spans="1:9" s="718" customFormat="1" x14ac:dyDescent="0.25">
      <c r="A20" s="459" t="s">
        <v>718</v>
      </c>
      <c r="B20" s="458" t="s">
        <v>162</v>
      </c>
      <c r="C20" s="714" t="s">
        <v>420</v>
      </c>
      <c r="D20" s="715">
        <v>37358</v>
      </c>
      <c r="E20" s="719" t="s">
        <v>57</v>
      </c>
      <c r="F20" s="454">
        <v>30.04</v>
      </c>
      <c r="G20" s="845" t="str">
        <f t="shared" si="0"/>
        <v>III A</v>
      </c>
      <c r="H20" s="716" t="s">
        <v>308</v>
      </c>
      <c r="I20" s="717"/>
    </row>
    <row r="21" spans="1:9" s="718" customFormat="1" x14ac:dyDescent="0.25">
      <c r="A21" s="459" t="s">
        <v>717</v>
      </c>
      <c r="B21" s="458" t="s">
        <v>185</v>
      </c>
      <c r="C21" s="714" t="s">
        <v>184</v>
      </c>
      <c r="D21" s="715">
        <v>37516</v>
      </c>
      <c r="E21" s="719" t="s">
        <v>365</v>
      </c>
      <c r="F21" s="454">
        <v>30.17</v>
      </c>
      <c r="G21" s="845" t="str">
        <f t="shared" si="0"/>
        <v>III A</v>
      </c>
      <c r="H21" s="716" t="s">
        <v>111</v>
      </c>
      <c r="I21" s="717"/>
    </row>
    <row r="22" spans="1:9" s="718" customFormat="1" x14ac:dyDescent="0.25">
      <c r="A22" s="459" t="s">
        <v>716</v>
      </c>
      <c r="B22" s="458" t="s">
        <v>77</v>
      </c>
      <c r="C22" s="714" t="s">
        <v>424</v>
      </c>
      <c r="D22" s="715">
        <v>37607</v>
      </c>
      <c r="E22" s="719" t="s">
        <v>1</v>
      </c>
      <c r="F22" s="454">
        <v>30.55</v>
      </c>
      <c r="G22" s="845" t="str">
        <f t="shared" si="0"/>
        <v>III A</v>
      </c>
      <c r="H22" s="716" t="s">
        <v>23</v>
      </c>
      <c r="I22" s="717"/>
    </row>
    <row r="23" spans="1:9" s="718" customFormat="1" x14ac:dyDescent="0.25">
      <c r="A23" s="459" t="s">
        <v>715</v>
      </c>
      <c r="B23" s="458" t="s">
        <v>172</v>
      </c>
      <c r="C23" s="714" t="s">
        <v>244</v>
      </c>
      <c r="D23" s="715">
        <v>37330</v>
      </c>
      <c r="E23" s="719" t="s">
        <v>57</v>
      </c>
      <c r="F23" s="454">
        <v>31.09</v>
      </c>
      <c r="G23" s="845" t="str">
        <f t="shared" si="0"/>
        <v>III A</v>
      </c>
      <c r="H23" s="716" t="s">
        <v>243</v>
      </c>
      <c r="I23" s="717"/>
    </row>
    <row r="24" spans="1:9" s="718" customFormat="1" x14ac:dyDescent="0.25">
      <c r="A24" s="459" t="s">
        <v>714</v>
      </c>
      <c r="B24" s="458" t="s">
        <v>421</v>
      </c>
      <c r="C24" s="714" t="s">
        <v>422</v>
      </c>
      <c r="D24" s="715">
        <v>37406</v>
      </c>
      <c r="E24" s="719" t="s">
        <v>57</v>
      </c>
      <c r="F24" s="454">
        <v>31.42</v>
      </c>
      <c r="G24" s="845" t="str">
        <f t="shared" si="0"/>
        <v>III A</v>
      </c>
      <c r="H24" s="716" t="s">
        <v>413</v>
      </c>
      <c r="I24" s="717"/>
    </row>
    <row r="25" spans="1:9" s="718" customFormat="1" ht="12.6" customHeight="1" x14ac:dyDescent="0.25">
      <c r="A25" s="459" t="s">
        <v>713</v>
      </c>
      <c r="B25" s="458" t="s">
        <v>175</v>
      </c>
      <c r="C25" s="714" t="s">
        <v>164</v>
      </c>
      <c r="D25" s="715">
        <v>37223</v>
      </c>
      <c r="E25" s="719" t="s">
        <v>57</v>
      </c>
      <c r="F25" s="454">
        <v>31.74</v>
      </c>
      <c r="G25" s="845" t="str">
        <f t="shared" si="0"/>
        <v>III A</v>
      </c>
      <c r="H25" s="716" t="s">
        <v>413</v>
      </c>
      <c r="I25" s="717"/>
    </row>
    <row r="26" spans="1:9" s="718" customFormat="1" x14ac:dyDescent="0.25">
      <c r="A26" s="459"/>
      <c r="B26" s="458" t="s">
        <v>271</v>
      </c>
      <c r="C26" s="714" t="s">
        <v>270</v>
      </c>
      <c r="D26" s="715">
        <v>36930</v>
      </c>
      <c r="E26" s="719" t="s">
        <v>57</v>
      </c>
      <c r="F26" s="454" t="s">
        <v>637</v>
      </c>
      <c r="G26" s="845"/>
      <c r="H26" s="716" t="s">
        <v>308</v>
      </c>
      <c r="I26" s="717"/>
    </row>
    <row r="27" spans="1:9" s="718" customFormat="1" x14ac:dyDescent="0.25">
      <c r="A27" s="459"/>
      <c r="B27" s="458" t="s">
        <v>93</v>
      </c>
      <c r="C27" s="714" t="s">
        <v>92</v>
      </c>
      <c r="D27" s="715">
        <v>37321</v>
      </c>
      <c r="E27" s="719" t="s">
        <v>1</v>
      </c>
      <c r="F27" s="454" t="s">
        <v>637</v>
      </c>
      <c r="G27" s="845"/>
      <c r="H27" s="716" t="s">
        <v>82</v>
      </c>
      <c r="I27" s="717"/>
    </row>
    <row r="28" spans="1:9" s="718" customFormat="1" x14ac:dyDescent="0.25">
      <c r="A28" s="459"/>
      <c r="B28" s="458" t="s">
        <v>193</v>
      </c>
      <c r="C28" s="714" t="s">
        <v>192</v>
      </c>
      <c r="D28" s="715">
        <v>37432</v>
      </c>
      <c r="E28" s="719" t="s">
        <v>357</v>
      </c>
      <c r="F28" s="454" t="s">
        <v>637</v>
      </c>
      <c r="G28" s="845"/>
      <c r="H28" s="716" t="s">
        <v>114</v>
      </c>
      <c r="I28" s="717"/>
    </row>
    <row r="29" spans="1:9" s="718" customFormat="1" ht="12.6" customHeight="1" x14ac:dyDescent="0.25">
      <c r="A29" s="459"/>
      <c r="B29" s="458" t="s">
        <v>414</v>
      </c>
      <c r="C29" s="714" t="s">
        <v>415</v>
      </c>
      <c r="D29" s="715">
        <v>37222</v>
      </c>
      <c r="E29" s="719" t="s">
        <v>416</v>
      </c>
      <c r="F29" s="454" t="s">
        <v>637</v>
      </c>
      <c r="G29" s="845"/>
      <c r="H29" s="716" t="s">
        <v>417</v>
      </c>
      <c r="I29" s="717"/>
    </row>
  </sheetData>
  <mergeCells count="3">
    <mergeCell ref="A1:G1"/>
    <mergeCell ref="A2:G2"/>
    <mergeCell ref="A3:G3"/>
  </mergeCells>
  <pageMargins left="0.51181102362204722" right="0.3" top="0.35433070866141736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47"/>
  <sheetViews>
    <sheetView zoomScaleNormal="100" workbookViewId="0">
      <selection activeCell="A13" sqref="A13"/>
    </sheetView>
  </sheetViews>
  <sheetFormatPr defaultColWidth="9.109375" defaultRowHeight="13.2" x14ac:dyDescent="0.25"/>
  <cols>
    <col min="1" max="1" width="5.109375" style="540" customWidth="1"/>
    <col min="2" max="2" width="10.6640625" style="535" customWidth="1"/>
    <col min="3" max="3" width="13.5546875" style="540" customWidth="1"/>
    <col min="4" max="4" width="9.33203125" style="536" customWidth="1"/>
    <col min="5" max="5" width="17.109375" style="539" customWidth="1"/>
    <col min="6" max="6" width="8.5546875" style="538" customWidth="1"/>
    <col min="7" max="7" width="5.6640625" style="537" customWidth="1"/>
    <col min="8" max="8" width="21.33203125" style="536" customWidth="1"/>
    <col min="9" max="9" width="5" style="535" hidden="1" customWidth="1"/>
    <col min="10" max="16384" width="9.109375" style="535"/>
  </cols>
  <sheetData>
    <row r="1" spans="1:8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8" s="273" customFormat="1" ht="20.399999999999999" x14ac:dyDescent="0.35">
      <c r="A2" s="858" t="s">
        <v>0</v>
      </c>
      <c r="B2" s="858"/>
      <c r="C2" s="858"/>
      <c r="D2" s="858"/>
      <c r="E2" s="858"/>
      <c r="F2" s="858"/>
      <c r="G2" s="858"/>
    </row>
    <row r="3" spans="1:8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H3" s="19" t="s">
        <v>324</v>
      </c>
    </row>
    <row r="4" spans="1:8" s="273" customFormat="1" ht="12.75" customHeight="1" x14ac:dyDescent="0.35">
      <c r="A4" s="576"/>
      <c r="B4" s="735"/>
      <c r="C4" s="576"/>
      <c r="D4" s="735"/>
      <c r="E4" s="735"/>
      <c r="F4" s="735"/>
      <c r="G4" s="735"/>
      <c r="H4" s="274" t="s">
        <v>1</v>
      </c>
    </row>
    <row r="5" spans="1:8" ht="12.75" customHeight="1" x14ac:dyDescent="0.25">
      <c r="B5" s="575" t="s">
        <v>267</v>
      </c>
      <c r="C5" s="574"/>
      <c r="D5" s="573" t="s">
        <v>266</v>
      </c>
      <c r="E5" s="535"/>
      <c r="F5" s="537"/>
      <c r="G5" s="536"/>
      <c r="H5" s="535"/>
    </row>
    <row r="6" spans="1:8" s="267" customFormat="1" ht="8.25" customHeight="1" x14ac:dyDescent="0.25">
      <c r="A6" s="571"/>
      <c r="C6" s="571"/>
      <c r="E6" s="269"/>
      <c r="H6" s="268"/>
    </row>
    <row r="7" spans="1:8" s="267" customFormat="1" ht="15.6" x14ac:dyDescent="0.3">
      <c r="A7" s="571"/>
      <c r="B7" s="572" t="s">
        <v>330</v>
      </c>
      <c r="C7" s="571"/>
      <c r="E7" s="269"/>
      <c r="G7" s="570"/>
      <c r="H7" s="569" t="s">
        <v>14</v>
      </c>
    </row>
    <row r="8" spans="1:8" ht="12.75" customHeight="1" x14ac:dyDescent="0.25"/>
    <row r="9" spans="1:8" ht="12.75" customHeight="1" x14ac:dyDescent="0.25">
      <c r="C9" s="552">
        <v>1</v>
      </c>
      <c r="D9" s="551" t="s">
        <v>160</v>
      </c>
      <c r="E9" s="731">
        <v>5</v>
      </c>
      <c r="H9" s="568"/>
    </row>
    <row r="10" spans="1:8" ht="6" customHeight="1" x14ac:dyDescent="0.25"/>
    <row r="11" spans="1:8" x14ac:dyDescent="0.25">
      <c r="A11" s="567" t="s">
        <v>99</v>
      </c>
      <c r="B11" s="566" t="s">
        <v>11</v>
      </c>
      <c r="C11" s="546" t="s">
        <v>10</v>
      </c>
      <c r="D11" s="565" t="s">
        <v>9</v>
      </c>
      <c r="E11" s="564" t="s">
        <v>8</v>
      </c>
      <c r="F11" s="563" t="s">
        <v>46</v>
      </c>
      <c r="G11" s="562" t="s">
        <v>6</v>
      </c>
      <c r="H11" s="561" t="s">
        <v>5</v>
      </c>
    </row>
    <row r="12" spans="1:8" ht="15" customHeight="1" x14ac:dyDescent="0.25">
      <c r="A12" s="548">
        <v>2</v>
      </c>
      <c r="B12" s="547" t="s">
        <v>224</v>
      </c>
      <c r="C12" s="546" t="s">
        <v>223</v>
      </c>
      <c r="D12" s="545">
        <v>38177</v>
      </c>
      <c r="E12" s="544" t="s">
        <v>58</v>
      </c>
      <c r="F12" s="543">
        <v>31.85</v>
      </c>
      <c r="G12" s="542"/>
      <c r="H12" s="541" t="s">
        <v>89</v>
      </c>
    </row>
    <row r="13" spans="1:8" ht="15" customHeight="1" x14ac:dyDescent="0.25">
      <c r="A13" s="548">
        <v>3</v>
      </c>
      <c r="B13" s="547" t="s">
        <v>516</v>
      </c>
      <c r="C13" s="546" t="s">
        <v>517</v>
      </c>
      <c r="D13" s="545">
        <v>38202</v>
      </c>
      <c r="E13" s="544" t="s">
        <v>496</v>
      </c>
      <c r="F13" s="543">
        <v>27.86</v>
      </c>
      <c r="G13" s="542" t="str">
        <f>IF(ISBLANK(F13),"",IF(F13&lt;=22.74,"KSM",IF(F13&lt;=23.64,"I A",IF(F13&lt;=24.84,"II A",IF(F13&lt;=26.64,"III A",IF(F13&lt;=28.34,"I JA",IF(F13&lt;=29.84,"II JA",IF(F13&lt;=31.24,"III JA"))))))))</f>
        <v>I JA</v>
      </c>
      <c r="H13" s="541" t="s">
        <v>497</v>
      </c>
    </row>
    <row r="14" spans="1:8" ht="15" customHeight="1" x14ac:dyDescent="0.25">
      <c r="A14" s="548">
        <v>4</v>
      </c>
      <c r="B14" s="547" t="s">
        <v>509</v>
      </c>
      <c r="C14" s="546" t="s">
        <v>550</v>
      </c>
      <c r="D14" s="545">
        <v>38330</v>
      </c>
      <c r="E14" s="544" t="s">
        <v>58</v>
      </c>
      <c r="F14" s="543">
        <v>31.54</v>
      </c>
      <c r="G14" s="542"/>
      <c r="H14" s="541" t="s">
        <v>129</v>
      </c>
    </row>
    <row r="15" spans="1:8" ht="15" customHeight="1" x14ac:dyDescent="0.25">
      <c r="A15" s="548">
        <v>5</v>
      </c>
      <c r="B15" s="547" t="s">
        <v>224</v>
      </c>
      <c r="C15" s="546" t="s">
        <v>519</v>
      </c>
      <c r="D15" s="545">
        <v>38504</v>
      </c>
      <c r="E15" s="544" t="s">
        <v>86</v>
      </c>
      <c r="F15" s="543">
        <v>29.32</v>
      </c>
      <c r="G15" s="542" t="str">
        <f>IF(ISBLANK(F15),"",IF(F15&lt;=22.74,"KSM",IF(F15&lt;=23.64,"I A",IF(F15&lt;=24.84,"II A",IF(F15&lt;=26.64,"III A",IF(F15&lt;=28.34,"I JA",IF(F15&lt;=29.84,"II JA",IF(F15&lt;=31.24,"III JA"))))))))</f>
        <v>II JA</v>
      </c>
      <c r="H15" s="541" t="s">
        <v>447</v>
      </c>
    </row>
    <row r="16" spans="1:8" ht="15" customHeight="1" x14ac:dyDescent="0.25">
      <c r="A16" s="548">
        <v>6</v>
      </c>
      <c r="B16" s="547" t="s">
        <v>508</v>
      </c>
      <c r="C16" s="546" t="s">
        <v>203</v>
      </c>
      <c r="D16" s="545" t="s">
        <v>552</v>
      </c>
      <c r="E16" s="544" t="s">
        <v>58</v>
      </c>
      <c r="F16" s="543" t="s">
        <v>637</v>
      </c>
      <c r="G16" s="542"/>
      <c r="H16" s="541" t="s">
        <v>89</v>
      </c>
    </row>
    <row r="17" spans="1:8" ht="6" customHeight="1" x14ac:dyDescent="0.25">
      <c r="A17" s="560"/>
      <c r="B17" s="559"/>
      <c r="C17" s="558"/>
      <c r="D17" s="557"/>
      <c r="E17" s="556"/>
      <c r="F17" s="555"/>
      <c r="G17" s="554"/>
      <c r="H17" s="553"/>
    </row>
    <row r="18" spans="1:8" ht="12.75" customHeight="1" x14ac:dyDescent="0.25">
      <c r="C18" s="552">
        <v>2</v>
      </c>
      <c r="D18" s="551" t="s">
        <v>160</v>
      </c>
      <c r="E18" s="731">
        <v>5</v>
      </c>
      <c r="H18" s="549"/>
    </row>
    <row r="19" spans="1:8" ht="6" customHeight="1" x14ac:dyDescent="0.25">
      <c r="C19" s="552"/>
      <c r="D19" s="551"/>
      <c r="E19" s="550"/>
      <c r="H19" s="549"/>
    </row>
    <row r="20" spans="1:8" ht="15" customHeight="1" x14ac:dyDescent="0.25">
      <c r="A20" s="548">
        <v>2</v>
      </c>
      <c r="B20" s="547" t="s">
        <v>537</v>
      </c>
      <c r="C20" s="546" t="s">
        <v>538</v>
      </c>
      <c r="D20" s="545">
        <v>37622</v>
      </c>
      <c r="E20" s="544" t="s">
        <v>492</v>
      </c>
      <c r="F20" s="543">
        <v>27.21</v>
      </c>
      <c r="G20" s="542" t="str">
        <f>IF(ISBLANK(F20),"",IF(F20&lt;=22.74,"KSM",IF(F20&lt;=23.64,"I A",IF(F20&lt;=24.84,"II A",IF(F20&lt;=26.64,"III A",IF(F20&lt;=28.34,"I JA",IF(F20&lt;=29.84,"II JA",IF(F20&lt;=31.24,"III JA"))))))))</f>
        <v>I JA</v>
      </c>
      <c r="H20" s="541" t="s">
        <v>493</v>
      </c>
    </row>
    <row r="21" spans="1:8" ht="15" customHeight="1" x14ac:dyDescent="0.25">
      <c r="A21" s="548">
        <v>3</v>
      </c>
      <c r="B21" s="547" t="s">
        <v>211</v>
      </c>
      <c r="C21" s="546" t="s">
        <v>210</v>
      </c>
      <c r="D21" s="545">
        <v>37634</v>
      </c>
      <c r="E21" s="544" t="s">
        <v>357</v>
      </c>
      <c r="F21" s="543">
        <v>25.25</v>
      </c>
      <c r="G21" s="542" t="str">
        <f>IF(ISBLANK(F21),"",IF(F21&lt;=22.74,"KSM",IF(F21&lt;=23.64,"I A",IF(F21&lt;=24.84,"II A",IF(F21&lt;=26.64,"III A",IF(F21&lt;=28.34,"I JA",IF(F21&lt;=29.84,"II JA",IF(F21&lt;=31.24,"III JA"))))))))</f>
        <v>III A</v>
      </c>
      <c r="H21" s="541" t="s">
        <v>114</v>
      </c>
    </row>
    <row r="22" spans="1:8" ht="15" customHeight="1" x14ac:dyDescent="0.25">
      <c r="A22" s="548">
        <v>4</v>
      </c>
      <c r="B22" s="547" t="s">
        <v>309</v>
      </c>
      <c r="C22" s="546" t="s">
        <v>96</v>
      </c>
      <c r="D22" s="545">
        <v>37635</v>
      </c>
      <c r="E22" s="544" t="s">
        <v>76</v>
      </c>
      <c r="F22" s="543" t="s">
        <v>637</v>
      </c>
      <c r="G22" s="542"/>
      <c r="H22" s="541" t="s">
        <v>482</v>
      </c>
    </row>
    <row r="23" spans="1:8" ht="15" customHeight="1" x14ac:dyDescent="0.25">
      <c r="A23" s="548">
        <v>5</v>
      </c>
      <c r="B23" s="547" t="s">
        <v>208</v>
      </c>
      <c r="C23" s="546" t="s">
        <v>207</v>
      </c>
      <c r="D23" s="545">
        <v>37645</v>
      </c>
      <c r="E23" s="544" t="s">
        <v>136</v>
      </c>
      <c r="F23" s="543">
        <v>25.12</v>
      </c>
      <c r="G23" s="542" t="str">
        <f>IF(ISBLANK(F23),"",IF(F23&lt;=22.74,"KSM",IF(F23&lt;=23.64,"I A",IF(F23&lt;=24.84,"II A",IF(F23&lt;=26.64,"III A",IF(F23&lt;=28.34,"I JA",IF(F23&lt;=29.84,"II JA",IF(F23&lt;=31.24,"III JA"))))))))</f>
        <v>III A</v>
      </c>
      <c r="H23" s="541" t="s">
        <v>131</v>
      </c>
    </row>
    <row r="24" spans="1:8" ht="15" customHeight="1" x14ac:dyDescent="0.25">
      <c r="A24" s="548">
        <v>6</v>
      </c>
      <c r="B24" s="547" t="s">
        <v>539</v>
      </c>
      <c r="C24" s="546" t="s">
        <v>540</v>
      </c>
      <c r="D24" s="545">
        <v>37740</v>
      </c>
      <c r="E24" s="544" t="s">
        <v>57</v>
      </c>
      <c r="F24" s="543">
        <v>24.94</v>
      </c>
      <c r="G24" s="542" t="str">
        <f>IF(ISBLANK(F24),"",IF(F24&lt;=22.74,"KSM",IF(F24&lt;=23.64,"I A",IF(F24&lt;=24.84,"II A",IF(F24&lt;=26.64,"III A",IF(F24&lt;=28.34,"I JA",IF(F24&lt;=29.84,"II JA",IF(F24&lt;=31.24,"III JA"))))))))</f>
        <v>III A</v>
      </c>
      <c r="H24" s="541" t="s">
        <v>289</v>
      </c>
    </row>
    <row r="25" spans="1:8" ht="6" customHeight="1" x14ac:dyDescent="0.25">
      <c r="A25" s="560"/>
      <c r="B25" s="559"/>
      <c r="C25" s="558"/>
      <c r="D25" s="557"/>
      <c r="E25" s="556"/>
      <c r="F25" s="555"/>
      <c r="G25" s="554"/>
      <c r="H25" s="553"/>
    </row>
    <row r="26" spans="1:8" ht="12.75" customHeight="1" x14ac:dyDescent="0.25">
      <c r="C26" s="552">
        <v>3</v>
      </c>
      <c r="D26" s="551" t="s">
        <v>160</v>
      </c>
      <c r="E26" s="731">
        <v>5</v>
      </c>
      <c r="H26" s="549"/>
    </row>
    <row r="27" spans="1:8" ht="6" customHeight="1" x14ac:dyDescent="0.25">
      <c r="C27" s="552"/>
      <c r="D27" s="551"/>
      <c r="E27" s="550"/>
      <c r="H27" s="549"/>
    </row>
    <row r="28" spans="1:8" ht="15" customHeight="1" x14ac:dyDescent="0.25">
      <c r="A28" s="548">
        <v>2</v>
      </c>
      <c r="B28" s="547" t="s">
        <v>71</v>
      </c>
      <c r="C28" s="546" t="s">
        <v>513</v>
      </c>
      <c r="D28" s="545">
        <v>37940</v>
      </c>
      <c r="E28" s="544" t="s">
        <v>76</v>
      </c>
      <c r="F28" s="543" t="s">
        <v>637</v>
      </c>
      <c r="G28" s="542"/>
      <c r="H28" s="541" t="s">
        <v>482</v>
      </c>
    </row>
    <row r="29" spans="1:8" ht="15" customHeight="1" x14ac:dyDescent="0.25">
      <c r="A29" s="548">
        <v>3</v>
      </c>
      <c r="B29" s="547" t="s">
        <v>547</v>
      </c>
      <c r="C29" s="546" t="s">
        <v>128</v>
      </c>
      <c r="D29" s="545">
        <v>38016</v>
      </c>
      <c r="E29" s="544" t="s">
        <v>58</v>
      </c>
      <c r="F29" s="543">
        <v>32.450000000000003</v>
      </c>
      <c r="G29" s="542"/>
      <c r="H29" s="541" t="s">
        <v>129</v>
      </c>
    </row>
    <row r="30" spans="1:8" ht="15" customHeight="1" x14ac:dyDescent="0.25">
      <c r="A30" s="548">
        <v>4</v>
      </c>
      <c r="B30" s="547" t="s">
        <v>291</v>
      </c>
      <c r="C30" s="546" t="s">
        <v>107</v>
      </c>
      <c r="D30" s="545">
        <v>38146</v>
      </c>
      <c r="E30" s="544" t="s">
        <v>58</v>
      </c>
      <c r="F30" s="543">
        <v>31.7</v>
      </c>
      <c r="G30" s="542"/>
      <c r="H30" s="541" t="s">
        <v>89</v>
      </c>
    </row>
    <row r="31" spans="1:8" ht="15" customHeight="1" x14ac:dyDescent="0.25">
      <c r="A31" s="548">
        <v>5</v>
      </c>
      <c r="B31" s="547" t="s">
        <v>19</v>
      </c>
      <c r="C31" s="546" t="s">
        <v>287</v>
      </c>
      <c r="D31" s="545">
        <v>37798</v>
      </c>
      <c r="E31" s="544" t="s">
        <v>57</v>
      </c>
      <c r="F31" s="543" t="s">
        <v>694</v>
      </c>
      <c r="G31" s="542"/>
      <c r="H31" s="342" t="s">
        <v>523</v>
      </c>
    </row>
    <row r="32" spans="1:8" ht="15" customHeight="1" x14ac:dyDescent="0.25">
      <c r="A32" s="548">
        <v>6</v>
      </c>
      <c r="B32" s="547" t="s">
        <v>71</v>
      </c>
      <c r="C32" s="546" t="s">
        <v>545</v>
      </c>
      <c r="D32" s="545">
        <v>37949</v>
      </c>
      <c r="E32" s="544" t="s">
        <v>1</v>
      </c>
      <c r="F32" s="543" t="s">
        <v>637</v>
      </c>
      <c r="G32" s="542"/>
      <c r="H32" s="541" t="s">
        <v>546</v>
      </c>
    </row>
    <row r="33" spans="1:9" ht="6" customHeight="1" x14ac:dyDescent="0.25">
      <c r="A33" s="560"/>
      <c r="B33" s="559"/>
      <c r="C33" s="558"/>
      <c r="D33" s="557"/>
      <c r="E33" s="556"/>
      <c r="F33" s="555"/>
      <c r="G33" s="554"/>
      <c r="H33" s="553"/>
    </row>
    <row r="34" spans="1:9" ht="12.75" customHeight="1" x14ac:dyDescent="0.25">
      <c r="C34" s="552">
        <v>4</v>
      </c>
      <c r="D34" s="551" t="s">
        <v>160</v>
      </c>
      <c r="E34" s="731">
        <v>5</v>
      </c>
      <c r="H34" s="549"/>
    </row>
    <row r="35" spans="1:9" ht="6" customHeight="1" x14ac:dyDescent="0.25">
      <c r="C35" s="552"/>
      <c r="D35" s="551"/>
      <c r="E35" s="550"/>
      <c r="H35" s="549"/>
    </row>
    <row r="37" spans="1:9" ht="15" customHeight="1" x14ac:dyDescent="0.25">
      <c r="A37" s="548">
        <v>3</v>
      </c>
      <c r="B37" s="547" t="s">
        <v>542</v>
      </c>
      <c r="C37" s="546" t="s">
        <v>543</v>
      </c>
      <c r="D37" s="545">
        <v>37756</v>
      </c>
      <c r="E37" s="544" t="s">
        <v>75</v>
      </c>
      <c r="F37" s="543" t="s">
        <v>637</v>
      </c>
      <c r="G37" s="542"/>
      <c r="H37" s="541" t="s">
        <v>452</v>
      </c>
    </row>
    <row r="38" spans="1:9" ht="15" customHeight="1" x14ac:dyDescent="0.25">
      <c r="A38" s="548">
        <v>4</v>
      </c>
      <c r="B38" s="547" t="s">
        <v>113</v>
      </c>
      <c r="C38" s="546" t="s">
        <v>212</v>
      </c>
      <c r="D38" s="545">
        <v>37832</v>
      </c>
      <c r="E38" s="544" t="s">
        <v>26</v>
      </c>
      <c r="F38" s="543">
        <v>26.96</v>
      </c>
      <c r="G38" s="542" t="str">
        <f>IF(ISBLANK(F38),"",IF(F38&lt;=22.74,"KSM",IF(F38&lt;=23.64,"I A",IF(F38&lt;=24.84,"II A",IF(F38&lt;=26.64,"III A",IF(F38&lt;=28.34,"I JA",IF(F38&lt;=29.84,"II JA",IF(F38&lt;=31.24,"III JA"))))))))</f>
        <v>I JA</v>
      </c>
      <c r="H38" s="541" t="s">
        <v>465</v>
      </c>
    </row>
    <row r="39" spans="1:9" ht="15" customHeight="1" x14ac:dyDescent="0.25">
      <c r="A39" s="548">
        <v>5</v>
      </c>
      <c r="B39" s="547" t="s">
        <v>132</v>
      </c>
      <c r="C39" s="546" t="s">
        <v>210</v>
      </c>
      <c r="D39" s="545">
        <v>37634</v>
      </c>
      <c r="E39" s="544" t="s">
        <v>357</v>
      </c>
      <c r="F39" s="543">
        <v>25.88</v>
      </c>
      <c r="G39" s="542" t="str">
        <f>IF(ISBLANK(F39),"",IF(F39&lt;=22.74,"KSM",IF(F39&lt;=23.64,"I A",IF(F39&lt;=24.84,"II A",IF(F39&lt;=26.64,"III A",IF(F39&lt;=28.34,"I JA",IF(F39&lt;=29.84,"II JA",IF(F39&lt;=31.24,"III JA"))))))))</f>
        <v>III A</v>
      </c>
      <c r="H39" s="541" t="s">
        <v>114</v>
      </c>
    </row>
    <row r="40" spans="1:9" ht="15" customHeight="1" x14ac:dyDescent="0.25">
      <c r="A40" s="548">
        <v>6</v>
      </c>
      <c r="B40" s="547" t="s">
        <v>511</v>
      </c>
      <c r="C40" s="546" t="s">
        <v>512</v>
      </c>
      <c r="D40" s="545">
        <v>37889</v>
      </c>
      <c r="E40" s="544" t="s">
        <v>86</v>
      </c>
      <c r="F40" s="543" t="s">
        <v>637</v>
      </c>
      <c r="G40" s="542"/>
      <c r="H40" s="541" t="s">
        <v>85</v>
      </c>
    </row>
    <row r="41" spans="1:9" ht="6" customHeight="1" x14ac:dyDescent="0.25">
      <c r="A41" s="560"/>
      <c r="B41" s="559"/>
      <c r="C41" s="558"/>
      <c r="D41" s="557"/>
      <c r="E41" s="556"/>
      <c r="F41" s="555"/>
      <c r="G41" s="554"/>
      <c r="H41" s="553"/>
    </row>
    <row r="42" spans="1:9" ht="12.75" customHeight="1" x14ac:dyDescent="0.25">
      <c r="C42" s="552">
        <v>5</v>
      </c>
      <c r="D42" s="551" t="s">
        <v>160</v>
      </c>
      <c r="E42" s="731">
        <v>5</v>
      </c>
      <c r="H42" s="549"/>
    </row>
    <row r="43" spans="1:9" ht="6" customHeight="1" x14ac:dyDescent="0.25">
      <c r="C43" s="552"/>
      <c r="D43" s="551"/>
      <c r="E43" s="550"/>
      <c r="H43" s="549"/>
    </row>
    <row r="44" spans="1:9" ht="15" customHeight="1" x14ac:dyDescent="0.25">
      <c r="A44" s="548">
        <v>3</v>
      </c>
      <c r="B44" s="547" t="s">
        <v>101</v>
      </c>
      <c r="C44" s="546" t="s">
        <v>100</v>
      </c>
      <c r="D44" s="545">
        <v>37837</v>
      </c>
      <c r="E44" s="544" t="s">
        <v>59</v>
      </c>
      <c r="F44" s="543">
        <v>25.38</v>
      </c>
      <c r="G44" s="542" t="str">
        <f>IF(ISBLANK(F44),"",IF(F44&lt;=22.74,"KSM",IF(F44&lt;=23.64,"I A",IF(F44&lt;=24.84,"II A",IF(F44&lt;=26.64,"III A",IF(F44&lt;=28.34,"I JA",IF(F44&lt;=29.84,"II JA",IF(F44&lt;=31.24,"III JA"))))))))</f>
        <v>III A</v>
      </c>
      <c r="H44" s="541" t="s">
        <v>20</v>
      </c>
      <c r="I44" s="535" t="s">
        <v>544</v>
      </c>
    </row>
    <row r="45" spans="1:9" ht="15" customHeight="1" x14ac:dyDescent="0.25">
      <c r="A45" s="548">
        <v>4</v>
      </c>
      <c r="B45" s="547" t="s">
        <v>231</v>
      </c>
      <c r="C45" s="546" t="s">
        <v>518</v>
      </c>
      <c r="D45" s="545">
        <v>38349</v>
      </c>
      <c r="E45" s="544" t="s">
        <v>1</v>
      </c>
      <c r="F45" s="543">
        <v>27.89</v>
      </c>
      <c r="G45" s="542" t="str">
        <f>IF(ISBLANK(F45),"",IF(F45&lt;=22.74,"KSM",IF(F45&lt;=23.64,"I A",IF(F45&lt;=24.84,"II A",IF(F45&lt;=26.64,"III A",IF(F45&lt;=28.34,"I JA",IF(F45&lt;=29.84,"II JA",IF(F45&lt;=31.24,"III JA"))))))))</f>
        <v>I JA</v>
      </c>
      <c r="H45" s="541" t="s">
        <v>282</v>
      </c>
      <c r="I45" s="535" t="s">
        <v>551</v>
      </c>
    </row>
    <row r="46" spans="1:9" ht="15" customHeight="1" x14ac:dyDescent="0.25">
      <c r="A46" s="548">
        <v>5</v>
      </c>
      <c r="B46" s="547" t="s">
        <v>198</v>
      </c>
      <c r="C46" s="546" t="s">
        <v>548</v>
      </c>
      <c r="D46" s="545">
        <v>38120</v>
      </c>
      <c r="E46" s="544" t="s">
        <v>1</v>
      </c>
      <c r="F46" s="543">
        <v>26.1</v>
      </c>
      <c r="G46" s="542" t="str">
        <f>IF(ISBLANK(F46),"",IF(F46&lt;=22.74,"KSM",IF(F46&lt;=23.64,"I A",IF(F46&lt;=24.84,"II A",IF(F46&lt;=26.64,"III A",IF(F46&lt;=28.34,"I JA",IF(F46&lt;=29.84,"II JA",IF(F46&lt;=31.24,"III JA"))))))))</f>
        <v>III A</v>
      </c>
      <c r="H46" s="541" t="s">
        <v>23</v>
      </c>
      <c r="I46" s="535" t="s">
        <v>549</v>
      </c>
    </row>
    <row r="47" spans="1:9" ht="15" customHeight="1" x14ac:dyDescent="0.25">
      <c r="A47" s="548">
        <v>6</v>
      </c>
      <c r="B47" s="547" t="s">
        <v>585</v>
      </c>
      <c r="C47" s="546" t="s">
        <v>586</v>
      </c>
      <c r="D47" s="545">
        <v>38004</v>
      </c>
      <c r="E47" s="544" t="s">
        <v>26</v>
      </c>
      <c r="F47" s="543">
        <v>25.03</v>
      </c>
      <c r="G47" s="542" t="str">
        <f>IF(ISBLANK(F47),"",IF(F47&lt;=22.74,"KSM",IF(F47&lt;=23.64,"I A",IF(F47&lt;=24.84,"II A",IF(F47&lt;=26.64,"III A",IF(F47&lt;=28.34,"I JA",IF(F47&lt;=29.84,"II JA",IF(F47&lt;=31.24,"III JA"))))))))</f>
        <v>III A</v>
      </c>
      <c r="H47" s="541" t="s">
        <v>265</v>
      </c>
      <c r="I47" s="535" t="s">
        <v>541</v>
      </c>
    </row>
  </sheetData>
  <mergeCells count="3"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33"/>
  <sheetViews>
    <sheetView zoomScaleNormal="100" workbookViewId="0">
      <selection activeCell="C14" sqref="C14"/>
    </sheetView>
  </sheetViews>
  <sheetFormatPr defaultColWidth="9.109375" defaultRowHeight="13.2" x14ac:dyDescent="0.25"/>
  <cols>
    <col min="1" max="1" width="5.109375" style="540" customWidth="1"/>
    <col min="2" max="2" width="10.6640625" style="535" customWidth="1"/>
    <col min="3" max="3" width="13.5546875" style="540" customWidth="1"/>
    <col min="4" max="4" width="9.33203125" style="536" customWidth="1"/>
    <col min="5" max="5" width="17.109375" style="539" customWidth="1"/>
    <col min="6" max="6" width="8.5546875" style="538" customWidth="1"/>
    <col min="7" max="7" width="5.6640625" style="537" customWidth="1"/>
    <col min="8" max="8" width="21.33203125" style="536" customWidth="1"/>
    <col min="9" max="9" width="5" style="535" hidden="1" customWidth="1"/>
    <col min="10" max="16384" width="9.109375" style="535"/>
  </cols>
  <sheetData>
    <row r="1" spans="1:9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9" s="273" customFormat="1" ht="20.399999999999999" x14ac:dyDescent="0.35">
      <c r="A2" s="858" t="s">
        <v>0</v>
      </c>
      <c r="B2" s="858"/>
      <c r="C2" s="858"/>
      <c r="D2" s="858"/>
      <c r="E2" s="858"/>
      <c r="F2" s="858"/>
      <c r="G2" s="858"/>
    </row>
    <row r="3" spans="1:9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H3" s="19" t="s">
        <v>324</v>
      </c>
    </row>
    <row r="4" spans="1:9" s="273" customFormat="1" ht="12.75" customHeight="1" x14ac:dyDescent="0.35">
      <c r="A4" s="576"/>
      <c r="B4" s="735"/>
      <c r="C4" s="576"/>
      <c r="D4" s="735"/>
      <c r="E4" s="735"/>
      <c r="F4" s="735"/>
      <c r="G4" s="735"/>
      <c r="H4" s="274" t="s">
        <v>1</v>
      </c>
    </row>
    <row r="5" spans="1:9" ht="12.75" customHeight="1" x14ac:dyDescent="0.25">
      <c r="B5" s="575" t="s">
        <v>267</v>
      </c>
      <c r="C5" s="574"/>
      <c r="D5" s="573" t="s">
        <v>266</v>
      </c>
      <c r="E5" s="535"/>
      <c r="F5" s="537"/>
      <c r="G5" s="536"/>
      <c r="H5" s="535"/>
    </row>
    <row r="6" spans="1:9" s="267" customFormat="1" ht="8.25" customHeight="1" x14ac:dyDescent="0.25">
      <c r="A6" s="571"/>
      <c r="C6" s="571"/>
      <c r="E6" s="269"/>
      <c r="H6" s="268"/>
    </row>
    <row r="7" spans="1:9" s="267" customFormat="1" ht="15.6" x14ac:dyDescent="0.3">
      <c r="A7" s="571"/>
      <c r="B7" s="572" t="s">
        <v>330</v>
      </c>
      <c r="C7" s="571"/>
      <c r="E7" s="269"/>
      <c r="G7" s="570"/>
      <c r="H7" s="569" t="s">
        <v>14</v>
      </c>
    </row>
    <row r="8" spans="1:9" ht="12.75" customHeight="1" x14ac:dyDescent="0.25"/>
    <row r="9" spans="1:9" ht="6" customHeight="1" x14ac:dyDescent="0.25"/>
    <row r="10" spans="1:9" x14ac:dyDescent="0.25">
      <c r="A10" s="567" t="s">
        <v>605</v>
      </c>
      <c r="B10" s="566" t="s">
        <v>11</v>
      </c>
      <c r="C10" s="546" t="s">
        <v>10</v>
      </c>
      <c r="D10" s="565" t="s">
        <v>9</v>
      </c>
      <c r="E10" s="564" t="s">
        <v>8</v>
      </c>
      <c r="F10" s="563" t="s">
        <v>46</v>
      </c>
      <c r="G10" s="562" t="s">
        <v>6</v>
      </c>
      <c r="H10" s="561" t="s">
        <v>5</v>
      </c>
    </row>
    <row r="11" spans="1:9" ht="15" customHeight="1" x14ac:dyDescent="0.25">
      <c r="A11" s="548">
        <v>1</v>
      </c>
      <c r="B11" s="547" t="s">
        <v>539</v>
      </c>
      <c r="C11" s="546" t="s">
        <v>540</v>
      </c>
      <c r="D11" s="545">
        <v>37740</v>
      </c>
      <c r="E11" s="544" t="s">
        <v>57</v>
      </c>
      <c r="F11" s="543">
        <v>24.94</v>
      </c>
      <c r="G11" s="542" t="str">
        <f t="shared" ref="G11:G22" si="0">IF(ISBLANK(F11),"",IF(F11&lt;=22.74,"KSM",IF(F11&lt;=23.64,"I A",IF(F11&lt;=24.84,"II A",IF(F11&lt;=26.64,"III A",IF(F11&lt;=28.34,"I JA",IF(F11&lt;=29.84,"II JA",IF(F11&lt;=31.24,"III JA"))))))))</f>
        <v>III A</v>
      </c>
      <c r="H11" s="541" t="s">
        <v>289</v>
      </c>
    </row>
    <row r="12" spans="1:9" ht="15" customHeight="1" x14ac:dyDescent="0.25">
      <c r="A12" s="548">
        <v>2</v>
      </c>
      <c r="B12" s="547" t="s">
        <v>585</v>
      </c>
      <c r="C12" s="546" t="s">
        <v>586</v>
      </c>
      <c r="D12" s="545">
        <v>38004</v>
      </c>
      <c r="E12" s="544" t="s">
        <v>26</v>
      </c>
      <c r="F12" s="543">
        <v>25.03</v>
      </c>
      <c r="G12" s="542" t="str">
        <f t="shared" si="0"/>
        <v>III A</v>
      </c>
      <c r="H12" s="541" t="s">
        <v>265</v>
      </c>
      <c r="I12" s="535" t="s">
        <v>541</v>
      </c>
    </row>
    <row r="13" spans="1:9" ht="15" customHeight="1" x14ac:dyDescent="0.25">
      <c r="A13" s="548">
        <v>3</v>
      </c>
      <c r="B13" s="547" t="s">
        <v>208</v>
      </c>
      <c r="C13" s="546" t="s">
        <v>207</v>
      </c>
      <c r="D13" s="545">
        <v>37645</v>
      </c>
      <c r="E13" s="544" t="s">
        <v>136</v>
      </c>
      <c r="F13" s="543">
        <v>25.12</v>
      </c>
      <c r="G13" s="542" t="str">
        <f t="shared" si="0"/>
        <v>III A</v>
      </c>
      <c r="H13" s="541" t="s">
        <v>131</v>
      </c>
    </row>
    <row r="14" spans="1:9" ht="15" customHeight="1" x14ac:dyDescent="0.25">
      <c r="A14" s="548">
        <v>4</v>
      </c>
      <c r="B14" s="547" t="s">
        <v>211</v>
      </c>
      <c r="C14" s="546" t="s">
        <v>210</v>
      </c>
      <c r="D14" s="545">
        <v>37634</v>
      </c>
      <c r="E14" s="544" t="s">
        <v>357</v>
      </c>
      <c r="F14" s="543">
        <v>25.25</v>
      </c>
      <c r="G14" s="542" t="str">
        <f t="shared" si="0"/>
        <v>III A</v>
      </c>
      <c r="H14" s="541" t="s">
        <v>114</v>
      </c>
    </row>
    <row r="15" spans="1:9" ht="15" customHeight="1" x14ac:dyDescent="0.25">
      <c r="A15" s="548">
        <v>5</v>
      </c>
      <c r="B15" s="547" t="s">
        <v>101</v>
      </c>
      <c r="C15" s="546" t="s">
        <v>100</v>
      </c>
      <c r="D15" s="545">
        <v>37837</v>
      </c>
      <c r="E15" s="544" t="s">
        <v>59</v>
      </c>
      <c r="F15" s="543">
        <v>25.38</v>
      </c>
      <c r="G15" s="542" t="str">
        <f t="shared" si="0"/>
        <v>III A</v>
      </c>
      <c r="H15" s="541" t="s">
        <v>20</v>
      </c>
      <c r="I15" s="535" t="s">
        <v>544</v>
      </c>
    </row>
    <row r="16" spans="1:9" ht="15" customHeight="1" x14ac:dyDescent="0.25">
      <c r="A16" s="548">
        <v>6</v>
      </c>
      <c r="B16" s="547" t="s">
        <v>132</v>
      </c>
      <c r="C16" s="546" t="s">
        <v>210</v>
      </c>
      <c r="D16" s="545">
        <v>37634</v>
      </c>
      <c r="E16" s="544" t="s">
        <v>357</v>
      </c>
      <c r="F16" s="543">
        <v>25.88</v>
      </c>
      <c r="G16" s="542" t="str">
        <f t="shared" si="0"/>
        <v>III A</v>
      </c>
      <c r="H16" s="541" t="s">
        <v>114</v>
      </c>
    </row>
    <row r="17" spans="1:9" ht="15" customHeight="1" x14ac:dyDescent="0.25">
      <c r="A17" s="548">
        <v>7</v>
      </c>
      <c r="B17" s="547" t="s">
        <v>198</v>
      </c>
      <c r="C17" s="546" t="s">
        <v>548</v>
      </c>
      <c r="D17" s="545">
        <v>38120</v>
      </c>
      <c r="E17" s="544" t="s">
        <v>1</v>
      </c>
      <c r="F17" s="543">
        <v>26.1</v>
      </c>
      <c r="G17" s="542" t="str">
        <f t="shared" si="0"/>
        <v>III A</v>
      </c>
      <c r="H17" s="541" t="s">
        <v>23</v>
      </c>
      <c r="I17" s="535" t="s">
        <v>549</v>
      </c>
    </row>
    <row r="18" spans="1:9" ht="15" customHeight="1" x14ac:dyDescent="0.25">
      <c r="A18" s="548">
        <v>8</v>
      </c>
      <c r="B18" s="547" t="s">
        <v>113</v>
      </c>
      <c r="C18" s="546" t="s">
        <v>212</v>
      </c>
      <c r="D18" s="545">
        <v>37832</v>
      </c>
      <c r="E18" s="544" t="s">
        <v>26</v>
      </c>
      <c r="F18" s="543">
        <v>26.96</v>
      </c>
      <c r="G18" s="542" t="str">
        <f t="shared" si="0"/>
        <v>I JA</v>
      </c>
      <c r="H18" s="541" t="s">
        <v>465</v>
      </c>
    </row>
    <row r="19" spans="1:9" ht="15" customHeight="1" x14ac:dyDescent="0.25">
      <c r="A19" s="548">
        <v>9</v>
      </c>
      <c r="B19" s="547" t="s">
        <v>537</v>
      </c>
      <c r="C19" s="546" t="s">
        <v>538</v>
      </c>
      <c r="D19" s="545">
        <v>37622</v>
      </c>
      <c r="E19" s="544" t="s">
        <v>492</v>
      </c>
      <c r="F19" s="543">
        <v>27.21</v>
      </c>
      <c r="G19" s="542" t="str">
        <f t="shared" si="0"/>
        <v>I JA</v>
      </c>
      <c r="H19" s="541" t="s">
        <v>493</v>
      </c>
    </row>
    <row r="20" spans="1:9" ht="15" customHeight="1" x14ac:dyDescent="0.25">
      <c r="A20" s="548">
        <v>10</v>
      </c>
      <c r="B20" s="547" t="s">
        <v>516</v>
      </c>
      <c r="C20" s="546" t="s">
        <v>517</v>
      </c>
      <c r="D20" s="545">
        <v>38202</v>
      </c>
      <c r="E20" s="544" t="s">
        <v>496</v>
      </c>
      <c r="F20" s="543">
        <v>27.86</v>
      </c>
      <c r="G20" s="542" t="str">
        <f t="shared" si="0"/>
        <v>I JA</v>
      </c>
      <c r="H20" s="541" t="s">
        <v>497</v>
      </c>
    </row>
    <row r="21" spans="1:9" ht="15" customHeight="1" x14ac:dyDescent="0.25">
      <c r="A21" s="548">
        <v>11</v>
      </c>
      <c r="B21" s="547" t="s">
        <v>231</v>
      </c>
      <c r="C21" s="546" t="s">
        <v>518</v>
      </c>
      <c r="D21" s="545">
        <v>38349</v>
      </c>
      <c r="E21" s="544" t="s">
        <v>1</v>
      </c>
      <c r="F21" s="543">
        <v>27.89</v>
      </c>
      <c r="G21" s="542" t="str">
        <f t="shared" si="0"/>
        <v>I JA</v>
      </c>
      <c r="H21" s="541" t="s">
        <v>282</v>
      </c>
      <c r="I21" s="535" t="s">
        <v>551</v>
      </c>
    </row>
    <row r="22" spans="1:9" ht="15" customHeight="1" x14ac:dyDescent="0.25">
      <c r="A22" s="548">
        <v>12</v>
      </c>
      <c r="B22" s="547" t="s">
        <v>224</v>
      </c>
      <c r="C22" s="546" t="s">
        <v>519</v>
      </c>
      <c r="D22" s="545">
        <v>38504</v>
      </c>
      <c r="E22" s="544" t="s">
        <v>86</v>
      </c>
      <c r="F22" s="543">
        <v>29.32</v>
      </c>
      <c r="G22" s="542" t="str">
        <f t="shared" si="0"/>
        <v>II JA</v>
      </c>
      <c r="H22" s="541" t="s">
        <v>447</v>
      </c>
    </row>
    <row r="23" spans="1:9" ht="15" customHeight="1" x14ac:dyDescent="0.25">
      <c r="A23" s="548">
        <v>13</v>
      </c>
      <c r="B23" s="547" t="s">
        <v>509</v>
      </c>
      <c r="C23" s="546" t="s">
        <v>550</v>
      </c>
      <c r="D23" s="545">
        <v>38330</v>
      </c>
      <c r="E23" s="544" t="s">
        <v>58</v>
      </c>
      <c r="F23" s="543">
        <v>31.54</v>
      </c>
      <c r="G23" s="542"/>
      <c r="H23" s="541" t="s">
        <v>129</v>
      </c>
    </row>
    <row r="24" spans="1:9" ht="15" customHeight="1" x14ac:dyDescent="0.25">
      <c r="A24" s="548">
        <v>14</v>
      </c>
      <c r="B24" s="547" t="s">
        <v>291</v>
      </c>
      <c r="C24" s="546" t="s">
        <v>107</v>
      </c>
      <c r="D24" s="545">
        <v>38146</v>
      </c>
      <c r="E24" s="544" t="s">
        <v>58</v>
      </c>
      <c r="F24" s="543">
        <v>31.7</v>
      </c>
      <c r="G24" s="542"/>
      <c r="H24" s="541" t="s">
        <v>89</v>
      </c>
    </row>
    <row r="25" spans="1:9" ht="15" customHeight="1" x14ac:dyDescent="0.25">
      <c r="A25" s="548">
        <v>15</v>
      </c>
      <c r="B25" s="547" t="s">
        <v>224</v>
      </c>
      <c r="C25" s="546" t="s">
        <v>223</v>
      </c>
      <c r="D25" s="545">
        <v>38177</v>
      </c>
      <c r="E25" s="544" t="s">
        <v>58</v>
      </c>
      <c r="F25" s="543">
        <v>31.85</v>
      </c>
      <c r="G25" s="542"/>
      <c r="H25" s="541" t="s">
        <v>89</v>
      </c>
    </row>
    <row r="26" spans="1:9" ht="15" customHeight="1" x14ac:dyDescent="0.25">
      <c r="A26" s="548">
        <v>16</v>
      </c>
      <c r="B26" s="547" t="s">
        <v>547</v>
      </c>
      <c r="C26" s="546" t="s">
        <v>128</v>
      </c>
      <c r="D26" s="545">
        <v>38016</v>
      </c>
      <c r="E26" s="544" t="s">
        <v>58</v>
      </c>
      <c r="F26" s="543">
        <v>32.450000000000003</v>
      </c>
      <c r="G26" s="542"/>
      <c r="H26" s="541" t="s">
        <v>129</v>
      </c>
    </row>
    <row r="27" spans="1:9" ht="15" customHeight="1" x14ac:dyDescent="0.25">
      <c r="A27" s="548"/>
      <c r="B27" s="547" t="s">
        <v>19</v>
      </c>
      <c r="C27" s="546" t="s">
        <v>287</v>
      </c>
      <c r="D27" s="545">
        <v>37798</v>
      </c>
      <c r="E27" s="544" t="s">
        <v>57</v>
      </c>
      <c r="F27" s="543" t="s">
        <v>694</v>
      </c>
      <c r="G27" s="542"/>
      <c r="H27" s="342" t="s">
        <v>523</v>
      </c>
    </row>
    <row r="28" spans="1:9" ht="15" customHeight="1" x14ac:dyDescent="0.25">
      <c r="A28" s="548"/>
      <c r="B28" s="547" t="s">
        <v>508</v>
      </c>
      <c r="C28" s="546" t="s">
        <v>203</v>
      </c>
      <c r="D28" s="545" t="s">
        <v>552</v>
      </c>
      <c r="E28" s="544" t="s">
        <v>58</v>
      </c>
      <c r="F28" s="543" t="s">
        <v>637</v>
      </c>
      <c r="G28" s="542"/>
      <c r="H28" s="541" t="s">
        <v>89</v>
      </c>
    </row>
    <row r="29" spans="1:9" ht="15" customHeight="1" x14ac:dyDescent="0.25">
      <c r="A29" s="548"/>
      <c r="B29" s="547" t="s">
        <v>71</v>
      </c>
      <c r="C29" s="546" t="s">
        <v>545</v>
      </c>
      <c r="D29" s="545">
        <v>37949</v>
      </c>
      <c r="E29" s="544" t="s">
        <v>1</v>
      </c>
      <c r="F29" s="543" t="s">
        <v>637</v>
      </c>
      <c r="G29" s="542"/>
      <c r="H29" s="541" t="s">
        <v>546</v>
      </c>
    </row>
    <row r="30" spans="1:9" ht="15" customHeight="1" x14ac:dyDescent="0.25">
      <c r="A30" s="548"/>
      <c r="B30" s="547" t="s">
        <v>511</v>
      </c>
      <c r="C30" s="546" t="s">
        <v>512</v>
      </c>
      <c r="D30" s="545">
        <v>37889</v>
      </c>
      <c r="E30" s="544" t="s">
        <v>86</v>
      </c>
      <c r="F30" s="543" t="s">
        <v>637</v>
      </c>
      <c r="G30" s="542"/>
      <c r="H30" s="541" t="s">
        <v>85</v>
      </c>
    </row>
    <row r="31" spans="1:9" ht="15" customHeight="1" x14ac:dyDescent="0.25">
      <c r="A31" s="548"/>
      <c r="B31" s="547" t="s">
        <v>309</v>
      </c>
      <c r="C31" s="546" t="s">
        <v>96</v>
      </c>
      <c r="D31" s="545">
        <v>37635</v>
      </c>
      <c r="E31" s="544" t="s">
        <v>76</v>
      </c>
      <c r="F31" s="543" t="s">
        <v>637</v>
      </c>
      <c r="G31" s="542"/>
      <c r="H31" s="541" t="s">
        <v>482</v>
      </c>
    </row>
    <row r="32" spans="1:9" ht="15" customHeight="1" x14ac:dyDescent="0.25">
      <c r="A32" s="548"/>
      <c r="B32" s="547" t="s">
        <v>542</v>
      </c>
      <c r="C32" s="546" t="s">
        <v>543</v>
      </c>
      <c r="D32" s="545">
        <v>37756</v>
      </c>
      <c r="E32" s="544" t="s">
        <v>75</v>
      </c>
      <c r="F32" s="543" t="s">
        <v>637</v>
      </c>
      <c r="G32" s="542"/>
      <c r="H32" s="541" t="s">
        <v>452</v>
      </c>
    </row>
    <row r="33" spans="1:8" ht="15" customHeight="1" x14ac:dyDescent="0.25">
      <c r="A33" s="548"/>
      <c r="B33" s="547" t="s">
        <v>71</v>
      </c>
      <c r="C33" s="546" t="s">
        <v>513</v>
      </c>
      <c r="D33" s="545">
        <v>37940</v>
      </c>
      <c r="E33" s="544" t="s">
        <v>76</v>
      </c>
      <c r="F33" s="543" t="s">
        <v>637</v>
      </c>
      <c r="G33" s="542"/>
      <c r="H33" s="541" t="s">
        <v>482</v>
      </c>
    </row>
  </sheetData>
  <mergeCells count="3"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67"/>
  <sheetViews>
    <sheetView zoomScaleNormal="100" workbookViewId="0">
      <selection activeCell="H63" sqref="H63"/>
    </sheetView>
  </sheetViews>
  <sheetFormatPr defaultColWidth="9.109375" defaultRowHeight="13.2" x14ac:dyDescent="0.25"/>
  <cols>
    <col min="1" max="1" width="4.44140625" style="228" customWidth="1"/>
    <col min="2" max="2" width="13" style="228" customWidth="1"/>
    <col min="3" max="3" width="15.6640625" style="228" customWidth="1"/>
    <col min="4" max="5" width="9.6640625" style="229" customWidth="1"/>
    <col min="6" max="6" width="8" style="231" customWidth="1"/>
    <col min="7" max="7" width="6.88671875" style="230" customWidth="1"/>
    <col min="8" max="8" width="20.5546875" style="229" customWidth="1"/>
    <col min="9" max="9" width="5.6640625" style="228" hidden="1" customWidth="1"/>
    <col min="10" max="10" width="3.6640625" style="228" bestFit="1" customWidth="1"/>
    <col min="11" max="16384" width="9.109375" style="228"/>
  </cols>
  <sheetData>
    <row r="1" spans="1:9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9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9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H3" s="19" t="s">
        <v>324</v>
      </c>
    </row>
    <row r="4" spans="1:9" s="52" customFormat="1" ht="12.75" customHeight="1" x14ac:dyDescent="0.35">
      <c r="A4" s="732"/>
      <c r="B4" s="732"/>
      <c r="C4" s="732"/>
      <c r="D4" s="732"/>
      <c r="E4" s="732"/>
      <c r="F4" s="732"/>
      <c r="G4" s="732"/>
      <c r="H4" s="61" t="s">
        <v>1</v>
      </c>
    </row>
    <row r="5" spans="1:9" ht="12.75" customHeight="1" x14ac:dyDescent="0.25">
      <c r="B5" s="425" t="s">
        <v>261</v>
      </c>
      <c r="C5" s="534"/>
      <c r="D5" s="99" t="s">
        <v>204</v>
      </c>
      <c r="E5" s="228"/>
      <c r="F5" s="230"/>
      <c r="G5" s="229"/>
      <c r="H5" s="228"/>
    </row>
    <row r="6" spans="1:9" s="254" customFormat="1" ht="8.25" customHeight="1" x14ac:dyDescent="0.25">
      <c r="E6" s="256"/>
      <c r="H6" s="255"/>
    </row>
    <row r="7" spans="1:9" ht="15.6" x14ac:dyDescent="0.3">
      <c r="A7" s="530"/>
      <c r="B7" s="533" t="s">
        <v>331</v>
      </c>
      <c r="C7" s="532"/>
      <c r="D7" s="531"/>
      <c r="E7" s="531"/>
      <c r="G7" s="229"/>
      <c r="H7" s="158" t="s">
        <v>12</v>
      </c>
    </row>
    <row r="8" spans="1:9" ht="7.2" customHeight="1" x14ac:dyDescent="0.25"/>
    <row r="9" spans="1:9" ht="12.75" customHeight="1" x14ac:dyDescent="0.25">
      <c r="C9" s="248">
        <v>1</v>
      </c>
      <c r="D9" s="248" t="s">
        <v>160</v>
      </c>
      <c r="E9" s="247">
        <v>8</v>
      </c>
      <c r="H9" s="530"/>
    </row>
    <row r="10" spans="1:9" ht="6" customHeight="1" x14ac:dyDescent="0.25">
      <c r="E10" s="490"/>
    </row>
    <row r="11" spans="1:9" s="249" customFormat="1" x14ac:dyDescent="0.25">
      <c r="A11" s="96" t="s">
        <v>99</v>
      </c>
      <c r="B11" s="529" t="s">
        <v>11</v>
      </c>
      <c r="C11" s="344" t="s">
        <v>10</v>
      </c>
      <c r="D11" s="528" t="s">
        <v>9</v>
      </c>
      <c r="E11" s="527" t="s">
        <v>8</v>
      </c>
      <c r="F11" s="526" t="s">
        <v>46</v>
      </c>
      <c r="G11" s="525" t="s">
        <v>6</v>
      </c>
      <c r="H11" s="524" t="s">
        <v>5</v>
      </c>
    </row>
    <row r="12" spans="1:9" s="249" customFormat="1" ht="15" customHeight="1" x14ac:dyDescent="0.25">
      <c r="A12" s="851" t="s">
        <v>536</v>
      </c>
      <c r="B12" s="345" t="s">
        <v>110</v>
      </c>
      <c r="C12" s="344" t="s">
        <v>525</v>
      </c>
      <c r="D12" s="511">
        <v>36877</v>
      </c>
      <c r="E12" s="510" t="s">
        <v>1</v>
      </c>
      <c r="F12" s="509">
        <v>25.38</v>
      </c>
      <c r="G12" s="508" t="str">
        <f>IF(ISBLANK(F12),"",IF(F12&lt;=22.74,"KSM",IF(F12&lt;=23.64,"I A",IF(F12&lt;=24.84,"II A",IF(F12&lt;=26.64,"III A",IF(F12&lt;=28.34,"I JA",IF(F12&lt;=29.84,"II JA",IF(F12&lt;=31.24,"III JA"))))))))</f>
        <v>III A</v>
      </c>
      <c r="H12" s="342" t="s">
        <v>23</v>
      </c>
      <c r="I12" s="249" t="s">
        <v>17</v>
      </c>
    </row>
    <row r="13" spans="1:9" s="249" customFormat="1" ht="15" customHeight="1" x14ac:dyDescent="0.25">
      <c r="A13" s="851" t="s">
        <v>536</v>
      </c>
      <c r="B13" s="345" t="s">
        <v>522</v>
      </c>
      <c r="C13" s="344" t="s">
        <v>280</v>
      </c>
      <c r="D13" s="511">
        <v>36393</v>
      </c>
      <c r="E13" s="510" t="s">
        <v>57</v>
      </c>
      <c r="F13" s="509">
        <v>24.5</v>
      </c>
      <c r="G13" s="508" t="str">
        <f>IF(ISBLANK(F13),"",IF(F13&lt;=22.74,"KSM",IF(F13&lt;=23.64,"I A",IF(F13&lt;=24.84,"II A",IF(F13&lt;=26.64,"III A",IF(F13&lt;=28.34,"I JA",IF(F13&lt;=29.84,"II JA",IF(F13&lt;=31.24,"III JA"))))))))</f>
        <v>II A</v>
      </c>
      <c r="H13" s="342" t="s">
        <v>523</v>
      </c>
      <c r="I13" s="249" t="s">
        <v>524</v>
      </c>
    </row>
    <row r="14" spans="1:9" s="249" customFormat="1" ht="15" customHeight="1" x14ac:dyDescent="0.25">
      <c r="A14" s="851" t="s">
        <v>536</v>
      </c>
      <c r="B14" s="345" t="s">
        <v>260</v>
      </c>
      <c r="C14" s="344" t="s">
        <v>259</v>
      </c>
      <c r="D14" s="511">
        <v>36179</v>
      </c>
      <c r="E14" s="510" t="s">
        <v>1</v>
      </c>
      <c r="F14" s="509">
        <v>22.83</v>
      </c>
      <c r="G14" s="508" t="str">
        <f>IF(ISBLANK(F14),"",IF(F14&lt;=22.74,"KSM",IF(F14&lt;=23.64,"I A",IF(F14&lt;=24.84,"II A",IF(F14&lt;=26.64,"III A",IF(F14&lt;=28.34,"I JA",IF(F14&lt;=29.84,"II JA",IF(F14&lt;=31.24,"III JA"))))))))</f>
        <v>I A</v>
      </c>
      <c r="H14" s="342" t="s">
        <v>721</v>
      </c>
    </row>
    <row r="15" spans="1:9" s="249" customFormat="1" ht="6" customHeight="1" x14ac:dyDescent="0.25">
      <c r="A15" s="523"/>
      <c r="B15" s="522"/>
      <c r="C15" s="521"/>
      <c r="D15" s="520"/>
      <c r="E15" s="519"/>
      <c r="F15" s="518"/>
      <c r="G15" s="517"/>
      <c r="H15" s="516"/>
    </row>
    <row r="16" spans="1:9" s="249" customFormat="1" ht="12.75" customHeight="1" x14ac:dyDescent="0.25">
      <c r="C16" s="515">
        <v>2</v>
      </c>
      <c r="D16" s="515" t="s">
        <v>160</v>
      </c>
      <c r="E16" s="514">
        <v>8</v>
      </c>
      <c r="F16" s="513"/>
      <c r="G16" s="512"/>
      <c r="H16" s="435"/>
    </row>
    <row r="17" spans="1:8" s="249" customFormat="1" ht="6" customHeight="1" x14ac:dyDescent="0.25">
      <c r="C17" s="515"/>
      <c r="D17" s="515"/>
      <c r="E17" s="514"/>
      <c r="F17" s="513"/>
      <c r="G17" s="512"/>
      <c r="H17" s="435"/>
    </row>
    <row r="18" spans="1:8" s="249" customFormat="1" ht="15" customHeight="1" x14ac:dyDescent="0.25">
      <c r="A18" s="438">
        <v>3</v>
      </c>
      <c r="B18" s="345" t="s">
        <v>494</v>
      </c>
      <c r="C18" s="344" t="s">
        <v>495</v>
      </c>
      <c r="D18" s="511">
        <v>36975</v>
      </c>
      <c r="E18" s="510" t="s">
        <v>496</v>
      </c>
      <c r="F18" s="509">
        <v>26.26</v>
      </c>
      <c r="G18" s="508" t="str">
        <f>IF(ISBLANK(F18),"",IF(F18&lt;=22.74,"KSM",IF(F18&lt;=23.64,"I A",IF(F18&lt;=24.84,"II A",IF(F18&lt;=26.64,"III A",IF(F18&lt;=28.34,"I JA",IF(F18&lt;=29.84,"II JA",IF(F18&lt;=31.24,"III JA"))))))))</f>
        <v>III A</v>
      </c>
      <c r="H18" s="342" t="s">
        <v>497</v>
      </c>
    </row>
    <row r="19" spans="1:8" s="249" customFormat="1" ht="15" customHeight="1" x14ac:dyDescent="0.25">
      <c r="A19" s="438">
        <v>4</v>
      </c>
      <c r="B19" s="345" t="s">
        <v>527</v>
      </c>
      <c r="C19" s="344" t="s">
        <v>528</v>
      </c>
      <c r="D19" s="511">
        <v>37026</v>
      </c>
      <c r="E19" s="510" t="s">
        <v>58</v>
      </c>
      <c r="F19" s="509">
        <v>24.61</v>
      </c>
      <c r="G19" s="508" t="str">
        <f>IF(ISBLANK(F19),"",IF(F19&lt;=22.74,"KSM",IF(F19&lt;=23.64,"I A",IF(F19&lt;=24.84,"II A",IF(F19&lt;=26.64,"III A",IF(F19&lt;=28.34,"I JA",IF(F19&lt;=29.84,"II JA",IF(F19&lt;=31.24,"III JA"))))))))</f>
        <v>II A</v>
      </c>
      <c r="H19" s="342" t="s">
        <v>129</v>
      </c>
    </row>
    <row r="20" spans="1:8" s="249" customFormat="1" ht="15" customHeight="1" x14ac:dyDescent="0.25">
      <c r="A20" s="438">
        <v>5</v>
      </c>
      <c r="B20" s="345" t="s">
        <v>19</v>
      </c>
      <c r="C20" s="344" t="s">
        <v>498</v>
      </c>
      <c r="D20" s="511">
        <v>37069</v>
      </c>
      <c r="E20" s="510" t="s">
        <v>496</v>
      </c>
      <c r="F20" s="509">
        <v>24.5</v>
      </c>
      <c r="G20" s="508" t="str">
        <f>IF(ISBLANK(F20),"",IF(F20&lt;=22.74,"KSM",IF(F20&lt;=23.64,"I A",IF(F20&lt;=24.84,"II A",IF(F20&lt;=26.64,"III A",IF(F20&lt;=28.34,"I JA",IF(F20&lt;=29.84,"II JA",IF(F20&lt;=31.24,"III JA"))))))))</f>
        <v>II A</v>
      </c>
      <c r="H20" s="342" t="s">
        <v>497</v>
      </c>
    </row>
    <row r="21" spans="1:8" s="249" customFormat="1" ht="15" customHeight="1" x14ac:dyDescent="0.25">
      <c r="A21" s="438">
        <v>6</v>
      </c>
      <c r="B21" s="345" t="s">
        <v>281</v>
      </c>
      <c r="C21" s="344" t="s">
        <v>530</v>
      </c>
      <c r="D21" s="511">
        <v>37125</v>
      </c>
      <c r="E21" s="510" t="s">
        <v>104</v>
      </c>
      <c r="F21" s="509">
        <v>24.79</v>
      </c>
      <c r="G21" s="508" t="str">
        <f>IF(ISBLANK(F21),"",IF(F21&lt;=22.74,"KSM",IF(F21&lt;=23.64,"I A",IF(F21&lt;=24.84,"II A",IF(F21&lt;=26.64,"III A",IF(F21&lt;=28.34,"I JA",IF(F21&lt;=29.84,"II JA",IF(F21&lt;=31.24,"III JA"))))))))</f>
        <v>II A</v>
      </c>
      <c r="H21" s="342" t="s">
        <v>103</v>
      </c>
    </row>
    <row r="22" spans="1:8" s="249" customFormat="1" ht="6" customHeight="1" x14ac:dyDescent="0.25">
      <c r="A22" s="523"/>
      <c r="B22" s="522"/>
      <c r="C22" s="521"/>
      <c r="D22" s="520"/>
      <c r="E22" s="519"/>
      <c r="F22" s="518"/>
      <c r="G22" s="517"/>
      <c r="H22" s="516"/>
    </row>
    <row r="23" spans="1:8" s="249" customFormat="1" ht="12.75" customHeight="1" x14ac:dyDescent="0.25">
      <c r="C23" s="515">
        <v>3</v>
      </c>
      <c r="D23" s="515" t="s">
        <v>160</v>
      </c>
      <c r="E23" s="514">
        <v>8</v>
      </c>
      <c r="F23" s="513"/>
      <c r="G23" s="512"/>
      <c r="H23" s="435"/>
    </row>
    <row r="24" spans="1:8" s="249" customFormat="1" ht="6" customHeight="1" x14ac:dyDescent="0.25">
      <c r="C24" s="515"/>
      <c r="D24" s="515"/>
      <c r="E24" s="514"/>
      <c r="F24" s="513"/>
      <c r="G24" s="512"/>
      <c r="H24" s="435"/>
    </row>
    <row r="25" spans="1:8" s="249" customFormat="1" ht="15" customHeight="1" x14ac:dyDescent="0.25">
      <c r="A25" s="438">
        <v>2</v>
      </c>
      <c r="B25" s="345" t="s">
        <v>154</v>
      </c>
      <c r="C25" s="344" t="s">
        <v>153</v>
      </c>
      <c r="D25" s="511">
        <v>37131</v>
      </c>
      <c r="E25" s="510" t="s">
        <v>104</v>
      </c>
      <c r="F25" s="509">
        <v>25.62</v>
      </c>
      <c r="G25" s="508" t="str">
        <f>IF(ISBLANK(F25),"",IF(F25&lt;=22.74,"KSM",IF(F25&lt;=23.64,"I A",IF(F25&lt;=24.84,"II A",IF(F25&lt;=26.64,"III A",IF(F25&lt;=28.34,"I JA",IF(F25&lt;=29.84,"II JA",IF(F25&lt;=31.24,"III JA"))))))))</f>
        <v>III A</v>
      </c>
      <c r="H25" s="342" t="s">
        <v>103</v>
      </c>
    </row>
    <row r="26" spans="1:8" s="249" customFormat="1" ht="15" customHeight="1" x14ac:dyDescent="0.25">
      <c r="A26" s="438">
        <v>3</v>
      </c>
      <c r="B26" s="345" t="s">
        <v>110</v>
      </c>
      <c r="C26" s="344" t="s">
        <v>130</v>
      </c>
      <c r="D26" s="511">
        <v>37150</v>
      </c>
      <c r="E26" s="510" t="s">
        <v>58</v>
      </c>
      <c r="F26" s="509">
        <v>25.34</v>
      </c>
      <c r="G26" s="508" t="str">
        <f>IF(ISBLANK(F26),"",IF(F26&lt;=22.74,"KSM",IF(F26&lt;=23.64,"I A",IF(F26&lt;=24.84,"II A",IF(F26&lt;=26.64,"III A",IF(F26&lt;=28.34,"I JA",IF(F26&lt;=29.84,"II JA",IF(F26&lt;=31.24,"III JA"))))))))</f>
        <v>III A</v>
      </c>
      <c r="H26" s="342" t="s">
        <v>129</v>
      </c>
    </row>
    <row r="27" spans="1:8" s="249" customFormat="1" ht="15" customHeight="1" x14ac:dyDescent="0.25">
      <c r="A27" s="438">
        <v>4</v>
      </c>
      <c r="B27" s="345" t="s">
        <v>120</v>
      </c>
      <c r="C27" s="344" t="s">
        <v>121</v>
      </c>
      <c r="D27" s="511">
        <v>37167</v>
      </c>
      <c r="E27" s="510" t="s">
        <v>136</v>
      </c>
      <c r="F27" s="509">
        <v>23.94</v>
      </c>
      <c r="G27" s="508" t="str">
        <f>IF(ISBLANK(F27),"",IF(F27&lt;=22.74,"KSM",IF(F27&lt;=23.64,"I A",IF(F27&lt;=24.84,"II A",IF(F27&lt;=26.64,"III A",IF(F27&lt;=28.34,"I JA",IF(F27&lt;=29.84,"II JA",IF(F27&lt;=31.24,"III JA"))))))))</f>
        <v>II A</v>
      </c>
      <c r="H27" s="342" t="s">
        <v>131</v>
      </c>
    </row>
    <row r="28" spans="1:8" s="249" customFormat="1" ht="15" customHeight="1" x14ac:dyDescent="0.25">
      <c r="A28" s="438">
        <v>5</v>
      </c>
      <c r="B28" s="345" t="s">
        <v>257</v>
      </c>
      <c r="C28" s="344" t="s">
        <v>256</v>
      </c>
      <c r="D28" s="511">
        <v>37178</v>
      </c>
      <c r="E28" s="510" t="s">
        <v>57</v>
      </c>
      <c r="F28" s="509" t="s">
        <v>637</v>
      </c>
      <c r="G28" s="508"/>
      <c r="H28" s="342" t="s">
        <v>241</v>
      </c>
    </row>
    <row r="29" spans="1:8" s="249" customFormat="1" ht="15" customHeight="1" x14ac:dyDescent="0.25">
      <c r="A29" s="438">
        <v>6</v>
      </c>
      <c r="B29" s="345" t="s">
        <v>18</v>
      </c>
      <c r="C29" s="344" t="s">
        <v>25</v>
      </c>
      <c r="D29" s="511">
        <v>37142</v>
      </c>
      <c r="E29" s="510" t="s">
        <v>1</v>
      </c>
      <c r="F29" s="509">
        <v>25.51</v>
      </c>
      <c r="G29" s="508" t="str">
        <f>IF(ISBLANK(F29),"",IF(F29&lt;=22.74,"KSM",IF(F29&lt;=23.64,"I A",IF(F29&lt;=24.84,"II A",IF(F29&lt;=26.64,"III A",IF(F29&lt;=28.34,"I JA",IF(F29&lt;=29.84,"II JA",IF(F29&lt;=31.24,"III JA"))))))))</f>
        <v>III A</v>
      </c>
      <c r="H29" s="342" t="s">
        <v>23</v>
      </c>
    </row>
    <row r="30" spans="1:8" s="249" customFormat="1" ht="6" customHeight="1" x14ac:dyDescent="0.25">
      <c r="A30" s="523"/>
      <c r="B30" s="522"/>
      <c r="C30" s="521"/>
      <c r="D30" s="520"/>
      <c r="E30" s="519"/>
      <c r="F30" s="518"/>
      <c r="G30" s="517"/>
      <c r="H30" s="516"/>
    </row>
    <row r="31" spans="1:8" s="249" customFormat="1" ht="12.75" customHeight="1" x14ac:dyDescent="0.25">
      <c r="C31" s="515">
        <v>4</v>
      </c>
      <c r="D31" s="515" t="s">
        <v>160</v>
      </c>
      <c r="E31" s="514">
        <v>8</v>
      </c>
      <c r="F31" s="513"/>
      <c r="G31" s="512"/>
      <c r="H31" s="435"/>
    </row>
    <row r="32" spans="1:8" s="249" customFormat="1" ht="6" customHeight="1" x14ac:dyDescent="0.25">
      <c r="C32" s="515"/>
      <c r="D32" s="515"/>
      <c r="E32" s="514"/>
      <c r="F32" s="513"/>
      <c r="G32" s="512"/>
      <c r="H32" s="435"/>
    </row>
    <row r="33" spans="1:8" s="249" customFormat="1" ht="15" customHeight="1" x14ac:dyDescent="0.25">
      <c r="A33" s="438">
        <v>3</v>
      </c>
      <c r="B33" s="345" t="s">
        <v>199</v>
      </c>
      <c r="C33" s="344" t="s">
        <v>200</v>
      </c>
      <c r="D33" s="511">
        <v>37206</v>
      </c>
      <c r="E33" s="510" t="s">
        <v>58</v>
      </c>
      <c r="F33" s="509">
        <v>24.69</v>
      </c>
      <c r="G33" s="508" t="str">
        <f>IF(ISBLANK(F33),"",IF(F33&lt;=22.74,"KSM",IF(F33&lt;=23.64,"I A",IF(F33&lt;=24.84,"II A",IF(F33&lt;=26.64,"III A",IF(F33&lt;=28.34,"I JA",IF(F33&lt;=29.84,"II JA",IF(F33&lt;=31.24,"III JA"))))))))</f>
        <v>II A</v>
      </c>
      <c r="H33" s="342" t="s">
        <v>129</v>
      </c>
    </row>
    <row r="34" spans="1:8" s="249" customFormat="1" ht="15" customHeight="1" x14ac:dyDescent="0.25">
      <c r="A34" s="438">
        <v>4</v>
      </c>
      <c r="B34" s="345" t="s">
        <v>97</v>
      </c>
      <c r="C34" s="344" t="s">
        <v>98</v>
      </c>
      <c r="D34" s="511">
        <v>37209</v>
      </c>
      <c r="E34" s="510" t="s">
        <v>26</v>
      </c>
      <c r="F34" s="509">
        <v>25.26</v>
      </c>
      <c r="G34" s="508" t="str">
        <f>IF(ISBLANK(F34),"",IF(F34&lt;=22.74,"KSM",IF(F34&lt;=23.64,"I A",IF(F34&lt;=24.84,"II A",IF(F34&lt;=26.64,"III A",IF(F34&lt;=28.34,"I JA",IF(F34&lt;=29.84,"II JA",IF(F34&lt;=31.24,"III JA"))))))))</f>
        <v>III A</v>
      </c>
      <c r="H34" s="342" t="s">
        <v>60</v>
      </c>
    </row>
    <row r="35" spans="1:8" s="249" customFormat="1" ht="15" customHeight="1" x14ac:dyDescent="0.25">
      <c r="A35" s="438">
        <v>5</v>
      </c>
      <c r="B35" s="345" t="s">
        <v>134</v>
      </c>
      <c r="C35" s="344" t="s">
        <v>504</v>
      </c>
      <c r="D35" s="511">
        <v>37305</v>
      </c>
      <c r="E35" s="510" t="s">
        <v>1</v>
      </c>
      <c r="F35" s="509">
        <v>25.72</v>
      </c>
      <c r="G35" s="508" t="str">
        <f>IF(ISBLANK(F35),"",IF(F35&lt;=22.74,"KSM",IF(F35&lt;=23.64,"I A",IF(F35&lt;=24.84,"II A",IF(F35&lt;=26.64,"III A",IF(F35&lt;=28.34,"I JA",IF(F35&lt;=29.84,"II JA",IF(F35&lt;=31.24,"III JA"))))))))</f>
        <v>III A</v>
      </c>
      <c r="H35" s="342" t="s">
        <v>82</v>
      </c>
    </row>
    <row r="36" spans="1:8" s="249" customFormat="1" ht="15" customHeight="1" x14ac:dyDescent="0.25">
      <c r="A36" s="438">
        <v>6</v>
      </c>
      <c r="B36" s="345" t="s">
        <v>19</v>
      </c>
      <c r="C36" s="344" t="s">
        <v>209</v>
      </c>
      <c r="D36" s="511">
        <v>37280</v>
      </c>
      <c r="E36" s="510" t="s">
        <v>57</v>
      </c>
      <c r="F36" s="509" t="s">
        <v>637</v>
      </c>
      <c r="G36" s="508"/>
      <c r="H36" s="342" t="s">
        <v>137</v>
      </c>
    </row>
    <row r="37" spans="1:8" s="249" customFormat="1" ht="6" customHeight="1" x14ac:dyDescent="0.25">
      <c r="A37" s="523"/>
      <c r="B37" s="522"/>
      <c r="C37" s="521"/>
      <c r="D37" s="520"/>
      <c r="E37" s="519"/>
      <c r="F37" s="518"/>
      <c r="G37" s="517"/>
      <c r="H37" s="516"/>
    </row>
    <row r="38" spans="1:8" s="249" customFormat="1" ht="12.75" customHeight="1" x14ac:dyDescent="0.25">
      <c r="C38" s="515">
        <v>5</v>
      </c>
      <c r="D38" s="515" t="s">
        <v>160</v>
      </c>
      <c r="E38" s="514">
        <v>8</v>
      </c>
      <c r="F38" s="513"/>
      <c r="G38" s="512"/>
      <c r="H38" s="435"/>
    </row>
    <row r="39" spans="1:8" s="249" customFormat="1" ht="6" customHeight="1" x14ac:dyDescent="0.25">
      <c r="C39" s="515"/>
      <c r="D39" s="515"/>
      <c r="E39" s="514"/>
      <c r="F39" s="513"/>
      <c r="G39" s="512"/>
      <c r="H39" s="435"/>
    </row>
    <row r="40" spans="1:8" s="249" customFormat="1" ht="15" customHeight="1" x14ac:dyDescent="0.25">
      <c r="A40" s="438">
        <v>2</v>
      </c>
      <c r="B40" s="345" t="s">
        <v>18</v>
      </c>
      <c r="C40" s="344" t="s">
        <v>263</v>
      </c>
      <c r="D40" s="511">
        <v>37287</v>
      </c>
      <c r="E40" s="510" t="s">
        <v>427</v>
      </c>
      <c r="F40" s="509">
        <v>24.86</v>
      </c>
      <c r="G40" s="508" t="str">
        <f>IF(ISBLANK(F40),"",IF(F40&lt;=22.74,"KSM",IF(F40&lt;=23.64,"I A",IF(F40&lt;=24.84,"II A",IF(F40&lt;=26.64,"III A",IF(F40&lt;=28.34,"I JA",IF(F40&lt;=29.84,"II JA",IF(F40&lt;=31.24,"III JA"))))))))</f>
        <v>III A</v>
      </c>
      <c r="H40" s="342" t="s">
        <v>262</v>
      </c>
    </row>
    <row r="41" spans="1:8" s="249" customFormat="1" ht="15" customHeight="1" x14ac:dyDescent="0.25">
      <c r="A41" s="438">
        <v>3</v>
      </c>
      <c r="B41" s="345" t="s">
        <v>110</v>
      </c>
      <c r="C41" s="344" t="s">
        <v>502</v>
      </c>
      <c r="D41" s="511">
        <v>37290</v>
      </c>
      <c r="E41" s="510" t="s">
        <v>58</v>
      </c>
      <c r="F41" s="509">
        <v>28.1</v>
      </c>
      <c r="G41" s="508" t="str">
        <f>IF(ISBLANK(F41),"",IF(F41&lt;=22.74,"KSM",IF(F41&lt;=23.64,"I A",IF(F41&lt;=24.84,"II A",IF(F41&lt;=26.64,"III A",IF(F41&lt;=28.34,"I JA",IF(F41&lt;=29.84,"II JA",IF(F41&lt;=31.24,"III JA"))))))))</f>
        <v>I JA</v>
      </c>
      <c r="H41" s="342" t="s">
        <v>89</v>
      </c>
    </row>
    <row r="42" spans="1:8" s="249" customFormat="1" ht="15" customHeight="1" x14ac:dyDescent="0.25">
      <c r="A42" s="438">
        <v>4</v>
      </c>
      <c r="B42" s="345" t="s">
        <v>315</v>
      </c>
      <c r="C42" s="344" t="s">
        <v>503</v>
      </c>
      <c r="D42" s="511">
        <v>37299</v>
      </c>
      <c r="E42" s="510" t="s">
        <v>1</v>
      </c>
      <c r="F42" s="509" t="s">
        <v>637</v>
      </c>
      <c r="G42" s="508"/>
      <c r="H42" s="342" t="s">
        <v>82</v>
      </c>
    </row>
    <row r="43" spans="1:8" s="249" customFormat="1" ht="15" customHeight="1" x14ac:dyDescent="0.25">
      <c r="A43" s="438">
        <v>5</v>
      </c>
      <c r="B43" s="345" t="s">
        <v>127</v>
      </c>
      <c r="C43" s="344" t="s">
        <v>128</v>
      </c>
      <c r="D43" s="511">
        <v>37350</v>
      </c>
      <c r="E43" s="510" t="s">
        <v>58</v>
      </c>
      <c r="F43" s="509">
        <v>24.19</v>
      </c>
      <c r="G43" s="508" t="str">
        <f>IF(ISBLANK(F43),"",IF(F43&lt;=22.74,"KSM",IF(F43&lt;=23.64,"I A",IF(F43&lt;=24.84,"II A",IF(F43&lt;=26.64,"III A",IF(F43&lt;=28.34,"I JA",IF(F43&lt;=29.84,"II JA",IF(F43&lt;=31.24,"III JA"))))))))</f>
        <v>II A</v>
      </c>
      <c r="H43" s="342" t="s">
        <v>129</v>
      </c>
    </row>
    <row r="44" spans="1:8" s="249" customFormat="1" ht="15" customHeight="1" x14ac:dyDescent="0.25">
      <c r="A44" s="438">
        <v>6</v>
      </c>
      <c r="B44" s="345" t="s">
        <v>531</v>
      </c>
      <c r="C44" s="344" t="s">
        <v>532</v>
      </c>
      <c r="D44" s="511">
        <v>37312</v>
      </c>
      <c r="E44" s="510" t="s">
        <v>1</v>
      </c>
      <c r="F44" s="509">
        <v>27.23</v>
      </c>
      <c r="G44" s="508" t="str">
        <f>IF(ISBLANK(F44),"",IF(F44&lt;=22.74,"KSM",IF(F44&lt;=23.64,"I A",IF(F44&lt;=24.84,"II A",IF(F44&lt;=26.64,"III A",IF(F44&lt;=28.34,"I JA",IF(F44&lt;=29.84,"II JA",IF(F44&lt;=31.24,"III JA"))))))))</f>
        <v>I JA</v>
      </c>
      <c r="H44" s="342" t="s">
        <v>23</v>
      </c>
    </row>
    <row r="45" spans="1:8" s="249" customFormat="1" ht="6" customHeight="1" x14ac:dyDescent="0.25">
      <c r="A45" s="523"/>
      <c r="B45" s="522"/>
      <c r="C45" s="521"/>
      <c r="D45" s="520"/>
      <c r="E45" s="519"/>
      <c r="F45" s="518"/>
      <c r="G45" s="517"/>
      <c r="H45" s="516"/>
    </row>
    <row r="46" spans="1:8" s="249" customFormat="1" ht="12.75" customHeight="1" x14ac:dyDescent="0.25">
      <c r="C46" s="515">
        <v>6</v>
      </c>
      <c r="D46" s="515" t="s">
        <v>160</v>
      </c>
      <c r="E46" s="514">
        <v>8</v>
      </c>
      <c r="F46" s="513"/>
      <c r="G46" s="512"/>
      <c r="H46" s="435"/>
    </row>
    <row r="47" spans="1:8" s="249" customFormat="1" ht="5.4" customHeight="1" x14ac:dyDescent="0.25">
      <c r="C47" s="515"/>
      <c r="D47" s="515"/>
      <c r="E47" s="514"/>
      <c r="F47" s="513"/>
      <c r="G47" s="512"/>
      <c r="H47" s="435"/>
    </row>
    <row r="48" spans="1:8" s="249" customFormat="1" ht="15" customHeight="1" x14ac:dyDescent="0.25">
      <c r="A48" s="438">
        <v>2</v>
      </c>
      <c r="B48" s="345" t="s">
        <v>44</v>
      </c>
      <c r="C48" s="344" t="s">
        <v>214</v>
      </c>
      <c r="D48" s="511">
        <v>37560</v>
      </c>
      <c r="E48" s="510" t="s">
        <v>136</v>
      </c>
      <c r="F48" s="509">
        <v>25.12</v>
      </c>
      <c r="G48" s="508" t="str">
        <f>IF(ISBLANK(F48),"",IF(F48&lt;=22.74,"KSM",IF(F48&lt;=23.64,"I A",IF(F48&lt;=24.84,"II A",IF(F48&lt;=26.64,"III A",IF(F48&lt;=28.34,"I JA",IF(F48&lt;=29.84,"II JA",IF(F48&lt;=31.24,"III JA"))))))))</f>
        <v>III A</v>
      </c>
      <c r="H48" s="342" t="s">
        <v>131</v>
      </c>
    </row>
    <row r="49" spans="1:8" s="249" customFormat="1" ht="15" customHeight="1" x14ac:dyDescent="0.25">
      <c r="A49" s="438">
        <v>3</v>
      </c>
      <c r="B49" s="345" t="s">
        <v>19</v>
      </c>
      <c r="C49" s="344" t="s">
        <v>499</v>
      </c>
      <c r="D49" s="511">
        <v>37230</v>
      </c>
      <c r="E49" s="510" t="s">
        <v>26</v>
      </c>
      <c r="F49" s="509">
        <v>24.14</v>
      </c>
      <c r="G49" s="508" t="str">
        <f>IF(ISBLANK(F49),"",IF(F49&lt;=22.74,"KSM",IF(F49&lt;=23.64,"I A",IF(F49&lt;=24.84,"II A",IF(F49&lt;=26.64,"III A",IF(F49&lt;=28.34,"I JA",IF(F49&lt;=29.84,"II JA",IF(F49&lt;=31.24,"III JA"))))))))</f>
        <v>II A</v>
      </c>
      <c r="H49" s="342" t="s">
        <v>471</v>
      </c>
    </row>
    <row r="50" spans="1:8" s="249" customFormat="1" ht="15" customHeight="1" x14ac:dyDescent="0.25">
      <c r="A50" s="438">
        <v>4</v>
      </c>
      <c r="B50" s="345" t="s">
        <v>113</v>
      </c>
      <c r="C50" s="344" t="s">
        <v>112</v>
      </c>
      <c r="D50" s="511">
        <v>37372</v>
      </c>
      <c r="E50" s="510" t="s">
        <v>104</v>
      </c>
      <c r="F50" s="509">
        <v>25.14</v>
      </c>
      <c r="G50" s="508" t="str">
        <f>IF(ISBLANK(F50),"",IF(F50&lt;=22.74,"KSM",IF(F50&lt;=23.64,"I A",IF(F50&lt;=24.84,"II A",IF(F50&lt;=26.64,"III A",IF(F50&lt;=28.34,"I JA",IF(F50&lt;=29.84,"II JA",IF(F50&lt;=31.24,"III JA"))))))))</f>
        <v>III A</v>
      </c>
      <c r="H50" s="342" t="s">
        <v>103</v>
      </c>
    </row>
    <row r="51" spans="1:8" s="249" customFormat="1" ht="15" customHeight="1" x14ac:dyDescent="0.25">
      <c r="A51" s="438">
        <v>5</v>
      </c>
      <c r="B51" s="345" t="s">
        <v>109</v>
      </c>
      <c r="C51" s="344" t="s">
        <v>108</v>
      </c>
      <c r="D51" s="511">
        <v>37361</v>
      </c>
      <c r="E51" s="510" t="s">
        <v>1</v>
      </c>
      <c r="F51" s="509">
        <v>25.49</v>
      </c>
      <c r="G51" s="508" t="str">
        <f>IF(ISBLANK(F51),"",IF(F51&lt;=22.74,"KSM",IF(F51&lt;=23.64,"I A",IF(F51&lt;=24.84,"II A",IF(F51&lt;=26.64,"III A",IF(F51&lt;=28.34,"I JA",IF(F51&lt;=29.84,"II JA",IF(F51&lt;=31.24,"III JA"))))))))</f>
        <v>III A</v>
      </c>
      <c r="H51" s="342" t="s">
        <v>82</v>
      </c>
    </row>
    <row r="52" spans="1:8" s="249" customFormat="1" ht="15" customHeight="1" x14ac:dyDescent="0.25">
      <c r="A52" s="438">
        <v>6</v>
      </c>
      <c r="B52" s="345" t="s">
        <v>231</v>
      </c>
      <c r="C52" s="344" t="s">
        <v>533</v>
      </c>
      <c r="D52" s="511">
        <v>37372</v>
      </c>
      <c r="E52" s="510" t="s">
        <v>1</v>
      </c>
      <c r="F52" s="509">
        <v>26.02</v>
      </c>
      <c r="G52" s="508" t="str">
        <f>IF(ISBLANK(F52),"",IF(F52&lt;=22.74,"KSM",IF(F52&lt;=23.64,"I A",IF(F52&lt;=24.84,"II A",IF(F52&lt;=26.64,"III A",IF(F52&lt;=28.34,"I JA",IF(F52&lt;=29.84,"II JA",IF(F52&lt;=31.24,"III JA"))))))))</f>
        <v>III A</v>
      </c>
      <c r="H52" s="342" t="s">
        <v>23</v>
      </c>
    </row>
    <row r="53" spans="1:8" s="249" customFormat="1" ht="6" customHeight="1" x14ac:dyDescent="0.25">
      <c r="A53" s="523"/>
      <c r="B53" s="522"/>
      <c r="C53" s="521"/>
      <c r="D53" s="520"/>
      <c r="E53" s="519"/>
      <c r="F53" s="518"/>
      <c r="G53" s="517"/>
      <c r="H53" s="516"/>
    </row>
    <row r="54" spans="1:8" s="249" customFormat="1" ht="12.75" customHeight="1" x14ac:dyDescent="0.25">
      <c r="C54" s="515">
        <v>7</v>
      </c>
      <c r="D54" s="515" t="s">
        <v>160</v>
      </c>
      <c r="E54" s="514">
        <v>8</v>
      </c>
      <c r="F54" s="513"/>
      <c r="G54" s="512"/>
      <c r="H54" s="435"/>
    </row>
    <row r="55" spans="1:8" s="249" customFormat="1" ht="6" customHeight="1" x14ac:dyDescent="0.25">
      <c r="C55" s="515"/>
      <c r="D55" s="515"/>
      <c r="E55" s="514"/>
      <c r="F55" s="513"/>
      <c r="G55" s="512"/>
      <c r="H55" s="435"/>
    </row>
    <row r="56" spans="1:8" s="249" customFormat="1" ht="15" customHeight="1" x14ac:dyDescent="0.25">
      <c r="A56" s="438">
        <v>2</v>
      </c>
      <c r="B56" s="345" t="s">
        <v>199</v>
      </c>
      <c r="C56" s="344" t="s">
        <v>215</v>
      </c>
      <c r="D56" s="511">
        <v>37470</v>
      </c>
      <c r="E56" s="510" t="s">
        <v>58</v>
      </c>
      <c r="F56" s="509">
        <v>28.7</v>
      </c>
      <c r="G56" s="508" t="str">
        <f>IF(ISBLANK(F56),"",IF(F56&lt;=22.74,"KSM",IF(F56&lt;=23.64,"I A",IF(F56&lt;=24.84,"II A",IF(F56&lt;=26.64,"III A",IF(F56&lt;=28.34,"I JA",IF(F56&lt;=29.84,"II JA",IF(F56&lt;=31.24,"III JA"))))))))</f>
        <v>II JA</v>
      </c>
      <c r="H56" s="342" t="s">
        <v>129</v>
      </c>
    </row>
    <row r="57" spans="1:8" s="249" customFormat="1" ht="15" customHeight="1" x14ac:dyDescent="0.25">
      <c r="A57" s="438">
        <v>3</v>
      </c>
      <c r="B57" s="345" t="s">
        <v>133</v>
      </c>
      <c r="C57" s="344" t="s">
        <v>507</v>
      </c>
      <c r="D57" s="511">
        <v>37416</v>
      </c>
      <c r="E57" s="510" t="s">
        <v>136</v>
      </c>
      <c r="F57" s="509">
        <v>28.36</v>
      </c>
      <c r="G57" s="508" t="str">
        <f>IF(ISBLANK(F57),"",IF(F57&lt;=22.74,"KSM",IF(F57&lt;=23.64,"I A",IF(F57&lt;=24.84,"II A",IF(F57&lt;=26.64,"III A",IF(F57&lt;=28.34,"I JA",IF(F57&lt;=29.84,"II JA",IF(F57&lt;=31.24,"III JA"))))))))</f>
        <v>II JA</v>
      </c>
      <c r="H57" s="342" t="s">
        <v>131</v>
      </c>
    </row>
    <row r="58" spans="1:8" s="249" customFormat="1" ht="15" customHeight="1" x14ac:dyDescent="0.25">
      <c r="A58" s="438">
        <v>4</v>
      </c>
      <c r="B58" s="345" t="s">
        <v>218</v>
      </c>
      <c r="C58" s="344" t="s">
        <v>217</v>
      </c>
      <c r="D58" s="511">
        <v>37423</v>
      </c>
      <c r="E58" s="510" t="s">
        <v>58</v>
      </c>
      <c r="F58" s="509">
        <v>25.52</v>
      </c>
      <c r="G58" s="508" t="str">
        <f>IF(ISBLANK(F58),"",IF(F58&lt;=22.74,"KSM",IF(F58&lt;=23.64,"I A",IF(F58&lt;=24.84,"II A",IF(F58&lt;=26.64,"III A",IF(F58&lt;=28.34,"I JA",IF(F58&lt;=29.84,"II JA",IF(F58&lt;=31.24,"III JA"))))))))</f>
        <v>III A</v>
      </c>
      <c r="H58" s="342" t="s">
        <v>129</v>
      </c>
    </row>
    <row r="59" spans="1:8" s="249" customFormat="1" ht="15" customHeight="1" x14ac:dyDescent="0.25">
      <c r="A59" s="438">
        <v>5</v>
      </c>
      <c r="B59" s="345" t="s">
        <v>222</v>
      </c>
      <c r="C59" s="344" t="s">
        <v>221</v>
      </c>
      <c r="D59" s="511">
        <v>37399</v>
      </c>
      <c r="E59" s="510" t="s">
        <v>1</v>
      </c>
      <c r="F59" s="509">
        <v>26.31</v>
      </c>
      <c r="G59" s="508" t="str">
        <f>IF(ISBLANK(F59),"",IF(F59&lt;=22.74,"KSM",IF(F59&lt;=23.64,"I A",IF(F59&lt;=24.84,"II A",IF(F59&lt;=26.64,"III A",IF(F59&lt;=28.34,"I JA",IF(F59&lt;=29.84,"II JA",IF(F59&lt;=31.24,"III JA"))))))))</f>
        <v>III A</v>
      </c>
      <c r="H59" s="342" t="s">
        <v>23</v>
      </c>
    </row>
    <row r="60" spans="1:8" s="249" customFormat="1" ht="15" customHeight="1" x14ac:dyDescent="0.25">
      <c r="A60" s="438">
        <v>6</v>
      </c>
      <c r="B60" s="345"/>
      <c r="C60" s="344"/>
      <c r="D60" s="511"/>
      <c r="E60" s="510"/>
      <c r="F60" s="509"/>
      <c r="G60" s="508"/>
      <c r="H60" s="342"/>
    </row>
    <row r="61" spans="1:8" ht="12.75" customHeight="1" x14ac:dyDescent="0.25">
      <c r="C61" s="248">
        <v>8</v>
      </c>
      <c r="D61" s="248" t="s">
        <v>160</v>
      </c>
      <c r="E61" s="247">
        <v>8</v>
      </c>
      <c r="H61" s="500"/>
    </row>
    <row r="62" spans="1:8" ht="6" customHeight="1" x14ac:dyDescent="0.25">
      <c r="C62" s="248"/>
      <c r="D62" s="248"/>
      <c r="E62" s="247"/>
      <c r="H62" s="500"/>
    </row>
    <row r="63" spans="1:8" s="249" customFormat="1" ht="15" customHeight="1" x14ac:dyDescent="0.25">
      <c r="A63" s="438">
        <v>2</v>
      </c>
      <c r="B63" s="345" t="s">
        <v>216</v>
      </c>
      <c r="C63" s="344" t="s">
        <v>535</v>
      </c>
      <c r="D63" s="511">
        <v>37480</v>
      </c>
      <c r="E63" s="510" t="s">
        <v>58</v>
      </c>
      <c r="F63" s="509">
        <v>25.52</v>
      </c>
      <c r="G63" s="508" t="str">
        <f>IF(ISBLANK(F63),"",IF(F63&lt;=22.74,"KSM",IF(F63&lt;=23.64,"I A",IF(F63&lt;=24.84,"II A",IF(F63&lt;=26.64,"III A",IF(F63&lt;=28.34,"I JA",IF(F63&lt;=29.84,"II JA",IF(F63&lt;=31.24,"III JA"))))))))</f>
        <v>III A</v>
      </c>
      <c r="H63" s="342" t="s">
        <v>129</v>
      </c>
    </row>
    <row r="64" spans="1:8" s="249" customFormat="1" ht="15" customHeight="1" x14ac:dyDescent="0.25">
      <c r="A64" s="438">
        <v>3</v>
      </c>
      <c r="B64" s="345" t="s">
        <v>505</v>
      </c>
      <c r="C64" s="344" t="s">
        <v>506</v>
      </c>
      <c r="D64" s="511">
        <v>37306</v>
      </c>
      <c r="E64" s="510" t="s">
        <v>357</v>
      </c>
      <c r="F64" s="509">
        <v>26.72</v>
      </c>
      <c r="G64" s="508" t="str">
        <f>IF(ISBLANK(F64),"",IF(F64&lt;=22.74,"KSM",IF(F64&lt;=23.64,"I A",IF(F64&lt;=24.84,"II A",IF(F64&lt;=26.64,"III A",IF(F64&lt;=28.34,"I JA",IF(F64&lt;=29.84,"II JA",IF(F64&lt;=31.24,"III JA"))))))))</f>
        <v>I JA</v>
      </c>
      <c r="H64" s="342" t="s">
        <v>114</v>
      </c>
    </row>
    <row r="65" spans="1:9" s="249" customFormat="1" ht="15" customHeight="1" x14ac:dyDescent="0.25">
      <c r="A65" s="438">
        <v>4</v>
      </c>
      <c r="B65" s="345" t="s">
        <v>95</v>
      </c>
      <c r="C65" s="344" t="s">
        <v>219</v>
      </c>
      <c r="D65" s="511">
        <v>37443</v>
      </c>
      <c r="E65" s="510" t="s">
        <v>1</v>
      </c>
      <c r="F65" s="509">
        <v>24.47</v>
      </c>
      <c r="G65" s="508" t="str">
        <f>IF(ISBLANK(F65),"",IF(F65&lt;=22.74,"KSM",IF(F65&lt;=23.64,"I A",IF(F65&lt;=24.84,"II A",IF(F65&lt;=26.64,"III A",IF(F65&lt;=28.34,"I JA",IF(F65&lt;=29.84,"II JA",IF(F65&lt;=31.24,"III JA"))))))))</f>
        <v>II A</v>
      </c>
      <c r="H65" s="342" t="s">
        <v>82</v>
      </c>
      <c r="I65" s="249" t="s">
        <v>534</v>
      </c>
    </row>
    <row r="66" spans="1:9" s="249" customFormat="1" ht="15" customHeight="1" x14ac:dyDescent="0.25">
      <c r="A66" s="438">
        <v>5</v>
      </c>
      <c r="B66" s="345" t="s">
        <v>122</v>
      </c>
      <c r="C66" s="344" t="s">
        <v>123</v>
      </c>
      <c r="D66" s="511">
        <v>37112</v>
      </c>
      <c r="E66" s="510" t="s">
        <v>136</v>
      </c>
      <c r="F66" s="509">
        <v>22.5</v>
      </c>
      <c r="G66" s="508" t="str">
        <f>IF(ISBLANK(F66),"",IF(F66&lt;=22.74,"KSM",IF(F66&lt;=23.64,"I A",IF(F66&lt;=24.84,"II A",IF(F66&lt;=26.64,"III A",IF(F66&lt;=28.34,"I JA",IF(F66&lt;=29.84,"II JA",IF(F66&lt;=31.24,"III JA"))))))))</f>
        <v>KSM</v>
      </c>
      <c r="H66" s="342" t="s">
        <v>529</v>
      </c>
    </row>
    <row r="67" spans="1:9" s="249" customFormat="1" ht="15" customHeight="1" x14ac:dyDescent="0.25">
      <c r="A67" s="438">
        <v>6</v>
      </c>
      <c r="B67" s="345" t="s">
        <v>125</v>
      </c>
      <c r="C67" s="344" t="s">
        <v>126</v>
      </c>
      <c r="D67" s="511">
        <v>37019</v>
      </c>
      <c r="E67" s="510" t="s">
        <v>1</v>
      </c>
      <c r="F67" s="509">
        <v>23.27</v>
      </c>
      <c r="G67" s="508" t="str">
        <f>IF(ISBLANK(F67),"",IF(F67&lt;=22.74,"KSM",IF(F67&lt;=23.64,"I A",IF(F67&lt;=24.84,"II A",IF(F67&lt;=26.64,"III A",IF(F67&lt;=28.34,"I JA",IF(F67&lt;=29.84,"II JA",IF(F67&lt;=31.24,"III JA"))))))))</f>
        <v>I A</v>
      </c>
      <c r="H67" s="342" t="s">
        <v>23</v>
      </c>
      <c r="I67" s="249" t="s">
        <v>526</v>
      </c>
    </row>
  </sheetData>
  <mergeCells count="3">
    <mergeCell ref="A1:G1"/>
    <mergeCell ref="A2:G2"/>
    <mergeCell ref="A3:G3"/>
  </mergeCells>
  <pageMargins left="0.51181102362204722" right="0.21" top="0.17" bottom="0.18" header="0.17" footer="0.17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46"/>
  <sheetViews>
    <sheetView zoomScaleNormal="100" workbookViewId="0">
      <selection activeCell="C18" sqref="C18"/>
    </sheetView>
  </sheetViews>
  <sheetFormatPr defaultColWidth="9.109375" defaultRowHeight="13.2" x14ac:dyDescent="0.25"/>
  <cols>
    <col min="1" max="1" width="4.44140625" style="228" customWidth="1"/>
    <col min="2" max="2" width="13" style="228" customWidth="1"/>
    <col min="3" max="3" width="15.6640625" style="228" customWidth="1"/>
    <col min="4" max="5" width="9.6640625" style="229" customWidth="1"/>
    <col min="6" max="6" width="8" style="231" customWidth="1"/>
    <col min="7" max="7" width="6.88671875" style="230" customWidth="1"/>
    <col min="8" max="8" width="20.5546875" style="229" customWidth="1"/>
    <col min="9" max="9" width="5.6640625" style="228" hidden="1" customWidth="1"/>
    <col min="10" max="10" width="3.6640625" style="228" bestFit="1" customWidth="1"/>
    <col min="11" max="16384" width="9.109375" style="228"/>
  </cols>
  <sheetData>
    <row r="1" spans="1:9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9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9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H3" s="19" t="s">
        <v>324</v>
      </c>
    </row>
    <row r="4" spans="1:9" s="52" customFormat="1" ht="12.75" customHeight="1" x14ac:dyDescent="0.35">
      <c r="A4" s="732"/>
      <c r="B4" s="732"/>
      <c r="C4" s="732"/>
      <c r="D4" s="732"/>
      <c r="E4" s="732"/>
      <c r="F4" s="732"/>
      <c r="G4" s="732"/>
      <c r="H4" s="61" t="s">
        <v>1</v>
      </c>
    </row>
    <row r="5" spans="1:9" ht="12.75" customHeight="1" x14ac:dyDescent="0.25">
      <c r="B5" s="425" t="s">
        <v>261</v>
      </c>
      <c r="C5" s="534"/>
      <c r="D5" s="99" t="s">
        <v>204</v>
      </c>
      <c r="E5" s="228"/>
      <c r="F5" s="230"/>
      <c r="G5" s="229"/>
      <c r="H5" s="228"/>
    </row>
    <row r="6" spans="1:9" s="254" customFormat="1" ht="8.25" customHeight="1" x14ac:dyDescent="0.25">
      <c r="E6" s="256"/>
      <c r="H6" s="255"/>
    </row>
    <row r="7" spans="1:9" ht="15.6" x14ac:dyDescent="0.3">
      <c r="A7" s="530"/>
      <c r="B7" s="533" t="s">
        <v>331</v>
      </c>
      <c r="C7" s="532"/>
      <c r="D7" s="531"/>
      <c r="E7" s="531"/>
      <c r="G7" s="229"/>
      <c r="H7" s="158" t="s">
        <v>12</v>
      </c>
    </row>
    <row r="8" spans="1:9" ht="7.2" customHeight="1" x14ac:dyDescent="0.25"/>
    <row r="9" spans="1:9" ht="12.75" customHeight="1" x14ac:dyDescent="0.25">
      <c r="C9" s="248"/>
      <c r="D9" s="248"/>
      <c r="E9" s="247"/>
      <c r="H9" s="530"/>
    </row>
    <row r="10" spans="1:9" ht="6" customHeight="1" x14ac:dyDescent="0.25">
      <c r="E10" s="490"/>
    </row>
    <row r="11" spans="1:9" s="249" customFormat="1" x14ac:dyDescent="0.25">
      <c r="A11" s="96" t="s">
        <v>605</v>
      </c>
      <c r="B11" s="529" t="s">
        <v>11</v>
      </c>
      <c r="C11" s="344" t="s">
        <v>10</v>
      </c>
      <c r="D11" s="528" t="s">
        <v>9</v>
      </c>
      <c r="E11" s="527" t="s">
        <v>8</v>
      </c>
      <c r="F11" s="526" t="s">
        <v>46</v>
      </c>
      <c r="G11" s="525" t="s">
        <v>6</v>
      </c>
      <c r="H11" s="524" t="s">
        <v>5</v>
      </c>
    </row>
    <row r="12" spans="1:9" s="249" customFormat="1" ht="15" customHeight="1" x14ac:dyDescent="0.25">
      <c r="A12" s="438">
        <v>1</v>
      </c>
      <c r="B12" s="345" t="s">
        <v>122</v>
      </c>
      <c r="C12" s="344" t="s">
        <v>123</v>
      </c>
      <c r="D12" s="511">
        <v>37112</v>
      </c>
      <c r="E12" s="510" t="s">
        <v>136</v>
      </c>
      <c r="F12" s="509">
        <v>22.5</v>
      </c>
      <c r="G12" s="508" t="str">
        <f t="shared" ref="G12:G43" si="0">IF(ISBLANK(F12),"",IF(F12&lt;=22.74,"KSM",IF(F12&lt;=23.64,"I A",IF(F12&lt;=24.84,"II A",IF(F12&lt;=26.64,"III A",IF(F12&lt;=28.34,"I JA",IF(F12&lt;=29.84,"II JA",IF(F12&lt;=31.24,"III JA"))))))))</f>
        <v>KSM</v>
      </c>
      <c r="H12" s="342" t="s">
        <v>529</v>
      </c>
    </row>
    <row r="13" spans="1:9" s="249" customFormat="1" ht="15" customHeight="1" x14ac:dyDescent="0.25">
      <c r="A13" s="438">
        <v>2</v>
      </c>
      <c r="B13" s="345" t="s">
        <v>125</v>
      </c>
      <c r="C13" s="344" t="s">
        <v>126</v>
      </c>
      <c r="D13" s="511">
        <v>37019</v>
      </c>
      <c r="E13" s="510" t="s">
        <v>1</v>
      </c>
      <c r="F13" s="509">
        <v>23.27</v>
      </c>
      <c r="G13" s="508" t="str">
        <f t="shared" si="0"/>
        <v>I A</v>
      </c>
      <c r="H13" s="342" t="s">
        <v>23</v>
      </c>
      <c r="I13" s="249" t="s">
        <v>526</v>
      </c>
    </row>
    <row r="14" spans="1:9" s="249" customFormat="1" ht="15" customHeight="1" x14ac:dyDescent="0.25">
      <c r="A14" s="438">
        <v>3</v>
      </c>
      <c r="B14" s="345" t="s">
        <v>120</v>
      </c>
      <c r="C14" s="344" t="s">
        <v>121</v>
      </c>
      <c r="D14" s="511">
        <v>37167</v>
      </c>
      <c r="E14" s="510" t="s">
        <v>136</v>
      </c>
      <c r="F14" s="509">
        <v>23.94</v>
      </c>
      <c r="G14" s="508" t="str">
        <f t="shared" si="0"/>
        <v>II A</v>
      </c>
      <c r="H14" s="342" t="s">
        <v>131</v>
      </c>
    </row>
    <row r="15" spans="1:9" s="249" customFormat="1" ht="15" customHeight="1" x14ac:dyDescent="0.25">
      <c r="A15" s="438">
        <v>4</v>
      </c>
      <c r="B15" s="345" t="s">
        <v>19</v>
      </c>
      <c r="C15" s="344" t="s">
        <v>499</v>
      </c>
      <c r="D15" s="511">
        <v>37230</v>
      </c>
      <c r="E15" s="510" t="s">
        <v>26</v>
      </c>
      <c r="F15" s="509">
        <v>24.14</v>
      </c>
      <c r="G15" s="508" t="str">
        <f t="shared" si="0"/>
        <v>II A</v>
      </c>
      <c r="H15" s="342" t="s">
        <v>471</v>
      </c>
    </row>
    <row r="16" spans="1:9" s="249" customFormat="1" ht="15" customHeight="1" x14ac:dyDescent="0.25">
      <c r="A16" s="438">
        <v>5</v>
      </c>
      <c r="B16" s="345" t="s">
        <v>127</v>
      </c>
      <c r="C16" s="344" t="s">
        <v>128</v>
      </c>
      <c r="D16" s="511">
        <v>37350</v>
      </c>
      <c r="E16" s="510" t="s">
        <v>58</v>
      </c>
      <c r="F16" s="509">
        <v>24.19</v>
      </c>
      <c r="G16" s="508" t="str">
        <f t="shared" si="0"/>
        <v>II A</v>
      </c>
      <c r="H16" s="342" t="s">
        <v>129</v>
      </c>
    </row>
    <row r="17" spans="1:9" s="249" customFormat="1" ht="15" customHeight="1" x14ac:dyDescent="0.25">
      <c r="A17" s="438">
        <v>6</v>
      </c>
      <c r="B17" s="345" t="s">
        <v>95</v>
      </c>
      <c r="C17" s="344" t="s">
        <v>219</v>
      </c>
      <c r="D17" s="511">
        <v>37443</v>
      </c>
      <c r="E17" s="510" t="s">
        <v>1</v>
      </c>
      <c r="F17" s="509">
        <v>24.47</v>
      </c>
      <c r="G17" s="508" t="str">
        <f t="shared" si="0"/>
        <v>II A</v>
      </c>
      <c r="H17" s="342" t="s">
        <v>82</v>
      </c>
      <c r="I17" s="249" t="s">
        <v>534</v>
      </c>
    </row>
    <row r="18" spans="1:9" s="249" customFormat="1" ht="15" customHeight="1" x14ac:dyDescent="0.25">
      <c r="A18" s="438">
        <v>7</v>
      </c>
      <c r="B18" s="345" t="s">
        <v>19</v>
      </c>
      <c r="C18" s="344" t="s">
        <v>498</v>
      </c>
      <c r="D18" s="511">
        <v>37069</v>
      </c>
      <c r="E18" s="510" t="s">
        <v>496</v>
      </c>
      <c r="F18" s="509">
        <v>24.5</v>
      </c>
      <c r="G18" s="508" t="str">
        <f t="shared" si="0"/>
        <v>II A</v>
      </c>
      <c r="H18" s="342" t="s">
        <v>497</v>
      </c>
    </row>
    <row r="19" spans="1:9" s="249" customFormat="1" ht="15" customHeight="1" x14ac:dyDescent="0.25">
      <c r="A19" s="438">
        <v>8</v>
      </c>
      <c r="B19" s="345" t="s">
        <v>527</v>
      </c>
      <c r="C19" s="344" t="s">
        <v>528</v>
      </c>
      <c r="D19" s="511">
        <v>37026</v>
      </c>
      <c r="E19" s="510" t="s">
        <v>58</v>
      </c>
      <c r="F19" s="509">
        <v>24.61</v>
      </c>
      <c r="G19" s="508" t="str">
        <f t="shared" si="0"/>
        <v>II A</v>
      </c>
      <c r="H19" s="342" t="s">
        <v>129</v>
      </c>
    </row>
    <row r="20" spans="1:9" s="249" customFormat="1" ht="15" customHeight="1" x14ac:dyDescent="0.25">
      <c r="A20" s="438">
        <v>9</v>
      </c>
      <c r="B20" s="345" t="s">
        <v>199</v>
      </c>
      <c r="C20" s="344" t="s">
        <v>200</v>
      </c>
      <c r="D20" s="511">
        <v>37206</v>
      </c>
      <c r="E20" s="510" t="s">
        <v>58</v>
      </c>
      <c r="F20" s="509">
        <v>24.69</v>
      </c>
      <c r="G20" s="508" t="str">
        <f t="shared" si="0"/>
        <v>II A</v>
      </c>
      <c r="H20" s="342" t="s">
        <v>129</v>
      </c>
    </row>
    <row r="21" spans="1:9" s="249" customFormat="1" ht="15" customHeight="1" x14ac:dyDescent="0.25">
      <c r="A21" s="438">
        <v>10</v>
      </c>
      <c r="B21" s="345" t="s">
        <v>281</v>
      </c>
      <c r="C21" s="344" t="s">
        <v>530</v>
      </c>
      <c r="D21" s="511">
        <v>37125</v>
      </c>
      <c r="E21" s="510" t="s">
        <v>104</v>
      </c>
      <c r="F21" s="509">
        <v>24.79</v>
      </c>
      <c r="G21" s="508" t="str">
        <f t="shared" si="0"/>
        <v>II A</v>
      </c>
      <c r="H21" s="342" t="s">
        <v>103</v>
      </c>
    </row>
    <row r="22" spans="1:9" s="249" customFormat="1" ht="15" customHeight="1" x14ac:dyDescent="0.25">
      <c r="A22" s="438">
        <v>11</v>
      </c>
      <c r="B22" s="345" t="s">
        <v>18</v>
      </c>
      <c r="C22" s="344" t="s">
        <v>263</v>
      </c>
      <c r="D22" s="511">
        <v>37287</v>
      </c>
      <c r="E22" s="510" t="s">
        <v>427</v>
      </c>
      <c r="F22" s="509">
        <v>24.86</v>
      </c>
      <c r="G22" s="508" t="str">
        <f t="shared" si="0"/>
        <v>III A</v>
      </c>
      <c r="H22" s="342" t="s">
        <v>262</v>
      </c>
    </row>
    <row r="23" spans="1:9" s="249" customFormat="1" ht="15" customHeight="1" x14ac:dyDescent="0.25">
      <c r="A23" s="438">
        <v>12</v>
      </c>
      <c r="B23" s="345" t="s">
        <v>44</v>
      </c>
      <c r="C23" s="344" t="s">
        <v>214</v>
      </c>
      <c r="D23" s="511">
        <v>37560</v>
      </c>
      <c r="E23" s="510" t="s">
        <v>136</v>
      </c>
      <c r="F23" s="509">
        <v>25.12</v>
      </c>
      <c r="G23" s="508" t="str">
        <f t="shared" si="0"/>
        <v>III A</v>
      </c>
      <c r="H23" s="342" t="s">
        <v>131</v>
      </c>
    </row>
    <row r="24" spans="1:9" s="249" customFormat="1" ht="15" customHeight="1" x14ac:dyDescent="0.25">
      <c r="A24" s="438">
        <v>13</v>
      </c>
      <c r="B24" s="345" t="s">
        <v>113</v>
      </c>
      <c r="C24" s="344" t="s">
        <v>112</v>
      </c>
      <c r="D24" s="511">
        <v>37372</v>
      </c>
      <c r="E24" s="510" t="s">
        <v>104</v>
      </c>
      <c r="F24" s="509">
        <v>25.14</v>
      </c>
      <c r="G24" s="508" t="str">
        <f t="shared" si="0"/>
        <v>III A</v>
      </c>
      <c r="H24" s="342" t="s">
        <v>103</v>
      </c>
    </row>
    <row r="25" spans="1:9" s="249" customFormat="1" ht="15" customHeight="1" x14ac:dyDescent="0.25">
      <c r="A25" s="438">
        <v>14</v>
      </c>
      <c r="B25" s="345" t="s">
        <v>97</v>
      </c>
      <c r="C25" s="344" t="s">
        <v>98</v>
      </c>
      <c r="D25" s="511">
        <v>37209</v>
      </c>
      <c r="E25" s="510" t="s">
        <v>26</v>
      </c>
      <c r="F25" s="509">
        <v>25.26</v>
      </c>
      <c r="G25" s="508" t="str">
        <f t="shared" si="0"/>
        <v>III A</v>
      </c>
      <c r="H25" s="342" t="s">
        <v>60</v>
      </c>
    </row>
    <row r="26" spans="1:9" s="249" customFormat="1" ht="15" customHeight="1" x14ac:dyDescent="0.25">
      <c r="A26" s="438">
        <v>15</v>
      </c>
      <c r="B26" s="345" t="s">
        <v>110</v>
      </c>
      <c r="C26" s="344" t="s">
        <v>130</v>
      </c>
      <c r="D26" s="511">
        <v>37150</v>
      </c>
      <c r="E26" s="510" t="s">
        <v>58</v>
      </c>
      <c r="F26" s="509">
        <v>25.34</v>
      </c>
      <c r="G26" s="508" t="str">
        <f t="shared" si="0"/>
        <v>III A</v>
      </c>
      <c r="H26" s="342" t="s">
        <v>129</v>
      </c>
    </row>
    <row r="27" spans="1:9" s="249" customFormat="1" ht="15" customHeight="1" x14ac:dyDescent="0.25">
      <c r="A27" s="438">
        <v>16</v>
      </c>
      <c r="B27" s="345" t="s">
        <v>109</v>
      </c>
      <c r="C27" s="344" t="s">
        <v>108</v>
      </c>
      <c r="D27" s="511">
        <v>37361</v>
      </c>
      <c r="E27" s="510" t="s">
        <v>1</v>
      </c>
      <c r="F27" s="509">
        <v>25.49</v>
      </c>
      <c r="G27" s="508" t="str">
        <f t="shared" si="0"/>
        <v>III A</v>
      </c>
      <c r="H27" s="342" t="s">
        <v>82</v>
      </c>
    </row>
    <row r="28" spans="1:9" s="249" customFormat="1" ht="15" customHeight="1" x14ac:dyDescent="0.25">
      <c r="A28" s="438">
        <v>17</v>
      </c>
      <c r="B28" s="345" t="s">
        <v>18</v>
      </c>
      <c r="C28" s="344" t="s">
        <v>25</v>
      </c>
      <c r="D28" s="511">
        <v>37142</v>
      </c>
      <c r="E28" s="510" t="s">
        <v>1</v>
      </c>
      <c r="F28" s="509">
        <v>25.51</v>
      </c>
      <c r="G28" s="508" t="str">
        <f t="shared" si="0"/>
        <v>III A</v>
      </c>
      <c r="H28" s="342" t="s">
        <v>23</v>
      </c>
    </row>
    <row r="29" spans="1:9" s="249" customFormat="1" ht="15" customHeight="1" x14ac:dyDescent="0.25">
      <c r="A29" s="438">
        <v>18</v>
      </c>
      <c r="B29" s="345" t="s">
        <v>218</v>
      </c>
      <c r="C29" s="344" t="s">
        <v>217</v>
      </c>
      <c r="D29" s="511">
        <v>37423</v>
      </c>
      <c r="E29" s="510" t="s">
        <v>58</v>
      </c>
      <c r="F29" s="509">
        <v>25.52</v>
      </c>
      <c r="G29" s="508" t="str">
        <f t="shared" si="0"/>
        <v>III A</v>
      </c>
      <c r="H29" s="342" t="s">
        <v>129</v>
      </c>
    </row>
    <row r="30" spans="1:9" s="249" customFormat="1" ht="15" customHeight="1" x14ac:dyDescent="0.25">
      <c r="A30" s="438">
        <v>19</v>
      </c>
      <c r="B30" s="345" t="s">
        <v>216</v>
      </c>
      <c r="C30" s="344" t="s">
        <v>535</v>
      </c>
      <c r="D30" s="511">
        <v>37480</v>
      </c>
      <c r="E30" s="510" t="s">
        <v>58</v>
      </c>
      <c r="F30" s="509">
        <v>25.52</v>
      </c>
      <c r="G30" s="508" t="str">
        <f t="shared" si="0"/>
        <v>III A</v>
      </c>
      <c r="H30" s="342" t="s">
        <v>129</v>
      </c>
    </row>
    <row r="31" spans="1:9" s="249" customFormat="1" ht="15" customHeight="1" x14ac:dyDescent="0.25">
      <c r="A31" s="438">
        <v>20</v>
      </c>
      <c r="B31" s="345" t="s">
        <v>154</v>
      </c>
      <c r="C31" s="344" t="s">
        <v>153</v>
      </c>
      <c r="D31" s="511">
        <v>37131</v>
      </c>
      <c r="E31" s="510" t="s">
        <v>104</v>
      </c>
      <c r="F31" s="509">
        <v>25.62</v>
      </c>
      <c r="G31" s="508" t="str">
        <f t="shared" si="0"/>
        <v>III A</v>
      </c>
      <c r="H31" s="342" t="s">
        <v>103</v>
      </c>
    </row>
    <row r="32" spans="1:9" s="249" customFormat="1" ht="15" customHeight="1" x14ac:dyDescent="0.25">
      <c r="A32" s="438">
        <v>21</v>
      </c>
      <c r="B32" s="345" t="s">
        <v>134</v>
      </c>
      <c r="C32" s="344" t="s">
        <v>504</v>
      </c>
      <c r="D32" s="511">
        <v>37305</v>
      </c>
      <c r="E32" s="510" t="s">
        <v>1</v>
      </c>
      <c r="F32" s="509">
        <v>25.72</v>
      </c>
      <c r="G32" s="508" t="str">
        <f t="shared" si="0"/>
        <v>III A</v>
      </c>
      <c r="H32" s="342" t="s">
        <v>82</v>
      </c>
    </row>
    <row r="33" spans="1:9" s="249" customFormat="1" ht="15" customHeight="1" x14ac:dyDescent="0.25">
      <c r="A33" s="438">
        <v>22</v>
      </c>
      <c r="B33" s="345" t="s">
        <v>231</v>
      </c>
      <c r="C33" s="344" t="s">
        <v>533</v>
      </c>
      <c r="D33" s="511">
        <v>37372</v>
      </c>
      <c r="E33" s="510" t="s">
        <v>1</v>
      </c>
      <c r="F33" s="509">
        <v>26.02</v>
      </c>
      <c r="G33" s="508" t="str">
        <f t="shared" si="0"/>
        <v>III A</v>
      </c>
      <c r="H33" s="342" t="s">
        <v>23</v>
      </c>
    </row>
    <row r="34" spans="1:9" s="249" customFormat="1" ht="15" customHeight="1" x14ac:dyDescent="0.25">
      <c r="A34" s="438">
        <v>23</v>
      </c>
      <c r="B34" s="345" t="s">
        <v>494</v>
      </c>
      <c r="C34" s="344" t="s">
        <v>495</v>
      </c>
      <c r="D34" s="511">
        <v>36975</v>
      </c>
      <c r="E34" s="510" t="s">
        <v>496</v>
      </c>
      <c r="F34" s="509">
        <v>26.26</v>
      </c>
      <c r="G34" s="508" t="str">
        <f t="shared" si="0"/>
        <v>III A</v>
      </c>
      <c r="H34" s="342" t="s">
        <v>497</v>
      </c>
    </row>
    <row r="35" spans="1:9" s="249" customFormat="1" ht="15" customHeight="1" x14ac:dyDescent="0.25">
      <c r="A35" s="438">
        <v>24</v>
      </c>
      <c r="B35" s="345" t="s">
        <v>222</v>
      </c>
      <c r="C35" s="344" t="s">
        <v>221</v>
      </c>
      <c r="D35" s="511">
        <v>37399</v>
      </c>
      <c r="E35" s="510" t="s">
        <v>1</v>
      </c>
      <c r="F35" s="509">
        <v>26.31</v>
      </c>
      <c r="G35" s="508" t="str">
        <f t="shared" si="0"/>
        <v>III A</v>
      </c>
      <c r="H35" s="342" t="s">
        <v>23</v>
      </c>
    </row>
    <row r="36" spans="1:9" s="249" customFormat="1" ht="15" customHeight="1" x14ac:dyDescent="0.25">
      <c r="A36" s="438">
        <v>25</v>
      </c>
      <c r="B36" s="345" t="s">
        <v>505</v>
      </c>
      <c r="C36" s="344" t="s">
        <v>506</v>
      </c>
      <c r="D36" s="511">
        <v>37306</v>
      </c>
      <c r="E36" s="510" t="s">
        <v>357</v>
      </c>
      <c r="F36" s="509">
        <v>26.72</v>
      </c>
      <c r="G36" s="508" t="str">
        <f t="shared" si="0"/>
        <v>I JA</v>
      </c>
      <c r="H36" s="342" t="s">
        <v>114</v>
      </c>
    </row>
    <row r="37" spans="1:9" s="249" customFormat="1" ht="15" customHeight="1" x14ac:dyDescent="0.25">
      <c r="A37" s="438">
        <v>26</v>
      </c>
      <c r="B37" s="345" t="s">
        <v>531</v>
      </c>
      <c r="C37" s="344" t="s">
        <v>532</v>
      </c>
      <c r="D37" s="511">
        <v>37312</v>
      </c>
      <c r="E37" s="510" t="s">
        <v>1</v>
      </c>
      <c r="F37" s="509">
        <v>27.23</v>
      </c>
      <c r="G37" s="508" t="str">
        <f t="shared" si="0"/>
        <v>I JA</v>
      </c>
      <c r="H37" s="342" t="s">
        <v>23</v>
      </c>
    </row>
    <row r="38" spans="1:9" s="249" customFormat="1" ht="15" customHeight="1" x14ac:dyDescent="0.25">
      <c r="A38" s="438">
        <v>27</v>
      </c>
      <c r="B38" s="345" t="s">
        <v>110</v>
      </c>
      <c r="C38" s="344" t="s">
        <v>502</v>
      </c>
      <c r="D38" s="511">
        <v>37290</v>
      </c>
      <c r="E38" s="510" t="s">
        <v>58</v>
      </c>
      <c r="F38" s="509">
        <v>28.1</v>
      </c>
      <c r="G38" s="508" t="str">
        <f t="shared" si="0"/>
        <v>I JA</v>
      </c>
      <c r="H38" s="342" t="s">
        <v>89</v>
      </c>
    </row>
    <row r="39" spans="1:9" s="249" customFormat="1" ht="15" customHeight="1" x14ac:dyDescent="0.25">
      <c r="A39" s="438">
        <v>28</v>
      </c>
      <c r="B39" s="345" t="s">
        <v>133</v>
      </c>
      <c r="C39" s="344" t="s">
        <v>507</v>
      </c>
      <c r="D39" s="511">
        <v>37416</v>
      </c>
      <c r="E39" s="510" t="s">
        <v>136</v>
      </c>
      <c r="F39" s="509">
        <v>28.36</v>
      </c>
      <c r="G39" s="508" t="str">
        <f t="shared" si="0"/>
        <v>II JA</v>
      </c>
      <c r="H39" s="342" t="s">
        <v>131</v>
      </c>
    </row>
    <row r="40" spans="1:9" s="249" customFormat="1" ht="15" customHeight="1" x14ac:dyDescent="0.25">
      <c r="A40" s="438">
        <v>29</v>
      </c>
      <c r="B40" s="345" t="s">
        <v>199</v>
      </c>
      <c r="C40" s="344" t="s">
        <v>215</v>
      </c>
      <c r="D40" s="511">
        <v>37470</v>
      </c>
      <c r="E40" s="510" t="s">
        <v>58</v>
      </c>
      <c r="F40" s="509">
        <v>28.7</v>
      </c>
      <c r="G40" s="508" t="str">
        <f t="shared" si="0"/>
        <v>II JA</v>
      </c>
      <c r="H40" s="342" t="s">
        <v>129</v>
      </c>
    </row>
    <row r="41" spans="1:9" s="249" customFormat="1" ht="15" customHeight="1" x14ac:dyDescent="0.25">
      <c r="A41" s="438" t="s">
        <v>536</v>
      </c>
      <c r="B41" s="345" t="s">
        <v>260</v>
      </c>
      <c r="C41" s="344" t="s">
        <v>259</v>
      </c>
      <c r="D41" s="511">
        <v>36179</v>
      </c>
      <c r="E41" s="510" t="s">
        <v>1</v>
      </c>
      <c r="F41" s="509">
        <v>22.83</v>
      </c>
      <c r="G41" s="508" t="str">
        <f t="shared" si="0"/>
        <v>I A</v>
      </c>
      <c r="H41" s="342" t="s">
        <v>721</v>
      </c>
    </row>
    <row r="42" spans="1:9" s="249" customFormat="1" ht="15" customHeight="1" x14ac:dyDescent="0.25">
      <c r="A42" s="438" t="s">
        <v>536</v>
      </c>
      <c r="B42" s="345" t="s">
        <v>522</v>
      </c>
      <c r="C42" s="344" t="s">
        <v>280</v>
      </c>
      <c r="D42" s="511">
        <v>36393</v>
      </c>
      <c r="E42" s="510" t="s">
        <v>57</v>
      </c>
      <c r="F42" s="509">
        <v>24.5</v>
      </c>
      <c r="G42" s="508" t="str">
        <f t="shared" si="0"/>
        <v>II A</v>
      </c>
      <c r="H42" s="342" t="s">
        <v>523</v>
      </c>
      <c r="I42" s="249" t="s">
        <v>524</v>
      </c>
    </row>
    <row r="43" spans="1:9" s="249" customFormat="1" ht="15" customHeight="1" x14ac:dyDescent="0.25">
      <c r="A43" s="438" t="s">
        <v>536</v>
      </c>
      <c r="B43" s="345" t="s">
        <v>110</v>
      </c>
      <c r="C43" s="344" t="s">
        <v>525</v>
      </c>
      <c r="D43" s="511">
        <v>36877</v>
      </c>
      <c r="E43" s="510" t="s">
        <v>1</v>
      </c>
      <c r="F43" s="509">
        <v>25.38</v>
      </c>
      <c r="G43" s="508" t="str">
        <f t="shared" si="0"/>
        <v>III A</v>
      </c>
      <c r="H43" s="342" t="s">
        <v>23</v>
      </c>
      <c r="I43" s="249" t="s">
        <v>17</v>
      </c>
    </row>
    <row r="44" spans="1:9" s="249" customFormat="1" ht="15" customHeight="1" x14ac:dyDescent="0.25">
      <c r="A44" s="438"/>
      <c r="B44" s="345" t="s">
        <v>257</v>
      </c>
      <c r="C44" s="344" t="s">
        <v>256</v>
      </c>
      <c r="D44" s="511">
        <v>37178</v>
      </c>
      <c r="E44" s="510" t="s">
        <v>57</v>
      </c>
      <c r="F44" s="509" t="s">
        <v>637</v>
      </c>
      <c r="G44" s="508"/>
      <c r="H44" s="342" t="s">
        <v>241</v>
      </c>
    </row>
    <row r="45" spans="1:9" s="249" customFormat="1" ht="15" customHeight="1" x14ac:dyDescent="0.25">
      <c r="A45" s="438"/>
      <c r="B45" s="345" t="s">
        <v>19</v>
      </c>
      <c r="C45" s="344" t="s">
        <v>209</v>
      </c>
      <c r="D45" s="511">
        <v>37280</v>
      </c>
      <c r="E45" s="510" t="s">
        <v>57</v>
      </c>
      <c r="F45" s="509" t="s">
        <v>637</v>
      </c>
      <c r="G45" s="508"/>
      <c r="H45" s="342" t="s">
        <v>137</v>
      </c>
    </row>
    <row r="46" spans="1:9" s="249" customFormat="1" ht="15" customHeight="1" x14ac:dyDescent="0.25">
      <c r="A46" s="438"/>
      <c r="B46" s="345" t="s">
        <v>315</v>
      </c>
      <c r="C46" s="344" t="s">
        <v>503</v>
      </c>
      <c r="D46" s="511">
        <v>37299</v>
      </c>
      <c r="E46" s="510" t="s">
        <v>1</v>
      </c>
      <c r="F46" s="509" t="s">
        <v>637</v>
      </c>
      <c r="G46" s="508"/>
      <c r="H46" s="342" t="s">
        <v>82</v>
      </c>
    </row>
  </sheetData>
  <mergeCells count="3">
    <mergeCell ref="A1:G1"/>
    <mergeCell ref="A2:G2"/>
    <mergeCell ref="A3:G3"/>
  </mergeCells>
  <pageMargins left="0.51181102362204722" right="0.21" top="0.17" bottom="0.18" header="0.17" footer="0.17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5"/>
  <sheetViews>
    <sheetView zoomScaleNormal="100" workbookViewId="0">
      <selection activeCell="C4" sqref="C4"/>
    </sheetView>
  </sheetViews>
  <sheetFormatPr defaultColWidth="9.109375" defaultRowHeight="13.2" x14ac:dyDescent="0.25"/>
  <cols>
    <col min="1" max="1" width="4.88671875" style="102" customWidth="1"/>
    <col min="2" max="2" width="4.5546875" style="102" customWidth="1"/>
    <col min="3" max="3" width="13.33203125" style="102" customWidth="1"/>
    <col min="4" max="4" width="14" style="102" customWidth="1"/>
    <col min="5" max="5" width="10.33203125" style="134" customWidth="1"/>
    <col min="6" max="6" width="12.33203125" style="104" customWidth="1"/>
    <col min="7" max="7" width="8.33203125" style="103" customWidth="1"/>
    <col min="8" max="8" width="23.44140625" style="102" customWidth="1"/>
    <col min="9" max="16384" width="9.109375" style="102"/>
  </cols>
  <sheetData>
    <row r="1" spans="1:10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0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10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H3" s="19" t="s">
        <v>324</v>
      </c>
    </row>
    <row r="4" spans="1:10" s="52" customFormat="1" ht="12.75" customHeight="1" x14ac:dyDescent="0.35">
      <c r="A4" s="732"/>
      <c r="B4" s="732"/>
      <c r="C4" s="732"/>
      <c r="D4" s="732"/>
      <c r="E4" s="732"/>
      <c r="F4" s="732"/>
      <c r="G4" s="732"/>
      <c r="H4" s="61" t="s">
        <v>1</v>
      </c>
    </row>
    <row r="5" spans="1:10" s="14" customFormat="1" ht="12.75" customHeight="1" x14ac:dyDescent="0.25">
      <c r="B5" s="101" t="s">
        <v>13</v>
      </c>
      <c r="D5" s="133" t="s">
        <v>52</v>
      </c>
      <c r="E5" s="143" t="s">
        <v>53</v>
      </c>
      <c r="F5" s="853" t="s">
        <v>54</v>
      </c>
    </row>
    <row r="6" spans="1:10" s="14" customFormat="1" ht="11.25" customHeight="1" x14ac:dyDescent="0.25">
      <c r="E6" s="16"/>
      <c r="H6" s="100" t="s">
        <v>49</v>
      </c>
    </row>
    <row r="7" spans="1:10" s="142" customFormat="1" ht="15.6" x14ac:dyDescent="0.3">
      <c r="A7" s="126"/>
      <c r="B7" s="126"/>
      <c r="C7" s="131" t="s">
        <v>332</v>
      </c>
      <c r="D7" s="130"/>
      <c r="E7" s="129"/>
      <c r="F7" s="128"/>
      <c r="G7" s="127"/>
    </row>
    <row r="8" spans="1:10" s="816" customFormat="1" ht="6" customHeight="1" x14ac:dyDescent="0.3">
      <c r="C8" s="815"/>
      <c r="E8" s="817"/>
      <c r="F8" s="817"/>
      <c r="G8" s="818"/>
      <c r="H8" s="818"/>
      <c r="I8" s="819"/>
      <c r="J8" s="820"/>
    </row>
    <row r="9" spans="1:10" s="93" customFormat="1" ht="18.600000000000001" customHeight="1" x14ac:dyDescent="0.3">
      <c r="C9" s="815"/>
      <c r="D9" s="816"/>
      <c r="E9" s="817" t="s">
        <v>152</v>
      </c>
      <c r="F9" s="817"/>
      <c r="G9" s="818"/>
      <c r="H9" s="818"/>
      <c r="I9" s="94"/>
      <c r="J9" s="122"/>
    </row>
    <row r="10" spans="1:10" ht="15" customHeight="1" x14ac:dyDescent="0.25">
      <c r="A10" s="96" t="s">
        <v>99</v>
      </c>
      <c r="B10" s="140"/>
      <c r="C10" s="120" t="s">
        <v>11</v>
      </c>
      <c r="D10" s="119" t="s">
        <v>10</v>
      </c>
      <c r="E10" s="835" t="s">
        <v>9</v>
      </c>
      <c r="F10" s="227" t="s">
        <v>8</v>
      </c>
      <c r="G10" s="117" t="s">
        <v>46</v>
      </c>
      <c r="H10" s="116" t="s">
        <v>5</v>
      </c>
    </row>
    <row r="11" spans="1:10" s="135" customFormat="1" ht="12.75" customHeight="1" x14ac:dyDescent="0.25">
      <c r="A11" s="859">
        <v>4</v>
      </c>
      <c r="B11" s="139"/>
      <c r="C11" s="138" t="s">
        <v>253</v>
      </c>
      <c r="D11" s="137" t="s">
        <v>252</v>
      </c>
      <c r="E11" s="136">
        <v>38674</v>
      </c>
      <c r="F11" s="862" t="s">
        <v>657</v>
      </c>
      <c r="G11" s="865">
        <v>1.4640046296296296E-3</v>
      </c>
      <c r="H11" s="427" t="s">
        <v>89</v>
      </c>
    </row>
    <row r="12" spans="1:10" s="135" customFormat="1" ht="14.25" customHeight="1" x14ac:dyDescent="0.25">
      <c r="A12" s="860"/>
      <c r="B12" s="139"/>
      <c r="C12" s="138" t="s">
        <v>177</v>
      </c>
      <c r="D12" s="137" t="s">
        <v>176</v>
      </c>
      <c r="E12" s="136">
        <v>38168</v>
      </c>
      <c r="F12" s="863" t="s">
        <v>58</v>
      </c>
      <c r="G12" s="866"/>
      <c r="H12" s="427" t="s">
        <v>89</v>
      </c>
    </row>
    <row r="13" spans="1:10" s="135" customFormat="1" ht="14.25" customHeight="1" x14ac:dyDescent="0.25">
      <c r="A13" s="860"/>
      <c r="B13" s="139"/>
      <c r="C13" s="138" t="s">
        <v>172</v>
      </c>
      <c r="D13" s="137" t="s">
        <v>188</v>
      </c>
      <c r="E13" s="629">
        <v>38086</v>
      </c>
      <c r="F13" s="863" t="s">
        <v>58</v>
      </c>
      <c r="G13" s="866"/>
      <c r="H13" s="427" t="s">
        <v>89</v>
      </c>
    </row>
    <row r="14" spans="1:10" s="135" customFormat="1" ht="15" customHeight="1" x14ac:dyDescent="0.25">
      <c r="A14" s="861"/>
      <c r="B14" s="139">
        <v>152</v>
      </c>
      <c r="C14" s="138" t="s">
        <v>174</v>
      </c>
      <c r="D14" s="137" t="s">
        <v>173</v>
      </c>
      <c r="E14" s="136">
        <v>38313</v>
      </c>
      <c r="F14" s="864" t="s">
        <v>58</v>
      </c>
      <c r="G14" s="867"/>
      <c r="H14" s="427" t="s">
        <v>89</v>
      </c>
    </row>
    <row r="15" spans="1:10" s="135" customFormat="1" ht="12.75" customHeight="1" x14ac:dyDescent="0.25">
      <c r="A15" s="859">
        <v>5</v>
      </c>
      <c r="B15" s="139"/>
      <c r="C15" s="138" t="s">
        <v>248</v>
      </c>
      <c r="D15" s="137" t="s">
        <v>247</v>
      </c>
      <c r="E15" s="136">
        <v>38024</v>
      </c>
      <c r="F15" s="862" t="s">
        <v>666</v>
      </c>
      <c r="G15" s="865">
        <v>1.372337962962963E-3</v>
      </c>
      <c r="H15" s="427" t="s">
        <v>45</v>
      </c>
    </row>
    <row r="16" spans="1:10" s="135" customFormat="1" ht="14.25" customHeight="1" x14ac:dyDescent="0.25">
      <c r="A16" s="860"/>
      <c r="B16" s="139"/>
      <c r="C16" s="138" t="s">
        <v>40</v>
      </c>
      <c r="D16" s="137" t="s">
        <v>235</v>
      </c>
      <c r="E16" s="136">
        <v>37390</v>
      </c>
      <c r="F16" s="863" t="s">
        <v>1</v>
      </c>
      <c r="G16" s="866"/>
      <c r="H16" s="427" t="s">
        <v>82</v>
      </c>
    </row>
    <row r="17" spans="1:10" s="135" customFormat="1" ht="14.25" customHeight="1" x14ac:dyDescent="0.25">
      <c r="A17" s="860"/>
      <c r="B17" s="139"/>
      <c r="C17" s="138" t="s">
        <v>364</v>
      </c>
      <c r="D17" s="137" t="s">
        <v>375</v>
      </c>
      <c r="E17" s="629">
        <v>37915</v>
      </c>
      <c r="F17" s="863" t="s">
        <v>1</v>
      </c>
      <c r="G17" s="866"/>
      <c r="H17" s="427" t="s">
        <v>82</v>
      </c>
    </row>
    <row r="18" spans="1:10" s="135" customFormat="1" ht="15" customHeight="1" x14ac:dyDescent="0.25">
      <c r="A18" s="861"/>
      <c r="B18" s="139">
        <v>166</v>
      </c>
      <c r="C18" s="138" t="s">
        <v>190</v>
      </c>
      <c r="D18" s="137" t="s">
        <v>189</v>
      </c>
      <c r="E18" s="136">
        <v>37549</v>
      </c>
      <c r="F18" s="864" t="s">
        <v>1</v>
      </c>
      <c r="G18" s="867"/>
      <c r="H18" s="427" t="s">
        <v>82</v>
      </c>
    </row>
    <row r="19" spans="1:10" s="135" customFormat="1" ht="12.75" customHeight="1" x14ac:dyDescent="0.25">
      <c r="A19" s="859">
        <v>6</v>
      </c>
      <c r="B19" s="139"/>
      <c r="C19" s="138" t="s">
        <v>63</v>
      </c>
      <c r="D19" s="137" t="s">
        <v>434</v>
      </c>
      <c r="E19" s="136">
        <v>37831</v>
      </c>
      <c r="F19" s="862" t="s">
        <v>57</v>
      </c>
      <c r="G19" s="865">
        <v>1.3693287037037035E-3</v>
      </c>
      <c r="H19" s="427" t="s">
        <v>289</v>
      </c>
    </row>
    <row r="20" spans="1:10" s="135" customFormat="1" ht="14.25" customHeight="1" x14ac:dyDescent="0.25">
      <c r="A20" s="860"/>
      <c r="B20" s="139"/>
      <c r="C20" s="138" t="s">
        <v>162</v>
      </c>
      <c r="D20" s="137" t="s">
        <v>420</v>
      </c>
      <c r="E20" s="136">
        <v>37358</v>
      </c>
      <c r="F20" s="863" t="s">
        <v>57</v>
      </c>
      <c r="G20" s="866"/>
      <c r="H20" s="427" t="s">
        <v>308</v>
      </c>
    </row>
    <row r="21" spans="1:10" s="135" customFormat="1" ht="14.25" customHeight="1" x14ac:dyDescent="0.25">
      <c r="A21" s="860"/>
      <c r="B21" s="139"/>
      <c r="C21" s="138" t="s">
        <v>271</v>
      </c>
      <c r="D21" s="137" t="s">
        <v>270</v>
      </c>
      <c r="E21" s="136">
        <v>36930</v>
      </c>
      <c r="F21" s="863" t="s">
        <v>57</v>
      </c>
      <c r="G21" s="866"/>
      <c r="H21" s="427" t="s">
        <v>308</v>
      </c>
    </row>
    <row r="22" spans="1:10" s="135" customFormat="1" ht="15" customHeight="1" x14ac:dyDescent="0.25">
      <c r="A22" s="861"/>
      <c r="B22" s="139">
        <v>14</v>
      </c>
      <c r="C22" s="138" t="s">
        <v>271</v>
      </c>
      <c r="D22" s="137" t="s">
        <v>270</v>
      </c>
      <c r="E22" s="136">
        <v>36922</v>
      </c>
      <c r="F22" s="864" t="s">
        <v>57</v>
      </c>
      <c r="G22" s="867"/>
      <c r="H22" s="427" t="s">
        <v>463</v>
      </c>
    </row>
    <row r="23" spans="1:10" s="93" customFormat="1" ht="18.600000000000001" customHeight="1" x14ac:dyDescent="0.3">
      <c r="C23" s="815"/>
      <c r="D23" s="816"/>
      <c r="E23" s="817" t="s">
        <v>667</v>
      </c>
      <c r="F23" s="817"/>
      <c r="G23" s="818"/>
      <c r="H23" s="141"/>
      <c r="I23" s="94"/>
      <c r="J23" s="122"/>
    </row>
    <row r="24" spans="1:10" s="135" customFormat="1" ht="12.75" customHeight="1" x14ac:dyDescent="0.25">
      <c r="A24" s="859">
        <v>4</v>
      </c>
      <c r="B24" s="139"/>
      <c r="C24" s="138" t="s">
        <v>232</v>
      </c>
      <c r="D24" s="137" t="s">
        <v>242</v>
      </c>
      <c r="E24" s="136">
        <v>37101</v>
      </c>
      <c r="F24" s="862" t="s">
        <v>658</v>
      </c>
      <c r="G24" s="865">
        <v>1.4204861111111111E-3</v>
      </c>
      <c r="H24" s="427" t="s">
        <v>410</v>
      </c>
    </row>
    <row r="25" spans="1:10" s="135" customFormat="1" ht="14.25" customHeight="1" x14ac:dyDescent="0.25">
      <c r="A25" s="860"/>
      <c r="B25" s="139"/>
      <c r="C25" s="138" t="s">
        <v>305</v>
      </c>
      <c r="D25" s="137" t="s">
        <v>304</v>
      </c>
      <c r="E25" s="136">
        <v>37293</v>
      </c>
      <c r="F25" s="863" t="s">
        <v>450</v>
      </c>
      <c r="G25" s="866"/>
      <c r="H25" s="427" t="s">
        <v>451</v>
      </c>
    </row>
    <row r="26" spans="1:10" s="135" customFormat="1" ht="14.25" customHeight="1" x14ac:dyDescent="0.25">
      <c r="A26" s="860"/>
      <c r="B26" s="139"/>
      <c r="C26" s="138" t="s">
        <v>38</v>
      </c>
      <c r="D26" s="137" t="s">
        <v>389</v>
      </c>
      <c r="E26" s="629">
        <v>38015</v>
      </c>
      <c r="F26" s="863" t="s">
        <v>58</v>
      </c>
      <c r="G26" s="866"/>
      <c r="H26" s="427" t="s">
        <v>89</v>
      </c>
    </row>
    <row r="27" spans="1:10" s="135" customFormat="1" ht="15" customHeight="1" x14ac:dyDescent="0.25">
      <c r="A27" s="861"/>
      <c r="B27" s="139">
        <v>66</v>
      </c>
      <c r="C27" s="138" t="s">
        <v>24</v>
      </c>
      <c r="D27" s="137" t="s">
        <v>298</v>
      </c>
      <c r="E27" s="136">
        <v>37038</v>
      </c>
      <c r="F27" s="864" t="s">
        <v>58</v>
      </c>
      <c r="G27" s="867"/>
      <c r="H27" s="427" t="s">
        <v>129</v>
      </c>
    </row>
    <row r="28" spans="1:10" s="135" customFormat="1" ht="12.75" customHeight="1" x14ac:dyDescent="0.25">
      <c r="A28" s="859">
        <v>5</v>
      </c>
      <c r="B28" s="139"/>
      <c r="C28" s="138" t="s">
        <v>32</v>
      </c>
      <c r="D28" s="137" t="s">
        <v>432</v>
      </c>
      <c r="E28" s="136">
        <v>37789</v>
      </c>
      <c r="F28" s="862" t="s">
        <v>136</v>
      </c>
      <c r="G28" s="865">
        <v>1.3153935185185185E-3</v>
      </c>
      <c r="H28" s="427" t="s">
        <v>433</v>
      </c>
    </row>
    <row r="29" spans="1:10" s="135" customFormat="1" ht="14.25" customHeight="1" x14ac:dyDescent="0.25">
      <c r="A29" s="860"/>
      <c r="B29" s="139"/>
      <c r="C29" s="138" t="s">
        <v>79</v>
      </c>
      <c r="D29" s="137" t="s">
        <v>391</v>
      </c>
      <c r="E29" s="136">
        <v>38053</v>
      </c>
      <c r="F29" s="863" t="s">
        <v>136</v>
      </c>
      <c r="G29" s="866"/>
      <c r="H29" s="427" t="s">
        <v>392</v>
      </c>
    </row>
    <row r="30" spans="1:10" s="135" customFormat="1" ht="14.25" customHeight="1" x14ac:dyDescent="0.25">
      <c r="A30" s="860"/>
      <c r="B30" s="139"/>
      <c r="C30" s="138" t="s">
        <v>159</v>
      </c>
      <c r="D30" s="137" t="s">
        <v>167</v>
      </c>
      <c r="E30" s="629">
        <v>36942</v>
      </c>
      <c r="F30" s="863" t="s">
        <v>136</v>
      </c>
      <c r="G30" s="866"/>
      <c r="H30" s="427" t="s">
        <v>166</v>
      </c>
    </row>
    <row r="31" spans="1:10" s="135" customFormat="1" ht="15" customHeight="1" x14ac:dyDescent="0.25">
      <c r="A31" s="861"/>
      <c r="B31" s="139">
        <v>185</v>
      </c>
      <c r="C31" s="138" t="s">
        <v>79</v>
      </c>
      <c r="D31" s="137" t="s">
        <v>178</v>
      </c>
      <c r="E31" s="136">
        <v>37822</v>
      </c>
      <c r="F31" s="864" t="s">
        <v>136</v>
      </c>
      <c r="G31" s="867"/>
      <c r="H31" s="427" t="s">
        <v>485</v>
      </c>
    </row>
    <row r="32" spans="1:10" s="135" customFormat="1" ht="12.75" customHeight="1" x14ac:dyDescent="0.25">
      <c r="A32" s="859">
        <v>6</v>
      </c>
      <c r="B32" s="139"/>
      <c r="C32" s="138" t="s">
        <v>276</v>
      </c>
      <c r="D32" s="137" t="s">
        <v>472</v>
      </c>
      <c r="E32" s="136">
        <v>38025</v>
      </c>
      <c r="F32" s="862" t="s">
        <v>665</v>
      </c>
      <c r="G32" s="865">
        <v>1.3517361111111111E-3</v>
      </c>
      <c r="H32" s="427" t="s">
        <v>473</v>
      </c>
    </row>
    <row r="33" spans="1:8" s="135" customFormat="1" ht="14.25" customHeight="1" x14ac:dyDescent="0.25">
      <c r="A33" s="860"/>
      <c r="B33" s="139"/>
      <c r="C33" s="138" t="s">
        <v>77</v>
      </c>
      <c r="D33" s="137" t="s">
        <v>424</v>
      </c>
      <c r="E33" s="136">
        <v>37607</v>
      </c>
      <c r="F33" s="863" t="s">
        <v>1</v>
      </c>
      <c r="G33" s="866"/>
      <c r="H33" s="427" t="s">
        <v>23</v>
      </c>
    </row>
    <row r="34" spans="1:8" s="135" customFormat="1" ht="14.25" customHeight="1" x14ac:dyDescent="0.25">
      <c r="A34" s="860"/>
      <c r="B34" s="139"/>
      <c r="C34" s="138" t="s">
        <v>479</v>
      </c>
      <c r="D34" s="137" t="s">
        <v>480</v>
      </c>
      <c r="E34" s="629">
        <v>37832</v>
      </c>
      <c r="F34" s="863" t="s">
        <v>1</v>
      </c>
      <c r="G34" s="866"/>
      <c r="H34" s="427" t="s">
        <v>23</v>
      </c>
    </row>
    <row r="35" spans="1:8" s="135" customFormat="1" ht="15" customHeight="1" x14ac:dyDescent="0.25">
      <c r="A35" s="861"/>
      <c r="B35" s="139">
        <v>186</v>
      </c>
      <c r="C35" s="138" t="s">
        <v>159</v>
      </c>
      <c r="D35" s="137" t="s">
        <v>236</v>
      </c>
      <c r="E35" s="136">
        <v>37692</v>
      </c>
      <c r="F35" s="864" t="s">
        <v>78</v>
      </c>
      <c r="G35" s="867"/>
      <c r="H35" s="427" t="s">
        <v>234</v>
      </c>
    </row>
  </sheetData>
  <mergeCells count="21">
    <mergeCell ref="A32:A35"/>
    <mergeCell ref="F32:F35"/>
    <mergeCell ref="G32:G35"/>
    <mergeCell ref="A1:G1"/>
    <mergeCell ref="A2:G2"/>
    <mergeCell ref="A3:G3"/>
    <mergeCell ref="A28:A31"/>
    <mergeCell ref="F28:F31"/>
    <mergeCell ref="G28:G31"/>
    <mergeCell ref="A15:A18"/>
    <mergeCell ref="A24:A27"/>
    <mergeCell ref="F24:F27"/>
    <mergeCell ref="G24:G27"/>
    <mergeCell ref="A19:A22"/>
    <mergeCell ref="F19:F22"/>
    <mergeCell ref="G19:G22"/>
    <mergeCell ref="A11:A14"/>
    <mergeCell ref="F11:F14"/>
    <mergeCell ref="G11:G14"/>
    <mergeCell ref="F15:F18"/>
    <mergeCell ref="G15:G18"/>
  </mergeCells>
  <pageMargins left="0.38" right="0.33" top="0.35433070866141736" bottom="0.35433070866141736" header="0.31496062992125984" footer="0.31496062992125984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3"/>
  <sheetViews>
    <sheetView zoomScaleNormal="100" workbookViewId="0">
      <selection activeCell="A9" sqref="A9"/>
    </sheetView>
  </sheetViews>
  <sheetFormatPr defaultColWidth="9.109375" defaultRowHeight="13.2" x14ac:dyDescent="0.25"/>
  <cols>
    <col min="1" max="1" width="4.88671875" style="102" customWidth="1"/>
    <col min="2" max="2" width="4.5546875" style="102" customWidth="1"/>
    <col min="3" max="3" width="13.33203125" style="102" customWidth="1"/>
    <col min="4" max="4" width="14" style="102" customWidth="1"/>
    <col min="5" max="5" width="10.33203125" style="134" customWidth="1"/>
    <col min="6" max="6" width="12.33203125" style="104" customWidth="1"/>
    <col min="7" max="7" width="8.33203125" style="103" customWidth="1"/>
    <col min="8" max="8" width="23.44140625" style="102" customWidth="1"/>
    <col min="9" max="16384" width="9.109375" style="102"/>
  </cols>
  <sheetData>
    <row r="1" spans="1:10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0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10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H3" s="19" t="s">
        <v>324</v>
      </c>
    </row>
    <row r="4" spans="1:10" s="52" customFormat="1" ht="12.75" customHeight="1" x14ac:dyDescent="0.35">
      <c r="A4" s="732"/>
      <c r="B4" s="732"/>
      <c r="C4" s="732"/>
      <c r="D4" s="732"/>
      <c r="E4" s="732"/>
      <c r="F4" s="732"/>
      <c r="G4" s="732"/>
      <c r="H4" s="61" t="s">
        <v>1</v>
      </c>
    </row>
    <row r="5" spans="1:10" s="14" customFormat="1" ht="12.75" customHeight="1" x14ac:dyDescent="0.25">
      <c r="B5" s="101" t="s">
        <v>13</v>
      </c>
      <c r="D5" s="133" t="s">
        <v>52</v>
      </c>
      <c r="E5" s="143" t="s">
        <v>53</v>
      </c>
      <c r="F5" s="853" t="s">
        <v>54</v>
      </c>
    </row>
    <row r="6" spans="1:10" s="14" customFormat="1" ht="11.25" customHeight="1" x14ac:dyDescent="0.25">
      <c r="E6" s="16"/>
      <c r="H6" s="100" t="s">
        <v>49</v>
      </c>
    </row>
    <row r="7" spans="1:10" s="142" customFormat="1" ht="15.6" x14ac:dyDescent="0.3">
      <c r="A7" s="126"/>
      <c r="B7" s="126"/>
      <c r="C7" s="131" t="s">
        <v>332</v>
      </c>
      <c r="D7" s="130"/>
      <c r="E7" s="129"/>
      <c r="F7" s="128"/>
      <c r="G7" s="127"/>
    </row>
    <row r="8" spans="1:10" s="816" customFormat="1" ht="6" customHeight="1" x14ac:dyDescent="0.3">
      <c r="C8" s="815"/>
      <c r="E8" s="817"/>
      <c r="F8" s="817"/>
      <c r="G8" s="818"/>
      <c r="H8" s="818"/>
      <c r="I8" s="819"/>
      <c r="J8" s="820"/>
    </row>
    <row r="9" spans="1:10" ht="15" customHeight="1" x14ac:dyDescent="0.25">
      <c r="A9" s="96" t="s">
        <v>605</v>
      </c>
      <c r="B9" s="140"/>
      <c r="C9" s="120" t="s">
        <v>11</v>
      </c>
      <c r="D9" s="119" t="s">
        <v>10</v>
      </c>
      <c r="E9" s="835" t="s">
        <v>9</v>
      </c>
      <c r="F9" s="227" t="s">
        <v>8</v>
      </c>
      <c r="G9" s="117" t="s">
        <v>46</v>
      </c>
      <c r="H9" s="116" t="s">
        <v>5</v>
      </c>
    </row>
    <row r="10" spans="1:10" s="135" customFormat="1" ht="12.75" customHeight="1" x14ac:dyDescent="0.25">
      <c r="A10" s="859">
        <v>1</v>
      </c>
      <c r="B10" s="139"/>
      <c r="C10" s="138" t="s">
        <v>32</v>
      </c>
      <c r="D10" s="137" t="s">
        <v>432</v>
      </c>
      <c r="E10" s="136">
        <v>37789</v>
      </c>
      <c r="F10" s="862" t="s">
        <v>136</v>
      </c>
      <c r="G10" s="865">
        <v>1.3153935185185185E-3</v>
      </c>
      <c r="H10" s="427" t="s">
        <v>433</v>
      </c>
    </row>
    <row r="11" spans="1:10" s="135" customFormat="1" ht="14.25" customHeight="1" x14ac:dyDescent="0.25">
      <c r="A11" s="860"/>
      <c r="B11" s="139"/>
      <c r="C11" s="138" t="s">
        <v>79</v>
      </c>
      <c r="D11" s="137" t="s">
        <v>391</v>
      </c>
      <c r="E11" s="136">
        <v>38053</v>
      </c>
      <c r="F11" s="863" t="s">
        <v>136</v>
      </c>
      <c r="G11" s="866"/>
      <c r="H11" s="427" t="s">
        <v>392</v>
      </c>
    </row>
    <row r="12" spans="1:10" s="135" customFormat="1" ht="14.25" customHeight="1" x14ac:dyDescent="0.25">
      <c r="A12" s="860"/>
      <c r="B12" s="139"/>
      <c r="C12" s="138" t="s">
        <v>159</v>
      </c>
      <c r="D12" s="137" t="s">
        <v>167</v>
      </c>
      <c r="E12" s="629">
        <v>36942</v>
      </c>
      <c r="F12" s="863" t="s">
        <v>136</v>
      </c>
      <c r="G12" s="866"/>
      <c r="H12" s="427" t="s">
        <v>166</v>
      </c>
    </row>
    <row r="13" spans="1:10" s="135" customFormat="1" ht="15" customHeight="1" x14ac:dyDescent="0.25">
      <c r="A13" s="861"/>
      <c r="B13" s="139">
        <v>185</v>
      </c>
      <c r="C13" s="138" t="s">
        <v>79</v>
      </c>
      <c r="D13" s="137" t="s">
        <v>178</v>
      </c>
      <c r="E13" s="136">
        <v>37822</v>
      </c>
      <c r="F13" s="864" t="s">
        <v>136</v>
      </c>
      <c r="G13" s="867"/>
      <c r="H13" s="427" t="s">
        <v>485</v>
      </c>
    </row>
    <row r="14" spans="1:10" s="135" customFormat="1" ht="12.75" customHeight="1" x14ac:dyDescent="0.25">
      <c r="A14" s="859">
        <v>2</v>
      </c>
      <c r="B14" s="139"/>
      <c r="C14" s="138" t="s">
        <v>276</v>
      </c>
      <c r="D14" s="137" t="s">
        <v>472</v>
      </c>
      <c r="E14" s="136">
        <v>38025</v>
      </c>
      <c r="F14" s="862" t="s">
        <v>665</v>
      </c>
      <c r="G14" s="865">
        <v>1.3517361111111111E-3</v>
      </c>
      <c r="H14" s="427" t="s">
        <v>473</v>
      </c>
    </row>
    <row r="15" spans="1:10" s="135" customFormat="1" ht="14.25" customHeight="1" x14ac:dyDescent="0.25">
      <c r="A15" s="860"/>
      <c r="B15" s="139"/>
      <c r="C15" s="138" t="s">
        <v>77</v>
      </c>
      <c r="D15" s="137" t="s">
        <v>424</v>
      </c>
      <c r="E15" s="136">
        <v>37607</v>
      </c>
      <c r="F15" s="863" t="s">
        <v>1</v>
      </c>
      <c r="G15" s="866"/>
      <c r="H15" s="427" t="s">
        <v>23</v>
      </c>
    </row>
    <row r="16" spans="1:10" s="135" customFormat="1" ht="14.25" customHeight="1" x14ac:dyDescent="0.25">
      <c r="A16" s="860"/>
      <c r="B16" s="139"/>
      <c r="C16" s="138" t="s">
        <v>479</v>
      </c>
      <c r="D16" s="137" t="s">
        <v>480</v>
      </c>
      <c r="E16" s="629">
        <v>37832</v>
      </c>
      <c r="F16" s="863" t="s">
        <v>1</v>
      </c>
      <c r="G16" s="866"/>
      <c r="H16" s="427" t="s">
        <v>23</v>
      </c>
    </row>
    <row r="17" spans="1:8" s="135" customFormat="1" ht="15" customHeight="1" x14ac:dyDescent="0.25">
      <c r="A17" s="861"/>
      <c r="B17" s="139">
        <v>186</v>
      </c>
      <c r="C17" s="138" t="s">
        <v>159</v>
      </c>
      <c r="D17" s="137" t="s">
        <v>236</v>
      </c>
      <c r="E17" s="136">
        <v>37692</v>
      </c>
      <c r="F17" s="864" t="s">
        <v>78</v>
      </c>
      <c r="G17" s="867"/>
      <c r="H17" s="427" t="s">
        <v>234</v>
      </c>
    </row>
    <row r="18" spans="1:8" s="135" customFormat="1" ht="12.75" customHeight="1" x14ac:dyDescent="0.25">
      <c r="A18" s="859">
        <v>3</v>
      </c>
      <c r="B18" s="139"/>
      <c r="C18" s="138" t="s">
        <v>63</v>
      </c>
      <c r="D18" s="137" t="s">
        <v>434</v>
      </c>
      <c r="E18" s="136">
        <v>37831</v>
      </c>
      <c r="F18" s="862" t="s">
        <v>57</v>
      </c>
      <c r="G18" s="865">
        <v>1.3693287037037035E-3</v>
      </c>
      <c r="H18" s="427" t="s">
        <v>289</v>
      </c>
    </row>
    <row r="19" spans="1:8" s="135" customFormat="1" ht="14.25" customHeight="1" x14ac:dyDescent="0.25">
      <c r="A19" s="860"/>
      <c r="B19" s="139"/>
      <c r="C19" s="138" t="s">
        <v>162</v>
      </c>
      <c r="D19" s="137" t="s">
        <v>420</v>
      </c>
      <c r="E19" s="136">
        <v>37358</v>
      </c>
      <c r="F19" s="863" t="s">
        <v>57</v>
      </c>
      <c r="G19" s="866"/>
      <c r="H19" s="427" t="s">
        <v>308</v>
      </c>
    </row>
    <row r="20" spans="1:8" s="135" customFormat="1" ht="14.25" customHeight="1" x14ac:dyDescent="0.25">
      <c r="A20" s="860"/>
      <c r="B20" s="139"/>
      <c r="C20" s="138" t="s">
        <v>271</v>
      </c>
      <c r="D20" s="137" t="s">
        <v>270</v>
      </c>
      <c r="E20" s="136">
        <v>36930</v>
      </c>
      <c r="F20" s="863" t="s">
        <v>57</v>
      </c>
      <c r="G20" s="866"/>
      <c r="H20" s="427" t="s">
        <v>308</v>
      </c>
    </row>
    <row r="21" spans="1:8" s="135" customFormat="1" ht="15" customHeight="1" x14ac:dyDescent="0.25">
      <c r="A21" s="861"/>
      <c r="B21" s="139">
        <v>14</v>
      </c>
      <c r="C21" s="138" t="s">
        <v>271</v>
      </c>
      <c r="D21" s="137" t="s">
        <v>270</v>
      </c>
      <c r="E21" s="136">
        <v>36922</v>
      </c>
      <c r="F21" s="864" t="s">
        <v>57</v>
      </c>
      <c r="G21" s="867"/>
      <c r="H21" s="427" t="s">
        <v>463</v>
      </c>
    </row>
    <row r="22" spans="1:8" s="135" customFormat="1" ht="12.75" customHeight="1" x14ac:dyDescent="0.25">
      <c r="A22" s="859">
        <v>4</v>
      </c>
      <c r="B22" s="139"/>
      <c r="C22" s="138" t="s">
        <v>248</v>
      </c>
      <c r="D22" s="137" t="s">
        <v>247</v>
      </c>
      <c r="E22" s="136">
        <v>38024</v>
      </c>
      <c r="F22" s="862" t="s">
        <v>666</v>
      </c>
      <c r="G22" s="865">
        <v>1.372337962962963E-3</v>
      </c>
      <c r="H22" s="427" t="s">
        <v>45</v>
      </c>
    </row>
    <row r="23" spans="1:8" s="135" customFormat="1" ht="14.25" customHeight="1" x14ac:dyDescent="0.25">
      <c r="A23" s="860"/>
      <c r="B23" s="139"/>
      <c r="C23" s="138" t="s">
        <v>40</v>
      </c>
      <c r="D23" s="137" t="s">
        <v>235</v>
      </c>
      <c r="E23" s="136">
        <v>37390</v>
      </c>
      <c r="F23" s="863" t="s">
        <v>1</v>
      </c>
      <c r="G23" s="866"/>
      <c r="H23" s="427" t="s">
        <v>82</v>
      </c>
    </row>
    <row r="24" spans="1:8" s="135" customFormat="1" ht="14.25" customHeight="1" x14ac:dyDescent="0.25">
      <c r="A24" s="860"/>
      <c r="B24" s="139"/>
      <c r="C24" s="138" t="s">
        <v>364</v>
      </c>
      <c r="D24" s="137" t="s">
        <v>375</v>
      </c>
      <c r="E24" s="629">
        <v>37915</v>
      </c>
      <c r="F24" s="863" t="s">
        <v>1</v>
      </c>
      <c r="G24" s="866"/>
      <c r="H24" s="427" t="s">
        <v>82</v>
      </c>
    </row>
    <row r="25" spans="1:8" s="135" customFormat="1" ht="15" customHeight="1" x14ac:dyDescent="0.25">
      <c r="A25" s="861"/>
      <c r="B25" s="139">
        <v>166</v>
      </c>
      <c r="C25" s="138" t="s">
        <v>190</v>
      </c>
      <c r="D25" s="137" t="s">
        <v>189</v>
      </c>
      <c r="E25" s="136">
        <v>37549</v>
      </c>
      <c r="F25" s="864" t="s">
        <v>1</v>
      </c>
      <c r="G25" s="867"/>
      <c r="H25" s="427" t="s">
        <v>82</v>
      </c>
    </row>
    <row r="26" spans="1:8" s="135" customFormat="1" ht="12.75" customHeight="1" x14ac:dyDescent="0.25">
      <c r="A26" s="859">
        <v>5</v>
      </c>
      <c r="B26" s="139"/>
      <c r="C26" s="138" t="s">
        <v>232</v>
      </c>
      <c r="D26" s="137" t="s">
        <v>242</v>
      </c>
      <c r="E26" s="136">
        <v>37101</v>
      </c>
      <c r="F26" s="862" t="s">
        <v>658</v>
      </c>
      <c r="G26" s="865">
        <v>1.4204861111111111E-3</v>
      </c>
      <c r="H26" s="427" t="s">
        <v>410</v>
      </c>
    </row>
    <row r="27" spans="1:8" s="135" customFormat="1" ht="14.25" customHeight="1" x14ac:dyDescent="0.25">
      <c r="A27" s="860"/>
      <c r="B27" s="139"/>
      <c r="C27" s="138" t="s">
        <v>305</v>
      </c>
      <c r="D27" s="137" t="s">
        <v>304</v>
      </c>
      <c r="E27" s="136">
        <v>37293</v>
      </c>
      <c r="F27" s="863" t="s">
        <v>450</v>
      </c>
      <c r="G27" s="866"/>
      <c r="H27" s="427" t="s">
        <v>451</v>
      </c>
    </row>
    <row r="28" spans="1:8" s="135" customFormat="1" ht="14.25" customHeight="1" x14ac:dyDescent="0.25">
      <c r="A28" s="860"/>
      <c r="B28" s="139"/>
      <c r="C28" s="138" t="s">
        <v>38</v>
      </c>
      <c r="D28" s="137" t="s">
        <v>389</v>
      </c>
      <c r="E28" s="629">
        <v>38015</v>
      </c>
      <c r="F28" s="863" t="s">
        <v>58</v>
      </c>
      <c r="G28" s="866"/>
      <c r="H28" s="427" t="s">
        <v>89</v>
      </c>
    </row>
    <row r="29" spans="1:8" s="135" customFormat="1" ht="15" customHeight="1" x14ac:dyDescent="0.25">
      <c r="A29" s="861"/>
      <c r="B29" s="139">
        <v>66</v>
      </c>
      <c r="C29" s="138" t="s">
        <v>24</v>
      </c>
      <c r="D29" s="137" t="s">
        <v>298</v>
      </c>
      <c r="E29" s="136">
        <v>37038</v>
      </c>
      <c r="F29" s="864" t="s">
        <v>58</v>
      </c>
      <c r="G29" s="867"/>
      <c r="H29" s="427" t="s">
        <v>129</v>
      </c>
    </row>
    <row r="30" spans="1:8" s="135" customFormat="1" ht="12.75" customHeight="1" x14ac:dyDescent="0.25">
      <c r="A30" s="859">
        <v>6</v>
      </c>
      <c r="B30" s="139"/>
      <c r="C30" s="138" t="s">
        <v>253</v>
      </c>
      <c r="D30" s="137" t="s">
        <v>252</v>
      </c>
      <c r="E30" s="136">
        <v>38674</v>
      </c>
      <c r="F30" s="862" t="s">
        <v>657</v>
      </c>
      <c r="G30" s="865">
        <v>1.4640046296296296E-3</v>
      </c>
      <c r="H30" s="427" t="s">
        <v>89</v>
      </c>
    </row>
    <row r="31" spans="1:8" s="135" customFormat="1" ht="14.25" customHeight="1" x14ac:dyDescent="0.25">
      <c r="A31" s="860"/>
      <c r="B31" s="139"/>
      <c r="C31" s="138" t="s">
        <v>177</v>
      </c>
      <c r="D31" s="137" t="s">
        <v>176</v>
      </c>
      <c r="E31" s="136">
        <v>38168</v>
      </c>
      <c r="F31" s="863" t="s">
        <v>58</v>
      </c>
      <c r="G31" s="866"/>
      <c r="H31" s="427" t="s">
        <v>89</v>
      </c>
    </row>
    <row r="32" spans="1:8" s="135" customFormat="1" ht="14.25" customHeight="1" x14ac:dyDescent="0.25">
      <c r="A32" s="860"/>
      <c r="B32" s="139"/>
      <c r="C32" s="138" t="s">
        <v>172</v>
      </c>
      <c r="D32" s="137" t="s">
        <v>188</v>
      </c>
      <c r="E32" s="629">
        <v>38086</v>
      </c>
      <c r="F32" s="863" t="s">
        <v>58</v>
      </c>
      <c r="G32" s="866"/>
      <c r="H32" s="427" t="s">
        <v>89</v>
      </c>
    </row>
    <row r="33" spans="1:8" s="135" customFormat="1" ht="15" customHeight="1" x14ac:dyDescent="0.25">
      <c r="A33" s="861"/>
      <c r="B33" s="139">
        <v>152</v>
      </c>
      <c r="C33" s="138" t="s">
        <v>174</v>
      </c>
      <c r="D33" s="137" t="s">
        <v>173</v>
      </c>
      <c r="E33" s="136">
        <v>38313</v>
      </c>
      <c r="F33" s="864" t="s">
        <v>58</v>
      </c>
      <c r="G33" s="867"/>
      <c r="H33" s="427" t="s">
        <v>89</v>
      </c>
    </row>
  </sheetData>
  <mergeCells count="21">
    <mergeCell ref="A1:G1"/>
    <mergeCell ref="A2:G2"/>
    <mergeCell ref="A3:G3"/>
    <mergeCell ref="A30:A33"/>
    <mergeCell ref="F30:F33"/>
    <mergeCell ref="G30:G33"/>
    <mergeCell ref="A10:A13"/>
    <mergeCell ref="F10:F13"/>
    <mergeCell ref="G10:G13"/>
    <mergeCell ref="A22:A25"/>
    <mergeCell ref="A18:A21"/>
    <mergeCell ref="F18:F21"/>
    <mergeCell ref="G18:G21"/>
    <mergeCell ref="A14:A17"/>
    <mergeCell ref="F14:F17"/>
    <mergeCell ref="G14:G17"/>
    <mergeCell ref="A26:A29"/>
    <mergeCell ref="F26:F29"/>
    <mergeCell ref="G26:G29"/>
    <mergeCell ref="F22:F25"/>
    <mergeCell ref="G22:G25"/>
  </mergeCells>
  <pageMargins left="0.38" right="0.33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9"/>
  <sheetViews>
    <sheetView zoomScaleNormal="100" workbookViewId="0">
      <selection activeCell="A11" sqref="A11"/>
    </sheetView>
  </sheetViews>
  <sheetFormatPr defaultColWidth="9.109375" defaultRowHeight="13.2" x14ac:dyDescent="0.25"/>
  <cols>
    <col min="1" max="1" width="4.44140625" style="276" customWidth="1"/>
    <col min="2" max="2" width="12.33203125" style="276" customWidth="1"/>
    <col min="3" max="3" width="13.44140625" style="276" customWidth="1"/>
    <col min="4" max="4" width="9.44140625" style="310" customWidth="1"/>
    <col min="5" max="5" width="13.44140625" style="277" customWidth="1"/>
    <col min="6" max="7" width="5.44140625" style="279" customWidth="1"/>
    <col min="8" max="8" width="6.33203125" style="278" customWidth="1"/>
    <col min="9" max="9" width="22.33203125" style="277" customWidth="1"/>
    <col min="10" max="10" width="4.44140625" style="276" hidden="1" customWidth="1"/>
    <col min="11" max="11" width="2.6640625" style="276" bestFit="1" customWidth="1"/>
    <col min="12" max="16384" width="9.109375" style="276"/>
  </cols>
  <sheetData>
    <row r="1" spans="1:12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2" s="306" customFormat="1" ht="20.399999999999999" x14ac:dyDescent="0.35">
      <c r="A2" s="856" t="s">
        <v>0</v>
      </c>
      <c r="B2" s="856"/>
      <c r="C2" s="856"/>
      <c r="D2" s="856"/>
      <c r="E2" s="856"/>
      <c r="F2" s="856"/>
      <c r="G2" s="856"/>
    </row>
    <row r="3" spans="1:12" s="306" customFormat="1" ht="20.399999999999999" x14ac:dyDescent="0.35">
      <c r="A3" s="856" t="s">
        <v>2</v>
      </c>
      <c r="B3" s="856"/>
      <c r="C3" s="856"/>
      <c r="D3" s="856"/>
      <c r="E3" s="856"/>
      <c r="F3" s="856"/>
      <c r="G3" s="856"/>
      <c r="I3" s="309" t="s">
        <v>324</v>
      </c>
    </row>
    <row r="4" spans="1:12" s="306" customFormat="1" ht="11.4" customHeight="1" x14ac:dyDescent="0.35">
      <c r="A4" s="733"/>
      <c r="B4" s="733"/>
      <c r="C4" s="733"/>
      <c r="D4" s="308"/>
      <c r="E4" s="733"/>
      <c r="F4" s="733"/>
      <c r="G4" s="733"/>
      <c r="I4" s="307" t="s">
        <v>1</v>
      </c>
    </row>
    <row r="5" spans="1:12" ht="12.75" customHeight="1" x14ac:dyDescent="0.35">
      <c r="A5" s="341"/>
      <c r="B5" s="304" t="s">
        <v>197</v>
      </c>
      <c r="C5" s="303"/>
      <c r="D5" s="304" t="s">
        <v>196</v>
      </c>
      <c r="E5" s="276"/>
      <c r="F5" s="341"/>
      <c r="G5" s="341"/>
      <c r="H5" s="276"/>
      <c r="I5" s="276"/>
    </row>
    <row r="6" spans="1:12" s="302" customFormat="1" ht="8.25" customHeight="1" x14ac:dyDescent="0.25">
      <c r="D6" s="340"/>
      <c r="E6" s="340"/>
      <c r="I6" s="339"/>
    </row>
    <row r="7" spans="1:12" ht="15.6" x14ac:dyDescent="0.3">
      <c r="B7" s="335" t="s">
        <v>322</v>
      </c>
      <c r="C7" s="337"/>
      <c r="D7" s="338"/>
      <c r="E7" s="337"/>
      <c r="F7" s="336"/>
      <c r="G7" s="335"/>
      <c r="I7" s="334" t="s">
        <v>14</v>
      </c>
    </row>
    <row r="8" spans="1:12" ht="12.75" customHeight="1" x14ac:dyDescent="0.25"/>
    <row r="9" spans="1:12" s="315" customFormat="1" ht="9.6" customHeight="1" x14ac:dyDescent="0.25">
      <c r="C9" s="323">
        <v>1</v>
      </c>
      <c r="D9" s="322" t="s">
        <v>160</v>
      </c>
      <c r="E9" s="321">
        <v>7</v>
      </c>
      <c r="F9" s="320"/>
      <c r="G9" s="320"/>
      <c r="H9" s="319"/>
      <c r="I9" s="333"/>
    </row>
    <row r="10" spans="1:12" s="315" customFormat="1" ht="6" customHeight="1" x14ac:dyDescent="0.25">
      <c r="D10" s="326"/>
      <c r="E10" s="325"/>
      <c r="F10" s="320"/>
      <c r="G10" s="320"/>
      <c r="H10" s="319"/>
      <c r="I10" s="325"/>
    </row>
    <row r="11" spans="1:12" s="315" customFormat="1" x14ac:dyDescent="0.25">
      <c r="A11" s="331" t="s">
        <v>99</v>
      </c>
      <c r="B11" s="332" t="s">
        <v>11</v>
      </c>
      <c r="C11" s="317" t="s">
        <v>10</v>
      </c>
      <c r="D11" s="331" t="s">
        <v>9</v>
      </c>
      <c r="E11" s="330" t="s">
        <v>8</v>
      </c>
      <c r="F11" s="329" t="s">
        <v>170</v>
      </c>
      <c r="G11" s="329" t="s">
        <v>169</v>
      </c>
      <c r="H11" s="328" t="s">
        <v>6</v>
      </c>
      <c r="I11" s="327" t="s">
        <v>5</v>
      </c>
    </row>
    <row r="12" spans="1:12" x14ac:dyDescent="0.25">
      <c r="A12" s="314">
        <v>1</v>
      </c>
      <c r="B12" s="313" t="s">
        <v>159</v>
      </c>
      <c r="C12" s="312" t="s">
        <v>369</v>
      </c>
      <c r="D12" s="759">
        <v>37752</v>
      </c>
      <c r="E12" s="758" t="s">
        <v>86</v>
      </c>
      <c r="F12" s="758">
        <v>9.23</v>
      </c>
      <c r="G12" s="758"/>
      <c r="H12" s="316" t="str">
        <f>IF(ISBLANK(F12),"",IF(F12&lt;=7.7,"KSM",IF(F12&lt;=8,"I A",IF(F12&lt;=8.44,"II A",IF(F12&lt;=9.04,"III A",IF(F12&lt;=9.64,"I JA",IF(F12&lt;=10.04,"II JA",IF(F12&lt;=10.34,"III JA"))))))))</f>
        <v>I JA</v>
      </c>
      <c r="I12" s="756" t="s">
        <v>85</v>
      </c>
      <c r="J12" s="311"/>
      <c r="K12" s="278"/>
      <c r="L12" s="277"/>
    </row>
    <row r="13" spans="1:12" x14ac:dyDescent="0.25">
      <c r="A13" s="314">
        <v>2</v>
      </c>
      <c r="B13" s="313" t="s">
        <v>183</v>
      </c>
      <c r="C13" s="312" t="s">
        <v>182</v>
      </c>
      <c r="D13" s="759">
        <v>37764</v>
      </c>
      <c r="E13" s="758" t="s">
        <v>181</v>
      </c>
      <c r="F13" s="758">
        <v>8.2899999999999991</v>
      </c>
      <c r="G13" s="758"/>
      <c r="H13" s="316" t="str">
        <f>IF(ISBLANK(F13),"",IF(F13&lt;=7.7,"KSM",IF(F13&lt;=8,"I A",IF(F13&lt;=8.44,"II A",IF(F13&lt;=9.04,"III A",IF(F13&lt;=9.64,"I JA",IF(F13&lt;=10.04,"II JA",IF(F13&lt;=10.34,"III JA"))))))))</f>
        <v>II A</v>
      </c>
      <c r="I13" s="756" t="s">
        <v>180</v>
      </c>
      <c r="J13" s="311"/>
      <c r="K13" s="278"/>
      <c r="L13" s="277"/>
    </row>
    <row r="14" spans="1:12" x14ac:dyDescent="0.25">
      <c r="A14" s="314">
        <v>3</v>
      </c>
      <c r="B14" s="313" t="s">
        <v>370</v>
      </c>
      <c r="C14" s="312" t="s">
        <v>371</v>
      </c>
      <c r="D14" s="759">
        <v>37772</v>
      </c>
      <c r="E14" s="758" t="s">
        <v>357</v>
      </c>
      <c r="F14" s="758" t="s">
        <v>637</v>
      </c>
      <c r="G14" s="758"/>
      <c r="H14" s="316" t="b">
        <f>IF(ISBLANK(F14),"",IF(F14&lt;=7.7,"KSM",IF(F14&lt;=8,"I A",IF(F14&lt;=8.44,"II A",IF(F14&lt;=9.04,"III A",IF(F14&lt;=9.64,"I JA",IF(F14&lt;=10.04,"II JA",IF(F14&lt;=10.34,"III JA"))))))))</f>
        <v>0</v>
      </c>
      <c r="I14" s="756" t="s">
        <v>114</v>
      </c>
      <c r="J14" s="311"/>
      <c r="K14" s="278"/>
      <c r="L14" s="277"/>
    </row>
    <row r="15" spans="1:12" x14ac:dyDescent="0.25">
      <c r="A15" s="314">
        <v>4</v>
      </c>
      <c r="B15" s="313" t="s">
        <v>118</v>
      </c>
      <c r="C15" s="312" t="s">
        <v>119</v>
      </c>
      <c r="D15" s="759">
        <v>37910</v>
      </c>
      <c r="E15" s="758" t="s">
        <v>26</v>
      </c>
      <c r="F15" s="758">
        <v>8.32</v>
      </c>
      <c r="G15" s="758"/>
      <c r="H15" s="316" t="str">
        <f>IF(ISBLANK(F15),"",IF(F15&lt;=7.7,"KSM",IF(F15&lt;=8,"I A",IF(F15&lt;=8.44,"II A",IF(F15&lt;=9.04,"III A",IF(F15&lt;=9.64,"I JA",IF(F15&lt;=10.04,"II JA",IF(F15&lt;=10.34,"III JA"))))))))</f>
        <v>II A</v>
      </c>
      <c r="I15" s="756" t="s">
        <v>372</v>
      </c>
      <c r="J15" s="311"/>
      <c r="K15" s="278"/>
      <c r="L15" s="277"/>
    </row>
    <row r="16" spans="1:12" x14ac:dyDescent="0.25">
      <c r="A16" s="314">
        <v>5</v>
      </c>
      <c r="B16" s="313" t="s">
        <v>250</v>
      </c>
      <c r="C16" s="312" t="s">
        <v>373</v>
      </c>
      <c r="D16" s="759">
        <v>37911</v>
      </c>
      <c r="E16" s="758" t="s">
        <v>57</v>
      </c>
      <c r="F16" s="758">
        <v>9.67</v>
      </c>
      <c r="G16" s="758"/>
      <c r="H16" s="316" t="str">
        <f>IF(ISBLANK(F16),"",IF(F16&lt;=7.7,"KSM",IF(F16&lt;=8,"I A",IF(F16&lt;=8.44,"II A",IF(F16&lt;=9.04,"III A",IF(F16&lt;=9.64,"I JA",IF(F16&lt;=10.04,"II JA",IF(F16&lt;=10.34,"III JA"))))))))</f>
        <v>II JA</v>
      </c>
      <c r="I16" s="756" t="s">
        <v>374</v>
      </c>
      <c r="J16" s="311"/>
      <c r="K16" s="278"/>
      <c r="L16" s="277"/>
    </row>
    <row r="17" spans="1:12" s="315" customFormat="1" ht="3.6" customHeight="1" x14ac:dyDescent="0.25">
      <c r="D17" s="326"/>
      <c r="E17" s="325"/>
      <c r="F17" s="320"/>
      <c r="G17" s="320"/>
      <c r="H17" s="319"/>
      <c r="I17" s="325"/>
    </row>
    <row r="18" spans="1:12" s="315" customFormat="1" ht="10.95" customHeight="1" x14ac:dyDescent="0.25">
      <c r="C18" s="323">
        <v>2</v>
      </c>
      <c r="D18" s="322" t="s">
        <v>160</v>
      </c>
      <c r="E18" s="321">
        <v>7</v>
      </c>
      <c r="F18" s="320"/>
      <c r="G18" s="320"/>
      <c r="H18" s="319"/>
      <c r="I18" s="318"/>
    </row>
    <row r="19" spans="1:12" s="315" customFormat="1" ht="4.2" customHeight="1" x14ac:dyDescent="0.25">
      <c r="D19" s="326"/>
      <c r="E19" s="325"/>
      <c r="F19" s="320"/>
      <c r="G19" s="320"/>
      <c r="H19" s="319"/>
      <c r="I19" s="325"/>
    </row>
    <row r="20" spans="1:12" x14ac:dyDescent="0.25">
      <c r="A20" s="314">
        <v>1</v>
      </c>
      <c r="B20" s="828" t="s">
        <v>376</v>
      </c>
      <c r="C20" s="827" t="s">
        <v>377</v>
      </c>
      <c r="D20" s="759">
        <v>37917</v>
      </c>
      <c r="E20" s="824" t="s">
        <v>1</v>
      </c>
      <c r="F20" s="824">
        <v>9.56</v>
      </c>
      <c r="G20" s="824"/>
      <c r="H20" s="316" t="str">
        <f>IF(ISBLANK(F20),"",IF(F20&lt;=7.7,"KSM",IF(F20&lt;=8,"I A",IF(F20&lt;=8.44,"II A",IF(F20&lt;=9.04,"III A",IF(F20&lt;=9.64,"I JA",IF(F20&lt;=10.04,"II JA",IF(F20&lt;=10.34,"III JA"))))))))</f>
        <v>I JA</v>
      </c>
      <c r="I20" s="756" t="s">
        <v>378</v>
      </c>
      <c r="J20" s="311"/>
      <c r="K20" s="278"/>
      <c r="L20" s="277"/>
    </row>
    <row r="21" spans="1:12" x14ac:dyDescent="0.25">
      <c r="A21" s="314">
        <v>2</v>
      </c>
      <c r="B21" s="313" t="s">
        <v>381</v>
      </c>
      <c r="C21" s="312" t="s">
        <v>382</v>
      </c>
      <c r="D21" s="759">
        <v>37921</v>
      </c>
      <c r="E21" s="758" t="s">
        <v>86</v>
      </c>
      <c r="F21" s="758">
        <v>8.76</v>
      </c>
      <c r="G21" s="758"/>
      <c r="H21" s="316" t="str">
        <f>IF(ISBLANK(F21),"",IF(F21&lt;=7.7,"KSM",IF(F21&lt;=8,"I A",IF(F21&lt;=8.44,"II A",IF(F21&lt;=9.04,"III A",IF(F21&lt;=9.64,"I JA",IF(F21&lt;=10.04,"II JA",IF(F21&lt;=10.34,"III JA"))))))))</f>
        <v>III A</v>
      </c>
      <c r="I21" s="756" t="s">
        <v>85</v>
      </c>
      <c r="J21" s="311"/>
      <c r="K21" s="278"/>
      <c r="L21" s="277"/>
    </row>
    <row r="22" spans="1:12" x14ac:dyDescent="0.25">
      <c r="A22" s="314">
        <v>3</v>
      </c>
      <c r="B22" s="313" t="s">
        <v>383</v>
      </c>
      <c r="C22" s="312" t="s">
        <v>384</v>
      </c>
      <c r="D22" s="759">
        <v>37921</v>
      </c>
      <c r="E22" s="758" t="s">
        <v>59</v>
      </c>
      <c r="F22" s="758">
        <v>9.1</v>
      </c>
      <c r="G22" s="758"/>
      <c r="H22" s="316" t="str">
        <f>IF(ISBLANK(F22),"",IF(F22&lt;=7.7,"KSM",IF(F22&lt;=8,"I A",IF(F22&lt;=8.44,"II A",IF(F22&lt;=9.04,"III A",IF(F22&lt;=9.64,"I JA",IF(F22&lt;=10.04,"II JA",IF(F22&lt;=10.34,"III JA"))))))))</f>
        <v>I JA</v>
      </c>
      <c r="I22" s="756" t="s">
        <v>20</v>
      </c>
      <c r="J22" s="311" t="s">
        <v>385</v>
      </c>
      <c r="K22" s="278"/>
      <c r="L22" s="277"/>
    </row>
    <row r="23" spans="1:12" x14ac:dyDescent="0.25">
      <c r="A23" s="314">
        <v>4</v>
      </c>
      <c r="B23" s="313" t="s">
        <v>253</v>
      </c>
      <c r="C23" s="312" t="s">
        <v>386</v>
      </c>
      <c r="D23" s="759">
        <v>37943</v>
      </c>
      <c r="E23" s="758" t="s">
        <v>1</v>
      </c>
      <c r="F23" s="758">
        <v>9.3800000000000008</v>
      </c>
      <c r="G23" s="758"/>
      <c r="H23" s="316" t="str">
        <f>IF(ISBLANK(F23),"",IF(F23&lt;=7.7,"KSM",IF(F23&lt;=8,"I A",IF(F23&lt;=8.44,"II A",IF(F23&lt;=9.04,"III A",IF(F23&lt;=9.64,"I JA",IF(F23&lt;=10.04,"II JA",IF(F23&lt;=10.34,"III JA"))))))))</f>
        <v>I JA</v>
      </c>
      <c r="I23" s="756" t="s">
        <v>23</v>
      </c>
      <c r="J23" s="311"/>
      <c r="K23" s="278"/>
      <c r="L23" s="277"/>
    </row>
    <row r="24" spans="1:12" ht="13.2" customHeight="1" x14ac:dyDescent="0.25">
      <c r="A24" s="314">
        <v>5</v>
      </c>
      <c r="B24" s="313" t="s">
        <v>387</v>
      </c>
      <c r="C24" s="312" t="s">
        <v>189</v>
      </c>
      <c r="D24" s="759">
        <v>37948</v>
      </c>
      <c r="E24" s="758" t="s">
        <v>86</v>
      </c>
      <c r="F24" s="758">
        <v>9.44</v>
      </c>
      <c r="G24" s="758"/>
      <c r="H24" s="316" t="str">
        <f>IF(ISBLANK(F24),"",IF(F24&lt;=7.7,"KSM",IF(F24&lt;=8,"I A",IF(F24&lt;=8.44,"II A",IF(F24&lt;=9.04,"III A",IF(F24&lt;=9.64,"I JA",IF(F24&lt;=10.04,"II JA",IF(F24&lt;=10.34,"III JA"))))))))</f>
        <v>I JA</v>
      </c>
      <c r="I24" s="756" t="s">
        <v>85</v>
      </c>
      <c r="J24" s="311"/>
      <c r="K24" s="278"/>
      <c r="L24" s="277"/>
    </row>
    <row r="25" spans="1:12" x14ac:dyDescent="0.25">
      <c r="A25" s="314"/>
      <c r="B25" s="313"/>
      <c r="C25" s="312"/>
      <c r="D25" s="759"/>
      <c r="E25" s="758"/>
      <c r="F25" s="758"/>
      <c r="G25" s="758"/>
      <c r="H25" s="316"/>
      <c r="I25" s="756"/>
      <c r="J25" s="311"/>
      <c r="K25" s="278"/>
      <c r="L25" s="277"/>
    </row>
    <row r="26" spans="1:12" s="315" customFormat="1" ht="6" customHeight="1" x14ac:dyDescent="0.25">
      <c r="D26" s="326"/>
      <c r="E26" s="325"/>
      <c r="F26" s="320"/>
      <c r="G26" s="320"/>
      <c r="H26" s="319"/>
      <c r="I26" s="325"/>
    </row>
    <row r="27" spans="1:12" s="315" customFormat="1" ht="12.75" customHeight="1" x14ac:dyDescent="0.25">
      <c r="C27" s="323">
        <v>3</v>
      </c>
      <c r="D27" s="322" t="s">
        <v>160</v>
      </c>
      <c r="E27" s="321">
        <v>7</v>
      </c>
      <c r="F27" s="320"/>
      <c r="G27" s="320"/>
      <c r="H27" s="319"/>
      <c r="I27" s="318"/>
    </row>
    <row r="28" spans="1:12" s="315" customFormat="1" ht="6" customHeight="1" x14ac:dyDescent="0.25">
      <c r="D28" s="326"/>
      <c r="E28" s="325"/>
      <c r="F28" s="320"/>
      <c r="G28" s="320"/>
      <c r="H28" s="319"/>
      <c r="I28" s="325"/>
    </row>
    <row r="29" spans="1:12" x14ac:dyDescent="0.25">
      <c r="A29" s="314">
        <v>1</v>
      </c>
      <c r="B29" s="828" t="s">
        <v>387</v>
      </c>
      <c r="C29" s="827" t="s">
        <v>388</v>
      </c>
      <c r="D29" s="759">
        <v>38012</v>
      </c>
      <c r="E29" s="824" t="s">
        <v>75</v>
      </c>
      <c r="F29" s="824">
        <v>9.39</v>
      </c>
      <c r="G29" s="824"/>
      <c r="H29" s="316" t="str">
        <f>IF(ISBLANK(F29),"",IF(F29&lt;=7.7,"KSM",IF(F29&lt;=8,"I A",IF(F29&lt;=8.44,"II A",IF(F29&lt;=9.04,"III A",IF(F29&lt;=9.64,"I JA",IF(F29&lt;=10.04,"II JA",IF(F29&lt;=10.34,"III JA"))))))))</f>
        <v>I JA</v>
      </c>
      <c r="I29" s="756" t="s">
        <v>74</v>
      </c>
      <c r="J29" s="311"/>
      <c r="K29" s="278"/>
      <c r="L29" s="277"/>
    </row>
    <row r="30" spans="1:12" x14ac:dyDescent="0.25">
      <c r="A30" s="314">
        <v>2</v>
      </c>
      <c r="B30" s="313" t="s">
        <v>38</v>
      </c>
      <c r="C30" s="312" t="s">
        <v>389</v>
      </c>
      <c r="D30" s="759">
        <v>38015</v>
      </c>
      <c r="E30" s="758" t="s">
        <v>58</v>
      </c>
      <c r="F30" s="829">
        <v>9.8000000000000007</v>
      </c>
      <c r="G30" s="758"/>
      <c r="H30" s="316" t="str">
        <f>IF(ISBLANK(F30),"",IF(F30&lt;=7.7,"KSM",IF(F30&lt;=8,"I A",IF(F30&lt;=8.44,"II A",IF(F30&lt;=9.04,"III A",IF(F30&lt;=9.64,"I JA",IF(F30&lt;=10.04,"II JA",IF(F30&lt;=10.34,"III JA"))))))))</f>
        <v>II JA</v>
      </c>
      <c r="I30" s="756" t="s">
        <v>89</v>
      </c>
      <c r="J30" s="311"/>
      <c r="K30" s="278"/>
      <c r="L30" s="277"/>
    </row>
    <row r="31" spans="1:12" x14ac:dyDescent="0.25">
      <c r="A31" s="314">
        <v>3</v>
      </c>
      <c r="B31" s="313" t="s">
        <v>248</v>
      </c>
      <c r="C31" s="312" t="s">
        <v>247</v>
      </c>
      <c r="D31" s="759">
        <v>38024</v>
      </c>
      <c r="E31" s="758" t="s">
        <v>1</v>
      </c>
      <c r="F31" s="829">
        <v>8.9499999999999993</v>
      </c>
      <c r="G31" s="758"/>
      <c r="H31" s="316" t="str">
        <f>IF(ISBLANK(F31),"",IF(F31&lt;=7.7,"KSM",IF(F31&lt;=8,"I A",IF(F31&lt;=8.44,"II A",IF(F31&lt;=9.04,"III A",IF(F31&lt;=9.64,"I JA",IF(F31&lt;=10.04,"II JA",IF(F31&lt;=10.34,"III JA"))))))))</f>
        <v>III A</v>
      </c>
      <c r="I31" s="756" t="s">
        <v>45</v>
      </c>
      <c r="J31" s="311"/>
      <c r="K31" s="278"/>
      <c r="L31" s="277"/>
    </row>
    <row r="32" spans="1:12" x14ac:dyDescent="0.25">
      <c r="A32" s="314">
        <v>4</v>
      </c>
      <c r="B32" s="313" t="s">
        <v>38</v>
      </c>
      <c r="C32" s="312" t="s">
        <v>390</v>
      </c>
      <c r="D32" s="759">
        <v>38046</v>
      </c>
      <c r="E32" s="758" t="s">
        <v>1</v>
      </c>
      <c r="F32" s="829">
        <v>9.17</v>
      </c>
      <c r="G32" s="758"/>
      <c r="H32" s="316" t="str">
        <f>IF(ISBLANK(F32),"",IF(F32&lt;=7.7,"KSM",IF(F32&lt;=8,"I A",IF(F32&lt;=8.44,"II A",IF(F32&lt;=9.04,"III A",IF(F32&lt;=9.64,"I JA",IF(F32&lt;=10.04,"II JA",IF(F32&lt;=10.34,"III JA"))))))))</f>
        <v>I JA</v>
      </c>
      <c r="I32" s="756" t="s">
        <v>82</v>
      </c>
      <c r="J32" s="311"/>
      <c r="K32" s="278"/>
      <c r="L32" s="277"/>
    </row>
    <row r="33" spans="1:12" x14ac:dyDescent="0.25">
      <c r="A33" s="314">
        <v>5</v>
      </c>
      <c r="B33" s="313" t="s">
        <v>77</v>
      </c>
      <c r="C33" s="312" t="s">
        <v>117</v>
      </c>
      <c r="D33" s="759">
        <v>38049</v>
      </c>
      <c r="E33" s="758" t="s">
        <v>26</v>
      </c>
      <c r="F33" s="829">
        <v>8.35</v>
      </c>
      <c r="G33" s="758"/>
      <c r="H33" s="316" t="str">
        <f>IF(ISBLANK(F33),"",IF(F33&lt;=7.7,"KSM",IF(F33&lt;=8,"I A",IF(F33&lt;=8.44,"II A",IF(F33&lt;=9.04,"III A",IF(F33&lt;=9.64,"I JA",IF(F33&lt;=10.04,"II JA",IF(F33&lt;=10.34,"III JA"))))))))</f>
        <v>II A</v>
      </c>
      <c r="I33" s="756" t="s">
        <v>372</v>
      </c>
      <c r="J33" s="311"/>
      <c r="K33" s="278"/>
      <c r="L33" s="277"/>
    </row>
    <row r="34" spans="1:12" s="315" customFormat="1" ht="6" customHeight="1" x14ac:dyDescent="0.25">
      <c r="D34" s="326"/>
      <c r="E34" s="325"/>
      <c r="F34" s="320"/>
      <c r="G34" s="320"/>
      <c r="H34" s="319"/>
      <c r="I34" s="325"/>
    </row>
    <row r="35" spans="1:12" s="315" customFormat="1" ht="12.75" customHeight="1" x14ac:dyDescent="0.25">
      <c r="C35" s="323">
        <v>4</v>
      </c>
      <c r="D35" s="322" t="s">
        <v>160</v>
      </c>
      <c r="E35" s="321">
        <v>7</v>
      </c>
      <c r="F35" s="320"/>
      <c r="G35" s="320"/>
      <c r="H35" s="319"/>
      <c r="I35" s="318"/>
    </row>
    <row r="36" spans="1:12" s="315" customFormat="1" ht="6" customHeight="1" x14ac:dyDescent="0.25">
      <c r="D36" s="326"/>
      <c r="E36" s="325"/>
      <c r="F36" s="320"/>
      <c r="G36" s="320"/>
      <c r="H36" s="319"/>
      <c r="I36" s="325"/>
    </row>
    <row r="37" spans="1:12" x14ac:dyDescent="0.25">
      <c r="A37" s="314">
        <v>1</v>
      </c>
      <c r="B37" s="828" t="s">
        <v>246</v>
      </c>
      <c r="C37" s="827" t="s">
        <v>245</v>
      </c>
      <c r="D37" s="759">
        <v>38236</v>
      </c>
      <c r="E37" s="824" t="s">
        <v>1</v>
      </c>
      <c r="F37" s="824">
        <v>8.86</v>
      </c>
      <c r="G37" s="824"/>
      <c r="H37" s="316" t="str">
        <f t="shared" ref="H37:H42" si="0">IF(ISBLANK(F37),"",IF(F37&lt;=7.7,"KSM",IF(F37&lt;=8,"I A",IF(F37&lt;=8.44,"II A",IF(F37&lt;=9.04,"III A",IF(F37&lt;=9.64,"I JA",IF(F37&lt;=10.04,"II JA",IF(F37&lt;=10.34,"III JA"))))))))</f>
        <v>III A</v>
      </c>
      <c r="I37" s="756" t="s">
        <v>45</v>
      </c>
      <c r="J37" s="311"/>
      <c r="K37" s="278"/>
      <c r="L37" s="277"/>
    </row>
    <row r="38" spans="1:12" x14ac:dyDescent="0.25">
      <c r="A38" s="314">
        <v>2</v>
      </c>
      <c r="B38" s="313" t="s">
        <v>79</v>
      </c>
      <c r="C38" s="312" t="s">
        <v>391</v>
      </c>
      <c r="D38" s="759">
        <v>38053</v>
      </c>
      <c r="E38" s="758" t="s">
        <v>136</v>
      </c>
      <c r="F38" s="758">
        <v>8.43</v>
      </c>
      <c r="G38" s="758"/>
      <c r="H38" s="316" t="str">
        <f t="shared" si="0"/>
        <v>II A</v>
      </c>
      <c r="I38" s="756" t="s">
        <v>392</v>
      </c>
      <c r="J38" s="311"/>
      <c r="K38" s="278"/>
      <c r="L38" s="277"/>
    </row>
    <row r="39" spans="1:12" x14ac:dyDescent="0.25">
      <c r="A39" s="314">
        <v>3</v>
      </c>
      <c r="B39" s="313" t="s">
        <v>172</v>
      </c>
      <c r="C39" s="312" t="s">
        <v>188</v>
      </c>
      <c r="D39" s="759">
        <v>38086</v>
      </c>
      <c r="E39" s="758" t="s">
        <v>58</v>
      </c>
      <c r="F39" s="758">
        <v>9.48</v>
      </c>
      <c r="G39" s="758"/>
      <c r="H39" s="316" t="str">
        <f t="shared" si="0"/>
        <v>I JA</v>
      </c>
      <c r="I39" s="756" t="s">
        <v>89</v>
      </c>
      <c r="J39" s="311"/>
      <c r="K39" s="278"/>
      <c r="L39" s="277"/>
    </row>
    <row r="40" spans="1:12" x14ac:dyDescent="0.25">
      <c r="A40" s="314">
        <v>4</v>
      </c>
      <c r="B40" s="313" t="s">
        <v>37</v>
      </c>
      <c r="C40" s="312" t="s">
        <v>393</v>
      </c>
      <c r="D40" s="759">
        <v>38138</v>
      </c>
      <c r="E40" s="758" t="s">
        <v>57</v>
      </c>
      <c r="F40" s="758">
        <v>9.93</v>
      </c>
      <c r="G40" s="758"/>
      <c r="H40" s="316" t="str">
        <f t="shared" si="0"/>
        <v>II JA</v>
      </c>
      <c r="I40" s="756" t="s">
        <v>374</v>
      </c>
      <c r="J40" s="311"/>
      <c r="K40" s="278"/>
      <c r="L40" s="277"/>
    </row>
    <row r="41" spans="1:12" x14ac:dyDescent="0.25">
      <c r="A41" s="314">
        <v>5</v>
      </c>
      <c r="B41" s="313" t="s">
        <v>405</v>
      </c>
      <c r="C41" s="312" t="s">
        <v>406</v>
      </c>
      <c r="D41" s="759">
        <v>38272</v>
      </c>
      <c r="E41" s="758" t="s">
        <v>1</v>
      </c>
      <c r="F41" s="758">
        <v>9.81</v>
      </c>
      <c r="G41" s="758"/>
      <c r="H41" s="316" t="str">
        <f t="shared" si="0"/>
        <v>II JA</v>
      </c>
      <c r="I41" s="756" t="s">
        <v>82</v>
      </c>
      <c r="J41" s="311"/>
      <c r="K41" s="278"/>
      <c r="L41" s="277"/>
    </row>
    <row r="42" spans="1:12" x14ac:dyDescent="0.25">
      <c r="A42" s="314">
        <v>6</v>
      </c>
      <c r="B42" s="313" t="s">
        <v>31</v>
      </c>
      <c r="C42" s="312" t="s">
        <v>484</v>
      </c>
      <c r="D42" s="759">
        <v>37692</v>
      </c>
      <c r="E42" s="758" t="s">
        <v>687</v>
      </c>
      <c r="F42" s="758">
        <v>9.35</v>
      </c>
      <c r="G42" s="758"/>
      <c r="H42" s="316" t="str">
        <f t="shared" si="0"/>
        <v>I JA</v>
      </c>
      <c r="I42" s="756" t="s">
        <v>114</v>
      </c>
      <c r="J42" s="311"/>
      <c r="K42" s="278"/>
      <c r="L42" s="277"/>
    </row>
    <row r="43" spans="1:12" s="315" customFormat="1" ht="4.2" customHeight="1" x14ac:dyDescent="0.25">
      <c r="D43" s="326"/>
      <c r="E43" s="325"/>
      <c r="F43" s="320"/>
      <c r="G43" s="320"/>
      <c r="H43" s="319"/>
      <c r="I43" s="325"/>
    </row>
    <row r="44" spans="1:12" s="315" customFormat="1" ht="12.75" customHeight="1" x14ac:dyDescent="0.25">
      <c r="C44" s="323">
        <v>5</v>
      </c>
      <c r="D44" s="322" t="s">
        <v>160</v>
      </c>
      <c r="E44" s="321">
        <v>7</v>
      </c>
      <c r="F44" s="320"/>
      <c r="G44" s="320"/>
      <c r="H44" s="319"/>
      <c r="I44" s="318"/>
    </row>
    <row r="45" spans="1:12" s="315" customFormat="1" ht="4.2" customHeight="1" x14ac:dyDescent="0.25">
      <c r="D45" s="326"/>
      <c r="E45" s="325"/>
      <c r="F45" s="320"/>
      <c r="G45" s="320"/>
      <c r="H45" s="319"/>
      <c r="I45" s="325"/>
    </row>
    <row r="46" spans="1:12" x14ac:dyDescent="0.25">
      <c r="A46" s="314">
        <v>1</v>
      </c>
      <c r="B46" s="828" t="s">
        <v>190</v>
      </c>
      <c r="C46" s="827" t="s">
        <v>367</v>
      </c>
      <c r="D46" s="759">
        <v>37637</v>
      </c>
      <c r="E46" s="824" t="s">
        <v>86</v>
      </c>
      <c r="F46" s="824">
        <v>9.26</v>
      </c>
      <c r="G46" s="824"/>
      <c r="H46" s="316" t="str">
        <f t="shared" ref="H46:H51" si="1">IF(ISBLANK(F46),"",IF(F46&lt;=7.7,"KSM",IF(F46&lt;=8,"I A",IF(F46&lt;=8.44,"II A",IF(F46&lt;=9.04,"III A",IF(F46&lt;=9.64,"I JA",IF(F46&lt;=10.04,"II JA",IF(F46&lt;=10.34,"III JA"))))))))</f>
        <v>I JA</v>
      </c>
      <c r="I46" s="756" t="s">
        <v>368</v>
      </c>
      <c r="J46" s="311"/>
      <c r="K46" s="278"/>
      <c r="L46" s="277"/>
    </row>
    <row r="47" spans="1:12" x14ac:dyDescent="0.25">
      <c r="A47" s="314">
        <v>2</v>
      </c>
      <c r="B47" s="313" t="s">
        <v>364</v>
      </c>
      <c r="C47" s="312" t="s">
        <v>375</v>
      </c>
      <c r="D47" s="759">
        <v>37915</v>
      </c>
      <c r="E47" s="758" t="s">
        <v>1</v>
      </c>
      <c r="F47" s="758">
        <v>9.31</v>
      </c>
      <c r="G47" s="758"/>
      <c r="H47" s="316" t="str">
        <f t="shared" si="1"/>
        <v>I JA</v>
      </c>
      <c r="I47" s="756" t="s">
        <v>82</v>
      </c>
      <c r="J47" s="311"/>
      <c r="K47" s="278"/>
      <c r="L47" s="277"/>
    </row>
    <row r="48" spans="1:12" x14ac:dyDescent="0.25">
      <c r="A48" s="314">
        <v>3</v>
      </c>
      <c r="B48" s="313" t="s">
        <v>177</v>
      </c>
      <c r="C48" s="312" t="s">
        <v>176</v>
      </c>
      <c r="D48" s="759">
        <v>38168</v>
      </c>
      <c r="E48" s="758" t="s">
        <v>58</v>
      </c>
      <c r="F48" s="758">
        <v>9.4</v>
      </c>
      <c r="G48" s="758"/>
      <c r="H48" s="316" t="str">
        <f t="shared" si="1"/>
        <v>I JA</v>
      </c>
      <c r="I48" s="756" t="s">
        <v>89</v>
      </c>
      <c r="J48" s="311"/>
      <c r="K48" s="278"/>
      <c r="L48" s="277"/>
    </row>
    <row r="49" spans="1:12" x14ac:dyDescent="0.25">
      <c r="A49" s="314">
        <v>4</v>
      </c>
      <c r="B49" s="313" t="s">
        <v>379</v>
      </c>
      <c r="C49" s="312" t="s">
        <v>380</v>
      </c>
      <c r="D49" s="759">
        <v>37920</v>
      </c>
      <c r="E49" s="758" t="s">
        <v>1</v>
      </c>
      <c r="F49" s="758">
        <v>9.1300000000000008</v>
      </c>
      <c r="G49" s="758"/>
      <c r="H49" s="316" t="str">
        <f t="shared" si="1"/>
        <v>I JA</v>
      </c>
      <c r="I49" s="756" t="s">
        <v>378</v>
      </c>
      <c r="J49" s="311"/>
      <c r="K49" s="278"/>
      <c r="L49" s="277"/>
    </row>
    <row r="50" spans="1:12" x14ac:dyDescent="0.25">
      <c r="A50" s="314">
        <v>5</v>
      </c>
      <c r="B50" s="313" t="s">
        <v>94</v>
      </c>
      <c r="C50" s="312" t="s">
        <v>394</v>
      </c>
      <c r="D50" s="759">
        <v>38183</v>
      </c>
      <c r="E50" s="758" t="s">
        <v>57</v>
      </c>
      <c r="F50" s="758">
        <v>8.7799999999999994</v>
      </c>
      <c r="G50" s="758"/>
      <c r="H50" s="316" t="str">
        <f t="shared" si="1"/>
        <v>III A</v>
      </c>
      <c r="I50" s="756" t="s">
        <v>395</v>
      </c>
      <c r="J50" s="311"/>
      <c r="K50" s="278"/>
      <c r="L50" s="277"/>
    </row>
    <row r="51" spans="1:12" x14ac:dyDescent="0.25">
      <c r="A51" s="314">
        <v>6</v>
      </c>
      <c r="B51" s="313" t="s">
        <v>396</v>
      </c>
      <c r="C51" s="312" t="s">
        <v>362</v>
      </c>
      <c r="D51" s="759">
        <v>38208</v>
      </c>
      <c r="E51" s="758" t="s">
        <v>86</v>
      </c>
      <c r="F51" s="758">
        <v>9.7799999999999994</v>
      </c>
      <c r="G51" s="758"/>
      <c r="H51" s="316" t="str">
        <f t="shared" si="1"/>
        <v>II JA</v>
      </c>
      <c r="I51" s="756" t="s">
        <v>397</v>
      </c>
      <c r="J51" s="311"/>
      <c r="K51" s="278"/>
      <c r="L51" s="277"/>
    </row>
    <row r="52" spans="1:12" s="315" customFormat="1" ht="3" customHeight="1" x14ac:dyDescent="0.25">
      <c r="D52" s="326"/>
      <c r="E52" s="325"/>
      <c r="F52" s="320"/>
      <c r="G52" s="320"/>
      <c r="H52" s="319"/>
      <c r="I52" s="325"/>
    </row>
    <row r="53" spans="1:12" s="315" customFormat="1" ht="10.95" customHeight="1" x14ac:dyDescent="0.25">
      <c r="C53" s="323">
        <v>6</v>
      </c>
      <c r="D53" s="322" t="s">
        <v>160</v>
      </c>
      <c r="E53" s="321">
        <v>7</v>
      </c>
      <c r="F53" s="320"/>
      <c r="G53" s="320"/>
      <c r="H53" s="319"/>
      <c r="I53" s="318"/>
    </row>
    <row r="54" spans="1:12" s="315" customFormat="1" ht="3.6" customHeight="1" x14ac:dyDescent="0.25">
      <c r="C54" s="323"/>
      <c r="D54" s="322"/>
      <c r="E54" s="321"/>
      <c r="F54" s="320"/>
      <c r="G54" s="320"/>
      <c r="H54" s="319"/>
      <c r="I54" s="318"/>
    </row>
    <row r="55" spans="1:12" x14ac:dyDescent="0.25">
      <c r="A55" s="314">
        <v>1</v>
      </c>
      <c r="B55" s="828" t="s">
        <v>398</v>
      </c>
      <c r="C55" s="827" t="s">
        <v>399</v>
      </c>
      <c r="D55" s="759">
        <v>38224</v>
      </c>
      <c r="E55" s="824" t="s">
        <v>136</v>
      </c>
      <c r="F55" s="824">
        <v>10.02</v>
      </c>
      <c r="G55" s="824"/>
      <c r="H55" s="316" t="str">
        <f>IF(ISBLANK(F55),"",IF(F55&lt;=7.7,"KSM",IF(F55&lt;=8,"I A",IF(F55&lt;=8.44,"II A",IF(F55&lt;=9.04,"III A",IF(F55&lt;=9.64,"I JA",IF(F55&lt;=10.04,"II JA",IF(F55&lt;=10.34,"III JA"))))))))</f>
        <v>II JA</v>
      </c>
      <c r="I55" s="756" t="s">
        <v>131</v>
      </c>
      <c r="J55" s="311"/>
      <c r="K55" s="278"/>
      <c r="L55" s="277"/>
    </row>
    <row r="56" spans="1:12" x14ac:dyDescent="0.25">
      <c r="A56" s="314">
        <v>2</v>
      </c>
      <c r="B56" s="313" t="s">
        <v>143</v>
      </c>
      <c r="C56" s="312" t="s">
        <v>400</v>
      </c>
      <c r="D56" s="759">
        <v>38230</v>
      </c>
      <c r="E56" s="758" t="s">
        <v>1</v>
      </c>
      <c r="F56" s="758">
        <v>9.82</v>
      </c>
      <c r="G56" s="758"/>
      <c r="H56" s="316" t="str">
        <f>IF(ISBLANK(F56),"",IF(F56&lt;=7.7,"KSM",IF(F56&lt;=8,"I A",IF(F56&lt;=8.44,"II A",IF(F56&lt;=9.04,"III A",IF(F56&lt;=9.64,"I JA",IF(F56&lt;=10.04,"II JA",IF(F56&lt;=10.34,"III JA"))))))))</f>
        <v>II JA</v>
      </c>
      <c r="I56" s="756" t="s">
        <v>82</v>
      </c>
      <c r="J56" s="311"/>
      <c r="K56" s="278"/>
      <c r="L56" s="277"/>
    </row>
    <row r="57" spans="1:12" x14ac:dyDescent="0.25">
      <c r="A57" s="314">
        <v>3</v>
      </c>
      <c r="B57" s="313" t="s">
        <v>401</v>
      </c>
      <c r="C57" s="312" t="s">
        <v>249</v>
      </c>
      <c r="D57" s="759">
        <v>38249</v>
      </c>
      <c r="E57" s="758" t="s">
        <v>357</v>
      </c>
      <c r="F57" s="758">
        <v>8.9700000000000006</v>
      </c>
      <c r="G57" s="758"/>
      <c r="H57" s="316" t="str">
        <f>IF(ISBLANK(F57),"",IF(F57&lt;=7.7,"KSM",IF(F57&lt;=8,"I A",IF(F57&lt;=8.44,"II A",IF(F57&lt;=9.04,"III A",IF(F57&lt;=9.64,"I JA",IF(F57&lt;=10.04,"II JA",IF(F57&lt;=10.34,"III JA"))))))))</f>
        <v>III A</v>
      </c>
      <c r="I57" s="756" t="s">
        <v>114</v>
      </c>
      <c r="J57" s="311"/>
      <c r="K57" s="278"/>
      <c r="L57" s="277"/>
    </row>
    <row r="58" spans="1:12" x14ac:dyDescent="0.25">
      <c r="A58" s="314">
        <v>4</v>
      </c>
      <c r="B58" s="313" t="s">
        <v>402</v>
      </c>
      <c r="C58" s="312" t="s">
        <v>403</v>
      </c>
      <c r="D58" s="759">
        <v>38263</v>
      </c>
      <c r="E58" s="758" t="s">
        <v>57</v>
      </c>
      <c r="F58" s="758">
        <v>10.38</v>
      </c>
      <c r="G58" s="758"/>
      <c r="H58" s="316"/>
      <c r="I58" s="756" t="s">
        <v>374</v>
      </c>
      <c r="J58" s="311"/>
      <c r="K58" s="278"/>
      <c r="L58" s="277"/>
    </row>
    <row r="59" spans="1:12" x14ac:dyDescent="0.25">
      <c r="A59" s="314">
        <v>5</v>
      </c>
      <c r="B59" s="313" t="s">
        <v>162</v>
      </c>
      <c r="C59" s="312" t="s">
        <v>404</v>
      </c>
      <c r="D59" s="759">
        <v>38269</v>
      </c>
      <c r="E59" s="758" t="s">
        <v>1</v>
      </c>
      <c r="F59" s="758">
        <v>10.17</v>
      </c>
      <c r="G59" s="758"/>
      <c r="H59" s="316" t="str">
        <f>IF(ISBLANK(F59),"",IF(F59&lt;=7.7,"KSM",IF(F59&lt;=8,"I A",IF(F59&lt;=8.44,"II A",IF(F59&lt;=9.04,"III A",IF(F59&lt;=9.64,"I JA",IF(F59&lt;=10.04,"II JA",IF(F59&lt;=10.34,"III JA"))))))))</f>
        <v>III JA</v>
      </c>
      <c r="I59" s="756" t="s">
        <v>366</v>
      </c>
      <c r="J59" s="311"/>
      <c r="K59" s="278"/>
      <c r="L59" s="277"/>
    </row>
    <row r="60" spans="1:12" s="315" customFormat="1" ht="6" customHeight="1" x14ac:dyDescent="0.25">
      <c r="D60" s="326"/>
      <c r="E60" s="325"/>
      <c r="F60" s="320"/>
      <c r="G60" s="320"/>
      <c r="H60" s="319"/>
      <c r="I60" s="325"/>
    </row>
    <row r="61" spans="1:12" s="315" customFormat="1" ht="9.6" customHeight="1" x14ac:dyDescent="0.25">
      <c r="C61" s="323">
        <v>7</v>
      </c>
      <c r="D61" s="322" t="s">
        <v>160</v>
      </c>
      <c r="E61" s="321">
        <v>7</v>
      </c>
      <c r="F61" s="320"/>
      <c r="G61" s="320"/>
      <c r="H61" s="319"/>
      <c r="I61" s="318"/>
    </row>
    <row r="62" spans="1:12" x14ac:dyDescent="0.25">
      <c r="A62" s="314">
        <v>1</v>
      </c>
      <c r="B62" s="828" t="s">
        <v>174</v>
      </c>
      <c r="C62" s="827" t="s">
        <v>173</v>
      </c>
      <c r="D62" s="759">
        <v>38313</v>
      </c>
      <c r="E62" s="824" t="s">
        <v>58</v>
      </c>
      <c r="F62" s="824">
        <v>8.86</v>
      </c>
      <c r="G62" s="824"/>
      <c r="H62" s="316" t="str">
        <f>IF(ISBLANK(F62),"",IF(F62&lt;=7.7,"KSM",IF(F62&lt;=8,"I A",IF(F62&lt;=8.44,"II A",IF(F62&lt;=9.04,"III A",IF(F62&lt;=9.64,"I JA",IF(F62&lt;=10.04,"II JA",IF(F62&lt;=10.34,"III JA"))))))))</f>
        <v>III A</v>
      </c>
      <c r="I62" s="756" t="s">
        <v>89</v>
      </c>
      <c r="J62" s="311"/>
      <c r="K62" s="278"/>
      <c r="L62" s="277"/>
    </row>
    <row r="63" spans="1:12" x14ac:dyDescent="0.25">
      <c r="A63" s="314">
        <v>2</v>
      </c>
      <c r="B63" s="313" t="s">
        <v>93</v>
      </c>
      <c r="C63" s="312" t="s">
        <v>407</v>
      </c>
      <c r="D63" s="759">
        <v>38347</v>
      </c>
      <c r="E63" s="758" t="s">
        <v>1</v>
      </c>
      <c r="F63" s="758">
        <v>10.49</v>
      </c>
      <c r="G63" s="758"/>
      <c r="H63" s="316" t="b">
        <f>IF(ISBLANK(F63),"",IF(F63&lt;=7.7,"KSM",IF(F63&lt;=8,"I A",IF(F63&lt;=8.44,"II A",IF(F63&lt;=9.04,"III A",IF(F63&lt;=9.64,"I JA",IF(F63&lt;=10.04,"II JA",IF(F63&lt;=10.34,"III JA"))))))))</f>
        <v>0</v>
      </c>
      <c r="I63" s="756" t="s">
        <v>378</v>
      </c>
      <c r="J63" s="311"/>
      <c r="K63" s="278"/>
      <c r="L63" s="277"/>
    </row>
    <row r="64" spans="1:12" x14ac:dyDescent="0.25">
      <c r="A64" s="314">
        <v>3</v>
      </c>
      <c r="B64" s="313" t="s">
        <v>253</v>
      </c>
      <c r="C64" s="312" t="s">
        <v>252</v>
      </c>
      <c r="D64" s="759">
        <v>38674</v>
      </c>
      <c r="E64" s="758" t="s">
        <v>58</v>
      </c>
      <c r="F64" s="758">
        <v>9.3699999999999992</v>
      </c>
      <c r="G64" s="758"/>
      <c r="H64" s="316" t="str">
        <f>IF(ISBLANK(F64),"",IF(F64&lt;=7.7,"KSM",IF(F64&lt;=8,"I A",IF(F64&lt;=8.44,"II A",IF(F64&lt;=9.04,"III A",IF(F64&lt;=9.64,"I JA",IF(F64&lt;=10.04,"II JA",IF(F64&lt;=10.34,"III JA"))))))))</f>
        <v>I JA</v>
      </c>
      <c r="I64" s="756" t="s">
        <v>89</v>
      </c>
      <c r="J64" s="311"/>
      <c r="K64" s="278"/>
      <c r="L64" s="277"/>
    </row>
    <row r="65" spans="1:12" x14ac:dyDescent="0.25">
      <c r="A65" s="314">
        <v>4</v>
      </c>
      <c r="B65" s="313" t="s">
        <v>381</v>
      </c>
      <c r="C65" s="312" t="s">
        <v>409</v>
      </c>
      <c r="D65" s="759" t="s">
        <v>171</v>
      </c>
      <c r="E65" s="758" t="s">
        <v>1</v>
      </c>
      <c r="F65" s="758" t="s">
        <v>637</v>
      </c>
      <c r="G65" s="758"/>
      <c r="H65" s="316"/>
      <c r="I65" s="756" t="s">
        <v>23</v>
      </c>
      <c r="J65" s="311"/>
      <c r="K65" s="278"/>
      <c r="L65" s="277"/>
    </row>
    <row r="66" spans="1:12" x14ac:dyDescent="0.25">
      <c r="A66" s="314">
        <v>5</v>
      </c>
      <c r="B66" s="313" t="s">
        <v>488</v>
      </c>
      <c r="C66" s="312" t="s">
        <v>161</v>
      </c>
      <c r="D66" s="759">
        <v>38124</v>
      </c>
      <c r="E66" s="758" t="s">
        <v>75</v>
      </c>
      <c r="F66" s="758">
        <v>8.91</v>
      </c>
      <c r="G66" s="758"/>
      <c r="H66" s="316" t="str">
        <f>IF(ISBLANK(F66),"",IF(F66&lt;=7,"KSM",IF(F66&lt;=7.24,"I A",IF(F66&lt;=7.54,"II A",IF(F66&lt;=7.94,"III A",IF(F66&lt;=8.44,"I JA",IF(F66&lt;=8.84,"II JA",IF(F66&lt;=9.14,"III JA"))))))))</f>
        <v>III JA</v>
      </c>
      <c r="I66" s="756" t="s">
        <v>74</v>
      </c>
      <c r="J66" s="311"/>
      <c r="K66" s="278"/>
      <c r="L66" s="277"/>
    </row>
    <row r="67" spans="1:12" x14ac:dyDescent="0.25">
      <c r="A67" s="314"/>
      <c r="B67" s="313"/>
      <c r="C67" s="312"/>
      <c r="D67" s="759"/>
      <c r="E67" s="758"/>
      <c r="F67" s="758"/>
      <c r="G67" s="758"/>
      <c r="H67" s="316"/>
      <c r="I67" s="756"/>
      <c r="J67" s="311"/>
      <c r="K67" s="278"/>
      <c r="L67" s="277"/>
    </row>
    <row r="68" spans="1:12" s="315" customFormat="1" ht="12.75" customHeight="1" x14ac:dyDescent="0.25">
      <c r="C68" s="323"/>
      <c r="D68" s="322"/>
      <c r="E68" s="321"/>
      <c r="F68" s="320"/>
      <c r="G68" s="320"/>
      <c r="H68" s="319"/>
      <c r="I68" s="324"/>
    </row>
    <row r="69" spans="1:12" s="315" customFormat="1" ht="3" customHeight="1" x14ac:dyDescent="0.25">
      <c r="C69" s="323"/>
      <c r="D69" s="322"/>
      <c r="E69" s="321"/>
      <c r="F69" s="320"/>
      <c r="G69" s="320"/>
      <c r="H69" s="319"/>
      <c r="I69" s="318"/>
    </row>
  </sheetData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48"/>
  <sheetViews>
    <sheetView zoomScaleNormal="100" workbookViewId="0">
      <selection activeCell="A3" sqref="A3:G3"/>
    </sheetView>
  </sheetViews>
  <sheetFormatPr defaultColWidth="9.109375" defaultRowHeight="13.2" x14ac:dyDescent="0.25"/>
  <cols>
    <col min="1" max="1" width="5.109375" style="102" customWidth="1"/>
    <col min="2" max="2" width="4.33203125" style="802" customWidth="1"/>
    <col min="3" max="3" width="11.33203125" style="102" customWidth="1"/>
    <col min="4" max="4" width="14.33203125" style="102" customWidth="1"/>
    <col min="5" max="5" width="10.33203125" style="105" customWidth="1"/>
    <col min="6" max="6" width="11.6640625" style="104" customWidth="1"/>
    <col min="7" max="7" width="9.33203125" style="103" customWidth="1"/>
    <col min="8" max="8" width="18.5546875" style="102" customWidth="1"/>
    <col min="9" max="16384" width="9.109375" style="102"/>
  </cols>
  <sheetData>
    <row r="1" spans="1:10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0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10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H3" s="19" t="s">
        <v>324</v>
      </c>
    </row>
    <row r="4" spans="1:10" s="52" customFormat="1" ht="12.75" customHeight="1" x14ac:dyDescent="0.35">
      <c r="A4" s="732"/>
      <c r="B4" s="797"/>
      <c r="C4" s="732"/>
      <c r="D4" s="732"/>
      <c r="E4" s="732"/>
      <c r="F4" s="732"/>
      <c r="G4" s="732"/>
      <c r="H4" s="61" t="s">
        <v>1</v>
      </c>
    </row>
    <row r="5" spans="1:10" s="14" customFormat="1" ht="12.75" customHeight="1" x14ac:dyDescent="0.25">
      <c r="B5" s="798" t="s">
        <v>13</v>
      </c>
      <c r="D5" s="133" t="s">
        <v>51</v>
      </c>
      <c r="E5" s="99" t="s">
        <v>50</v>
      </c>
      <c r="G5" s="99"/>
      <c r="H5" s="99"/>
    </row>
    <row r="6" spans="1:10" s="14" customFormat="1" ht="11.25" customHeight="1" x14ac:dyDescent="0.25">
      <c r="B6" s="15"/>
      <c r="E6" s="16"/>
      <c r="H6" s="132" t="s">
        <v>49</v>
      </c>
    </row>
    <row r="7" spans="1:10" s="125" customFormat="1" ht="15.6" x14ac:dyDescent="0.3">
      <c r="A7" s="126"/>
      <c r="B7" s="799"/>
      <c r="C7" s="131" t="s">
        <v>333</v>
      </c>
      <c r="D7" s="130"/>
      <c r="E7" s="129"/>
      <c r="F7" s="128"/>
      <c r="G7" s="127"/>
    </row>
    <row r="8" spans="1:10" s="125" customFormat="1" ht="15.6" x14ac:dyDescent="0.3">
      <c r="A8" s="126"/>
      <c r="B8" s="799"/>
      <c r="C8" s="131"/>
      <c r="D8" s="130"/>
      <c r="E8" s="129"/>
      <c r="F8" s="128"/>
      <c r="G8" s="127"/>
    </row>
    <row r="9" spans="1:10" s="93" customFormat="1" ht="16.95" customHeight="1" x14ac:dyDescent="0.3">
      <c r="B9" s="800"/>
      <c r="D9" s="97"/>
      <c r="E9" s="124" t="s">
        <v>152</v>
      </c>
      <c r="F9" s="124"/>
      <c r="G9" s="95"/>
      <c r="H9" s="123"/>
      <c r="I9" s="94"/>
      <c r="J9" s="122"/>
    </row>
    <row r="10" spans="1:10" ht="15" customHeight="1" x14ac:dyDescent="0.25">
      <c r="A10" s="96" t="s">
        <v>99</v>
      </c>
      <c r="B10" s="121" t="s">
        <v>47</v>
      </c>
      <c r="C10" s="120" t="s">
        <v>11</v>
      </c>
      <c r="D10" s="119" t="s">
        <v>10</v>
      </c>
      <c r="E10" s="118" t="s">
        <v>9</v>
      </c>
      <c r="F10" s="227" t="s">
        <v>8</v>
      </c>
      <c r="G10" s="117" t="s">
        <v>46</v>
      </c>
      <c r="H10" s="116" t="s">
        <v>5</v>
      </c>
    </row>
    <row r="11" spans="1:10" s="111" customFormat="1" ht="12.75" customHeight="1" x14ac:dyDescent="0.25">
      <c r="A11" s="871">
        <v>2</v>
      </c>
      <c r="B11" s="801"/>
      <c r="C11" s="110" t="s">
        <v>216</v>
      </c>
      <c r="D11" s="109" t="s">
        <v>201</v>
      </c>
      <c r="E11" s="108">
        <v>36957</v>
      </c>
      <c r="F11" s="868" t="s">
        <v>723</v>
      </c>
      <c r="G11" s="865">
        <v>1.171412037037037E-3</v>
      </c>
      <c r="H11" s="803" t="s">
        <v>493</v>
      </c>
      <c r="J11" s="112"/>
    </row>
    <row r="12" spans="1:10" s="106" customFormat="1" ht="15" customHeight="1" x14ac:dyDescent="0.25">
      <c r="A12" s="872"/>
      <c r="B12" s="801"/>
      <c r="C12" s="110" t="s">
        <v>19</v>
      </c>
      <c r="D12" s="109" t="s">
        <v>209</v>
      </c>
      <c r="E12" s="108">
        <v>37280</v>
      </c>
      <c r="F12" s="869" t="s">
        <v>57</v>
      </c>
      <c r="G12" s="866"/>
      <c r="H12" s="107" t="s">
        <v>137</v>
      </c>
    </row>
    <row r="13" spans="1:10" s="106" customFormat="1" ht="15" customHeight="1" x14ac:dyDescent="0.25">
      <c r="A13" s="872"/>
      <c r="B13" s="801"/>
      <c r="C13" s="110" t="s">
        <v>500</v>
      </c>
      <c r="D13" s="109" t="s">
        <v>501</v>
      </c>
      <c r="E13" s="108">
        <v>37277</v>
      </c>
      <c r="F13" s="869" t="s">
        <v>57</v>
      </c>
      <c r="G13" s="866"/>
      <c r="H13" s="107" t="s">
        <v>137</v>
      </c>
    </row>
    <row r="14" spans="1:10" s="106" customFormat="1" ht="15" customHeight="1" x14ac:dyDescent="0.25">
      <c r="A14" s="873"/>
      <c r="B14" s="801">
        <v>195</v>
      </c>
      <c r="C14" s="110" t="s">
        <v>257</v>
      </c>
      <c r="D14" s="109" t="s">
        <v>256</v>
      </c>
      <c r="E14" s="108">
        <v>37178</v>
      </c>
      <c r="F14" s="870" t="s">
        <v>57</v>
      </c>
      <c r="G14" s="867"/>
      <c r="H14" s="107" t="s">
        <v>241</v>
      </c>
    </row>
    <row r="15" spans="1:10" s="111" customFormat="1" ht="12.75" customHeight="1" x14ac:dyDescent="0.25">
      <c r="A15" s="871">
        <v>3</v>
      </c>
      <c r="B15" s="801"/>
      <c r="C15" s="115" t="s">
        <v>520</v>
      </c>
      <c r="D15" s="114" t="s">
        <v>521</v>
      </c>
      <c r="E15" s="113">
        <v>38525</v>
      </c>
      <c r="F15" s="868" t="s">
        <v>656</v>
      </c>
      <c r="G15" s="865">
        <v>1.5010416666666668E-3</v>
      </c>
      <c r="H15" s="107" t="s">
        <v>89</v>
      </c>
      <c r="J15" s="112"/>
    </row>
    <row r="16" spans="1:10" s="106" customFormat="1" ht="15" customHeight="1" x14ac:dyDescent="0.25">
      <c r="A16" s="872"/>
      <c r="B16" s="801"/>
      <c r="C16" s="110" t="s">
        <v>134</v>
      </c>
      <c r="D16" s="109" t="s">
        <v>213</v>
      </c>
      <c r="E16" s="108">
        <v>38594</v>
      </c>
      <c r="F16" s="869" t="s">
        <v>656</v>
      </c>
      <c r="G16" s="866"/>
      <c r="H16" s="107" t="s">
        <v>89</v>
      </c>
    </row>
    <row r="17" spans="1:10" s="106" customFormat="1" ht="15" customHeight="1" x14ac:dyDescent="0.25">
      <c r="A17" s="872"/>
      <c r="B17" s="801"/>
      <c r="C17" s="110" t="s">
        <v>224</v>
      </c>
      <c r="D17" s="109" t="s">
        <v>223</v>
      </c>
      <c r="E17" s="108">
        <v>38177</v>
      </c>
      <c r="F17" s="869" t="s">
        <v>656</v>
      </c>
      <c r="G17" s="866"/>
      <c r="H17" s="107" t="s">
        <v>89</v>
      </c>
    </row>
    <row r="18" spans="1:10" s="106" customFormat="1" ht="15" customHeight="1" x14ac:dyDescent="0.25">
      <c r="A18" s="873"/>
      <c r="B18" s="801">
        <v>187</v>
      </c>
      <c r="C18" s="110" t="s">
        <v>110</v>
      </c>
      <c r="D18" s="109" t="s">
        <v>206</v>
      </c>
      <c r="E18" s="108">
        <v>38790</v>
      </c>
      <c r="F18" s="870" t="s">
        <v>656</v>
      </c>
      <c r="G18" s="867"/>
      <c r="H18" s="107" t="s">
        <v>89</v>
      </c>
    </row>
    <row r="19" spans="1:10" s="111" customFormat="1" ht="12.75" customHeight="1" x14ac:dyDescent="0.25">
      <c r="A19" s="871">
        <v>4</v>
      </c>
      <c r="B19" s="801"/>
      <c r="C19" s="115" t="s">
        <v>19</v>
      </c>
      <c r="D19" s="114" t="s">
        <v>499</v>
      </c>
      <c r="E19" s="113">
        <v>37230</v>
      </c>
      <c r="F19" s="868" t="s">
        <v>26</v>
      </c>
      <c r="G19" s="865">
        <v>1.131134259259259E-3</v>
      </c>
      <c r="H19" s="107" t="s">
        <v>471</v>
      </c>
      <c r="J19" s="112"/>
    </row>
    <row r="20" spans="1:10" s="106" customFormat="1" ht="15" customHeight="1" x14ac:dyDescent="0.25">
      <c r="A20" s="872"/>
      <c r="B20" s="801"/>
      <c r="C20" s="110" t="s">
        <v>582</v>
      </c>
      <c r="D20" s="109" t="s">
        <v>583</v>
      </c>
      <c r="E20" s="108">
        <v>37243</v>
      </c>
      <c r="F20" s="869" t="s">
        <v>26</v>
      </c>
      <c r="G20" s="866"/>
      <c r="H20" s="107" t="s">
        <v>36</v>
      </c>
    </row>
    <row r="21" spans="1:10" s="106" customFormat="1" ht="15" customHeight="1" x14ac:dyDescent="0.25">
      <c r="A21" s="872"/>
      <c r="B21" s="801"/>
      <c r="C21" s="110" t="s">
        <v>97</v>
      </c>
      <c r="D21" s="109" t="s">
        <v>98</v>
      </c>
      <c r="E21" s="108">
        <v>37209</v>
      </c>
      <c r="F21" s="869" t="s">
        <v>26</v>
      </c>
      <c r="G21" s="866"/>
      <c r="H21" s="107" t="s">
        <v>60</v>
      </c>
    </row>
    <row r="22" spans="1:10" s="106" customFormat="1" ht="15" customHeight="1" x14ac:dyDescent="0.25">
      <c r="A22" s="873"/>
      <c r="B22" s="801">
        <v>200</v>
      </c>
      <c r="C22" s="110" t="s">
        <v>220</v>
      </c>
      <c r="D22" s="109" t="s">
        <v>571</v>
      </c>
      <c r="E22" s="108">
        <v>37230</v>
      </c>
      <c r="F22" s="870" t="s">
        <v>26</v>
      </c>
      <c r="G22" s="867"/>
      <c r="H22" s="107" t="s">
        <v>471</v>
      </c>
    </row>
    <row r="23" spans="1:10" s="111" customFormat="1" ht="16.2" customHeight="1" x14ac:dyDescent="0.25">
      <c r="A23" s="871">
        <v>5</v>
      </c>
      <c r="B23" s="801"/>
      <c r="C23" s="110" t="s">
        <v>109</v>
      </c>
      <c r="D23" s="109" t="s">
        <v>108</v>
      </c>
      <c r="E23" s="113">
        <v>37361</v>
      </c>
      <c r="F23" s="868" t="s">
        <v>666</v>
      </c>
      <c r="G23" s="865">
        <v>1.2217592592592595E-3</v>
      </c>
      <c r="H23" s="107" t="s">
        <v>82</v>
      </c>
      <c r="J23" s="112"/>
    </row>
    <row r="24" spans="1:10" s="106" customFormat="1" ht="15" customHeight="1" x14ac:dyDescent="0.25">
      <c r="A24" s="872"/>
      <c r="B24" s="801"/>
      <c r="C24" s="110" t="s">
        <v>134</v>
      </c>
      <c r="D24" s="109" t="s">
        <v>504</v>
      </c>
      <c r="E24" s="108">
        <v>37305</v>
      </c>
      <c r="F24" s="869" t="s">
        <v>1</v>
      </c>
      <c r="G24" s="866"/>
      <c r="H24" s="107" t="s">
        <v>82</v>
      </c>
    </row>
    <row r="25" spans="1:10" s="106" customFormat="1" ht="15" customHeight="1" x14ac:dyDescent="0.25">
      <c r="A25" s="872"/>
      <c r="B25" s="801"/>
      <c r="C25" s="110" t="s">
        <v>211</v>
      </c>
      <c r="D25" s="109" t="s">
        <v>311</v>
      </c>
      <c r="E25" s="108">
        <v>37188</v>
      </c>
      <c r="F25" s="869" t="s">
        <v>1</v>
      </c>
      <c r="G25" s="866"/>
      <c r="H25" s="107" t="s">
        <v>82</v>
      </c>
    </row>
    <row r="26" spans="1:10" s="106" customFormat="1" ht="15" customHeight="1" x14ac:dyDescent="0.25">
      <c r="A26" s="873"/>
      <c r="B26" s="801">
        <v>190</v>
      </c>
      <c r="C26" s="110" t="s">
        <v>95</v>
      </c>
      <c r="D26" s="109" t="s">
        <v>219</v>
      </c>
      <c r="E26" s="108">
        <v>37443</v>
      </c>
      <c r="F26" s="870" t="s">
        <v>1</v>
      </c>
      <c r="G26" s="867"/>
      <c r="H26" s="107" t="s">
        <v>82</v>
      </c>
    </row>
    <row r="27" spans="1:10" s="111" customFormat="1" ht="15.6" customHeight="1" x14ac:dyDescent="0.25">
      <c r="A27" s="871">
        <v>6</v>
      </c>
      <c r="B27" s="801"/>
      <c r="C27" s="110" t="s">
        <v>216</v>
      </c>
      <c r="D27" s="109" t="s">
        <v>535</v>
      </c>
      <c r="E27" s="108">
        <v>37480</v>
      </c>
      <c r="F27" s="868" t="s">
        <v>657</v>
      </c>
      <c r="G27" s="865">
        <v>1.2968750000000001E-3</v>
      </c>
      <c r="H27" s="107" t="s">
        <v>129</v>
      </c>
      <c r="J27" s="112"/>
    </row>
    <row r="28" spans="1:10" s="106" customFormat="1" ht="15" customHeight="1" x14ac:dyDescent="0.25">
      <c r="A28" s="872"/>
      <c r="B28" s="801"/>
      <c r="C28" s="110" t="s">
        <v>110</v>
      </c>
      <c r="D28" s="109" t="s">
        <v>502</v>
      </c>
      <c r="E28" s="108">
        <v>37290</v>
      </c>
      <c r="F28" s="869" t="s">
        <v>657</v>
      </c>
      <c r="G28" s="866"/>
      <c r="H28" s="107" t="s">
        <v>89</v>
      </c>
    </row>
    <row r="29" spans="1:10" s="106" customFormat="1" ht="15" customHeight="1" x14ac:dyDescent="0.25">
      <c r="A29" s="872"/>
      <c r="B29" s="801"/>
      <c r="C29" s="110" t="s">
        <v>291</v>
      </c>
      <c r="D29" s="109" t="s">
        <v>107</v>
      </c>
      <c r="E29" s="108">
        <v>38146</v>
      </c>
      <c r="F29" s="869" t="s">
        <v>657</v>
      </c>
      <c r="G29" s="866"/>
      <c r="H29" s="107" t="s">
        <v>89</v>
      </c>
    </row>
    <row r="30" spans="1:10" s="106" customFormat="1" ht="15" customHeight="1" x14ac:dyDescent="0.25">
      <c r="A30" s="873"/>
      <c r="B30" s="801">
        <v>188</v>
      </c>
      <c r="C30" s="110" t="s">
        <v>218</v>
      </c>
      <c r="D30" s="109" t="s">
        <v>217</v>
      </c>
      <c r="E30" s="108">
        <v>37423</v>
      </c>
      <c r="F30" s="870" t="s">
        <v>657</v>
      </c>
      <c r="G30" s="867"/>
      <c r="H30" s="107" t="s">
        <v>129</v>
      </c>
    </row>
    <row r="32" spans="1:10" s="93" customFormat="1" ht="16.95" customHeight="1" x14ac:dyDescent="0.3">
      <c r="B32" s="800"/>
      <c r="D32" s="97"/>
      <c r="E32" s="124" t="s">
        <v>667</v>
      </c>
      <c r="F32" s="124"/>
      <c r="G32" s="95"/>
      <c r="H32" s="123"/>
      <c r="I32" s="94"/>
      <c r="J32" s="122"/>
    </row>
    <row r="33" spans="1:10" s="111" customFormat="1" ht="12.75" customHeight="1" x14ac:dyDescent="0.25">
      <c r="A33" s="871">
        <v>3</v>
      </c>
      <c r="B33" s="801"/>
      <c r="C33" s="110" t="s">
        <v>539</v>
      </c>
      <c r="D33" s="109" t="s">
        <v>540</v>
      </c>
      <c r="E33" s="108">
        <v>37734</v>
      </c>
      <c r="F33" s="868" t="s">
        <v>57</v>
      </c>
      <c r="G33" s="865">
        <v>1.2275462962962962E-3</v>
      </c>
      <c r="H33" s="803" t="s">
        <v>308</v>
      </c>
      <c r="J33" s="112"/>
    </row>
    <row r="34" spans="1:10" s="106" customFormat="1" ht="15" customHeight="1" x14ac:dyDescent="0.25">
      <c r="A34" s="872"/>
      <c r="B34" s="801"/>
      <c r="C34" s="110" t="s">
        <v>48</v>
      </c>
      <c r="D34" s="109" t="s">
        <v>317</v>
      </c>
      <c r="E34" s="108">
        <v>37313</v>
      </c>
      <c r="F34" s="869" t="s">
        <v>57</v>
      </c>
      <c r="G34" s="866"/>
      <c r="H34" s="107" t="s">
        <v>308</v>
      </c>
    </row>
    <row r="35" spans="1:10" s="106" customFormat="1" ht="15" customHeight="1" x14ac:dyDescent="0.25">
      <c r="A35" s="872"/>
      <c r="B35" s="801"/>
      <c r="C35" s="110" t="s">
        <v>71</v>
      </c>
      <c r="D35" s="109" t="s">
        <v>290</v>
      </c>
      <c r="E35" s="108">
        <v>37881</v>
      </c>
      <c r="F35" s="869" t="s">
        <v>57</v>
      </c>
      <c r="G35" s="866"/>
      <c r="H35" s="107" t="s">
        <v>308</v>
      </c>
    </row>
    <row r="36" spans="1:10" s="106" customFormat="1" ht="15" customHeight="1" x14ac:dyDescent="0.25">
      <c r="A36" s="873"/>
      <c r="B36" s="801" t="s">
        <v>570</v>
      </c>
      <c r="C36" s="110" t="s">
        <v>135</v>
      </c>
      <c r="D36" s="109" t="s">
        <v>316</v>
      </c>
      <c r="E36" s="108">
        <v>37634</v>
      </c>
      <c r="F36" s="870" t="s">
        <v>57</v>
      </c>
      <c r="G36" s="867"/>
      <c r="H36" s="107" t="s">
        <v>308</v>
      </c>
    </row>
    <row r="37" spans="1:10" s="111" customFormat="1" ht="12.75" customHeight="1" x14ac:dyDescent="0.25">
      <c r="A37" s="871">
        <v>4</v>
      </c>
      <c r="B37" s="801"/>
      <c r="C37" s="115" t="s">
        <v>110</v>
      </c>
      <c r="D37" s="114" t="s">
        <v>130</v>
      </c>
      <c r="E37" s="113">
        <v>37150</v>
      </c>
      <c r="F37" s="868" t="s">
        <v>658</v>
      </c>
      <c r="G37" s="865">
        <v>1.1510416666666667E-3</v>
      </c>
      <c r="H37" s="803" t="s">
        <v>129</v>
      </c>
      <c r="J37" s="112"/>
    </row>
    <row r="38" spans="1:10" s="106" customFormat="1" ht="15" customHeight="1" x14ac:dyDescent="0.25">
      <c r="A38" s="872"/>
      <c r="B38" s="801"/>
      <c r="C38" s="110" t="s">
        <v>199</v>
      </c>
      <c r="D38" s="109" t="s">
        <v>200</v>
      </c>
      <c r="E38" s="108">
        <v>37206</v>
      </c>
      <c r="F38" s="869" t="s">
        <v>58</v>
      </c>
      <c r="G38" s="866"/>
      <c r="H38" s="107" t="s">
        <v>129</v>
      </c>
    </row>
    <row r="39" spans="1:10" s="106" customFormat="1" ht="15" customHeight="1" x14ac:dyDescent="0.25">
      <c r="A39" s="872"/>
      <c r="B39" s="801"/>
      <c r="C39" s="110" t="s">
        <v>527</v>
      </c>
      <c r="D39" s="109" t="s">
        <v>528</v>
      </c>
      <c r="E39" s="108">
        <v>37026</v>
      </c>
      <c r="F39" s="869" t="s">
        <v>58</v>
      </c>
      <c r="G39" s="866"/>
      <c r="H39" s="107" t="s">
        <v>129</v>
      </c>
    </row>
    <row r="40" spans="1:10" s="106" customFormat="1" ht="15" customHeight="1" x14ac:dyDescent="0.25">
      <c r="A40" s="873"/>
      <c r="B40" s="801">
        <v>189</v>
      </c>
      <c r="C40" s="110" t="s">
        <v>127</v>
      </c>
      <c r="D40" s="109" t="s">
        <v>128</v>
      </c>
      <c r="E40" s="108">
        <v>37350</v>
      </c>
      <c r="F40" s="870" t="s">
        <v>58</v>
      </c>
      <c r="G40" s="867"/>
      <c r="H40" s="107" t="s">
        <v>129</v>
      </c>
    </row>
    <row r="41" spans="1:10" s="111" customFormat="1" ht="12.75" customHeight="1" x14ac:dyDescent="0.25">
      <c r="A41" s="871">
        <v>5</v>
      </c>
      <c r="B41" s="801"/>
      <c r="C41" s="115" t="s">
        <v>198</v>
      </c>
      <c r="D41" s="114" t="s">
        <v>548</v>
      </c>
      <c r="E41" s="113">
        <v>38120</v>
      </c>
      <c r="F41" s="868" t="s">
        <v>665</v>
      </c>
      <c r="G41" s="865">
        <v>1.1488425925925926E-3</v>
      </c>
      <c r="H41" s="107" t="s">
        <v>23</v>
      </c>
      <c r="J41" s="112"/>
    </row>
    <row r="42" spans="1:10" s="106" customFormat="1" ht="15" customHeight="1" x14ac:dyDescent="0.25">
      <c r="A42" s="872"/>
      <c r="B42" s="801"/>
      <c r="C42" s="110" t="s">
        <v>18</v>
      </c>
      <c r="D42" s="109" t="s">
        <v>25</v>
      </c>
      <c r="E42" s="108">
        <v>37142</v>
      </c>
      <c r="F42" s="869" t="s">
        <v>1</v>
      </c>
      <c r="G42" s="866"/>
      <c r="H42" s="107" t="s">
        <v>23</v>
      </c>
    </row>
    <row r="43" spans="1:10" s="106" customFormat="1" ht="15" customHeight="1" x14ac:dyDescent="0.25">
      <c r="A43" s="872"/>
      <c r="B43" s="801"/>
      <c r="C43" s="110" t="s">
        <v>101</v>
      </c>
      <c r="D43" s="109" t="s">
        <v>124</v>
      </c>
      <c r="E43" s="108">
        <v>36921</v>
      </c>
      <c r="F43" s="869" t="s">
        <v>1</v>
      </c>
      <c r="G43" s="866"/>
      <c r="H43" s="107" t="s">
        <v>23</v>
      </c>
    </row>
    <row r="44" spans="1:10" s="106" customFormat="1" ht="15" customHeight="1" x14ac:dyDescent="0.25">
      <c r="A44" s="873"/>
      <c r="B44" s="801">
        <v>191</v>
      </c>
      <c r="C44" s="110" t="s">
        <v>125</v>
      </c>
      <c r="D44" s="109" t="s">
        <v>126</v>
      </c>
      <c r="E44" s="108">
        <v>37019</v>
      </c>
      <c r="F44" s="870" t="s">
        <v>1</v>
      </c>
      <c r="G44" s="867"/>
      <c r="H44" s="107" t="s">
        <v>23</v>
      </c>
    </row>
    <row r="45" spans="1:10" s="111" customFormat="1" ht="12.75" customHeight="1" x14ac:dyDescent="0.25">
      <c r="A45" s="871">
        <v>6</v>
      </c>
      <c r="B45" s="801"/>
      <c r="C45" s="115" t="s">
        <v>110</v>
      </c>
      <c r="D45" s="114" t="s">
        <v>312</v>
      </c>
      <c r="E45" s="113">
        <v>37012</v>
      </c>
      <c r="F45" s="868" t="s">
        <v>136</v>
      </c>
      <c r="G45" s="865">
        <v>1.1116898148148147E-3</v>
      </c>
      <c r="H45" s="107" t="s">
        <v>131</v>
      </c>
      <c r="J45" s="112"/>
    </row>
    <row r="46" spans="1:10" s="106" customFormat="1" ht="15" customHeight="1" x14ac:dyDescent="0.25">
      <c r="A46" s="872"/>
      <c r="B46" s="801"/>
      <c r="C46" s="110" t="s">
        <v>120</v>
      </c>
      <c r="D46" s="109" t="s">
        <v>121</v>
      </c>
      <c r="E46" s="108">
        <v>37167</v>
      </c>
      <c r="F46" s="869" t="s">
        <v>136</v>
      </c>
      <c r="G46" s="866"/>
      <c r="H46" s="107" t="s">
        <v>131</v>
      </c>
    </row>
    <row r="47" spans="1:10" s="106" customFormat="1" ht="15" customHeight="1" x14ac:dyDescent="0.25">
      <c r="A47" s="872"/>
      <c r="B47" s="801"/>
      <c r="C47" s="110" t="s">
        <v>44</v>
      </c>
      <c r="D47" s="109" t="s">
        <v>214</v>
      </c>
      <c r="E47" s="108">
        <v>37560</v>
      </c>
      <c r="F47" s="869" t="s">
        <v>136</v>
      </c>
      <c r="G47" s="866"/>
      <c r="H47" s="107" t="s">
        <v>131</v>
      </c>
    </row>
    <row r="48" spans="1:10" s="106" customFormat="1" ht="15" customHeight="1" x14ac:dyDescent="0.25">
      <c r="A48" s="873"/>
      <c r="B48" s="801">
        <v>192</v>
      </c>
      <c r="C48" s="110" t="s">
        <v>122</v>
      </c>
      <c r="D48" s="109" t="s">
        <v>123</v>
      </c>
      <c r="E48" s="108">
        <v>37112</v>
      </c>
      <c r="F48" s="870" t="s">
        <v>136</v>
      </c>
      <c r="G48" s="867"/>
      <c r="H48" s="107" t="s">
        <v>529</v>
      </c>
    </row>
  </sheetData>
  <mergeCells count="30">
    <mergeCell ref="A37:A40"/>
    <mergeCell ref="F37:F40"/>
    <mergeCell ref="G37:G40"/>
    <mergeCell ref="A33:A36"/>
    <mergeCell ref="F33:F36"/>
    <mergeCell ref="G33:G36"/>
    <mergeCell ref="A45:A48"/>
    <mergeCell ref="F45:F48"/>
    <mergeCell ref="G45:G48"/>
    <mergeCell ref="A41:A44"/>
    <mergeCell ref="F41:F44"/>
    <mergeCell ref="G41:G44"/>
    <mergeCell ref="A1:G1"/>
    <mergeCell ref="A2:G2"/>
    <mergeCell ref="A3:G3"/>
    <mergeCell ref="A15:A18"/>
    <mergeCell ref="F15:F18"/>
    <mergeCell ref="G15:G18"/>
    <mergeCell ref="A11:A14"/>
    <mergeCell ref="F11:F14"/>
    <mergeCell ref="G11:G14"/>
    <mergeCell ref="F27:F30"/>
    <mergeCell ref="G27:G30"/>
    <mergeCell ref="A19:A22"/>
    <mergeCell ref="F19:F22"/>
    <mergeCell ref="G19:G22"/>
    <mergeCell ref="A23:A26"/>
    <mergeCell ref="F23:F26"/>
    <mergeCell ref="G23:G26"/>
    <mergeCell ref="A27:A30"/>
  </mergeCells>
  <pageMargins left="0.51181102362204722" right="0.51181102362204722" top="0.35433070866141736" bottom="0.35433070866141736" header="0.31496062992125984" footer="0.31496062992125984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46"/>
  <sheetViews>
    <sheetView zoomScaleNormal="100" workbookViewId="0">
      <selection activeCell="E21" sqref="E21"/>
    </sheetView>
  </sheetViews>
  <sheetFormatPr defaultColWidth="9.109375" defaultRowHeight="13.2" x14ac:dyDescent="0.25"/>
  <cols>
    <col min="1" max="1" width="5.109375" style="102" customWidth="1"/>
    <col min="2" max="2" width="4.33203125" style="802" customWidth="1"/>
    <col min="3" max="3" width="11.33203125" style="102" customWidth="1"/>
    <col min="4" max="4" width="14.33203125" style="102" customWidth="1"/>
    <col min="5" max="5" width="10.33203125" style="105" customWidth="1"/>
    <col min="6" max="6" width="11.6640625" style="104" customWidth="1"/>
    <col min="7" max="7" width="9.33203125" style="103" customWidth="1"/>
    <col min="8" max="8" width="18.5546875" style="102" customWidth="1"/>
    <col min="9" max="16384" width="9.109375" style="102"/>
  </cols>
  <sheetData>
    <row r="1" spans="1:10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0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10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H3" s="19" t="s">
        <v>324</v>
      </c>
    </row>
    <row r="4" spans="1:10" s="52" customFormat="1" ht="12.75" customHeight="1" x14ac:dyDescent="0.35">
      <c r="A4" s="732"/>
      <c r="B4" s="797"/>
      <c r="C4" s="732"/>
      <c r="D4" s="732"/>
      <c r="E4" s="732"/>
      <c r="F4" s="732"/>
      <c r="G4" s="732"/>
      <c r="H4" s="61" t="s">
        <v>1</v>
      </c>
    </row>
    <row r="5" spans="1:10" s="14" customFormat="1" ht="12.75" customHeight="1" x14ac:dyDescent="0.25">
      <c r="B5" s="798" t="s">
        <v>13</v>
      </c>
      <c r="D5" s="133" t="s">
        <v>51</v>
      </c>
      <c r="E5" s="99" t="s">
        <v>50</v>
      </c>
      <c r="G5" s="99"/>
      <c r="H5" s="99"/>
    </row>
    <row r="6" spans="1:10" s="14" customFormat="1" ht="11.25" customHeight="1" x14ac:dyDescent="0.25">
      <c r="B6" s="15"/>
      <c r="E6" s="16"/>
      <c r="H6" s="132" t="s">
        <v>49</v>
      </c>
    </row>
    <row r="7" spans="1:10" s="125" customFormat="1" ht="15.6" x14ac:dyDescent="0.3">
      <c r="A7" s="126"/>
      <c r="B7" s="799"/>
      <c r="C7" s="131" t="s">
        <v>333</v>
      </c>
      <c r="D7" s="130"/>
      <c r="E7" s="129"/>
      <c r="F7" s="128"/>
      <c r="G7" s="127"/>
    </row>
    <row r="8" spans="1:10" s="125" customFormat="1" ht="15.6" x14ac:dyDescent="0.3">
      <c r="A8" s="126"/>
      <c r="B8" s="799"/>
      <c r="C8" s="131"/>
      <c r="D8" s="130"/>
      <c r="E8" s="129"/>
      <c r="F8" s="128"/>
      <c r="G8" s="127"/>
    </row>
    <row r="9" spans="1:10" s="93" customFormat="1" ht="16.95" customHeight="1" x14ac:dyDescent="0.3">
      <c r="B9" s="800"/>
      <c r="D9" s="97"/>
      <c r="E9" s="124" t="s">
        <v>152</v>
      </c>
      <c r="F9" s="124"/>
      <c r="G9" s="95"/>
      <c r="H9" s="123"/>
      <c r="I9" s="94"/>
      <c r="J9" s="122"/>
    </row>
    <row r="10" spans="1:10" ht="15" customHeight="1" x14ac:dyDescent="0.25">
      <c r="A10" s="96" t="s">
        <v>605</v>
      </c>
      <c r="B10" s="121" t="s">
        <v>47</v>
      </c>
      <c r="C10" s="120" t="s">
        <v>11</v>
      </c>
      <c r="D10" s="119" t="s">
        <v>10</v>
      </c>
      <c r="E10" s="118" t="s">
        <v>9</v>
      </c>
      <c r="F10" s="227" t="s">
        <v>8</v>
      </c>
      <c r="G10" s="117" t="s">
        <v>46</v>
      </c>
      <c r="H10" s="116" t="s">
        <v>5</v>
      </c>
    </row>
    <row r="11" spans="1:10" s="111" customFormat="1" ht="12.75" customHeight="1" x14ac:dyDescent="0.25">
      <c r="A11" s="871">
        <v>1</v>
      </c>
      <c r="B11" s="801"/>
      <c r="C11" s="115" t="s">
        <v>110</v>
      </c>
      <c r="D11" s="114" t="s">
        <v>312</v>
      </c>
      <c r="E11" s="113">
        <v>37012</v>
      </c>
      <c r="F11" s="868" t="s">
        <v>136</v>
      </c>
      <c r="G11" s="865">
        <v>1.1116898148148147E-3</v>
      </c>
      <c r="H11" s="107" t="s">
        <v>131</v>
      </c>
      <c r="J11" s="112"/>
    </row>
    <row r="12" spans="1:10" s="106" customFormat="1" ht="15" customHeight="1" x14ac:dyDescent="0.25">
      <c r="A12" s="872"/>
      <c r="B12" s="801"/>
      <c r="C12" s="110" t="s">
        <v>120</v>
      </c>
      <c r="D12" s="109" t="s">
        <v>121</v>
      </c>
      <c r="E12" s="108">
        <v>37167</v>
      </c>
      <c r="F12" s="869" t="s">
        <v>136</v>
      </c>
      <c r="G12" s="866"/>
      <c r="H12" s="107" t="s">
        <v>131</v>
      </c>
    </row>
    <row r="13" spans="1:10" s="106" customFormat="1" ht="15" customHeight="1" x14ac:dyDescent="0.25">
      <c r="A13" s="872"/>
      <c r="B13" s="801"/>
      <c r="C13" s="110" t="s">
        <v>44</v>
      </c>
      <c r="D13" s="109" t="s">
        <v>214</v>
      </c>
      <c r="E13" s="108">
        <v>37560</v>
      </c>
      <c r="F13" s="869" t="s">
        <v>136</v>
      </c>
      <c r="G13" s="866"/>
      <c r="H13" s="107" t="s">
        <v>131</v>
      </c>
    </row>
    <row r="14" spans="1:10" s="106" customFormat="1" ht="15" customHeight="1" x14ac:dyDescent="0.25">
      <c r="A14" s="873"/>
      <c r="B14" s="801">
        <v>192</v>
      </c>
      <c r="C14" s="110" t="s">
        <v>122</v>
      </c>
      <c r="D14" s="109" t="s">
        <v>123</v>
      </c>
      <c r="E14" s="108">
        <v>37112</v>
      </c>
      <c r="F14" s="870" t="s">
        <v>136</v>
      </c>
      <c r="G14" s="867"/>
      <c r="H14" s="107" t="s">
        <v>529</v>
      </c>
    </row>
    <row r="15" spans="1:10" s="111" customFormat="1" ht="12.75" customHeight="1" x14ac:dyDescent="0.25">
      <c r="A15" s="871">
        <v>2</v>
      </c>
      <c r="B15" s="801"/>
      <c r="C15" s="115" t="s">
        <v>19</v>
      </c>
      <c r="D15" s="114" t="s">
        <v>499</v>
      </c>
      <c r="E15" s="113">
        <v>37230</v>
      </c>
      <c r="F15" s="868" t="s">
        <v>26</v>
      </c>
      <c r="G15" s="865">
        <v>1.131134259259259E-3</v>
      </c>
      <c r="H15" s="107" t="s">
        <v>471</v>
      </c>
      <c r="J15" s="112"/>
    </row>
    <row r="16" spans="1:10" s="106" customFormat="1" ht="15" customHeight="1" x14ac:dyDescent="0.25">
      <c r="A16" s="872"/>
      <c r="B16" s="801"/>
      <c r="C16" s="110" t="s">
        <v>582</v>
      </c>
      <c r="D16" s="109" t="s">
        <v>583</v>
      </c>
      <c r="E16" s="108">
        <v>37243</v>
      </c>
      <c r="F16" s="869" t="s">
        <v>26</v>
      </c>
      <c r="G16" s="866"/>
      <c r="H16" s="107" t="s">
        <v>36</v>
      </c>
    </row>
    <row r="17" spans="1:10" s="106" customFormat="1" ht="15" customHeight="1" x14ac:dyDescent="0.25">
      <c r="A17" s="872"/>
      <c r="B17" s="801"/>
      <c r="C17" s="110" t="s">
        <v>97</v>
      </c>
      <c r="D17" s="109" t="s">
        <v>98</v>
      </c>
      <c r="E17" s="108">
        <v>37209</v>
      </c>
      <c r="F17" s="869" t="s">
        <v>26</v>
      </c>
      <c r="G17" s="866"/>
      <c r="H17" s="107" t="s">
        <v>60</v>
      </c>
    </row>
    <row r="18" spans="1:10" s="106" customFormat="1" ht="15" customHeight="1" x14ac:dyDescent="0.25">
      <c r="A18" s="873"/>
      <c r="B18" s="801">
        <v>200</v>
      </c>
      <c r="C18" s="110" t="s">
        <v>220</v>
      </c>
      <c r="D18" s="109" t="s">
        <v>571</v>
      </c>
      <c r="E18" s="108">
        <v>37230</v>
      </c>
      <c r="F18" s="870" t="s">
        <v>26</v>
      </c>
      <c r="G18" s="867"/>
      <c r="H18" s="107" t="s">
        <v>471</v>
      </c>
    </row>
    <row r="19" spans="1:10" s="111" customFormat="1" ht="12.75" customHeight="1" x14ac:dyDescent="0.25">
      <c r="A19" s="871">
        <v>3</v>
      </c>
      <c r="B19" s="801"/>
      <c r="C19" s="115" t="s">
        <v>198</v>
      </c>
      <c r="D19" s="114" t="s">
        <v>548</v>
      </c>
      <c r="E19" s="113">
        <v>38120</v>
      </c>
      <c r="F19" s="868" t="s">
        <v>665</v>
      </c>
      <c r="G19" s="865">
        <v>1.1488425925925926E-3</v>
      </c>
      <c r="H19" s="107" t="s">
        <v>23</v>
      </c>
      <c r="J19" s="112"/>
    </row>
    <row r="20" spans="1:10" s="106" customFormat="1" ht="15" customHeight="1" x14ac:dyDescent="0.25">
      <c r="A20" s="872"/>
      <c r="B20" s="801"/>
      <c r="C20" s="110" t="s">
        <v>18</v>
      </c>
      <c r="D20" s="109" t="s">
        <v>25</v>
      </c>
      <c r="E20" s="108">
        <v>37142</v>
      </c>
      <c r="F20" s="869" t="s">
        <v>1</v>
      </c>
      <c r="G20" s="866"/>
      <c r="H20" s="107" t="s">
        <v>23</v>
      </c>
    </row>
    <row r="21" spans="1:10" s="106" customFormat="1" ht="15" customHeight="1" x14ac:dyDescent="0.25">
      <c r="A21" s="872"/>
      <c r="B21" s="801"/>
      <c r="C21" s="110" t="s">
        <v>101</v>
      </c>
      <c r="D21" s="109" t="s">
        <v>124</v>
      </c>
      <c r="E21" s="108">
        <v>36921</v>
      </c>
      <c r="F21" s="869" t="s">
        <v>1</v>
      </c>
      <c r="G21" s="866"/>
      <c r="H21" s="107" t="s">
        <v>23</v>
      </c>
    </row>
    <row r="22" spans="1:10" s="106" customFormat="1" ht="15" customHeight="1" x14ac:dyDescent="0.25">
      <c r="A22" s="873"/>
      <c r="B22" s="801">
        <v>191</v>
      </c>
      <c r="C22" s="110" t="s">
        <v>125</v>
      </c>
      <c r="D22" s="109" t="s">
        <v>126</v>
      </c>
      <c r="E22" s="108">
        <v>37019</v>
      </c>
      <c r="F22" s="870" t="s">
        <v>1</v>
      </c>
      <c r="G22" s="867"/>
      <c r="H22" s="107" t="s">
        <v>23</v>
      </c>
    </row>
    <row r="23" spans="1:10" s="111" customFormat="1" ht="12.75" customHeight="1" x14ac:dyDescent="0.25">
      <c r="A23" s="871">
        <v>4</v>
      </c>
      <c r="B23" s="801"/>
      <c r="C23" s="115" t="s">
        <v>110</v>
      </c>
      <c r="D23" s="114" t="s">
        <v>130</v>
      </c>
      <c r="E23" s="113">
        <v>37150</v>
      </c>
      <c r="F23" s="868" t="s">
        <v>658</v>
      </c>
      <c r="G23" s="865">
        <v>1.1510416666666667E-3</v>
      </c>
      <c r="H23" s="803" t="s">
        <v>129</v>
      </c>
      <c r="J23" s="112"/>
    </row>
    <row r="24" spans="1:10" s="106" customFormat="1" ht="15" customHeight="1" x14ac:dyDescent="0.25">
      <c r="A24" s="872"/>
      <c r="B24" s="801"/>
      <c r="C24" s="110" t="s">
        <v>199</v>
      </c>
      <c r="D24" s="109" t="s">
        <v>200</v>
      </c>
      <c r="E24" s="108">
        <v>37206</v>
      </c>
      <c r="F24" s="869" t="s">
        <v>58</v>
      </c>
      <c r="G24" s="866"/>
      <c r="H24" s="107" t="s">
        <v>129</v>
      </c>
    </row>
    <row r="25" spans="1:10" s="106" customFormat="1" ht="15" customHeight="1" x14ac:dyDescent="0.25">
      <c r="A25" s="872"/>
      <c r="B25" s="801"/>
      <c r="C25" s="110" t="s">
        <v>527</v>
      </c>
      <c r="D25" s="109" t="s">
        <v>528</v>
      </c>
      <c r="E25" s="108">
        <v>37026</v>
      </c>
      <c r="F25" s="869" t="s">
        <v>58</v>
      </c>
      <c r="G25" s="866"/>
      <c r="H25" s="107" t="s">
        <v>129</v>
      </c>
    </row>
    <row r="26" spans="1:10" s="106" customFormat="1" ht="15" customHeight="1" x14ac:dyDescent="0.25">
      <c r="A26" s="873"/>
      <c r="B26" s="801">
        <v>189</v>
      </c>
      <c r="C26" s="110" t="s">
        <v>127</v>
      </c>
      <c r="D26" s="109" t="s">
        <v>128</v>
      </c>
      <c r="E26" s="108">
        <v>37350</v>
      </c>
      <c r="F26" s="870" t="s">
        <v>58</v>
      </c>
      <c r="G26" s="867"/>
      <c r="H26" s="107" t="s">
        <v>129</v>
      </c>
    </row>
    <row r="27" spans="1:10" s="111" customFormat="1" ht="12.75" customHeight="1" x14ac:dyDescent="0.25">
      <c r="A27" s="871">
        <v>5</v>
      </c>
      <c r="B27" s="801"/>
      <c r="C27" s="110" t="s">
        <v>216</v>
      </c>
      <c r="D27" s="109" t="s">
        <v>201</v>
      </c>
      <c r="E27" s="108">
        <v>36957</v>
      </c>
      <c r="F27" s="868" t="s">
        <v>723</v>
      </c>
      <c r="G27" s="865">
        <v>1.171412037037037E-3</v>
      </c>
      <c r="H27" s="803" t="s">
        <v>493</v>
      </c>
      <c r="J27" s="112"/>
    </row>
    <row r="28" spans="1:10" s="106" customFormat="1" ht="15" customHeight="1" x14ac:dyDescent="0.25">
      <c r="A28" s="872"/>
      <c r="B28" s="801"/>
      <c r="C28" s="110" t="s">
        <v>19</v>
      </c>
      <c r="D28" s="109" t="s">
        <v>209</v>
      </c>
      <c r="E28" s="108">
        <v>37280</v>
      </c>
      <c r="F28" s="869" t="s">
        <v>57</v>
      </c>
      <c r="G28" s="866"/>
      <c r="H28" s="107" t="s">
        <v>137</v>
      </c>
    </row>
    <row r="29" spans="1:10" s="106" customFormat="1" ht="15" customHeight="1" x14ac:dyDescent="0.25">
      <c r="A29" s="872"/>
      <c r="B29" s="801"/>
      <c r="C29" s="110" t="s">
        <v>500</v>
      </c>
      <c r="D29" s="109" t="s">
        <v>501</v>
      </c>
      <c r="E29" s="108">
        <v>37277</v>
      </c>
      <c r="F29" s="869" t="s">
        <v>57</v>
      </c>
      <c r="G29" s="866"/>
      <c r="H29" s="107" t="s">
        <v>137</v>
      </c>
    </row>
    <row r="30" spans="1:10" s="106" customFormat="1" ht="15" customHeight="1" x14ac:dyDescent="0.25">
      <c r="A30" s="873"/>
      <c r="B30" s="801">
        <v>195</v>
      </c>
      <c r="C30" s="110" t="s">
        <v>257</v>
      </c>
      <c r="D30" s="109" t="s">
        <v>256</v>
      </c>
      <c r="E30" s="108">
        <v>37178</v>
      </c>
      <c r="F30" s="870" t="s">
        <v>57</v>
      </c>
      <c r="G30" s="867"/>
      <c r="H30" s="107" t="s">
        <v>241</v>
      </c>
    </row>
    <row r="31" spans="1:10" s="111" customFormat="1" ht="16.2" customHeight="1" x14ac:dyDescent="0.25">
      <c r="A31" s="871">
        <v>6</v>
      </c>
      <c r="B31" s="801"/>
      <c r="C31" s="110" t="s">
        <v>109</v>
      </c>
      <c r="D31" s="109" t="s">
        <v>108</v>
      </c>
      <c r="E31" s="113">
        <v>37361</v>
      </c>
      <c r="F31" s="868" t="s">
        <v>666</v>
      </c>
      <c r="G31" s="865">
        <v>1.2217592592592595E-3</v>
      </c>
      <c r="H31" s="107" t="s">
        <v>82</v>
      </c>
      <c r="J31" s="112"/>
    </row>
    <row r="32" spans="1:10" s="106" customFormat="1" ht="15" customHeight="1" x14ac:dyDescent="0.25">
      <c r="A32" s="872"/>
      <c r="B32" s="801"/>
      <c r="C32" s="110" t="s">
        <v>134</v>
      </c>
      <c r="D32" s="109" t="s">
        <v>504</v>
      </c>
      <c r="E32" s="108">
        <v>37305</v>
      </c>
      <c r="F32" s="869" t="s">
        <v>1</v>
      </c>
      <c r="G32" s="866"/>
      <c r="H32" s="107" t="s">
        <v>82</v>
      </c>
    </row>
    <row r="33" spans="1:10" s="106" customFormat="1" ht="15" customHeight="1" x14ac:dyDescent="0.25">
      <c r="A33" s="872"/>
      <c r="B33" s="801"/>
      <c r="C33" s="110" t="s">
        <v>211</v>
      </c>
      <c r="D33" s="109" t="s">
        <v>311</v>
      </c>
      <c r="E33" s="108">
        <v>37188</v>
      </c>
      <c r="F33" s="869" t="s">
        <v>1</v>
      </c>
      <c r="G33" s="866"/>
      <c r="H33" s="107" t="s">
        <v>82</v>
      </c>
    </row>
    <row r="34" spans="1:10" s="106" customFormat="1" ht="15" customHeight="1" x14ac:dyDescent="0.25">
      <c r="A34" s="873"/>
      <c r="B34" s="801">
        <v>190</v>
      </c>
      <c r="C34" s="110" t="s">
        <v>95</v>
      </c>
      <c r="D34" s="109" t="s">
        <v>219</v>
      </c>
      <c r="E34" s="108">
        <v>37443</v>
      </c>
      <c r="F34" s="870" t="s">
        <v>1</v>
      </c>
      <c r="G34" s="867"/>
      <c r="H34" s="107" t="s">
        <v>82</v>
      </c>
    </row>
    <row r="35" spans="1:10" s="111" customFormat="1" ht="12.75" customHeight="1" x14ac:dyDescent="0.25">
      <c r="A35" s="871">
        <v>7</v>
      </c>
      <c r="B35" s="801"/>
      <c r="C35" s="110" t="s">
        <v>539</v>
      </c>
      <c r="D35" s="109" t="s">
        <v>540</v>
      </c>
      <c r="E35" s="108">
        <v>37734</v>
      </c>
      <c r="F35" s="868" t="s">
        <v>57</v>
      </c>
      <c r="G35" s="865">
        <v>1.2275462962962962E-3</v>
      </c>
      <c r="H35" s="803" t="s">
        <v>308</v>
      </c>
      <c r="J35" s="112"/>
    </row>
    <row r="36" spans="1:10" s="106" customFormat="1" ht="15" customHeight="1" x14ac:dyDescent="0.25">
      <c r="A36" s="872"/>
      <c r="B36" s="801"/>
      <c r="C36" s="110" t="s">
        <v>48</v>
      </c>
      <c r="D36" s="109" t="s">
        <v>317</v>
      </c>
      <c r="E36" s="108">
        <v>37313</v>
      </c>
      <c r="F36" s="869" t="s">
        <v>57</v>
      </c>
      <c r="G36" s="866"/>
      <c r="H36" s="107" t="s">
        <v>308</v>
      </c>
    </row>
    <row r="37" spans="1:10" s="106" customFormat="1" ht="15" customHeight="1" x14ac:dyDescent="0.25">
      <c r="A37" s="872"/>
      <c r="B37" s="801"/>
      <c r="C37" s="110" t="s">
        <v>71</v>
      </c>
      <c r="D37" s="109" t="s">
        <v>290</v>
      </c>
      <c r="E37" s="108">
        <v>37881</v>
      </c>
      <c r="F37" s="869" t="s">
        <v>57</v>
      </c>
      <c r="G37" s="866"/>
      <c r="H37" s="107" t="s">
        <v>308</v>
      </c>
    </row>
    <row r="38" spans="1:10" s="106" customFormat="1" ht="15" customHeight="1" x14ac:dyDescent="0.25">
      <c r="A38" s="873"/>
      <c r="B38" s="801" t="s">
        <v>570</v>
      </c>
      <c r="C38" s="110" t="s">
        <v>135</v>
      </c>
      <c r="D38" s="109" t="s">
        <v>316</v>
      </c>
      <c r="E38" s="108">
        <v>37634</v>
      </c>
      <c r="F38" s="870" t="s">
        <v>57</v>
      </c>
      <c r="G38" s="867"/>
      <c r="H38" s="107" t="s">
        <v>308</v>
      </c>
    </row>
    <row r="39" spans="1:10" s="111" customFormat="1" ht="15.6" customHeight="1" x14ac:dyDescent="0.25">
      <c r="A39" s="871">
        <v>8</v>
      </c>
      <c r="B39" s="801"/>
      <c r="C39" s="110" t="s">
        <v>216</v>
      </c>
      <c r="D39" s="109" t="s">
        <v>535</v>
      </c>
      <c r="E39" s="108">
        <v>37480</v>
      </c>
      <c r="F39" s="868" t="s">
        <v>657</v>
      </c>
      <c r="G39" s="865">
        <v>1.2968750000000001E-3</v>
      </c>
      <c r="H39" s="107" t="s">
        <v>129</v>
      </c>
      <c r="J39" s="112"/>
    </row>
    <row r="40" spans="1:10" s="106" customFormat="1" ht="15" customHeight="1" x14ac:dyDescent="0.25">
      <c r="A40" s="872"/>
      <c r="B40" s="801"/>
      <c r="C40" s="110" t="s">
        <v>110</v>
      </c>
      <c r="D40" s="109" t="s">
        <v>502</v>
      </c>
      <c r="E40" s="108">
        <v>37290</v>
      </c>
      <c r="F40" s="869" t="s">
        <v>657</v>
      </c>
      <c r="G40" s="866"/>
      <c r="H40" s="107" t="s">
        <v>89</v>
      </c>
    </row>
    <row r="41" spans="1:10" s="106" customFormat="1" ht="15" customHeight="1" x14ac:dyDescent="0.25">
      <c r="A41" s="872"/>
      <c r="B41" s="801"/>
      <c r="C41" s="110" t="s">
        <v>291</v>
      </c>
      <c r="D41" s="109" t="s">
        <v>107</v>
      </c>
      <c r="E41" s="108">
        <v>38146</v>
      </c>
      <c r="F41" s="869" t="s">
        <v>657</v>
      </c>
      <c r="G41" s="866"/>
      <c r="H41" s="107" t="s">
        <v>89</v>
      </c>
    </row>
    <row r="42" spans="1:10" s="106" customFormat="1" ht="15" customHeight="1" x14ac:dyDescent="0.25">
      <c r="A42" s="873"/>
      <c r="B42" s="801">
        <v>188</v>
      </c>
      <c r="C42" s="110" t="s">
        <v>218</v>
      </c>
      <c r="D42" s="109" t="s">
        <v>217</v>
      </c>
      <c r="E42" s="108">
        <v>37423</v>
      </c>
      <c r="F42" s="870" t="s">
        <v>657</v>
      </c>
      <c r="G42" s="867"/>
      <c r="H42" s="107" t="s">
        <v>129</v>
      </c>
    </row>
    <row r="43" spans="1:10" s="111" customFormat="1" ht="12.75" customHeight="1" x14ac:dyDescent="0.25">
      <c r="A43" s="871">
        <v>9</v>
      </c>
      <c r="B43" s="801"/>
      <c r="C43" s="115" t="s">
        <v>520</v>
      </c>
      <c r="D43" s="114" t="s">
        <v>521</v>
      </c>
      <c r="E43" s="113">
        <v>38525</v>
      </c>
      <c r="F43" s="868" t="s">
        <v>656</v>
      </c>
      <c r="G43" s="865">
        <v>1.5010416666666668E-3</v>
      </c>
      <c r="H43" s="107" t="s">
        <v>89</v>
      </c>
      <c r="J43" s="112"/>
    </row>
    <row r="44" spans="1:10" s="106" customFormat="1" ht="15" customHeight="1" x14ac:dyDescent="0.25">
      <c r="A44" s="872"/>
      <c r="B44" s="801"/>
      <c r="C44" s="110" t="s">
        <v>134</v>
      </c>
      <c r="D44" s="109" t="s">
        <v>213</v>
      </c>
      <c r="E44" s="108">
        <v>38594</v>
      </c>
      <c r="F44" s="869" t="s">
        <v>656</v>
      </c>
      <c r="G44" s="866"/>
      <c r="H44" s="107" t="s">
        <v>89</v>
      </c>
    </row>
    <row r="45" spans="1:10" s="106" customFormat="1" ht="15" customHeight="1" x14ac:dyDescent="0.25">
      <c r="A45" s="872"/>
      <c r="B45" s="801"/>
      <c r="C45" s="110" t="s">
        <v>224</v>
      </c>
      <c r="D45" s="109" t="s">
        <v>223</v>
      </c>
      <c r="E45" s="108">
        <v>38177</v>
      </c>
      <c r="F45" s="869" t="s">
        <v>656</v>
      </c>
      <c r="G45" s="866"/>
      <c r="H45" s="107" t="s">
        <v>89</v>
      </c>
    </row>
    <row r="46" spans="1:10" s="106" customFormat="1" ht="15" customHeight="1" x14ac:dyDescent="0.25">
      <c r="A46" s="873"/>
      <c r="B46" s="801">
        <v>187</v>
      </c>
      <c r="C46" s="110" t="s">
        <v>110</v>
      </c>
      <c r="D46" s="109" t="s">
        <v>206</v>
      </c>
      <c r="E46" s="108">
        <v>38790</v>
      </c>
      <c r="F46" s="870" t="s">
        <v>656</v>
      </c>
      <c r="G46" s="867"/>
      <c r="H46" s="107" t="s">
        <v>89</v>
      </c>
    </row>
  </sheetData>
  <mergeCells count="30">
    <mergeCell ref="A1:G1"/>
    <mergeCell ref="A2:G2"/>
    <mergeCell ref="A3:G3"/>
    <mergeCell ref="A27:A30"/>
    <mergeCell ref="F27:F30"/>
    <mergeCell ref="G27:G30"/>
    <mergeCell ref="A19:A22"/>
    <mergeCell ref="F19:F22"/>
    <mergeCell ref="G19:G22"/>
    <mergeCell ref="A11:A14"/>
    <mergeCell ref="F11:F14"/>
    <mergeCell ref="G11:G14"/>
    <mergeCell ref="A15:A18"/>
    <mergeCell ref="F15:F18"/>
    <mergeCell ref="G15:G18"/>
    <mergeCell ref="A39:A42"/>
    <mergeCell ref="F39:F42"/>
    <mergeCell ref="G39:G42"/>
    <mergeCell ref="A43:A46"/>
    <mergeCell ref="F43:F46"/>
    <mergeCell ref="G43:G46"/>
    <mergeCell ref="A35:A38"/>
    <mergeCell ref="F35:F38"/>
    <mergeCell ref="G35:G38"/>
    <mergeCell ref="A23:A26"/>
    <mergeCell ref="F23:F26"/>
    <mergeCell ref="G23:G26"/>
    <mergeCell ref="A31:A34"/>
    <mergeCell ref="F31:F34"/>
    <mergeCell ref="G31:G34"/>
  </mergeCells>
  <pageMargins left="0.51181102362204722" right="0.51181102362204722" top="0.35433070866141736" bottom="0.35433070866141736" header="0.31496062992125984" footer="0.31496062992125984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"/>
  <sheetViews>
    <sheetView zoomScaleNormal="100" workbookViewId="0">
      <selection activeCell="M16" sqref="M16"/>
    </sheetView>
  </sheetViews>
  <sheetFormatPr defaultColWidth="9.109375" defaultRowHeight="13.2" x14ac:dyDescent="0.25"/>
  <cols>
    <col min="1" max="1" width="5.109375" style="500" customWidth="1"/>
    <col min="2" max="2" width="13.88671875" style="228" customWidth="1"/>
    <col min="3" max="3" width="14.33203125" style="228" customWidth="1"/>
    <col min="4" max="4" width="9.88671875" style="229" customWidth="1"/>
    <col min="5" max="5" width="7.33203125" style="229" customWidth="1"/>
    <col min="6" max="6" width="7.44140625" style="231" customWidth="1"/>
    <col min="7" max="7" width="6.88671875" style="230" customWidth="1"/>
    <col min="8" max="8" width="22.44140625" style="229" customWidth="1"/>
    <col min="9" max="9" width="0.109375" style="228" customWidth="1"/>
    <col min="10" max="16384" width="9.109375" style="228"/>
  </cols>
  <sheetData>
    <row r="1" spans="1:10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0" s="52" customFormat="1" ht="20.399999999999999" x14ac:dyDescent="0.35">
      <c r="A2" s="855" t="s">
        <v>0</v>
      </c>
      <c r="B2" s="855"/>
      <c r="C2" s="855"/>
      <c r="D2" s="855"/>
      <c r="E2" s="855"/>
      <c r="F2" s="855"/>
    </row>
    <row r="3" spans="1:10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I3" s="19" t="s">
        <v>324</v>
      </c>
    </row>
    <row r="4" spans="1:10" s="52" customFormat="1" ht="12.75" customHeight="1" x14ac:dyDescent="0.35">
      <c r="A4" s="258"/>
      <c r="B4" s="732"/>
      <c r="C4" s="732"/>
      <c r="D4" s="258"/>
      <c r="E4" s="732"/>
      <c r="F4" s="732"/>
      <c r="H4" s="61" t="s">
        <v>1</v>
      </c>
    </row>
    <row r="5" spans="1:10" x14ac:dyDescent="0.25">
      <c r="B5" s="99" t="s">
        <v>352</v>
      </c>
      <c r="C5" s="100"/>
      <c r="D5" s="99" t="s">
        <v>353</v>
      </c>
      <c r="F5" s="230"/>
    </row>
    <row r="6" spans="1:10" ht="8.25" customHeight="1" x14ac:dyDescent="0.25">
      <c r="A6" s="256"/>
      <c r="B6" s="254"/>
      <c r="C6" s="254"/>
      <c r="D6" s="254"/>
      <c r="E6" s="256"/>
      <c r="F6" s="254"/>
      <c r="G6" s="254"/>
      <c r="H6" s="255"/>
    </row>
    <row r="7" spans="1:10" ht="15.6" x14ac:dyDescent="0.3">
      <c r="B7" s="253" t="s">
        <v>342</v>
      </c>
      <c r="D7" s="252"/>
      <c r="F7" s="762"/>
      <c r="G7" s="231"/>
      <c r="H7" s="251"/>
      <c r="I7" s="229"/>
    </row>
    <row r="8" spans="1:10" ht="12.75" customHeight="1" x14ac:dyDescent="0.25"/>
    <row r="9" spans="1:10" x14ac:dyDescent="0.25">
      <c r="C9" s="260"/>
      <c r="D9" s="260"/>
      <c r="E9" s="259"/>
    </row>
    <row r="10" spans="1:10" ht="6" customHeight="1" x14ac:dyDescent="0.25"/>
    <row r="11" spans="1:10" x14ac:dyDescent="0.25">
      <c r="A11" s="246" t="s">
        <v>605</v>
      </c>
      <c r="B11" s="761" t="s">
        <v>11</v>
      </c>
      <c r="C11" s="237" t="s">
        <v>10</v>
      </c>
      <c r="D11" s="244" t="s">
        <v>9</v>
      </c>
      <c r="E11" s="243" t="s">
        <v>8</v>
      </c>
      <c r="F11" s="242" t="s">
        <v>7</v>
      </c>
      <c r="G11" s="241" t="s">
        <v>6</v>
      </c>
      <c r="H11" s="240" t="s">
        <v>5</v>
      </c>
    </row>
    <row r="12" spans="1:10" x14ac:dyDescent="0.25">
      <c r="A12" s="760">
        <v>1</v>
      </c>
      <c r="B12" s="313" t="s">
        <v>474</v>
      </c>
      <c r="C12" s="312" t="s">
        <v>475</v>
      </c>
      <c r="D12" s="759">
        <v>38062</v>
      </c>
      <c r="E12" s="758" t="s">
        <v>104</v>
      </c>
      <c r="F12" s="757">
        <v>9.7200000000000006</v>
      </c>
      <c r="G12" s="654" t="str">
        <f>IF(ISBLANK(F12),"",IF(F12&gt;13.34,"",IF(F12&lt;=9.24,"I A",IF(F12&lt;=9.84,"II A",IF(F12&lt;=10.84,"III A",IF(F12&lt;=11.94,"I JA",IF(F12&lt;=12.74,"II JA",IF(F12&lt;=13.34,"III JA"))))))))</f>
        <v>II A</v>
      </c>
      <c r="H12" s="756" t="s">
        <v>144</v>
      </c>
      <c r="I12" s="230"/>
      <c r="J12" s="229"/>
    </row>
    <row r="13" spans="1:10" x14ac:dyDescent="0.25">
      <c r="A13" s="239">
        <v>2</v>
      </c>
      <c r="B13" s="313" t="s">
        <v>276</v>
      </c>
      <c r="C13" s="312" t="s">
        <v>472</v>
      </c>
      <c r="D13" s="759">
        <v>38025</v>
      </c>
      <c r="E13" s="758" t="s">
        <v>1</v>
      </c>
      <c r="F13" s="757">
        <v>10.119999999999999</v>
      </c>
      <c r="G13" s="654" t="str">
        <f>IF(ISBLANK(F13),"",IF(F13&gt;13.34,"",IF(F13&lt;=9.24,"I A",IF(F13&lt;=9.84,"II A",IF(F13&lt;=10.84,"III A",IF(F13&lt;=11.94,"I JA",IF(F13&lt;=12.74,"II JA",IF(F13&lt;=13.34,"III JA"))))))))</f>
        <v>III A</v>
      </c>
      <c r="H13" s="756" t="s">
        <v>473</v>
      </c>
      <c r="I13" s="230"/>
      <c r="J13" s="229"/>
    </row>
    <row r="14" spans="1:10" x14ac:dyDescent="0.25">
      <c r="A14" s="760">
        <v>3</v>
      </c>
      <c r="B14" s="313" t="s">
        <v>37</v>
      </c>
      <c r="C14" s="312" t="s">
        <v>145</v>
      </c>
      <c r="D14" s="759">
        <v>37758</v>
      </c>
      <c r="E14" s="758" t="s">
        <v>104</v>
      </c>
      <c r="F14" s="757">
        <v>10.27</v>
      </c>
      <c r="G14" s="654" t="str">
        <f>IF(ISBLANK(F14),"",IF(F14&gt;13.34,"",IF(F14&lt;=9.24,"I A",IF(F14&lt;=9.84,"II A",IF(F14&lt;=10.84,"III A",IF(F14&lt;=11.94,"I JA",IF(F14&lt;=12.74,"II JA",IF(F14&lt;=13.34,"III JA"))))))))</f>
        <v>III A</v>
      </c>
      <c r="H14" s="756" t="s">
        <v>144</v>
      </c>
      <c r="I14" s="230"/>
      <c r="J14" s="229"/>
    </row>
    <row r="15" spans="1:10" x14ac:dyDescent="0.25">
      <c r="A15" s="239">
        <v>4</v>
      </c>
      <c r="B15" s="313" t="s">
        <v>598</v>
      </c>
      <c r="C15" s="312" t="s">
        <v>599</v>
      </c>
      <c r="D15" s="759">
        <v>37709</v>
      </c>
      <c r="E15" s="758" t="s">
        <v>26</v>
      </c>
      <c r="F15" s="757">
        <v>10.67</v>
      </c>
      <c r="G15" s="654" t="str">
        <f>IF(ISBLANK(F15),"",IF(F15&gt;13.34,"",IF(F15&lt;=9.24,"I A",IF(F15&lt;=9.84,"II A",IF(F15&lt;=10.84,"III A",IF(F15&lt;=11.94,"I JA",IF(F15&lt;=12.74,"II JA",IF(F15&lt;=13.34,"III JA"))))))))</f>
        <v>III A</v>
      </c>
      <c r="H15" s="756" t="s">
        <v>600</v>
      </c>
      <c r="I15" s="230"/>
      <c r="J15" s="229"/>
    </row>
    <row r="16" spans="1:10" x14ac:dyDescent="0.25">
      <c r="A16" s="760">
        <v>5</v>
      </c>
      <c r="B16" s="313" t="s">
        <v>250</v>
      </c>
      <c r="C16" s="312" t="s">
        <v>435</v>
      </c>
      <c r="D16" s="759">
        <v>37855</v>
      </c>
      <c r="E16" s="758" t="s">
        <v>86</v>
      </c>
      <c r="F16" s="757">
        <v>11.22</v>
      </c>
      <c r="G16" s="654" t="str">
        <f>IF(ISBLANK(F16),"",IF(F16&gt;13.34,"",IF(F16&lt;=9.24,"I A",IF(F16&lt;=9.84,"II A",IF(F16&lt;=10.84,"III A",IF(F16&lt;=11.94,"I JA",IF(F16&lt;=12.74,"II JA",IF(F16&lt;=13.34,"III JA"))))))))</f>
        <v>I JA</v>
      </c>
      <c r="H16" s="756" t="s">
        <v>85</v>
      </c>
      <c r="I16" s="230"/>
      <c r="J16" s="229"/>
    </row>
  </sheetData>
  <mergeCells count="3">
    <mergeCell ref="A2:F2"/>
    <mergeCell ref="A3:G3"/>
    <mergeCell ref="A1:G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2"/>
  <sheetViews>
    <sheetView zoomScaleNormal="100" workbookViewId="0">
      <selection activeCell="B18" sqref="B18"/>
    </sheetView>
  </sheetViews>
  <sheetFormatPr defaultColWidth="9.109375" defaultRowHeight="13.2" x14ac:dyDescent="0.25"/>
  <cols>
    <col min="1" max="1" width="5.109375" style="228" customWidth="1"/>
    <col min="2" max="2" width="9.33203125" style="228" customWidth="1"/>
    <col min="3" max="3" width="14.33203125" style="228" customWidth="1"/>
    <col min="4" max="4" width="8.6640625" style="229" customWidth="1"/>
    <col min="5" max="5" width="10.5546875" style="229" customWidth="1"/>
    <col min="6" max="6" width="6.88671875" style="231" customWidth="1"/>
    <col min="7" max="7" width="6.88671875" style="230" customWidth="1"/>
    <col min="8" max="8" width="23.33203125" style="229" customWidth="1"/>
    <col min="9" max="16384" width="9.109375" style="228"/>
  </cols>
  <sheetData>
    <row r="1" spans="1:11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1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11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H3" s="19" t="s">
        <v>324</v>
      </c>
      <c r="I3" s="19"/>
    </row>
    <row r="4" spans="1:11" s="52" customFormat="1" ht="12.75" customHeight="1" x14ac:dyDescent="0.35">
      <c r="A4" s="732"/>
      <c r="B4" s="732"/>
      <c r="C4" s="732"/>
      <c r="D4" s="258"/>
      <c r="E4" s="732"/>
      <c r="F4" s="732"/>
      <c r="G4" s="732"/>
      <c r="H4" s="61" t="s">
        <v>1</v>
      </c>
    </row>
    <row r="5" spans="1:11" ht="12.75" customHeight="1" x14ac:dyDescent="0.25">
      <c r="B5" s="99" t="s">
        <v>142</v>
      </c>
      <c r="C5" s="100"/>
      <c r="D5" s="99" t="s">
        <v>141</v>
      </c>
      <c r="E5" s="231"/>
      <c r="G5" s="231"/>
      <c r="I5" s="231"/>
      <c r="J5" s="132"/>
      <c r="K5" s="257"/>
    </row>
    <row r="6" spans="1:11" s="254" customFormat="1" ht="8.25" customHeight="1" x14ac:dyDescent="0.25">
      <c r="E6" s="256"/>
      <c r="H6" s="255"/>
    </row>
    <row r="7" spans="1:11" ht="15.6" x14ac:dyDescent="0.3">
      <c r="B7" s="253" t="s">
        <v>343</v>
      </c>
      <c r="D7" s="252"/>
      <c r="E7" s="251"/>
      <c r="F7" s="251" t="s">
        <v>140</v>
      </c>
      <c r="G7" s="251"/>
      <c r="H7" s="250" t="s">
        <v>139</v>
      </c>
    </row>
    <row r="8" spans="1:11" ht="6" customHeight="1" x14ac:dyDescent="0.25">
      <c r="B8" s="249"/>
      <c r="C8" s="248"/>
      <c r="D8" s="248"/>
      <c r="E8" s="247"/>
    </row>
    <row r="9" spans="1:11" x14ac:dyDescent="0.25">
      <c r="A9" s="246" t="s">
        <v>605</v>
      </c>
      <c r="B9" s="245" t="s">
        <v>11</v>
      </c>
      <c r="C9" s="237" t="s">
        <v>10</v>
      </c>
      <c r="D9" s="244" t="s">
        <v>9</v>
      </c>
      <c r="E9" s="243" t="s">
        <v>8</v>
      </c>
      <c r="F9" s="242" t="s">
        <v>7</v>
      </c>
      <c r="G9" s="241" t="s">
        <v>6</v>
      </c>
      <c r="H9" s="240" t="s">
        <v>5</v>
      </c>
    </row>
    <row r="10" spans="1:11" s="232" customFormat="1" ht="15" customHeight="1" x14ac:dyDescent="0.25">
      <c r="A10" s="239">
        <v>1</v>
      </c>
      <c r="B10" s="238" t="s">
        <v>414</v>
      </c>
      <c r="C10" s="237" t="s">
        <v>415</v>
      </c>
      <c r="D10" s="236">
        <v>37222</v>
      </c>
      <c r="E10" s="233" t="s">
        <v>416</v>
      </c>
      <c r="F10" s="235">
        <v>10.51</v>
      </c>
      <c r="G10" s="438" t="str">
        <f>IF(ISBLANK(F10),"",IF(F10&gt;13.34,"",IF(F10&lt;=9.24,"I A",IF(F10&lt;=9.84,"II A",IF(F10&lt;=10.84,"III A",IF(F10&lt;=11.94,"I JA",IF(F10&lt;=12.74,"II JA",IF(F10&lt;=13.34,"III JA"))))))))</f>
        <v>III A</v>
      </c>
      <c r="H10" s="736" t="s">
        <v>417</v>
      </c>
    </row>
    <row r="11" spans="1:11" s="232" customFormat="1" ht="15" customHeight="1" x14ac:dyDescent="0.25">
      <c r="A11" s="239">
        <v>2</v>
      </c>
      <c r="B11" s="238" t="s">
        <v>63</v>
      </c>
      <c r="C11" s="237" t="s">
        <v>64</v>
      </c>
      <c r="D11" s="236">
        <v>37475</v>
      </c>
      <c r="E11" s="233" t="s">
        <v>26</v>
      </c>
      <c r="F11" s="235">
        <v>10.74</v>
      </c>
      <c r="G11" s="438" t="str">
        <f>IF(ISBLANK(F11),"",IF(F11&gt;13.34,"",IF(F11&lt;=9.24,"I A",IF(F11&lt;=9.84,"II A",IF(F11&lt;=10.84,"III A",IF(F11&lt;=11.94,"I JA",IF(F11&lt;=12.74,"II JA",IF(F11&lt;=13.34,"III JA"))))))))</f>
        <v>III A</v>
      </c>
      <c r="H11" s="233" t="s">
        <v>471</v>
      </c>
    </row>
    <row r="12" spans="1:11" s="232" customFormat="1" ht="15" customHeight="1" x14ac:dyDescent="0.25">
      <c r="A12" s="239">
        <v>3</v>
      </c>
      <c r="B12" s="238" t="s">
        <v>163</v>
      </c>
      <c r="C12" s="237" t="s">
        <v>268</v>
      </c>
      <c r="D12" s="236">
        <v>37456</v>
      </c>
      <c r="E12" s="233" t="s">
        <v>104</v>
      </c>
      <c r="F12" s="235">
        <v>11.31</v>
      </c>
      <c r="G12" s="438" t="str">
        <f>IF(ISBLANK(F12),"",IF(F12&gt;13.34,"",IF(F12&lt;=9.24,"I A",IF(F12&lt;=9.84,"II A",IF(F12&lt;=10.84,"III A",IF(F12&lt;=11.94,"I JA",IF(F12&lt;=12.74,"II JA",IF(F12&lt;=13.34,"III JA"))))))))</f>
        <v>I JA</v>
      </c>
      <c r="H12" s="233" t="s">
        <v>144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33"/>
  </sheetPr>
  <dimension ref="A1:K13"/>
  <sheetViews>
    <sheetView zoomScaleNormal="100" workbookViewId="0">
      <selection activeCell="E19" sqref="E19"/>
    </sheetView>
  </sheetViews>
  <sheetFormatPr defaultColWidth="8.88671875" defaultRowHeight="13.2" x14ac:dyDescent="0.25"/>
  <cols>
    <col min="1" max="1" width="5.109375" style="785" customWidth="1"/>
    <col min="2" max="2" width="9.109375" style="785" customWidth="1"/>
    <col min="3" max="3" width="12.33203125" style="785" customWidth="1"/>
    <col min="4" max="4" width="10.5546875" style="785" customWidth="1"/>
    <col min="5" max="5" width="14.109375" style="785" customWidth="1"/>
    <col min="6" max="6" width="7.44140625" style="785" customWidth="1"/>
    <col min="7" max="7" width="6.88671875" style="785" customWidth="1"/>
    <col min="8" max="8" width="23.5546875" style="785" customWidth="1"/>
    <col min="9" max="9" width="10.33203125" style="785" hidden="1" customWidth="1"/>
    <col min="10" max="16384" width="8.88671875" style="785"/>
  </cols>
  <sheetData>
    <row r="1" spans="1:11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1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11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H3" s="19" t="s">
        <v>324</v>
      </c>
      <c r="I3" s="19"/>
    </row>
    <row r="4" spans="1:11" s="52" customFormat="1" ht="12.75" customHeight="1" x14ac:dyDescent="0.35">
      <c r="A4" s="732"/>
      <c r="B4" s="732"/>
      <c r="C4" s="732"/>
      <c r="D4" s="258"/>
      <c r="E4" s="732"/>
      <c r="F4" s="732"/>
      <c r="G4" s="732"/>
      <c r="H4" s="61" t="s">
        <v>1</v>
      </c>
    </row>
    <row r="5" spans="1:11" s="228" customFormat="1" ht="12.75" customHeight="1" x14ac:dyDescent="0.25">
      <c r="B5" s="263" t="s">
        <v>151</v>
      </c>
      <c r="C5" s="262"/>
      <c r="D5" s="262" t="s">
        <v>150</v>
      </c>
      <c r="E5" s="262"/>
      <c r="F5" s="262"/>
      <c r="I5" s="231"/>
      <c r="J5" s="100"/>
      <c r="K5" s="257"/>
    </row>
    <row r="6" spans="1:11" s="228" customFormat="1" ht="8.25" customHeight="1" x14ac:dyDescent="0.25">
      <c r="B6" s="248"/>
      <c r="C6" s="435"/>
      <c r="D6" s="262"/>
      <c r="E6" s="100"/>
      <c r="G6" s="231"/>
      <c r="I6" s="231"/>
      <c r="J6" s="100"/>
      <c r="K6" s="257"/>
    </row>
    <row r="7" spans="1:11" s="228" customFormat="1" ht="15.6" x14ac:dyDescent="0.3">
      <c r="B7" s="253" t="s">
        <v>344</v>
      </c>
      <c r="C7" s="252"/>
      <c r="H7" s="786"/>
      <c r="I7" s="261"/>
      <c r="J7" s="229"/>
    </row>
    <row r="8" spans="1:11" s="228" customFormat="1" ht="6" customHeight="1" x14ac:dyDescent="0.25">
      <c r="D8" s="229"/>
      <c r="E8" s="229"/>
      <c r="F8" s="231"/>
      <c r="G8" s="230"/>
      <c r="H8" s="229"/>
    </row>
    <row r="9" spans="1:11" s="228" customFormat="1" x14ac:dyDescent="0.25">
      <c r="A9" s="246" t="s">
        <v>605</v>
      </c>
      <c r="B9" s="245" t="s">
        <v>11</v>
      </c>
      <c r="C9" s="237" t="s">
        <v>10</v>
      </c>
      <c r="D9" s="244" t="s">
        <v>9</v>
      </c>
      <c r="E9" s="243" t="s">
        <v>8</v>
      </c>
      <c r="F9" s="242" t="s">
        <v>7</v>
      </c>
      <c r="G9" s="241" t="s">
        <v>6</v>
      </c>
      <c r="H9" s="240" t="s">
        <v>5</v>
      </c>
    </row>
    <row r="10" spans="1:11" s="228" customFormat="1" ht="15" customHeight="1" x14ac:dyDescent="0.25">
      <c r="A10" s="239">
        <v>1</v>
      </c>
      <c r="B10" s="238" t="s">
        <v>585</v>
      </c>
      <c r="C10" s="237" t="s">
        <v>586</v>
      </c>
      <c r="D10" s="236">
        <v>38004</v>
      </c>
      <c r="E10" s="233" t="s">
        <v>26</v>
      </c>
      <c r="F10" s="235">
        <v>9.01</v>
      </c>
      <c r="G10" s="654" t="str">
        <f>IF(ISBLANK(F10),"",IF(F10&gt;11.24,"",IF(F10&lt;=8.14,"KSM",IF(F10&lt;=8.64,"I A",IF(F10&lt;=9.24,"II A",IF(F10&lt;=9.84,"III A",IF(F10&lt;=10.44,"I JA",IF(F10&lt;=11.24,"II JA"))))))))</f>
        <v>II A</v>
      </c>
      <c r="H10" s="233" t="s">
        <v>265</v>
      </c>
    </row>
    <row r="11" spans="1:11" s="228" customFormat="1" ht="15" customHeight="1" x14ac:dyDescent="0.25">
      <c r="A11" s="239">
        <v>2</v>
      </c>
      <c r="B11" s="238" t="s">
        <v>106</v>
      </c>
      <c r="C11" s="237" t="s">
        <v>105</v>
      </c>
      <c r="D11" s="236">
        <v>37908</v>
      </c>
      <c r="E11" s="233" t="s">
        <v>104</v>
      </c>
      <c r="F11" s="235">
        <v>9.27</v>
      </c>
      <c r="G11" s="654" t="str">
        <f>IF(ISBLANK(F11),"",IF(F11&gt;11.24,"",IF(F11&lt;=8.14,"KSM",IF(F11&lt;=8.64,"I A",IF(F11&lt;=9.24,"II A",IF(F11&lt;=9.84,"III A",IF(F11&lt;=10.44,"I JA",IF(F11&lt;=11.24,"II JA"))))))))</f>
        <v>III A</v>
      </c>
      <c r="H11" s="233" t="s">
        <v>103</v>
      </c>
    </row>
    <row r="12" spans="1:11" s="228" customFormat="1" ht="15" customHeight="1" x14ac:dyDescent="0.25">
      <c r="A12" s="239">
        <v>3</v>
      </c>
      <c r="B12" s="238" t="s">
        <v>537</v>
      </c>
      <c r="C12" s="237" t="s">
        <v>538</v>
      </c>
      <c r="D12" s="236">
        <v>37622</v>
      </c>
      <c r="E12" s="233" t="s">
        <v>492</v>
      </c>
      <c r="F12" s="235">
        <v>9.85</v>
      </c>
      <c r="G12" s="654" t="str">
        <f>IF(ISBLANK(F12),"",IF(F12&gt;11.24,"",IF(F12&lt;=8.14,"KSM",IF(F12&lt;=8.64,"I A",IF(F12&lt;=9.24,"II A",IF(F12&lt;=9.84,"III A",IF(F12&lt;=10.44,"I JA",IF(F12&lt;=11.24,"II JA"))))))))</f>
        <v>I JA</v>
      </c>
      <c r="H12" s="233" t="s">
        <v>493</v>
      </c>
    </row>
    <row r="13" spans="1:11" s="228" customFormat="1" ht="15" customHeight="1" x14ac:dyDescent="0.25">
      <c r="A13" s="239">
        <v>4</v>
      </c>
      <c r="B13" s="238" t="s">
        <v>587</v>
      </c>
      <c r="C13" s="237" t="s">
        <v>102</v>
      </c>
      <c r="D13" s="236">
        <v>38006</v>
      </c>
      <c r="E13" s="233" t="s">
        <v>59</v>
      </c>
      <c r="F13" s="235">
        <v>9.91</v>
      </c>
      <c r="G13" s="654" t="str">
        <f>IF(ISBLANK(F13),"",IF(F13&gt;11.24,"",IF(F13&lt;=8.14,"KSM",IF(F13&lt;=8.64,"I A",IF(F13&lt;=9.24,"II A",IF(F13&lt;=9.84,"III A",IF(F13&lt;=10.44,"I JA",IF(F13&lt;=11.24,"II JA"))))))))</f>
        <v>I JA</v>
      </c>
      <c r="H13" s="233" t="s">
        <v>20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K17"/>
  <sheetViews>
    <sheetView zoomScaleNormal="100" workbookViewId="0">
      <selection activeCell="A12" sqref="A12"/>
    </sheetView>
  </sheetViews>
  <sheetFormatPr defaultColWidth="8.88671875" defaultRowHeight="13.2" x14ac:dyDescent="0.25"/>
  <cols>
    <col min="1" max="1" width="5.109375" style="763" customWidth="1"/>
    <col min="2" max="2" width="10.109375" style="763" customWidth="1"/>
    <col min="3" max="3" width="11.44140625" style="763" customWidth="1"/>
    <col min="4" max="4" width="10.5546875" style="763" customWidth="1"/>
    <col min="5" max="5" width="14.109375" style="763" customWidth="1"/>
    <col min="6" max="6" width="7.44140625" style="763" customWidth="1"/>
    <col min="7" max="7" width="6.88671875" style="763" customWidth="1"/>
    <col min="8" max="8" width="17.6640625" style="763" customWidth="1"/>
    <col min="9" max="16384" width="8.88671875" style="763"/>
  </cols>
  <sheetData>
    <row r="1" spans="1:11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1" s="273" customFormat="1" ht="20.399999999999999" x14ac:dyDescent="0.35">
      <c r="A2" s="858" t="s">
        <v>0</v>
      </c>
      <c r="B2" s="858"/>
      <c r="C2" s="858"/>
      <c r="D2" s="858"/>
      <c r="E2" s="858"/>
      <c r="F2" s="858"/>
      <c r="G2" s="858"/>
    </row>
    <row r="3" spans="1:11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H3" s="19" t="s">
        <v>324</v>
      </c>
      <c r="I3" s="19"/>
    </row>
    <row r="4" spans="1:11" s="273" customFormat="1" ht="12.75" customHeight="1" x14ac:dyDescent="0.35">
      <c r="A4" s="735"/>
      <c r="B4" s="735"/>
      <c r="C4" s="735"/>
      <c r="D4" s="275"/>
      <c r="E4" s="735"/>
      <c r="F4" s="735"/>
      <c r="G4" s="735"/>
      <c r="H4" s="274" t="s">
        <v>1</v>
      </c>
    </row>
    <row r="5" spans="1:11" s="764" customFormat="1" ht="12.75" customHeight="1" x14ac:dyDescent="0.25">
      <c r="B5" s="272" t="s">
        <v>158</v>
      </c>
      <c r="C5" s="271"/>
      <c r="D5" s="272" t="s">
        <v>157</v>
      </c>
      <c r="F5" s="780"/>
      <c r="I5" s="780"/>
      <c r="J5" s="271"/>
      <c r="K5" s="270"/>
    </row>
    <row r="6" spans="1:11" s="267" customFormat="1" ht="8.25" customHeight="1" x14ac:dyDescent="0.25">
      <c r="E6" s="269"/>
      <c r="I6" s="268"/>
    </row>
    <row r="7" spans="1:11" s="764" customFormat="1" ht="15.6" x14ac:dyDescent="0.3">
      <c r="B7" s="783" t="s">
        <v>156</v>
      </c>
      <c r="C7" s="784"/>
      <c r="E7" s="783" t="s">
        <v>345</v>
      </c>
      <c r="G7" s="782"/>
      <c r="H7" s="266" t="s">
        <v>155</v>
      </c>
      <c r="I7" s="781"/>
      <c r="J7" s="779"/>
    </row>
    <row r="8" spans="1:11" s="764" customFormat="1" ht="6" customHeight="1" x14ac:dyDescent="0.25">
      <c r="C8" s="265"/>
      <c r="D8" s="265"/>
      <c r="E8" s="264"/>
      <c r="F8" s="780"/>
      <c r="G8" s="779"/>
    </row>
    <row r="9" spans="1:11" s="764" customFormat="1" ht="6" customHeight="1" x14ac:dyDescent="0.25">
      <c r="C9" s="265"/>
      <c r="D9" s="265"/>
      <c r="E9" s="264"/>
      <c r="F9" s="780"/>
      <c r="G9" s="779"/>
    </row>
    <row r="10" spans="1:11" s="764" customFormat="1" ht="16.95" customHeight="1" x14ac:dyDescent="0.25">
      <c r="C10" s="265"/>
      <c r="D10" s="265"/>
      <c r="E10" s="264"/>
      <c r="F10" s="780"/>
      <c r="G10" s="779"/>
    </row>
    <row r="11" spans="1:11" s="764" customFormat="1" x14ac:dyDescent="0.25">
      <c r="A11" s="778" t="s">
        <v>605</v>
      </c>
      <c r="B11" s="777" t="s">
        <v>11</v>
      </c>
      <c r="C11" s="769" t="s">
        <v>10</v>
      </c>
      <c r="D11" s="776" t="s">
        <v>9</v>
      </c>
      <c r="E11" s="775" t="s">
        <v>8</v>
      </c>
      <c r="F11" s="774" t="s">
        <v>7</v>
      </c>
      <c r="G11" s="773" t="s">
        <v>6</v>
      </c>
      <c r="H11" s="772" t="s">
        <v>5</v>
      </c>
    </row>
    <row r="12" spans="1:11" s="764" customFormat="1" ht="15" customHeight="1" x14ac:dyDescent="0.25">
      <c r="A12" s="771">
        <v>1</v>
      </c>
      <c r="B12" s="770" t="s">
        <v>582</v>
      </c>
      <c r="C12" s="769" t="s">
        <v>583</v>
      </c>
      <c r="D12" s="768">
        <v>37243</v>
      </c>
      <c r="E12" s="765" t="s">
        <v>26</v>
      </c>
      <c r="F12" s="767">
        <v>8.36</v>
      </c>
      <c r="G12" s="766" t="str">
        <f t="shared" ref="G12:G17" si="0">IF(ISBLANK(F12),"",IF(F12&gt;11.24,"",IF(F12&lt;=8.14,"KSM",IF(F12&lt;=8.64,"I A",IF(F12&lt;=9.24,"II A",IF(F12&lt;=9.84,"III A",IF(F12&lt;=10.44,"I JA",IF(F12&lt;=11.24,"II JA"))))))))</f>
        <v>I A</v>
      </c>
      <c r="H12" s="765" t="s">
        <v>36</v>
      </c>
    </row>
    <row r="13" spans="1:11" s="764" customFormat="1" ht="15" customHeight="1" x14ac:dyDescent="0.25">
      <c r="A13" s="771">
        <v>2</v>
      </c>
      <c r="B13" s="770" t="s">
        <v>101</v>
      </c>
      <c r="C13" s="769" t="s">
        <v>124</v>
      </c>
      <c r="D13" s="768">
        <v>36921</v>
      </c>
      <c r="E13" s="765" t="s">
        <v>1</v>
      </c>
      <c r="F13" s="767">
        <v>8.74</v>
      </c>
      <c r="G13" s="766" t="str">
        <f t="shared" si="0"/>
        <v>II A</v>
      </c>
      <c r="H13" s="765" t="s">
        <v>23</v>
      </c>
    </row>
    <row r="14" spans="1:11" s="764" customFormat="1" ht="15" customHeight="1" x14ac:dyDescent="0.25">
      <c r="A14" s="771">
        <v>3</v>
      </c>
      <c r="B14" s="770" t="s">
        <v>584</v>
      </c>
      <c r="C14" s="769" t="s">
        <v>149</v>
      </c>
      <c r="D14" s="768">
        <v>37296</v>
      </c>
      <c r="E14" s="765" t="s">
        <v>365</v>
      </c>
      <c r="F14" s="767">
        <v>9.19</v>
      </c>
      <c r="G14" s="766" t="str">
        <f t="shared" si="0"/>
        <v>II A</v>
      </c>
      <c r="H14" s="765" t="s">
        <v>111</v>
      </c>
    </row>
    <row r="15" spans="1:11" s="764" customFormat="1" ht="15" customHeight="1" x14ac:dyDescent="0.25">
      <c r="A15" s="771">
        <v>4</v>
      </c>
      <c r="B15" s="770" t="s">
        <v>154</v>
      </c>
      <c r="C15" s="769" t="s">
        <v>153</v>
      </c>
      <c r="D15" s="768">
        <v>37131</v>
      </c>
      <c r="E15" s="765" t="s">
        <v>104</v>
      </c>
      <c r="F15" s="767">
        <v>9.5</v>
      </c>
      <c r="G15" s="766" t="str">
        <f t="shared" si="0"/>
        <v>III A</v>
      </c>
      <c r="H15" s="765" t="s">
        <v>103</v>
      </c>
    </row>
    <row r="16" spans="1:11" s="764" customFormat="1" ht="15" customHeight="1" x14ac:dyDescent="0.25">
      <c r="A16" s="771">
        <v>5</v>
      </c>
      <c r="B16" s="770" t="s">
        <v>72</v>
      </c>
      <c r="C16" s="769" t="s">
        <v>581</v>
      </c>
      <c r="D16" s="768">
        <v>36924</v>
      </c>
      <c r="E16" s="765" t="s">
        <v>1</v>
      </c>
      <c r="F16" s="767">
        <v>12.17</v>
      </c>
      <c r="G16" s="766" t="str">
        <f t="shared" si="0"/>
        <v/>
      </c>
      <c r="H16" s="765" t="s">
        <v>23</v>
      </c>
    </row>
    <row r="17" spans="1:8" s="764" customFormat="1" ht="15" customHeight="1" x14ac:dyDescent="0.25">
      <c r="A17" s="771">
        <v>6</v>
      </c>
      <c r="B17" s="770" t="s">
        <v>500</v>
      </c>
      <c r="C17" s="769" t="s">
        <v>501</v>
      </c>
      <c r="D17" s="768">
        <v>37277</v>
      </c>
      <c r="E17" s="765" t="s">
        <v>57</v>
      </c>
      <c r="F17" s="767">
        <v>18.079999999999998</v>
      </c>
      <c r="G17" s="766" t="str">
        <f t="shared" si="0"/>
        <v/>
      </c>
      <c r="H17" s="765" t="s">
        <v>137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19"/>
  <sheetViews>
    <sheetView zoomScaleNormal="100" workbookViewId="0">
      <selection activeCell="G14" sqref="G14"/>
    </sheetView>
  </sheetViews>
  <sheetFormatPr defaultColWidth="9.109375" defaultRowHeight="13.2" x14ac:dyDescent="0.25"/>
  <cols>
    <col min="1" max="1" width="5.109375" style="93" customWidth="1"/>
    <col min="2" max="2" width="5.109375" style="276" customWidth="1"/>
    <col min="3" max="3" width="10.6640625" style="93" customWidth="1"/>
    <col min="4" max="4" width="15.44140625" style="93" customWidth="1"/>
    <col min="5" max="5" width="9.109375" style="94" customWidth="1"/>
    <col min="6" max="6" width="10.6640625" style="94" customWidth="1"/>
    <col min="7" max="7" width="8.44140625" style="578" customWidth="1"/>
    <col min="8" max="8" width="4.44140625" style="95" customWidth="1"/>
    <col min="9" max="9" width="24.88671875" style="94" customWidth="1"/>
    <col min="10" max="10" width="7.6640625" style="93" hidden="1" customWidth="1"/>
    <col min="11" max="16384" width="9.109375" style="93"/>
  </cols>
  <sheetData>
    <row r="1" spans="1:10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0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10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I3" s="19" t="s">
        <v>324</v>
      </c>
    </row>
    <row r="4" spans="1:10" s="52" customFormat="1" ht="12.75" customHeight="1" x14ac:dyDescent="0.35">
      <c r="A4" s="732"/>
      <c r="B4" s="733"/>
      <c r="C4" s="732"/>
      <c r="D4" s="732"/>
      <c r="E4" s="732"/>
      <c r="F4" s="732"/>
      <c r="G4" s="732"/>
      <c r="I4" s="61" t="s">
        <v>1</v>
      </c>
    </row>
    <row r="5" spans="1:10" s="592" customFormat="1" ht="12.75" customHeight="1" x14ac:dyDescent="0.25">
      <c r="B5" s="618" t="s">
        <v>13</v>
      </c>
      <c r="D5" s="617" t="s">
        <v>279</v>
      </c>
      <c r="E5" s="165" t="s">
        <v>278</v>
      </c>
      <c r="F5" s="616"/>
      <c r="G5" s="615"/>
    </row>
    <row r="6" spans="1:10" ht="8.25" customHeight="1" x14ac:dyDescent="0.3">
      <c r="C6" s="98"/>
      <c r="E6" s="97"/>
      <c r="F6" s="97"/>
      <c r="G6" s="599"/>
      <c r="I6" s="599"/>
    </row>
    <row r="7" spans="1:10" s="592" customFormat="1" ht="15.6" x14ac:dyDescent="0.3">
      <c r="B7" s="614" t="s">
        <v>334</v>
      </c>
      <c r="C7" s="613"/>
      <c r="D7" s="612"/>
      <c r="E7" s="611"/>
      <c r="F7" s="610"/>
      <c r="I7" s="609" t="s">
        <v>14</v>
      </c>
    </row>
    <row r="8" spans="1:10" ht="12.75" customHeight="1" x14ac:dyDescent="0.25">
      <c r="G8" s="599"/>
      <c r="I8" s="599"/>
    </row>
    <row r="9" spans="1:10" s="228" customFormat="1" ht="12.75" customHeight="1" x14ac:dyDescent="0.25">
      <c r="B9" s="608"/>
      <c r="C9" s="248"/>
      <c r="D9" s="248"/>
      <c r="E9" s="248"/>
      <c r="F9" s="247"/>
      <c r="G9" s="230"/>
      <c r="H9" s="500"/>
    </row>
    <row r="10" spans="1:10" s="228" customFormat="1" ht="5.25" customHeight="1" x14ac:dyDescent="0.25">
      <c r="B10" s="608"/>
      <c r="D10" s="229"/>
      <c r="E10" s="229"/>
      <c r="F10" s="231"/>
      <c r="G10" s="230"/>
      <c r="H10" s="229"/>
    </row>
    <row r="11" spans="1:10" x14ac:dyDescent="0.25">
      <c r="A11" s="96" t="s">
        <v>605</v>
      </c>
      <c r="B11" s="607" t="s">
        <v>47</v>
      </c>
      <c r="C11" s="606" t="s">
        <v>11</v>
      </c>
      <c r="D11" s="605" t="s">
        <v>10</v>
      </c>
      <c r="E11" s="604" t="s">
        <v>9</v>
      </c>
      <c r="F11" s="602" t="s">
        <v>8</v>
      </c>
      <c r="G11" s="603" t="s">
        <v>46</v>
      </c>
      <c r="H11" s="603" t="s">
        <v>6</v>
      </c>
      <c r="I11" s="602" t="s">
        <v>5</v>
      </c>
    </row>
    <row r="12" spans="1:10" ht="15" customHeight="1" x14ac:dyDescent="0.25">
      <c r="A12" s="584">
        <v>1</v>
      </c>
      <c r="B12" s="288">
        <v>19</v>
      </c>
      <c r="C12" s="601" t="s">
        <v>455</v>
      </c>
      <c r="D12" s="582" t="s">
        <v>456</v>
      </c>
      <c r="E12" s="581">
        <v>37982</v>
      </c>
      <c r="F12" s="579" t="s">
        <v>57</v>
      </c>
      <c r="G12" s="580">
        <v>1.2582175925925927E-3</v>
      </c>
      <c r="H12" s="600" t="str">
        <f t="shared" ref="H12:H17" si="0">IF(ISBLANK(G12),"",IF(G12&lt;=0.00109375,"KSM",IF(G12&lt;=0.00115162037037037,"I A",IF(G12&lt;=0.00124421296296296,"II A",IF(G12&lt;=0.0013599537037037,"III A",IF(G12&lt;=0.00148726851851852,"I JA",IF(G12&lt;=0.00160300925925926,"II JA",IF(G12&lt;=0.00169560185185185,"III JA"))))))))</f>
        <v>III A</v>
      </c>
      <c r="I12" s="579" t="s">
        <v>308</v>
      </c>
      <c r="J12" s="825"/>
    </row>
    <row r="13" spans="1:10" ht="15" customHeight="1" x14ac:dyDescent="0.25">
      <c r="A13" s="584">
        <v>2</v>
      </c>
      <c r="B13" s="288">
        <v>7</v>
      </c>
      <c r="C13" s="601" t="s">
        <v>429</v>
      </c>
      <c r="D13" s="582" t="s">
        <v>186</v>
      </c>
      <c r="E13" s="581">
        <v>37737</v>
      </c>
      <c r="F13" s="579" t="s">
        <v>365</v>
      </c>
      <c r="G13" s="580">
        <v>1.2924768518518517E-3</v>
      </c>
      <c r="H13" s="600" t="str">
        <f t="shared" si="0"/>
        <v>III A</v>
      </c>
      <c r="I13" s="579" t="s">
        <v>111</v>
      </c>
    </row>
    <row r="14" spans="1:10" ht="15" customHeight="1" x14ac:dyDescent="0.25">
      <c r="A14" s="584">
        <v>3</v>
      </c>
      <c r="B14" s="288">
        <v>18</v>
      </c>
      <c r="C14" s="601" t="s">
        <v>457</v>
      </c>
      <c r="D14" s="582" t="s">
        <v>458</v>
      </c>
      <c r="E14" s="581">
        <v>38115</v>
      </c>
      <c r="F14" s="579" t="s">
        <v>57</v>
      </c>
      <c r="G14" s="580">
        <v>1.3166666666666665E-3</v>
      </c>
      <c r="H14" s="600" t="str">
        <f t="shared" si="0"/>
        <v>III A</v>
      </c>
      <c r="I14" s="579" t="s">
        <v>308</v>
      </c>
      <c r="J14" s="311" t="s">
        <v>462</v>
      </c>
    </row>
    <row r="15" spans="1:10" ht="15" customHeight="1" x14ac:dyDescent="0.25">
      <c r="A15" s="584">
        <v>4</v>
      </c>
      <c r="B15" s="288">
        <v>56</v>
      </c>
      <c r="C15" s="601" t="s">
        <v>459</v>
      </c>
      <c r="D15" s="582" t="s">
        <v>460</v>
      </c>
      <c r="E15" s="581">
        <v>38601</v>
      </c>
      <c r="F15" s="579" t="s">
        <v>75</v>
      </c>
      <c r="G15" s="580">
        <v>1.3685185185185187E-3</v>
      </c>
      <c r="H15" s="600" t="str">
        <f t="shared" si="0"/>
        <v>I JA</v>
      </c>
      <c r="I15" s="579" t="s">
        <v>408</v>
      </c>
      <c r="J15" s="826"/>
    </row>
    <row r="16" spans="1:10" ht="15" customHeight="1" x14ac:dyDescent="0.25">
      <c r="A16" s="584">
        <v>5</v>
      </c>
      <c r="B16" s="288">
        <v>8</v>
      </c>
      <c r="C16" s="601" t="s">
        <v>91</v>
      </c>
      <c r="D16" s="582" t="s">
        <v>448</v>
      </c>
      <c r="E16" s="581">
        <v>38671</v>
      </c>
      <c r="F16" s="579" t="s">
        <v>365</v>
      </c>
      <c r="G16" s="580">
        <v>1.4246527777777775E-3</v>
      </c>
      <c r="H16" s="600" t="str">
        <f t="shared" si="0"/>
        <v>I JA</v>
      </c>
      <c r="I16" s="579" t="s">
        <v>111</v>
      </c>
      <c r="J16" s="826"/>
    </row>
    <row r="17" spans="1:10" ht="15" customHeight="1" x14ac:dyDescent="0.25">
      <c r="A17" s="584">
        <v>6</v>
      </c>
      <c r="B17" s="288">
        <v>76</v>
      </c>
      <c r="C17" s="601" t="s">
        <v>79</v>
      </c>
      <c r="D17" s="582" t="s">
        <v>454</v>
      </c>
      <c r="E17" s="581">
        <v>37972</v>
      </c>
      <c r="F17" s="579" t="s">
        <v>1</v>
      </c>
      <c r="G17" s="580">
        <v>1.4362268518518517E-3</v>
      </c>
      <c r="H17" s="600" t="str">
        <f t="shared" si="0"/>
        <v>I JA</v>
      </c>
      <c r="I17" s="579" t="s">
        <v>282</v>
      </c>
      <c r="J17" s="825" t="s">
        <v>461</v>
      </c>
    </row>
    <row r="18" spans="1:10" ht="15" customHeight="1" x14ac:dyDescent="0.25">
      <c r="A18" s="584">
        <v>7</v>
      </c>
      <c r="B18" s="288">
        <v>39</v>
      </c>
      <c r="C18" s="345" t="s">
        <v>37</v>
      </c>
      <c r="D18" s="344" t="s">
        <v>602</v>
      </c>
      <c r="E18" s="759">
        <v>38124</v>
      </c>
      <c r="F18" s="824" t="s">
        <v>1</v>
      </c>
      <c r="G18" s="580">
        <v>1.4663194444444444E-3</v>
      </c>
      <c r="H18" s="600"/>
      <c r="I18" s="756" t="s">
        <v>82</v>
      </c>
      <c r="J18" s="816"/>
    </row>
    <row r="19" spans="1:10" ht="15" customHeight="1" x14ac:dyDescent="0.25">
      <c r="A19" s="584"/>
      <c r="B19" s="288">
        <v>44</v>
      </c>
      <c r="C19" s="823" t="s">
        <v>195</v>
      </c>
      <c r="D19" s="822" t="s">
        <v>453</v>
      </c>
      <c r="E19" s="581">
        <v>37768</v>
      </c>
      <c r="F19" s="821" t="s">
        <v>357</v>
      </c>
      <c r="G19" s="580" t="s">
        <v>637</v>
      </c>
      <c r="H19" s="600"/>
      <c r="I19" s="579" t="s">
        <v>114</v>
      </c>
    </row>
  </sheetData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17"/>
  <sheetViews>
    <sheetView zoomScaleNormal="100" workbookViewId="0">
      <selection activeCell="A12" sqref="A12"/>
    </sheetView>
  </sheetViews>
  <sheetFormatPr defaultColWidth="9.109375" defaultRowHeight="13.2" x14ac:dyDescent="0.25"/>
  <cols>
    <col min="1" max="2" width="5.109375" style="93" customWidth="1"/>
    <col min="3" max="3" width="12.44140625" style="93" customWidth="1"/>
    <col min="4" max="4" width="19.109375" style="93" customWidth="1"/>
    <col min="5" max="5" width="8.88671875" style="94" customWidth="1"/>
    <col min="6" max="6" width="10.44140625" style="94" customWidth="1"/>
    <col min="7" max="7" width="8.44140625" style="578" customWidth="1"/>
    <col min="8" max="8" width="5.5546875" style="95" customWidth="1"/>
    <col min="9" max="9" width="23.109375" style="94" customWidth="1"/>
    <col min="10" max="16384" width="9.109375" style="93"/>
  </cols>
  <sheetData>
    <row r="1" spans="1:9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9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9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I3" s="19" t="s">
        <v>324</v>
      </c>
    </row>
    <row r="4" spans="1:9" s="52" customFormat="1" ht="12.75" customHeight="1" x14ac:dyDescent="0.35">
      <c r="A4" s="732"/>
      <c r="B4" s="732"/>
      <c r="C4" s="732"/>
      <c r="D4" s="732"/>
      <c r="E4" s="732"/>
      <c r="F4" s="732"/>
      <c r="G4" s="732"/>
      <c r="I4" s="61" t="s">
        <v>1</v>
      </c>
    </row>
    <row r="5" spans="1:9" s="592" customFormat="1" ht="12.75" customHeight="1" x14ac:dyDescent="0.25">
      <c r="B5" s="101" t="s">
        <v>13</v>
      </c>
      <c r="D5" s="100" t="s">
        <v>274</v>
      </c>
      <c r="E5" s="99" t="s">
        <v>273</v>
      </c>
      <c r="F5" s="163"/>
    </row>
    <row r="6" spans="1:9" ht="8.25" customHeight="1" x14ac:dyDescent="0.3">
      <c r="C6" s="98"/>
      <c r="E6" s="97"/>
      <c r="F6" s="97"/>
      <c r="G6" s="599"/>
      <c r="I6" s="599"/>
    </row>
    <row r="7" spans="1:9" s="592" customFormat="1" ht="15.6" x14ac:dyDescent="0.3">
      <c r="B7" s="598" t="s">
        <v>335</v>
      </c>
      <c r="C7" s="597"/>
      <c r="D7" s="596"/>
      <c r="E7" s="595"/>
      <c r="F7" s="594"/>
      <c r="H7" s="593"/>
      <c r="I7" s="506" t="s">
        <v>12</v>
      </c>
    </row>
    <row r="8" spans="1:9" s="228" customFormat="1" ht="5.25" customHeight="1" x14ac:dyDescent="0.25">
      <c r="D8" s="229"/>
      <c r="E8" s="229"/>
      <c r="F8" s="231"/>
      <c r="G8" s="230"/>
      <c r="H8" s="229"/>
    </row>
    <row r="9" spans="1:9" s="228" customFormat="1" ht="14.4" customHeight="1" x14ac:dyDescent="0.25">
      <c r="D9" s="229"/>
      <c r="E9" s="229"/>
      <c r="F9" s="231"/>
      <c r="G9" s="230"/>
      <c r="H9" s="229"/>
    </row>
    <row r="10" spans="1:9" s="228" customFormat="1" ht="5.25" customHeight="1" x14ac:dyDescent="0.25">
      <c r="D10" s="229"/>
      <c r="E10" s="229"/>
      <c r="F10" s="231"/>
      <c r="G10" s="230"/>
      <c r="H10" s="229"/>
    </row>
    <row r="11" spans="1:9" x14ac:dyDescent="0.25">
      <c r="A11" s="96" t="s">
        <v>605</v>
      </c>
      <c r="B11" s="591" t="s">
        <v>47</v>
      </c>
      <c r="C11" s="590" t="s">
        <v>11</v>
      </c>
      <c r="D11" s="589" t="s">
        <v>10</v>
      </c>
      <c r="E11" s="588" t="s">
        <v>9</v>
      </c>
      <c r="F11" s="586" t="s">
        <v>8</v>
      </c>
      <c r="G11" s="587" t="s">
        <v>46</v>
      </c>
      <c r="H11" s="587" t="s">
        <v>6</v>
      </c>
      <c r="I11" s="586" t="s">
        <v>5</v>
      </c>
    </row>
    <row r="12" spans="1:9" s="14" customFormat="1" ht="17.25" customHeight="1" x14ac:dyDescent="0.25">
      <c r="A12" s="584">
        <v>1</v>
      </c>
      <c r="B12" s="585">
        <v>40</v>
      </c>
      <c r="C12" s="583" t="s">
        <v>37</v>
      </c>
      <c r="D12" s="582" t="s">
        <v>272</v>
      </c>
      <c r="E12" s="581">
        <v>37139</v>
      </c>
      <c r="F12" s="579" t="s">
        <v>57</v>
      </c>
      <c r="G12" s="580">
        <v>1.1560185185185187E-3</v>
      </c>
      <c r="H12" s="628" t="str">
        <f t="shared" ref="H12:H17" si="0">IF(ISBLANK(G12),"",IF(G12&lt;=0.00109375,"KSM",IF(G12&lt;=0.00115162037037037,"I A",IF(G12&lt;=0.00124421296296296,"II A",IF(G12&lt;=0.0013599537037037,"III A",IF(G12&lt;=0.00148726851851852,"I JA",IF(G12&lt;=0.00160300925925926,"II JA",IF(G12&lt;=0.00169560185185185,"III JA"))))))))</f>
        <v>II A</v>
      </c>
      <c r="I12" s="579" t="s">
        <v>137</v>
      </c>
    </row>
    <row r="13" spans="1:9" s="14" customFormat="1" ht="17.25" customHeight="1" x14ac:dyDescent="0.25">
      <c r="A13" s="584">
        <v>2</v>
      </c>
      <c r="B13" s="585">
        <v>66</v>
      </c>
      <c r="C13" s="583" t="s">
        <v>24</v>
      </c>
      <c r="D13" s="582" t="s">
        <v>298</v>
      </c>
      <c r="E13" s="581">
        <v>37038</v>
      </c>
      <c r="F13" s="579" t="s">
        <v>58</v>
      </c>
      <c r="G13" s="580">
        <v>1.2028935185185185E-3</v>
      </c>
      <c r="H13" s="628" t="str">
        <f t="shared" si="0"/>
        <v>II A</v>
      </c>
      <c r="I13" s="579" t="s">
        <v>129</v>
      </c>
    </row>
    <row r="14" spans="1:9" s="14" customFormat="1" ht="17.25" customHeight="1" x14ac:dyDescent="0.25">
      <c r="A14" s="584">
        <v>3</v>
      </c>
      <c r="B14" s="585">
        <v>17</v>
      </c>
      <c r="C14" s="583" t="s">
        <v>305</v>
      </c>
      <c r="D14" s="582" t="s">
        <v>304</v>
      </c>
      <c r="E14" s="581">
        <v>37293</v>
      </c>
      <c r="F14" s="579" t="s">
        <v>450</v>
      </c>
      <c r="G14" s="580">
        <v>1.2747685185185184E-3</v>
      </c>
      <c r="H14" s="628" t="str">
        <f t="shared" si="0"/>
        <v>III A</v>
      </c>
      <c r="I14" s="579" t="s">
        <v>451</v>
      </c>
    </row>
    <row r="15" spans="1:9" s="14" customFormat="1" ht="17.25" customHeight="1" x14ac:dyDescent="0.25">
      <c r="A15" s="584">
        <v>4</v>
      </c>
      <c r="B15" s="585">
        <v>45</v>
      </c>
      <c r="C15" s="583" t="s">
        <v>271</v>
      </c>
      <c r="D15" s="582" t="s">
        <v>270</v>
      </c>
      <c r="E15" s="581">
        <v>36930</v>
      </c>
      <c r="F15" s="579" t="s">
        <v>57</v>
      </c>
      <c r="G15" s="580">
        <v>1.2828703703703702E-3</v>
      </c>
      <c r="H15" s="628" t="str">
        <f t="shared" si="0"/>
        <v>III A</v>
      </c>
      <c r="I15" s="579" t="s">
        <v>308</v>
      </c>
    </row>
    <row r="16" spans="1:9" s="14" customFormat="1" ht="17.25" customHeight="1" x14ac:dyDescent="0.25">
      <c r="A16" s="584">
        <v>5</v>
      </c>
      <c r="B16" s="585">
        <v>43</v>
      </c>
      <c r="C16" s="583" t="s">
        <v>187</v>
      </c>
      <c r="D16" s="582" t="s">
        <v>277</v>
      </c>
      <c r="E16" s="581">
        <v>37348</v>
      </c>
      <c r="F16" s="579" t="s">
        <v>104</v>
      </c>
      <c r="G16" s="580">
        <v>1.3100694444444444E-3</v>
      </c>
      <c r="H16" s="628" t="str">
        <f t="shared" si="0"/>
        <v>III A</v>
      </c>
      <c r="I16" s="579" t="s">
        <v>144</v>
      </c>
    </row>
    <row r="17" spans="1:9" s="14" customFormat="1" ht="17.25" customHeight="1" x14ac:dyDescent="0.25">
      <c r="A17" s="584">
        <v>6</v>
      </c>
      <c r="B17" s="585">
        <v>80</v>
      </c>
      <c r="C17" s="583" t="s">
        <v>40</v>
      </c>
      <c r="D17" s="582" t="s">
        <v>235</v>
      </c>
      <c r="E17" s="581">
        <v>37390</v>
      </c>
      <c r="F17" s="579" t="s">
        <v>1</v>
      </c>
      <c r="G17" s="580">
        <v>1.3237268518518518E-3</v>
      </c>
      <c r="H17" s="628" t="str">
        <f t="shared" si="0"/>
        <v>III A</v>
      </c>
      <c r="I17" s="579" t="s">
        <v>82</v>
      </c>
    </row>
  </sheetData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scale="93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0"/>
  <sheetViews>
    <sheetView zoomScaleNormal="100" workbookViewId="0">
      <selection activeCell="M16" sqref="M16"/>
    </sheetView>
  </sheetViews>
  <sheetFormatPr defaultColWidth="9.109375" defaultRowHeight="13.2" x14ac:dyDescent="0.25"/>
  <cols>
    <col min="1" max="2" width="5.109375" style="93" customWidth="1"/>
    <col min="3" max="3" width="12.33203125" style="93" customWidth="1"/>
    <col min="4" max="4" width="13.5546875" style="93" customWidth="1"/>
    <col min="5" max="5" width="9" style="94" bestFit="1" customWidth="1"/>
    <col min="6" max="6" width="12.109375" style="94" customWidth="1"/>
    <col min="7" max="7" width="8.44140625" style="578" customWidth="1"/>
    <col min="8" max="8" width="6.33203125" style="95" customWidth="1"/>
    <col min="9" max="9" width="22.33203125" style="94" customWidth="1"/>
    <col min="10" max="10" width="10.6640625" style="93" hidden="1" customWidth="1"/>
    <col min="11" max="16384" width="9.109375" style="93"/>
  </cols>
  <sheetData>
    <row r="1" spans="1:9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9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9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I3" s="19" t="s">
        <v>324</v>
      </c>
    </row>
    <row r="4" spans="1:9" s="52" customFormat="1" ht="12.75" customHeight="1" x14ac:dyDescent="0.35">
      <c r="A4" s="732"/>
      <c r="B4" s="732"/>
      <c r="C4" s="732"/>
      <c r="D4" s="732"/>
      <c r="E4" s="732"/>
      <c r="F4" s="732"/>
      <c r="G4" s="732"/>
      <c r="I4" s="61" t="s">
        <v>1</v>
      </c>
    </row>
    <row r="5" spans="1:9" s="592" customFormat="1" ht="12.75" customHeight="1" x14ac:dyDescent="0.25">
      <c r="B5" s="101" t="s">
        <v>13</v>
      </c>
      <c r="D5" s="627">
        <v>1.0144675925925926E-3</v>
      </c>
      <c r="E5" s="99" t="s">
        <v>294</v>
      </c>
      <c r="F5" s="163"/>
    </row>
    <row r="6" spans="1:9" ht="8.25" customHeight="1" x14ac:dyDescent="0.3">
      <c r="C6" s="98"/>
      <c r="E6" s="97"/>
      <c r="F6" s="97"/>
      <c r="G6" s="599"/>
      <c r="I6" s="599"/>
    </row>
    <row r="7" spans="1:9" s="592" customFormat="1" ht="15.6" x14ac:dyDescent="0.3">
      <c r="B7" s="626" t="s">
        <v>336</v>
      </c>
      <c r="C7" s="625"/>
      <c r="D7" s="625"/>
      <c r="E7" s="624"/>
      <c r="F7" s="623"/>
      <c r="I7" s="609" t="s">
        <v>14</v>
      </c>
    </row>
    <row r="8" spans="1:9" s="228" customFormat="1" ht="5.25" customHeight="1" x14ac:dyDescent="0.25">
      <c r="D8" s="229"/>
      <c r="E8" s="229"/>
      <c r="F8" s="231"/>
      <c r="G8" s="230"/>
      <c r="H8" s="229"/>
    </row>
    <row r="9" spans="1:9" s="228" customFormat="1" ht="15.6" customHeight="1" x14ac:dyDescent="0.25">
      <c r="D9" s="229"/>
      <c r="E9" s="229"/>
      <c r="F9" s="231"/>
      <c r="G9" s="230"/>
      <c r="H9" s="229"/>
    </row>
    <row r="10" spans="1:9" x14ac:dyDescent="0.25">
      <c r="A10" s="96" t="s">
        <v>605</v>
      </c>
      <c r="B10" s="621" t="s">
        <v>47</v>
      </c>
      <c r="C10" s="606" t="s">
        <v>11</v>
      </c>
      <c r="D10" s="605" t="s">
        <v>10</v>
      </c>
      <c r="E10" s="604" t="s">
        <v>9</v>
      </c>
      <c r="F10" s="602" t="s">
        <v>8</v>
      </c>
      <c r="G10" s="603" t="s">
        <v>46</v>
      </c>
      <c r="H10" s="603" t="s">
        <v>6</v>
      </c>
      <c r="I10" s="602" t="s">
        <v>5</v>
      </c>
    </row>
    <row r="11" spans="1:9" ht="15" customHeight="1" x14ac:dyDescent="0.25">
      <c r="A11" s="288">
        <v>1</v>
      </c>
      <c r="B11" s="584">
        <v>20</v>
      </c>
      <c r="C11" s="601" t="s">
        <v>71</v>
      </c>
      <c r="D11" s="582" t="s">
        <v>290</v>
      </c>
      <c r="E11" s="581">
        <v>37881</v>
      </c>
      <c r="F11" s="579" t="s">
        <v>57</v>
      </c>
      <c r="G11" s="580">
        <v>1.0962962962962964E-3</v>
      </c>
      <c r="H11" s="600" t="str">
        <f t="shared" ref="H11:H18" si="0">IF(ISBLANK(G11),"",IF(G11&lt;=0.000943287037037037,"KSM",IF(G11&lt;=0.000989583333333333,"I A",IF(G11&lt;=0.00105902777777778,"II A",IF(G11&lt;=0.0011400462962963,"III A",IF(G11&lt;=0.00124421296296296,"I JA",IF(G11&lt;=0.00132523148148148,"II JA",IF(G11&lt;=0.00139467592592593,"III JA"))))))))</f>
        <v>III A</v>
      </c>
      <c r="I11" s="579" t="s">
        <v>308</v>
      </c>
    </row>
    <row r="12" spans="1:9" ht="15" customHeight="1" x14ac:dyDescent="0.25">
      <c r="A12" s="288">
        <v>2</v>
      </c>
      <c r="B12" s="584">
        <v>11</v>
      </c>
      <c r="C12" s="601" t="s">
        <v>557</v>
      </c>
      <c r="D12" s="582" t="s">
        <v>558</v>
      </c>
      <c r="E12" s="581">
        <v>37950</v>
      </c>
      <c r="F12" s="579" t="s">
        <v>496</v>
      </c>
      <c r="G12" s="580">
        <v>1.1476851851851852E-3</v>
      </c>
      <c r="H12" s="600" t="str">
        <f t="shared" si="0"/>
        <v>I JA</v>
      </c>
      <c r="I12" s="579" t="s">
        <v>497</v>
      </c>
    </row>
    <row r="13" spans="1:9" ht="15" customHeight="1" x14ac:dyDescent="0.25">
      <c r="A13" s="288">
        <v>3</v>
      </c>
      <c r="B13" s="584">
        <v>5</v>
      </c>
      <c r="C13" s="601" t="s">
        <v>220</v>
      </c>
      <c r="D13" s="582" t="s">
        <v>198</v>
      </c>
      <c r="E13" s="581">
        <v>37990</v>
      </c>
      <c r="F13" s="579" t="s">
        <v>427</v>
      </c>
      <c r="G13" s="580">
        <v>1.1577546296296297E-3</v>
      </c>
      <c r="H13" s="600" t="str">
        <f t="shared" si="0"/>
        <v>I JA</v>
      </c>
      <c r="I13" s="579" t="s">
        <v>269</v>
      </c>
    </row>
    <row r="14" spans="1:9" ht="15" customHeight="1" x14ac:dyDescent="0.25">
      <c r="A14" s="288">
        <v>4</v>
      </c>
      <c r="B14" s="584">
        <v>77</v>
      </c>
      <c r="C14" s="601" t="s">
        <v>220</v>
      </c>
      <c r="D14" s="582" t="s">
        <v>566</v>
      </c>
      <c r="E14" s="581">
        <v>38200</v>
      </c>
      <c r="F14" s="579" t="s">
        <v>1</v>
      </c>
      <c r="G14" s="580">
        <v>1.2628472222222223E-3</v>
      </c>
      <c r="H14" s="600" t="str">
        <f t="shared" si="0"/>
        <v>II JA</v>
      </c>
      <c r="I14" s="579" t="s">
        <v>282</v>
      </c>
    </row>
    <row r="15" spans="1:9" ht="15" customHeight="1" x14ac:dyDescent="0.25">
      <c r="A15" s="288">
        <v>5</v>
      </c>
      <c r="B15" s="584">
        <v>27</v>
      </c>
      <c r="C15" s="601" t="s">
        <v>71</v>
      </c>
      <c r="D15" s="582" t="s">
        <v>563</v>
      </c>
      <c r="E15" s="581">
        <v>38103</v>
      </c>
      <c r="F15" s="579" t="s">
        <v>57</v>
      </c>
      <c r="G15" s="580">
        <v>1.2826388888888889E-3</v>
      </c>
      <c r="H15" s="600" t="str">
        <f t="shared" si="0"/>
        <v>II JA</v>
      </c>
      <c r="I15" s="579" t="s">
        <v>241</v>
      </c>
    </row>
    <row r="16" spans="1:9" ht="15" customHeight="1" x14ac:dyDescent="0.25">
      <c r="A16" s="288">
        <v>6</v>
      </c>
      <c r="B16" s="584">
        <v>55</v>
      </c>
      <c r="C16" s="601" t="s">
        <v>264</v>
      </c>
      <c r="D16" s="582" t="s">
        <v>567</v>
      </c>
      <c r="E16" s="581">
        <v>38470</v>
      </c>
      <c r="F16" s="579" t="s">
        <v>75</v>
      </c>
      <c r="G16" s="580">
        <v>1.3281250000000001E-3</v>
      </c>
      <c r="H16" s="600" t="str">
        <f t="shared" si="0"/>
        <v>III JA</v>
      </c>
      <c r="I16" s="579" t="s">
        <v>408</v>
      </c>
    </row>
    <row r="17" spans="1:9" ht="15" customHeight="1" x14ac:dyDescent="0.25">
      <c r="A17" s="288">
        <v>7</v>
      </c>
      <c r="B17" s="584">
        <v>79</v>
      </c>
      <c r="C17" s="601" t="s">
        <v>564</v>
      </c>
      <c r="D17" s="582" t="s">
        <v>565</v>
      </c>
      <c r="E17" s="581">
        <v>38143</v>
      </c>
      <c r="F17" s="579" t="s">
        <v>1</v>
      </c>
      <c r="G17" s="580">
        <v>1.3386574074074073E-3</v>
      </c>
      <c r="H17" s="600" t="str">
        <f t="shared" si="0"/>
        <v>III JA</v>
      </c>
      <c r="I17" s="579" t="s">
        <v>378</v>
      </c>
    </row>
    <row r="18" spans="1:9" ht="15" customHeight="1" x14ac:dyDescent="0.25">
      <c r="A18" s="288">
        <v>8</v>
      </c>
      <c r="B18" s="584">
        <v>12</v>
      </c>
      <c r="C18" s="601" t="s">
        <v>559</v>
      </c>
      <c r="D18" s="582" t="s">
        <v>560</v>
      </c>
      <c r="E18" s="581">
        <v>38096</v>
      </c>
      <c r="F18" s="579" t="s">
        <v>496</v>
      </c>
      <c r="G18" s="580">
        <v>1.3707175925925926E-3</v>
      </c>
      <c r="H18" s="600" t="str">
        <f t="shared" si="0"/>
        <v>III JA</v>
      </c>
      <c r="I18" s="579" t="s">
        <v>497</v>
      </c>
    </row>
    <row r="19" spans="1:9" ht="15" customHeight="1" x14ac:dyDescent="0.25">
      <c r="A19" s="288">
        <v>9</v>
      </c>
      <c r="B19" s="584">
        <v>54</v>
      </c>
      <c r="C19" s="601" t="s">
        <v>568</v>
      </c>
      <c r="D19" s="582" t="s">
        <v>569</v>
      </c>
      <c r="E19" s="581">
        <v>38592</v>
      </c>
      <c r="F19" s="579" t="s">
        <v>75</v>
      </c>
      <c r="G19" s="580">
        <v>1.527199074074074E-3</v>
      </c>
      <c r="H19" s="600"/>
      <c r="I19" s="579" t="s">
        <v>408</v>
      </c>
    </row>
    <row r="20" spans="1:9" ht="15" customHeight="1" x14ac:dyDescent="0.25">
      <c r="A20" s="288"/>
      <c r="B20" s="584">
        <v>78</v>
      </c>
      <c r="C20" s="601" t="s">
        <v>561</v>
      </c>
      <c r="D20" s="582" t="s">
        <v>562</v>
      </c>
      <c r="E20" s="581">
        <v>38098</v>
      </c>
      <c r="F20" s="579" t="s">
        <v>1</v>
      </c>
      <c r="G20" s="580" t="s">
        <v>637</v>
      </c>
      <c r="H20" s="600"/>
      <c r="I20" s="579" t="s">
        <v>282</v>
      </c>
    </row>
  </sheetData>
  <mergeCells count="3">
    <mergeCell ref="A1:G1"/>
    <mergeCell ref="A2:G2"/>
    <mergeCell ref="A3:G3"/>
  </mergeCells>
  <pageMargins left="0.51181102362204722" right="0.28999999999999998" top="0.35433070866141736" bottom="0.35433070866141736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6"/>
  <sheetViews>
    <sheetView zoomScaleNormal="100" workbookViewId="0">
      <selection activeCell="G12" sqref="G12"/>
    </sheetView>
  </sheetViews>
  <sheetFormatPr defaultColWidth="9.109375" defaultRowHeight="13.2" x14ac:dyDescent="0.25"/>
  <cols>
    <col min="1" max="1" width="5" style="93" customWidth="1"/>
    <col min="2" max="2" width="5.109375" style="93" customWidth="1"/>
    <col min="3" max="3" width="10" style="93" customWidth="1"/>
    <col min="4" max="4" width="11.33203125" style="93" customWidth="1"/>
    <col min="5" max="5" width="9" style="94" customWidth="1"/>
    <col min="6" max="6" width="12.44140625" style="94" customWidth="1"/>
    <col min="7" max="7" width="8.44140625" style="578" customWidth="1"/>
    <col min="8" max="8" width="5.6640625" style="95" customWidth="1"/>
    <col min="9" max="9" width="23.5546875" style="94" customWidth="1"/>
    <col min="10" max="10" width="0" style="93" hidden="1" customWidth="1"/>
    <col min="11" max="16384" width="9.109375" style="93"/>
  </cols>
  <sheetData>
    <row r="1" spans="1:9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9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9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I3" s="19" t="s">
        <v>324</v>
      </c>
    </row>
    <row r="4" spans="1:9" s="52" customFormat="1" ht="12.75" customHeight="1" x14ac:dyDescent="0.35">
      <c r="A4" s="732"/>
      <c r="B4" s="732"/>
      <c r="C4" s="732"/>
      <c r="D4" s="732"/>
      <c r="E4" s="732"/>
      <c r="F4" s="732"/>
      <c r="G4" s="732"/>
      <c r="I4" s="61" t="s">
        <v>1</v>
      </c>
    </row>
    <row r="5" spans="1:9" s="592" customFormat="1" ht="12.75" customHeight="1" x14ac:dyDescent="0.25">
      <c r="B5" s="101" t="s">
        <v>13</v>
      </c>
      <c r="D5" s="100" t="s">
        <v>286</v>
      </c>
      <c r="E5" s="99" t="s">
        <v>285</v>
      </c>
      <c r="G5" s="163"/>
    </row>
    <row r="6" spans="1:9" ht="8.25" customHeight="1" x14ac:dyDescent="0.3">
      <c r="C6" s="98"/>
      <c r="E6" s="97"/>
      <c r="F6" s="97"/>
      <c r="G6" s="599"/>
      <c r="I6" s="599"/>
    </row>
    <row r="7" spans="1:9" s="592" customFormat="1" ht="15.6" x14ac:dyDescent="0.3">
      <c r="B7" s="622" t="s">
        <v>337</v>
      </c>
      <c r="C7" s="613"/>
      <c r="D7" s="612"/>
      <c r="E7" s="611"/>
      <c r="F7" s="610"/>
      <c r="I7" s="609" t="s">
        <v>12</v>
      </c>
    </row>
    <row r="8" spans="1:9" ht="12.75" customHeight="1" x14ac:dyDescent="0.3">
      <c r="C8" s="98"/>
      <c r="E8" s="97"/>
      <c r="F8" s="97"/>
      <c r="G8" s="599"/>
      <c r="I8" s="599"/>
    </row>
    <row r="9" spans="1:9" s="228" customFormat="1" ht="12.75" customHeight="1" x14ac:dyDescent="0.25">
      <c r="C9" s="248"/>
      <c r="D9" s="248"/>
      <c r="E9" s="248"/>
      <c r="F9" s="247"/>
      <c r="G9" s="230"/>
      <c r="H9" s="500"/>
    </row>
    <row r="10" spans="1:9" s="228" customFormat="1" ht="5.25" customHeight="1" x14ac:dyDescent="0.25">
      <c r="D10" s="229"/>
      <c r="E10" s="229"/>
      <c r="F10" s="231"/>
      <c r="G10" s="230"/>
      <c r="H10" s="229"/>
    </row>
    <row r="11" spans="1:9" x14ac:dyDescent="0.25">
      <c r="A11" s="96" t="s">
        <v>605</v>
      </c>
      <c r="B11" s="621" t="s">
        <v>47</v>
      </c>
      <c r="C11" s="606" t="s">
        <v>11</v>
      </c>
      <c r="D11" s="605" t="s">
        <v>10</v>
      </c>
      <c r="E11" s="604" t="s">
        <v>9</v>
      </c>
      <c r="F11" s="602" t="s">
        <v>8</v>
      </c>
      <c r="G11" s="603" t="s">
        <v>46</v>
      </c>
      <c r="H11" s="603" t="s">
        <v>6</v>
      </c>
      <c r="I11" s="602" t="s">
        <v>5</v>
      </c>
    </row>
    <row r="12" spans="1:9" ht="15" customHeight="1" x14ac:dyDescent="0.25">
      <c r="A12" s="288">
        <v>1</v>
      </c>
      <c r="B12" s="584">
        <v>48</v>
      </c>
      <c r="C12" s="601" t="s">
        <v>43</v>
      </c>
      <c r="D12" s="582" t="s">
        <v>554</v>
      </c>
      <c r="E12" s="581">
        <v>37071</v>
      </c>
      <c r="F12" s="620" t="s">
        <v>492</v>
      </c>
      <c r="G12" s="580">
        <v>1.065162037037037E-3</v>
      </c>
      <c r="H12" s="600" t="str">
        <f>IF(ISBLANK(G12),"",IF(G12&lt;=0.000943287037037037,"KSM",IF(G12&lt;=0.000989583333333333,"I A",IF(G12&lt;=0.00105902777777778,"II A",IF(G12&lt;=0.0011400462962963,"III A",IF(G12&lt;=0.00124421296296296,"I JA",IF(G12&lt;=0.00132523148148148,"II JA",IF(G12&lt;=0.00139467592592593,"III JA"))))))))</f>
        <v>III A</v>
      </c>
      <c r="I12" s="619" t="s">
        <v>555</v>
      </c>
    </row>
    <row r="13" spans="1:9" ht="15" customHeight="1" x14ac:dyDescent="0.25">
      <c r="A13" s="288">
        <v>2</v>
      </c>
      <c r="B13" s="584">
        <v>81</v>
      </c>
      <c r="C13" s="601" t="s">
        <v>211</v>
      </c>
      <c r="D13" s="582" t="s">
        <v>311</v>
      </c>
      <c r="E13" s="581">
        <v>37188</v>
      </c>
      <c r="F13" s="620" t="s">
        <v>1</v>
      </c>
      <c r="G13" s="580">
        <v>1.0842592592592592E-3</v>
      </c>
      <c r="H13" s="600" t="str">
        <f>IF(ISBLANK(G13),"",IF(G13&lt;=0.000943287037037037,"KSM",IF(G13&lt;=0.000989583333333333,"I A",IF(G13&lt;=0.00105902777777778,"II A",IF(G13&lt;=0.0011400462962963,"III A",IF(G13&lt;=0.00124421296296296,"I JA",IF(G13&lt;=0.00132523148148148,"II JA",IF(G13&lt;=0.00139467592592593,"III JA"))))))))</f>
        <v>III A</v>
      </c>
      <c r="I13" s="619" t="s">
        <v>82</v>
      </c>
    </row>
    <row r="14" spans="1:9" ht="15" customHeight="1" x14ac:dyDescent="0.25">
      <c r="A14" s="288">
        <v>3</v>
      </c>
      <c r="B14" s="584">
        <v>6</v>
      </c>
      <c r="C14" s="601" t="s">
        <v>556</v>
      </c>
      <c r="D14" s="582" t="s">
        <v>149</v>
      </c>
      <c r="E14" s="581">
        <v>37296</v>
      </c>
      <c r="F14" s="620" t="s">
        <v>365</v>
      </c>
      <c r="G14" s="580">
        <v>1.0878472222222223E-3</v>
      </c>
      <c r="H14" s="600" t="str">
        <f>IF(ISBLANK(G14),"",IF(G14&lt;=0.000943287037037037,"KSM",IF(G14&lt;=0.000989583333333333,"I A",IF(G14&lt;=0.00105902777777778,"II A",IF(G14&lt;=0.0011400462962963,"III A",IF(G14&lt;=0.00124421296296296,"I JA",IF(G14&lt;=0.00132523148148148,"II JA",IF(G14&lt;=0.00139467592592593,"III JA"))))))))</f>
        <v>III A</v>
      </c>
      <c r="I14" s="619" t="s">
        <v>111</v>
      </c>
    </row>
    <row r="15" spans="1:9" ht="15" customHeight="1" x14ac:dyDescent="0.25">
      <c r="A15" s="288">
        <v>4</v>
      </c>
      <c r="B15" s="584">
        <v>71</v>
      </c>
      <c r="C15" s="601" t="s">
        <v>231</v>
      </c>
      <c r="D15" s="582" t="s">
        <v>533</v>
      </c>
      <c r="E15" s="581">
        <v>37372</v>
      </c>
      <c r="F15" s="620" t="s">
        <v>1</v>
      </c>
      <c r="G15" s="580">
        <v>1.1109953703703703E-3</v>
      </c>
      <c r="H15" s="600" t="str">
        <f>IF(ISBLANK(G15),"",IF(G15&lt;=0.000943287037037037,"KSM",IF(G15&lt;=0.000989583333333333,"I A",IF(G15&lt;=0.00105902777777778,"II A",IF(G15&lt;=0.0011400462962963,"III A",IF(G15&lt;=0.00124421296296296,"I JA",IF(G15&lt;=0.00132523148148148,"II JA",IF(G15&lt;=0.00139467592592593,"III JA"))))))))</f>
        <v>III A</v>
      </c>
      <c r="I15" s="619" t="s">
        <v>23</v>
      </c>
    </row>
    <row r="16" spans="1:9" ht="15" customHeight="1" x14ac:dyDescent="0.25">
      <c r="A16" s="288" t="s">
        <v>258</v>
      </c>
      <c r="B16" s="584">
        <v>75</v>
      </c>
      <c r="C16" s="601" t="s">
        <v>284</v>
      </c>
      <c r="D16" s="582" t="s">
        <v>553</v>
      </c>
      <c r="E16" s="581">
        <v>36209</v>
      </c>
      <c r="F16" s="620" t="s">
        <v>1</v>
      </c>
      <c r="G16" s="580">
        <v>1.0497685185185187E-3</v>
      </c>
      <c r="H16" s="600" t="str">
        <f>IF(ISBLANK(G16),"",IF(G16&lt;=0.000943287037037037,"KSM",IF(G16&lt;=0.000989583333333333,"I A",IF(G16&lt;=0.00105902777777778,"II A",IF(G16&lt;=0.0011400462962963,"III A",IF(G16&lt;=0.00124421296296296,"I JA",IF(G16&lt;=0.00132523148148148,"II JA",IF(G16&lt;=0.00139467592592593,"III JA"))))))))</f>
        <v>II A</v>
      </c>
      <c r="I16" s="619" t="s">
        <v>282</v>
      </c>
    </row>
  </sheetData>
  <mergeCells count="3">
    <mergeCell ref="A1:G1"/>
    <mergeCell ref="A2:G2"/>
    <mergeCell ref="A3:G3"/>
  </mergeCells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9"/>
  <sheetViews>
    <sheetView zoomScaleNormal="100" workbookViewId="0">
      <selection activeCell="C19" sqref="C19"/>
    </sheetView>
  </sheetViews>
  <sheetFormatPr defaultColWidth="9.109375" defaultRowHeight="13.2" x14ac:dyDescent="0.25"/>
  <cols>
    <col min="1" max="1" width="4.44140625" style="276" customWidth="1"/>
    <col min="2" max="2" width="12.33203125" style="276" customWidth="1"/>
    <col min="3" max="3" width="13.44140625" style="276" customWidth="1"/>
    <col min="4" max="4" width="9.44140625" style="310" customWidth="1"/>
    <col min="5" max="5" width="13.44140625" style="277" customWidth="1"/>
    <col min="6" max="7" width="5.44140625" style="279" customWidth="1"/>
    <col min="8" max="8" width="6.33203125" style="278" customWidth="1"/>
    <col min="9" max="9" width="22.33203125" style="277" customWidth="1"/>
    <col min="10" max="10" width="4.44140625" style="276" hidden="1" customWidth="1"/>
    <col min="11" max="16384" width="9.109375" style="276"/>
  </cols>
  <sheetData>
    <row r="1" spans="1:10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0" s="306" customFormat="1" ht="20.399999999999999" x14ac:dyDescent="0.35">
      <c r="A2" s="856" t="s">
        <v>0</v>
      </c>
      <c r="B2" s="856"/>
      <c r="C2" s="856"/>
      <c r="D2" s="856"/>
      <c r="E2" s="856"/>
      <c r="F2" s="856"/>
      <c r="G2" s="856"/>
    </row>
    <row r="3" spans="1:10" s="306" customFormat="1" ht="20.399999999999999" x14ac:dyDescent="0.35">
      <c r="A3" s="856" t="s">
        <v>2</v>
      </c>
      <c r="B3" s="856"/>
      <c r="C3" s="856"/>
      <c r="D3" s="856"/>
      <c r="E3" s="856"/>
      <c r="F3" s="856"/>
      <c r="G3" s="856"/>
      <c r="I3" s="309" t="s">
        <v>324</v>
      </c>
    </row>
    <row r="4" spans="1:10" s="306" customFormat="1" ht="11.4" customHeight="1" x14ac:dyDescent="0.35">
      <c r="A4" s="733"/>
      <c r="B4" s="733"/>
      <c r="C4" s="733"/>
      <c r="D4" s="308"/>
      <c r="E4" s="733"/>
      <c r="F4" s="733"/>
      <c r="G4" s="733"/>
      <c r="I4" s="307" t="s">
        <v>1</v>
      </c>
    </row>
    <row r="5" spans="1:10" ht="12.75" customHeight="1" x14ac:dyDescent="0.35">
      <c r="A5" s="341"/>
      <c r="B5" s="304" t="s">
        <v>197</v>
      </c>
      <c r="C5" s="303"/>
      <c r="D5" s="304" t="s">
        <v>196</v>
      </c>
      <c r="E5" s="276"/>
      <c r="F5" s="341"/>
      <c r="G5" s="341"/>
      <c r="H5" s="276"/>
      <c r="I5" s="276"/>
    </row>
    <row r="6" spans="1:10" s="302" customFormat="1" ht="8.25" customHeight="1" x14ac:dyDescent="0.25">
      <c r="D6" s="340"/>
      <c r="E6" s="340"/>
      <c r="I6" s="339"/>
    </row>
    <row r="7" spans="1:10" ht="15.6" x14ac:dyDescent="0.3">
      <c r="B7" s="335" t="s">
        <v>322</v>
      </c>
      <c r="C7" s="337"/>
      <c r="D7" s="338"/>
      <c r="E7" s="337"/>
      <c r="F7" s="336"/>
      <c r="G7" s="335"/>
      <c r="I7" s="334" t="s">
        <v>14</v>
      </c>
    </row>
    <row r="8" spans="1:10" ht="12.75" customHeight="1" x14ac:dyDescent="0.25"/>
    <row r="9" spans="1:10" s="315" customFormat="1" ht="9.6" customHeight="1" x14ac:dyDescent="0.25">
      <c r="C9" s="323"/>
      <c r="D9" s="322" t="s">
        <v>686</v>
      </c>
      <c r="E9" s="321"/>
      <c r="F9" s="320"/>
      <c r="G9" s="320"/>
      <c r="H9" s="319"/>
      <c r="I9" s="333"/>
    </row>
    <row r="10" spans="1:10" s="315" customFormat="1" ht="6" customHeight="1" x14ac:dyDescent="0.25">
      <c r="D10" s="326"/>
      <c r="E10" s="325"/>
      <c r="F10" s="320"/>
      <c r="G10" s="320"/>
      <c r="H10" s="319"/>
      <c r="I10" s="325"/>
    </row>
    <row r="11" spans="1:10" s="315" customFormat="1" x14ac:dyDescent="0.25">
      <c r="A11" s="331" t="s">
        <v>605</v>
      </c>
      <c r="B11" s="332" t="s">
        <v>11</v>
      </c>
      <c r="C11" s="317" t="s">
        <v>10</v>
      </c>
      <c r="D11" s="331" t="s">
        <v>9</v>
      </c>
      <c r="E11" s="330" t="s">
        <v>8</v>
      </c>
      <c r="F11" s="329" t="s">
        <v>170</v>
      </c>
      <c r="G11" s="329" t="s">
        <v>169</v>
      </c>
      <c r="H11" s="328" t="s">
        <v>6</v>
      </c>
      <c r="I11" s="327" t="s">
        <v>5</v>
      </c>
    </row>
    <row r="12" spans="1:10" x14ac:dyDescent="0.25">
      <c r="A12" s="314">
        <v>1</v>
      </c>
      <c r="B12" s="313" t="s">
        <v>183</v>
      </c>
      <c r="C12" s="312" t="s">
        <v>182</v>
      </c>
      <c r="D12" s="759">
        <v>37764</v>
      </c>
      <c r="E12" s="758" t="s">
        <v>181</v>
      </c>
      <c r="F12" s="758">
        <v>8.2899999999999991</v>
      </c>
      <c r="G12" s="832">
        <v>8.1999999999999993</v>
      </c>
      <c r="H12" s="316" t="str">
        <f t="shared" ref="H12:H17" si="0">IF(ISBLANK(F12),"",IF(F12&lt;=7.7,"KSM",IF(F12&lt;=8,"I A",IF(F12&lt;=8.44,"II A",IF(F12&lt;=9.04,"III A",IF(F12&lt;=9.64,"I JA",IF(F12&lt;=10.04,"II JA",IF(F12&lt;=10.34,"III JA"))))))))</f>
        <v>II A</v>
      </c>
      <c r="I12" s="756" t="s">
        <v>180</v>
      </c>
      <c r="J12" s="311"/>
    </row>
    <row r="13" spans="1:10" x14ac:dyDescent="0.25">
      <c r="A13" s="314">
        <v>2</v>
      </c>
      <c r="B13" s="313" t="s">
        <v>118</v>
      </c>
      <c r="C13" s="312" t="s">
        <v>119</v>
      </c>
      <c r="D13" s="759">
        <v>37910</v>
      </c>
      <c r="E13" s="758" t="s">
        <v>26</v>
      </c>
      <c r="F13" s="758">
        <v>8.32</v>
      </c>
      <c r="G13" s="832">
        <v>8.2200000000000006</v>
      </c>
      <c r="H13" s="316" t="str">
        <f t="shared" si="0"/>
        <v>II A</v>
      </c>
      <c r="I13" s="756" t="s">
        <v>372</v>
      </c>
      <c r="J13" s="311"/>
    </row>
    <row r="14" spans="1:10" x14ac:dyDescent="0.25">
      <c r="A14" s="314">
        <v>3</v>
      </c>
      <c r="B14" s="313" t="s">
        <v>77</v>
      </c>
      <c r="C14" s="312" t="s">
        <v>117</v>
      </c>
      <c r="D14" s="759">
        <v>38049</v>
      </c>
      <c r="E14" s="758" t="s">
        <v>26</v>
      </c>
      <c r="F14" s="829">
        <v>8.35</v>
      </c>
      <c r="G14" s="832">
        <v>8.3000000000000007</v>
      </c>
      <c r="H14" s="316" t="str">
        <f t="shared" si="0"/>
        <v>II A</v>
      </c>
      <c r="I14" s="756" t="s">
        <v>372</v>
      </c>
      <c r="J14" s="311"/>
    </row>
    <row r="15" spans="1:10" x14ac:dyDescent="0.25">
      <c r="A15" s="314">
        <v>4</v>
      </c>
      <c r="B15" s="313" t="s">
        <v>79</v>
      </c>
      <c r="C15" s="312" t="s">
        <v>391</v>
      </c>
      <c r="D15" s="759">
        <v>38053</v>
      </c>
      <c r="E15" s="758" t="s">
        <v>136</v>
      </c>
      <c r="F15" s="758">
        <v>8.43</v>
      </c>
      <c r="G15" s="832">
        <v>8.48</v>
      </c>
      <c r="H15" s="316" t="str">
        <f t="shared" si="0"/>
        <v>II A</v>
      </c>
      <c r="I15" s="756" t="s">
        <v>392</v>
      </c>
      <c r="J15" s="311"/>
    </row>
    <row r="16" spans="1:10" x14ac:dyDescent="0.25">
      <c r="A16" s="314">
        <v>5</v>
      </c>
      <c r="B16" s="313" t="s">
        <v>381</v>
      </c>
      <c r="C16" s="312" t="s">
        <v>382</v>
      </c>
      <c r="D16" s="759">
        <v>37921</v>
      </c>
      <c r="E16" s="758" t="s">
        <v>86</v>
      </c>
      <c r="F16" s="758">
        <v>8.76</v>
      </c>
      <c r="G16" s="832">
        <v>8.57</v>
      </c>
      <c r="H16" s="316" t="str">
        <f t="shared" si="0"/>
        <v>III A</v>
      </c>
      <c r="I16" s="756" t="s">
        <v>85</v>
      </c>
      <c r="J16" s="311"/>
    </row>
    <row r="17" spans="1:10" x14ac:dyDescent="0.25">
      <c r="A17" s="314">
        <v>6</v>
      </c>
      <c r="B17" s="828" t="s">
        <v>94</v>
      </c>
      <c r="C17" s="827" t="s">
        <v>394</v>
      </c>
      <c r="D17" s="759">
        <v>38183</v>
      </c>
      <c r="E17" s="824" t="s">
        <v>57</v>
      </c>
      <c r="F17" s="824">
        <v>8.7799999999999994</v>
      </c>
      <c r="G17" s="831" t="s">
        <v>637</v>
      </c>
      <c r="H17" s="316" t="str">
        <f t="shared" si="0"/>
        <v>III A</v>
      </c>
      <c r="I17" s="756" t="s">
        <v>395</v>
      </c>
      <c r="J17" s="311"/>
    </row>
    <row r="18" spans="1:10" s="315" customFormat="1" x14ac:dyDescent="0.25">
      <c r="A18" s="331" t="s">
        <v>605</v>
      </c>
      <c r="B18" s="332" t="s">
        <v>11</v>
      </c>
      <c r="C18" s="317" t="s">
        <v>10</v>
      </c>
      <c r="D18" s="331" t="s">
        <v>9</v>
      </c>
      <c r="E18" s="330" t="s">
        <v>8</v>
      </c>
      <c r="F18" s="329" t="s">
        <v>170</v>
      </c>
      <c r="G18" s="329" t="s">
        <v>169</v>
      </c>
      <c r="H18" s="328" t="s">
        <v>6</v>
      </c>
      <c r="I18" s="327" t="s">
        <v>5</v>
      </c>
    </row>
    <row r="19" spans="1:10" x14ac:dyDescent="0.25">
      <c r="A19" s="314">
        <v>7</v>
      </c>
      <c r="B19" s="313" t="s">
        <v>246</v>
      </c>
      <c r="C19" s="312" t="s">
        <v>245</v>
      </c>
      <c r="D19" s="759">
        <v>38236</v>
      </c>
      <c r="E19" s="758" t="s">
        <v>1</v>
      </c>
      <c r="F19" s="758">
        <v>8.86</v>
      </c>
      <c r="G19" s="758"/>
      <c r="H19" s="316" t="str">
        <f>IF(ISBLANK(F19),"",IF(F19&lt;=7.7,"KSM",IF(F19&lt;=8,"I A",IF(F19&lt;=8.44,"II A",IF(F19&lt;=9.04,"III A",IF(F19&lt;=9.64,"I JA",IF(F19&lt;=10.04,"II JA",IF(F19&lt;=10.34,"III JA"))))))))</f>
        <v>III A</v>
      </c>
      <c r="I19" s="756" t="s">
        <v>45</v>
      </c>
      <c r="J19" s="311"/>
    </row>
    <row r="20" spans="1:10" x14ac:dyDescent="0.25">
      <c r="A20" s="314">
        <v>8</v>
      </c>
      <c r="B20" s="313" t="s">
        <v>174</v>
      </c>
      <c r="C20" s="312" t="s">
        <v>173</v>
      </c>
      <c r="D20" s="759">
        <v>38313</v>
      </c>
      <c r="E20" s="758" t="s">
        <v>58</v>
      </c>
      <c r="F20" s="758">
        <v>8.86</v>
      </c>
      <c r="G20" s="758"/>
      <c r="H20" s="316" t="str">
        <f>IF(ISBLANK(F20),"",IF(F20&lt;=7.7,"KSM",IF(F20&lt;=8,"I A",IF(F20&lt;=8.44,"II A",IF(F20&lt;=9.04,"III A",IF(F20&lt;=9.64,"I JA",IF(F20&lt;=10.04,"II JA",IF(F20&lt;=10.34,"III JA"))))))))</f>
        <v>III A</v>
      </c>
      <c r="I20" s="756" t="s">
        <v>89</v>
      </c>
      <c r="J20" s="311"/>
    </row>
    <row r="21" spans="1:10" x14ac:dyDescent="0.25">
      <c r="A21" s="314">
        <v>9</v>
      </c>
      <c r="B21" s="313" t="s">
        <v>488</v>
      </c>
      <c r="C21" s="312" t="s">
        <v>161</v>
      </c>
      <c r="D21" s="759">
        <v>38124</v>
      </c>
      <c r="E21" s="758" t="s">
        <v>75</v>
      </c>
      <c r="F21" s="758">
        <v>8.91</v>
      </c>
      <c r="G21" s="758"/>
      <c r="H21" s="316" t="str">
        <f>IF(ISBLANK(F21),"",IF(F21&lt;=7,"KSM",IF(F21&lt;=7.24,"I A",IF(F21&lt;=7.54,"II A",IF(F21&lt;=7.94,"III A",IF(F21&lt;=8.44,"I JA",IF(F21&lt;=8.84,"II JA",IF(F21&lt;=9.14,"III JA"))))))))</f>
        <v>III JA</v>
      </c>
      <c r="I21" s="756" t="s">
        <v>74</v>
      </c>
      <c r="J21" s="311"/>
    </row>
    <row r="22" spans="1:10" ht="13.2" customHeight="1" x14ac:dyDescent="0.25">
      <c r="A22" s="314">
        <v>10</v>
      </c>
      <c r="B22" s="313" t="s">
        <v>248</v>
      </c>
      <c r="C22" s="312" t="s">
        <v>247</v>
      </c>
      <c r="D22" s="759">
        <v>38024</v>
      </c>
      <c r="E22" s="758" t="s">
        <v>1</v>
      </c>
      <c r="F22" s="829">
        <v>8.9499999999999993</v>
      </c>
      <c r="G22" s="758"/>
      <c r="H22" s="316" t="str">
        <f t="shared" ref="H22:H45" si="1">IF(ISBLANK(F22),"",IF(F22&lt;=7.7,"KSM",IF(F22&lt;=8,"I A",IF(F22&lt;=8.44,"II A",IF(F22&lt;=9.04,"III A",IF(F22&lt;=9.64,"I JA",IF(F22&lt;=10.04,"II JA",IF(F22&lt;=10.34,"III JA"))))))))</f>
        <v>III A</v>
      </c>
      <c r="I22" s="756" t="s">
        <v>45</v>
      </c>
      <c r="J22" s="311"/>
    </row>
    <row r="23" spans="1:10" x14ac:dyDescent="0.25">
      <c r="A23" s="314">
        <v>11</v>
      </c>
      <c r="B23" s="828" t="s">
        <v>401</v>
      </c>
      <c r="C23" s="827" t="s">
        <v>249</v>
      </c>
      <c r="D23" s="759">
        <v>38249</v>
      </c>
      <c r="E23" s="824" t="s">
        <v>357</v>
      </c>
      <c r="F23" s="824">
        <v>8.9700000000000006</v>
      </c>
      <c r="G23" s="824"/>
      <c r="H23" s="316" t="str">
        <f t="shared" si="1"/>
        <v>III A</v>
      </c>
      <c r="I23" s="756" t="s">
        <v>114</v>
      </c>
      <c r="J23" s="311"/>
    </row>
    <row r="24" spans="1:10" x14ac:dyDescent="0.25">
      <c r="A24" s="314">
        <v>12</v>
      </c>
      <c r="B24" s="313" t="s">
        <v>383</v>
      </c>
      <c r="C24" s="312" t="s">
        <v>384</v>
      </c>
      <c r="D24" s="759">
        <v>37921</v>
      </c>
      <c r="E24" s="758" t="s">
        <v>59</v>
      </c>
      <c r="F24" s="829">
        <v>9.1</v>
      </c>
      <c r="G24" s="758"/>
      <c r="H24" s="316" t="str">
        <f t="shared" si="1"/>
        <v>I JA</v>
      </c>
      <c r="I24" s="756" t="s">
        <v>20</v>
      </c>
      <c r="J24" s="311" t="s">
        <v>385</v>
      </c>
    </row>
    <row r="25" spans="1:10" x14ac:dyDescent="0.25">
      <c r="A25" s="314">
        <v>13</v>
      </c>
      <c r="B25" s="313" t="s">
        <v>379</v>
      </c>
      <c r="C25" s="312" t="s">
        <v>380</v>
      </c>
      <c r="D25" s="759">
        <v>37920</v>
      </c>
      <c r="E25" s="758" t="s">
        <v>1</v>
      </c>
      <c r="F25" s="758">
        <v>9.1300000000000008</v>
      </c>
      <c r="G25" s="758"/>
      <c r="H25" s="316" t="str">
        <f t="shared" si="1"/>
        <v>I JA</v>
      </c>
      <c r="I25" s="756" t="s">
        <v>378</v>
      </c>
      <c r="J25" s="311"/>
    </row>
    <row r="26" spans="1:10" x14ac:dyDescent="0.25">
      <c r="A26" s="314">
        <v>14</v>
      </c>
      <c r="B26" s="313" t="s">
        <v>38</v>
      </c>
      <c r="C26" s="312" t="s">
        <v>390</v>
      </c>
      <c r="D26" s="759">
        <v>38046</v>
      </c>
      <c r="E26" s="758" t="s">
        <v>1</v>
      </c>
      <c r="F26" s="829">
        <v>9.17</v>
      </c>
      <c r="G26" s="758"/>
      <c r="H26" s="316" t="str">
        <f t="shared" si="1"/>
        <v>I JA</v>
      </c>
      <c r="I26" s="756" t="s">
        <v>82</v>
      </c>
      <c r="J26" s="311"/>
    </row>
    <row r="27" spans="1:10" x14ac:dyDescent="0.25">
      <c r="A27" s="314">
        <v>15</v>
      </c>
      <c r="B27" s="313" t="s">
        <v>159</v>
      </c>
      <c r="C27" s="312" t="s">
        <v>369</v>
      </c>
      <c r="D27" s="759">
        <v>37752</v>
      </c>
      <c r="E27" s="758" t="s">
        <v>86</v>
      </c>
      <c r="F27" s="758">
        <v>9.23</v>
      </c>
      <c r="G27" s="758"/>
      <c r="H27" s="316" t="str">
        <f t="shared" si="1"/>
        <v>I JA</v>
      </c>
      <c r="I27" s="756" t="s">
        <v>85</v>
      </c>
      <c r="J27" s="311"/>
    </row>
    <row r="28" spans="1:10" x14ac:dyDescent="0.25">
      <c r="A28" s="314">
        <v>16</v>
      </c>
      <c r="B28" s="828" t="s">
        <v>190</v>
      </c>
      <c r="C28" s="827" t="s">
        <v>367</v>
      </c>
      <c r="D28" s="759">
        <v>37637</v>
      </c>
      <c r="E28" s="824" t="s">
        <v>86</v>
      </c>
      <c r="F28" s="824">
        <v>9.26</v>
      </c>
      <c r="G28" s="824"/>
      <c r="H28" s="316" t="str">
        <f t="shared" si="1"/>
        <v>I JA</v>
      </c>
      <c r="I28" s="756" t="s">
        <v>368</v>
      </c>
      <c r="J28" s="311"/>
    </row>
    <row r="29" spans="1:10" x14ac:dyDescent="0.25">
      <c r="A29" s="314">
        <v>17</v>
      </c>
      <c r="B29" s="313" t="s">
        <v>364</v>
      </c>
      <c r="C29" s="312" t="s">
        <v>375</v>
      </c>
      <c r="D29" s="759">
        <v>37915</v>
      </c>
      <c r="E29" s="758" t="s">
        <v>1</v>
      </c>
      <c r="F29" s="758">
        <v>9.31</v>
      </c>
      <c r="G29" s="758"/>
      <c r="H29" s="316" t="str">
        <f t="shared" si="1"/>
        <v>I JA</v>
      </c>
      <c r="I29" s="756" t="s">
        <v>82</v>
      </c>
      <c r="J29" s="311"/>
    </row>
    <row r="30" spans="1:10" x14ac:dyDescent="0.25">
      <c r="A30" s="314">
        <v>18</v>
      </c>
      <c r="B30" s="313" t="s">
        <v>31</v>
      </c>
      <c r="C30" s="312" t="s">
        <v>484</v>
      </c>
      <c r="D30" s="759">
        <v>37692</v>
      </c>
      <c r="E30" s="758" t="s">
        <v>687</v>
      </c>
      <c r="F30" s="758">
        <v>9.35</v>
      </c>
      <c r="G30" s="758"/>
      <c r="H30" s="316" t="str">
        <f t="shared" si="1"/>
        <v>I JA</v>
      </c>
      <c r="I30" s="756" t="s">
        <v>114</v>
      </c>
      <c r="J30" s="311"/>
    </row>
    <row r="31" spans="1:10" x14ac:dyDescent="0.25">
      <c r="A31" s="314">
        <v>19</v>
      </c>
      <c r="B31" s="313" t="s">
        <v>253</v>
      </c>
      <c r="C31" s="312" t="s">
        <v>252</v>
      </c>
      <c r="D31" s="759">
        <v>38674</v>
      </c>
      <c r="E31" s="758" t="s">
        <v>58</v>
      </c>
      <c r="F31" s="758">
        <v>9.3699999999999992</v>
      </c>
      <c r="G31" s="758"/>
      <c r="H31" s="316" t="str">
        <f t="shared" si="1"/>
        <v>I JA</v>
      </c>
      <c r="I31" s="756" t="s">
        <v>89</v>
      </c>
      <c r="J31" s="311"/>
    </row>
    <row r="32" spans="1:10" x14ac:dyDescent="0.25">
      <c r="A32" s="314">
        <v>20</v>
      </c>
      <c r="B32" s="313" t="s">
        <v>253</v>
      </c>
      <c r="C32" s="312" t="s">
        <v>386</v>
      </c>
      <c r="D32" s="759">
        <v>37943</v>
      </c>
      <c r="E32" s="758" t="s">
        <v>1</v>
      </c>
      <c r="F32" s="758">
        <v>9.3800000000000008</v>
      </c>
      <c r="G32" s="758"/>
      <c r="H32" s="316" t="str">
        <f t="shared" si="1"/>
        <v>I JA</v>
      </c>
      <c r="I32" s="756" t="s">
        <v>23</v>
      </c>
      <c r="J32" s="311"/>
    </row>
    <row r="33" spans="1:10" x14ac:dyDescent="0.25">
      <c r="A33" s="314">
        <v>21</v>
      </c>
      <c r="B33" s="313" t="s">
        <v>387</v>
      </c>
      <c r="C33" s="312" t="s">
        <v>388</v>
      </c>
      <c r="D33" s="759">
        <v>38012</v>
      </c>
      <c r="E33" s="758" t="s">
        <v>75</v>
      </c>
      <c r="F33" s="758">
        <v>9.39</v>
      </c>
      <c r="G33" s="758"/>
      <c r="H33" s="316" t="str">
        <f t="shared" si="1"/>
        <v>I JA</v>
      </c>
      <c r="I33" s="756" t="s">
        <v>74</v>
      </c>
      <c r="J33" s="311"/>
    </row>
    <row r="34" spans="1:10" x14ac:dyDescent="0.25">
      <c r="A34" s="314">
        <v>22</v>
      </c>
      <c r="B34" s="828" t="s">
        <v>177</v>
      </c>
      <c r="C34" s="827" t="s">
        <v>176</v>
      </c>
      <c r="D34" s="759">
        <v>38168</v>
      </c>
      <c r="E34" s="824" t="s">
        <v>58</v>
      </c>
      <c r="F34" s="830">
        <v>9.4</v>
      </c>
      <c r="G34" s="824"/>
      <c r="H34" s="316" t="str">
        <f t="shared" si="1"/>
        <v>I JA</v>
      </c>
      <c r="I34" s="756" t="s">
        <v>89</v>
      </c>
      <c r="J34" s="311"/>
    </row>
    <row r="35" spans="1:10" x14ac:dyDescent="0.25">
      <c r="A35" s="314">
        <v>23</v>
      </c>
      <c r="B35" s="313" t="s">
        <v>387</v>
      </c>
      <c r="C35" s="312" t="s">
        <v>189</v>
      </c>
      <c r="D35" s="759">
        <v>37948</v>
      </c>
      <c r="E35" s="758" t="s">
        <v>86</v>
      </c>
      <c r="F35" s="758">
        <v>9.44</v>
      </c>
      <c r="G35" s="758"/>
      <c r="H35" s="316" t="str">
        <f t="shared" si="1"/>
        <v>I JA</v>
      </c>
      <c r="I35" s="756" t="s">
        <v>85</v>
      </c>
      <c r="J35" s="311"/>
    </row>
    <row r="36" spans="1:10" x14ac:dyDescent="0.25">
      <c r="A36" s="314">
        <v>24</v>
      </c>
      <c r="B36" s="313" t="s">
        <v>172</v>
      </c>
      <c r="C36" s="312" t="s">
        <v>188</v>
      </c>
      <c r="D36" s="759">
        <v>38086</v>
      </c>
      <c r="E36" s="758" t="s">
        <v>58</v>
      </c>
      <c r="F36" s="758">
        <v>9.48</v>
      </c>
      <c r="G36" s="758"/>
      <c r="H36" s="316" t="str">
        <f t="shared" si="1"/>
        <v>I JA</v>
      </c>
      <c r="I36" s="756" t="s">
        <v>89</v>
      </c>
      <c r="J36" s="311"/>
    </row>
    <row r="37" spans="1:10" x14ac:dyDescent="0.25">
      <c r="A37" s="314">
        <v>25</v>
      </c>
      <c r="B37" s="313" t="s">
        <v>376</v>
      </c>
      <c r="C37" s="312" t="s">
        <v>377</v>
      </c>
      <c r="D37" s="759">
        <v>37917</v>
      </c>
      <c r="E37" s="758" t="s">
        <v>1</v>
      </c>
      <c r="F37" s="758">
        <v>9.56</v>
      </c>
      <c r="G37" s="758"/>
      <c r="H37" s="316" t="str">
        <f t="shared" si="1"/>
        <v>I JA</v>
      </c>
      <c r="I37" s="756" t="s">
        <v>378</v>
      </c>
      <c r="J37" s="311"/>
    </row>
    <row r="38" spans="1:10" x14ac:dyDescent="0.25">
      <c r="A38" s="314">
        <v>26</v>
      </c>
      <c r="B38" s="313" t="s">
        <v>250</v>
      </c>
      <c r="C38" s="312" t="s">
        <v>373</v>
      </c>
      <c r="D38" s="759">
        <v>37911</v>
      </c>
      <c r="E38" s="758" t="s">
        <v>57</v>
      </c>
      <c r="F38" s="758">
        <v>9.67</v>
      </c>
      <c r="G38" s="758"/>
      <c r="H38" s="316" t="str">
        <f t="shared" si="1"/>
        <v>II JA</v>
      </c>
      <c r="I38" s="756" t="s">
        <v>374</v>
      </c>
      <c r="J38" s="311"/>
    </row>
    <row r="39" spans="1:10" x14ac:dyDescent="0.25">
      <c r="A39" s="314">
        <v>27</v>
      </c>
      <c r="B39" s="313" t="s">
        <v>396</v>
      </c>
      <c r="C39" s="312" t="s">
        <v>362</v>
      </c>
      <c r="D39" s="759">
        <v>38208</v>
      </c>
      <c r="E39" s="758" t="s">
        <v>86</v>
      </c>
      <c r="F39" s="758">
        <v>9.7799999999999994</v>
      </c>
      <c r="G39" s="758"/>
      <c r="H39" s="316" t="str">
        <f t="shared" si="1"/>
        <v>II JA</v>
      </c>
      <c r="I39" s="756" t="s">
        <v>397</v>
      </c>
      <c r="J39" s="311"/>
    </row>
    <row r="40" spans="1:10" x14ac:dyDescent="0.25">
      <c r="A40" s="314">
        <v>28</v>
      </c>
      <c r="B40" s="828" t="s">
        <v>38</v>
      </c>
      <c r="C40" s="827" t="s">
        <v>389</v>
      </c>
      <c r="D40" s="759">
        <v>38015</v>
      </c>
      <c r="E40" s="824" t="s">
        <v>58</v>
      </c>
      <c r="F40" s="830">
        <v>9.8000000000000007</v>
      </c>
      <c r="G40" s="824"/>
      <c r="H40" s="316" t="str">
        <f t="shared" si="1"/>
        <v>II JA</v>
      </c>
      <c r="I40" s="756" t="s">
        <v>89</v>
      </c>
      <c r="J40" s="311"/>
    </row>
    <row r="41" spans="1:10" x14ac:dyDescent="0.25">
      <c r="A41" s="314">
        <v>29</v>
      </c>
      <c r="B41" s="313" t="s">
        <v>405</v>
      </c>
      <c r="C41" s="312" t="s">
        <v>406</v>
      </c>
      <c r="D41" s="759">
        <v>38272</v>
      </c>
      <c r="E41" s="758" t="s">
        <v>1</v>
      </c>
      <c r="F41" s="758">
        <v>9.81</v>
      </c>
      <c r="G41" s="758"/>
      <c r="H41" s="316" t="str">
        <f t="shared" si="1"/>
        <v>II JA</v>
      </c>
      <c r="I41" s="756" t="s">
        <v>82</v>
      </c>
      <c r="J41" s="311"/>
    </row>
    <row r="42" spans="1:10" x14ac:dyDescent="0.25">
      <c r="A42" s="314">
        <v>30</v>
      </c>
      <c r="B42" s="313" t="s">
        <v>143</v>
      </c>
      <c r="C42" s="312" t="s">
        <v>400</v>
      </c>
      <c r="D42" s="759">
        <v>38230</v>
      </c>
      <c r="E42" s="758" t="s">
        <v>1</v>
      </c>
      <c r="F42" s="758">
        <v>9.82</v>
      </c>
      <c r="G42" s="758"/>
      <c r="H42" s="316" t="str">
        <f t="shared" si="1"/>
        <v>II JA</v>
      </c>
      <c r="I42" s="756" t="s">
        <v>82</v>
      </c>
      <c r="J42" s="311"/>
    </row>
    <row r="43" spans="1:10" x14ac:dyDescent="0.25">
      <c r="A43" s="314">
        <v>31</v>
      </c>
      <c r="B43" s="313" t="s">
        <v>37</v>
      </c>
      <c r="C43" s="312" t="s">
        <v>393</v>
      </c>
      <c r="D43" s="759">
        <v>38138</v>
      </c>
      <c r="E43" s="758" t="s">
        <v>57</v>
      </c>
      <c r="F43" s="758">
        <v>9.93</v>
      </c>
      <c r="G43" s="758"/>
      <c r="H43" s="316" t="str">
        <f t="shared" si="1"/>
        <v>II JA</v>
      </c>
      <c r="I43" s="756" t="s">
        <v>374</v>
      </c>
      <c r="J43" s="311"/>
    </row>
    <row r="44" spans="1:10" x14ac:dyDescent="0.25">
      <c r="A44" s="314">
        <v>32</v>
      </c>
      <c r="B44" s="313" t="s">
        <v>398</v>
      </c>
      <c r="C44" s="312" t="s">
        <v>399</v>
      </c>
      <c r="D44" s="759">
        <v>38224</v>
      </c>
      <c r="E44" s="758" t="s">
        <v>136</v>
      </c>
      <c r="F44" s="758">
        <v>10.02</v>
      </c>
      <c r="G44" s="758"/>
      <c r="H44" s="316" t="str">
        <f t="shared" si="1"/>
        <v>II JA</v>
      </c>
      <c r="I44" s="756" t="s">
        <v>131</v>
      </c>
      <c r="J44" s="311"/>
    </row>
    <row r="45" spans="1:10" x14ac:dyDescent="0.25">
      <c r="A45" s="314">
        <v>33</v>
      </c>
      <c r="B45" s="828" t="s">
        <v>162</v>
      </c>
      <c r="C45" s="827" t="s">
        <v>404</v>
      </c>
      <c r="D45" s="759">
        <v>38269</v>
      </c>
      <c r="E45" s="824" t="s">
        <v>1</v>
      </c>
      <c r="F45" s="824">
        <v>10.17</v>
      </c>
      <c r="G45" s="824"/>
      <c r="H45" s="316" t="str">
        <f t="shared" si="1"/>
        <v>III JA</v>
      </c>
      <c r="I45" s="756" t="s">
        <v>366</v>
      </c>
      <c r="J45" s="311"/>
    </row>
    <row r="46" spans="1:10" x14ac:dyDescent="0.25">
      <c r="A46" s="314">
        <v>34</v>
      </c>
      <c r="B46" s="313" t="s">
        <v>402</v>
      </c>
      <c r="C46" s="312" t="s">
        <v>403</v>
      </c>
      <c r="D46" s="759">
        <v>38263</v>
      </c>
      <c r="E46" s="758" t="s">
        <v>57</v>
      </c>
      <c r="F46" s="758">
        <v>10.38</v>
      </c>
      <c r="G46" s="758"/>
      <c r="H46" s="316"/>
      <c r="I46" s="756" t="s">
        <v>374</v>
      </c>
      <c r="J46" s="311"/>
    </row>
    <row r="47" spans="1:10" x14ac:dyDescent="0.25">
      <c r="A47" s="314">
        <v>35</v>
      </c>
      <c r="B47" s="313" t="s">
        <v>93</v>
      </c>
      <c r="C47" s="312" t="s">
        <v>407</v>
      </c>
      <c r="D47" s="759">
        <v>38347</v>
      </c>
      <c r="E47" s="758" t="s">
        <v>1</v>
      </c>
      <c r="F47" s="758">
        <v>10.49</v>
      </c>
      <c r="G47" s="758"/>
      <c r="H47" s="316"/>
      <c r="I47" s="756" t="s">
        <v>378</v>
      </c>
      <c r="J47" s="311"/>
    </row>
    <row r="48" spans="1:10" x14ac:dyDescent="0.25">
      <c r="A48" s="314"/>
      <c r="B48" s="313" t="s">
        <v>370</v>
      </c>
      <c r="C48" s="312" t="s">
        <v>371</v>
      </c>
      <c r="D48" s="759">
        <v>37772</v>
      </c>
      <c r="E48" s="758" t="s">
        <v>357</v>
      </c>
      <c r="F48" s="758" t="s">
        <v>637</v>
      </c>
      <c r="G48" s="758"/>
      <c r="H48" s="316"/>
      <c r="I48" s="756" t="s">
        <v>114</v>
      </c>
      <c r="J48" s="311"/>
    </row>
    <row r="49" spans="1:10" x14ac:dyDescent="0.25">
      <c r="A49" s="314"/>
      <c r="B49" s="313" t="s">
        <v>381</v>
      </c>
      <c r="C49" s="312" t="s">
        <v>409</v>
      </c>
      <c r="D49" s="759" t="s">
        <v>171</v>
      </c>
      <c r="E49" s="758" t="s">
        <v>1</v>
      </c>
      <c r="F49" s="758" t="s">
        <v>637</v>
      </c>
      <c r="G49" s="758"/>
      <c r="H49" s="316"/>
      <c r="I49" s="756" t="s">
        <v>23</v>
      </c>
      <c r="J49" s="311"/>
    </row>
  </sheetData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6"/>
  <sheetViews>
    <sheetView zoomScaleNormal="100" workbookViewId="0">
      <selection activeCell="D11" sqref="D11"/>
    </sheetView>
  </sheetViews>
  <sheetFormatPr defaultColWidth="10.44140625" defaultRowHeight="13.2" x14ac:dyDescent="0.25"/>
  <cols>
    <col min="1" max="2" width="5.109375" style="649" customWidth="1"/>
    <col min="3" max="3" width="12.88671875" style="649" customWidth="1"/>
    <col min="4" max="4" width="13.33203125" style="649" customWidth="1"/>
    <col min="5" max="5" width="9.109375" style="651" customWidth="1"/>
    <col min="6" max="6" width="10.88671875" style="649" customWidth="1"/>
    <col min="7" max="7" width="8.88671875" style="649" customWidth="1"/>
    <col min="8" max="8" width="6.109375" style="650" customWidth="1"/>
    <col min="9" max="9" width="22.109375" style="649" customWidth="1"/>
    <col min="10" max="10" width="0" style="649" hidden="1" customWidth="1"/>
    <col min="11" max="16384" width="10.44140625" style="649"/>
  </cols>
  <sheetData>
    <row r="1" spans="1:9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9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9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I3" s="19" t="s">
        <v>324</v>
      </c>
    </row>
    <row r="4" spans="1:9" s="52" customFormat="1" ht="12.75" customHeight="1" x14ac:dyDescent="0.35">
      <c r="A4" s="732"/>
      <c r="B4" s="732"/>
      <c r="C4" s="732"/>
      <c r="D4" s="732"/>
      <c r="E4" s="732"/>
      <c r="F4" s="732"/>
      <c r="G4" s="732"/>
      <c r="I4" s="61" t="s">
        <v>1</v>
      </c>
    </row>
    <row r="5" spans="1:9" s="592" customFormat="1" ht="12.75" customHeight="1" x14ac:dyDescent="0.25">
      <c r="B5" s="101" t="s">
        <v>13</v>
      </c>
      <c r="D5" s="100" t="s">
        <v>307</v>
      </c>
      <c r="E5" s="99" t="s">
        <v>306</v>
      </c>
      <c r="G5" s="163"/>
    </row>
    <row r="6" spans="1:9" s="52" customFormat="1" ht="8.25" customHeight="1" x14ac:dyDescent="0.35">
      <c r="A6" s="732"/>
      <c r="B6" s="732"/>
      <c r="C6" s="732"/>
      <c r="D6" s="670"/>
    </row>
    <row r="7" spans="1:9" ht="15.6" x14ac:dyDescent="0.3">
      <c r="B7" s="669" t="s">
        <v>338</v>
      </c>
      <c r="C7" s="668"/>
      <c r="D7" s="668"/>
      <c r="E7" s="667"/>
      <c r="F7" s="159"/>
      <c r="I7" s="158" t="s">
        <v>14</v>
      </c>
    </row>
    <row r="8" spans="1:9" s="27" customFormat="1" ht="6" customHeight="1" x14ac:dyDescent="0.25">
      <c r="E8" s="30"/>
      <c r="F8" s="29"/>
      <c r="G8" s="28"/>
      <c r="I8" s="28"/>
    </row>
    <row r="9" spans="1:9" x14ac:dyDescent="0.25">
      <c r="A9" s="96" t="s">
        <v>605</v>
      </c>
      <c r="B9" s="666" t="s">
        <v>47</v>
      </c>
      <c r="C9" s="665" t="s">
        <v>11</v>
      </c>
      <c r="D9" s="664" t="s">
        <v>10</v>
      </c>
      <c r="E9" s="661" t="s">
        <v>9</v>
      </c>
      <c r="F9" s="661" t="s">
        <v>8</v>
      </c>
      <c r="G9" s="663" t="s">
        <v>46</v>
      </c>
      <c r="H9" s="662" t="s">
        <v>6</v>
      </c>
      <c r="I9" s="661" t="s">
        <v>5</v>
      </c>
    </row>
    <row r="10" spans="1:9" s="652" customFormat="1" ht="17.25" customHeight="1" x14ac:dyDescent="0.25">
      <c r="A10" s="660">
        <v>1</v>
      </c>
      <c r="B10" s="659">
        <v>4</v>
      </c>
      <c r="C10" s="658" t="s">
        <v>165</v>
      </c>
      <c r="D10" s="657" t="s">
        <v>303</v>
      </c>
      <c r="E10" s="656">
        <v>37755</v>
      </c>
      <c r="F10" s="653" t="s">
        <v>427</v>
      </c>
      <c r="G10" s="655">
        <v>2.4030092592592592E-3</v>
      </c>
      <c r="H10" s="654" t="str">
        <f t="shared" ref="H10:H15" si="0">IF(ISBLANK(G10),"",IF(G10&lt;=0.00202546296296296,"KSM",IF(G10&lt;=0.00216435185185185,"I A",IF(G10&lt;=0.00233796296296296,"II A",IF(G10&lt;=0.00256944444444444,"III A",IF(G10&lt;=0.00280092592592593,"I JA",IF(G10&lt;=0.00303240740740741,"II JA",IF(G10&lt;=0.00320601851851852,"III JA"))))))))</f>
        <v>III A</v>
      </c>
      <c r="I10" s="653" t="s">
        <v>262</v>
      </c>
    </row>
    <row r="11" spans="1:9" s="652" customFormat="1" ht="17.25" customHeight="1" x14ac:dyDescent="0.25">
      <c r="A11" s="660">
        <v>2</v>
      </c>
      <c r="B11" s="659">
        <v>26</v>
      </c>
      <c r="C11" s="658" t="s">
        <v>31</v>
      </c>
      <c r="D11" s="657" t="s">
        <v>275</v>
      </c>
      <c r="E11" s="656">
        <v>37940</v>
      </c>
      <c r="F11" s="653" t="s">
        <v>57</v>
      </c>
      <c r="G11" s="655">
        <v>2.4243055555555558E-3</v>
      </c>
      <c r="H11" s="654" t="str">
        <f t="shared" si="0"/>
        <v>III A</v>
      </c>
      <c r="I11" s="653" t="s">
        <v>241</v>
      </c>
    </row>
    <row r="12" spans="1:9" s="652" customFormat="1" ht="17.25" customHeight="1" x14ac:dyDescent="0.25">
      <c r="A12" s="660">
        <v>3</v>
      </c>
      <c r="B12" s="659">
        <v>42</v>
      </c>
      <c r="C12" s="658" t="s">
        <v>168</v>
      </c>
      <c r="D12" s="657" t="s">
        <v>466</v>
      </c>
      <c r="E12" s="656">
        <v>38050</v>
      </c>
      <c r="F12" s="653" t="s">
        <v>57</v>
      </c>
      <c r="G12" s="655">
        <v>2.5892361111111112E-3</v>
      </c>
      <c r="H12" s="654" t="str">
        <f t="shared" si="0"/>
        <v>I JA</v>
      </c>
      <c r="I12" s="653" t="s">
        <v>137</v>
      </c>
    </row>
    <row r="13" spans="1:9" s="652" customFormat="1" ht="17.25" customHeight="1" x14ac:dyDescent="0.25">
      <c r="A13" s="660">
        <v>4</v>
      </c>
      <c r="B13" s="659">
        <v>63</v>
      </c>
      <c r="C13" s="658" t="s">
        <v>143</v>
      </c>
      <c r="D13" s="657" t="s">
        <v>468</v>
      </c>
      <c r="E13" s="656">
        <v>38315</v>
      </c>
      <c r="F13" s="653" t="s">
        <v>136</v>
      </c>
      <c r="G13" s="655">
        <v>2.7417824074074076E-3</v>
      </c>
      <c r="H13" s="654" t="str">
        <f t="shared" si="0"/>
        <v>I JA</v>
      </c>
      <c r="I13" s="653" t="s">
        <v>433</v>
      </c>
    </row>
    <row r="14" spans="1:9" s="652" customFormat="1" ht="17.25" customHeight="1" x14ac:dyDescent="0.25">
      <c r="A14" s="660">
        <v>5</v>
      </c>
      <c r="B14" s="659">
        <v>28</v>
      </c>
      <c r="C14" s="658" t="s">
        <v>295</v>
      </c>
      <c r="D14" s="657" t="s">
        <v>467</v>
      </c>
      <c r="E14" s="656">
        <v>38144</v>
      </c>
      <c r="F14" s="653" t="s">
        <v>57</v>
      </c>
      <c r="G14" s="655">
        <v>2.7481481481481484E-3</v>
      </c>
      <c r="H14" s="654" t="str">
        <f t="shared" si="0"/>
        <v>I JA</v>
      </c>
      <c r="I14" s="653" t="s">
        <v>241</v>
      </c>
    </row>
    <row r="15" spans="1:9" s="652" customFormat="1" ht="17.25" customHeight="1" x14ac:dyDescent="0.25">
      <c r="A15" s="660">
        <v>6</v>
      </c>
      <c r="B15" s="659">
        <v>64</v>
      </c>
      <c r="C15" s="658" t="s">
        <v>143</v>
      </c>
      <c r="D15" s="657" t="s">
        <v>469</v>
      </c>
      <c r="E15" s="656">
        <v>38592</v>
      </c>
      <c r="F15" s="653" t="s">
        <v>136</v>
      </c>
      <c r="G15" s="655">
        <v>2.8130787037037035E-3</v>
      </c>
      <c r="H15" s="654" t="str">
        <f t="shared" si="0"/>
        <v>II JA</v>
      </c>
      <c r="I15" s="653" t="s">
        <v>433</v>
      </c>
    </row>
    <row r="16" spans="1:9" s="652" customFormat="1" ht="17.25" customHeight="1" x14ac:dyDescent="0.25">
      <c r="A16" s="660"/>
      <c r="B16" s="659">
        <v>21</v>
      </c>
      <c r="C16" s="658" t="s">
        <v>79</v>
      </c>
      <c r="D16" s="657" t="s">
        <v>470</v>
      </c>
      <c r="E16" s="656">
        <v>38671</v>
      </c>
      <c r="F16" s="653" t="s">
        <v>86</v>
      </c>
      <c r="G16" s="655" t="s">
        <v>637</v>
      </c>
      <c r="H16" s="654"/>
      <c r="I16" s="653" t="s">
        <v>447</v>
      </c>
    </row>
  </sheetData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scale="98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13"/>
  <sheetViews>
    <sheetView zoomScaleNormal="100" workbookViewId="0">
      <selection activeCell="A10" sqref="A10"/>
    </sheetView>
  </sheetViews>
  <sheetFormatPr defaultColWidth="9.109375" defaultRowHeight="13.2" x14ac:dyDescent="0.25"/>
  <cols>
    <col min="1" max="1" width="4.5546875" style="630" customWidth="1"/>
    <col min="2" max="2" width="5.109375" style="630" customWidth="1"/>
    <col min="3" max="3" width="12" style="630" customWidth="1"/>
    <col min="4" max="4" width="12.88671875" style="630" customWidth="1"/>
    <col min="5" max="5" width="10" style="632" customWidth="1"/>
    <col min="6" max="6" width="13.33203125" style="630" customWidth="1"/>
    <col min="7" max="7" width="8.6640625" style="630" customWidth="1"/>
    <col min="8" max="8" width="6.109375" style="631" customWidth="1"/>
    <col min="9" max="9" width="22.6640625" style="630" customWidth="1"/>
    <col min="10" max="16384" width="9.109375" style="630"/>
  </cols>
  <sheetData>
    <row r="1" spans="1:9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9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9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I3" s="19" t="s">
        <v>324</v>
      </c>
    </row>
    <row r="4" spans="1:9" s="52" customFormat="1" ht="12.75" customHeight="1" x14ac:dyDescent="0.35">
      <c r="A4" s="732"/>
      <c r="B4" s="732"/>
      <c r="C4" s="732"/>
      <c r="D4" s="732"/>
      <c r="E4" s="732"/>
      <c r="F4" s="732"/>
      <c r="G4" s="732"/>
      <c r="I4" s="61" t="s">
        <v>1</v>
      </c>
    </row>
    <row r="5" spans="1:9" ht="12.75" customHeight="1" x14ac:dyDescent="0.25">
      <c r="B5" s="425" t="s">
        <v>13</v>
      </c>
      <c r="D5" s="534" t="s">
        <v>300</v>
      </c>
      <c r="E5" s="424" t="s">
        <v>299</v>
      </c>
      <c r="H5" s="435"/>
    </row>
    <row r="6" spans="1:9" ht="8.25" customHeight="1" x14ac:dyDescent="0.25"/>
    <row r="7" spans="1:9" s="52" customFormat="1" ht="15.75" customHeight="1" x14ac:dyDescent="0.35">
      <c r="A7" s="732"/>
      <c r="B7" s="648" t="s">
        <v>339</v>
      </c>
      <c r="C7" s="648"/>
      <c r="D7" s="648"/>
      <c r="E7" s="648"/>
      <c r="F7" s="648"/>
      <c r="H7" s="732"/>
      <c r="I7" s="158" t="s">
        <v>12</v>
      </c>
    </row>
    <row r="8" spans="1:9" s="93" customFormat="1" ht="6" customHeight="1" x14ac:dyDescent="0.25">
      <c r="E8" s="94"/>
      <c r="F8" s="94"/>
      <c r="G8" s="599"/>
      <c r="H8" s="95"/>
      <c r="I8" s="599"/>
    </row>
    <row r="9" spans="1:9" x14ac:dyDescent="0.25">
      <c r="A9" s="96" t="s">
        <v>605</v>
      </c>
      <c r="B9" s="647" t="s">
        <v>47</v>
      </c>
      <c r="C9" s="646" t="s">
        <v>11</v>
      </c>
      <c r="D9" s="645" t="s">
        <v>10</v>
      </c>
      <c r="E9" s="644" t="s">
        <v>9</v>
      </c>
      <c r="F9" s="641" t="s">
        <v>8</v>
      </c>
      <c r="G9" s="643" t="s">
        <v>46</v>
      </c>
      <c r="H9" s="642" t="s">
        <v>6</v>
      </c>
      <c r="I9" s="641" t="s">
        <v>5</v>
      </c>
    </row>
    <row r="10" spans="1:9" s="164" customFormat="1" ht="17.25" customHeight="1" x14ac:dyDescent="0.25">
      <c r="A10" s="640">
        <v>1</v>
      </c>
      <c r="B10" s="639">
        <v>35</v>
      </c>
      <c r="C10" s="638" t="s">
        <v>77</v>
      </c>
      <c r="D10" s="637" t="s">
        <v>464</v>
      </c>
      <c r="E10" s="636">
        <v>36933</v>
      </c>
      <c r="F10" s="633" t="s">
        <v>57</v>
      </c>
      <c r="G10" s="635">
        <v>2.2415509259259259E-3</v>
      </c>
      <c r="H10" s="634" t="str">
        <f>IF(ISBLANK(G10),"",IF(G10&lt;=0.00202546296296296,"KSM",IF(G10&lt;=0.00216435185185185,"I A",IF(G10&lt;=0.00233796296296296,"II A",IF(G10&lt;=0.00256944444444444,"III A",IF(G10&lt;=0.00280092592592593,"I JA",IF(G10&lt;=0.00303240740740741,"II JA",IF(G10&lt;=0.00320601851851852,"III JA"))))))))</f>
        <v>II A</v>
      </c>
      <c r="I10" s="633" t="s">
        <v>243</v>
      </c>
    </row>
    <row r="11" spans="1:9" s="164" customFormat="1" ht="17.25" customHeight="1" x14ac:dyDescent="0.25">
      <c r="A11" s="640">
        <v>2</v>
      </c>
      <c r="B11" s="639">
        <v>14</v>
      </c>
      <c r="C11" s="638" t="s">
        <v>271</v>
      </c>
      <c r="D11" s="637" t="s">
        <v>270</v>
      </c>
      <c r="E11" s="636">
        <v>36922</v>
      </c>
      <c r="F11" s="633" t="s">
        <v>57</v>
      </c>
      <c r="G11" s="635">
        <v>2.2597222222222224E-3</v>
      </c>
      <c r="H11" s="634" t="str">
        <f>IF(ISBLANK(G11),"",IF(G11&lt;=0.00202546296296296,"KSM",IF(G11&lt;=0.00216435185185185,"I A",IF(G11&lt;=0.00233796296296296,"II A",IF(G11&lt;=0.00256944444444444,"III A",IF(G11&lt;=0.00280092592592593,"I JA",IF(G11&lt;=0.00303240740740741,"II JA",IF(G11&lt;=0.00320601851851852,"III JA"))))))))</f>
        <v>II A</v>
      </c>
      <c r="I11" s="633" t="s">
        <v>463</v>
      </c>
    </row>
    <row r="12" spans="1:9" s="164" customFormat="1" ht="17.25" customHeight="1" x14ac:dyDescent="0.25">
      <c r="A12" s="640">
        <v>3</v>
      </c>
      <c r="B12" s="639">
        <v>68</v>
      </c>
      <c r="C12" s="638" t="s">
        <v>302</v>
      </c>
      <c r="D12" s="637" t="s">
        <v>301</v>
      </c>
      <c r="E12" s="636">
        <v>37395</v>
      </c>
      <c r="F12" s="633" t="s">
        <v>26</v>
      </c>
      <c r="G12" s="635">
        <v>2.2870370370370371E-3</v>
      </c>
      <c r="H12" s="634" t="str">
        <f>IF(ISBLANK(G12),"",IF(G12&lt;=0.00202546296296296,"KSM",IF(G12&lt;=0.00216435185185185,"I A",IF(G12&lt;=0.00233796296296296,"II A",IF(G12&lt;=0.00256944444444444,"III A",IF(G12&lt;=0.00280092592592593,"I JA",IF(G12&lt;=0.00303240740740741,"II JA",IF(G12&lt;=0.00320601851851852,"III JA"))))))))</f>
        <v>II A</v>
      </c>
      <c r="I12" s="633" t="s">
        <v>465</v>
      </c>
    </row>
    <row r="13" spans="1:9" s="164" customFormat="1" ht="17.25" customHeight="1" x14ac:dyDescent="0.25">
      <c r="A13" s="640">
        <v>4</v>
      </c>
      <c r="B13" s="639">
        <v>72</v>
      </c>
      <c r="C13" s="638" t="s">
        <v>297</v>
      </c>
      <c r="D13" s="637" t="s">
        <v>296</v>
      </c>
      <c r="E13" s="636">
        <v>37237</v>
      </c>
      <c r="F13" s="633" t="s">
        <v>78</v>
      </c>
      <c r="G13" s="635">
        <v>2.304050925925926E-3</v>
      </c>
      <c r="H13" s="634" t="str">
        <f>IF(ISBLANK(G13),"",IF(G13&lt;=0.00202546296296296,"KSM",IF(G13&lt;=0.00216435185185185,"I A",IF(G13&lt;=0.00233796296296296,"II A",IF(G13&lt;=0.00256944444444444,"III A",IF(G13&lt;=0.00280092592592593,"I JA",IF(G13&lt;=0.00303240740740741,"II JA",IF(G13&lt;=0.00320601851851852,"III JA"))))))))</f>
        <v>II A</v>
      </c>
      <c r="I13" s="633" t="s">
        <v>282</v>
      </c>
    </row>
  </sheetData>
  <mergeCells count="3">
    <mergeCell ref="A1:G1"/>
    <mergeCell ref="A2:G2"/>
    <mergeCell ref="A3:G3"/>
  </mergeCells>
  <printOptions horizontalCentered="1"/>
  <pageMargins left="0.35433070866141736" right="0.35433070866141736" top="0.39370078740157483" bottom="0.19685039370078741" header="0.39370078740157483" footer="0.39370078740157483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15"/>
  <sheetViews>
    <sheetView zoomScaleNormal="100" workbookViewId="0">
      <selection activeCell="D21" sqref="D21"/>
    </sheetView>
  </sheetViews>
  <sheetFormatPr defaultColWidth="10.44140625" defaultRowHeight="13.2" x14ac:dyDescent="0.25"/>
  <cols>
    <col min="1" max="2" width="5.109375" style="652" customWidth="1"/>
    <col min="3" max="3" width="11" style="652" customWidth="1"/>
    <col min="4" max="4" width="12.109375" style="652" customWidth="1"/>
    <col min="5" max="5" width="10" style="702" customWidth="1"/>
    <col min="6" max="6" width="10.6640625" style="652" customWidth="1"/>
    <col min="7" max="7" width="9" style="652" bestFit="1" customWidth="1"/>
    <col min="8" max="8" width="5.44140625" style="652" customWidth="1"/>
    <col min="9" max="9" width="23.109375" style="652" customWidth="1"/>
    <col min="10" max="10" width="6.33203125" style="652" hidden="1" customWidth="1"/>
    <col min="11" max="16384" width="10.44140625" style="652"/>
  </cols>
  <sheetData>
    <row r="1" spans="1:9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9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9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I3" s="19" t="s">
        <v>324</v>
      </c>
    </row>
    <row r="4" spans="1:9" s="52" customFormat="1" ht="12.75" customHeight="1" x14ac:dyDescent="0.35">
      <c r="A4" s="732"/>
      <c r="B4" s="732"/>
      <c r="C4" s="732"/>
      <c r="D4" s="732"/>
      <c r="E4" s="732"/>
      <c r="F4" s="732"/>
      <c r="G4" s="732"/>
      <c r="I4" s="61" t="s">
        <v>1</v>
      </c>
    </row>
    <row r="5" spans="1:9" ht="12.75" customHeight="1" x14ac:dyDescent="0.25">
      <c r="B5" s="425" t="s">
        <v>13</v>
      </c>
      <c r="D5" s="713" t="s">
        <v>319</v>
      </c>
      <c r="E5" s="424" t="s">
        <v>318</v>
      </c>
      <c r="H5" s="435"/>
    </row>
    <row r="6" spans="1:9" ht="8.25" customHeight="1" x14ac:dyDescent="0.25"/>
    <row r="7" spans="1:9" ht="15.6" x14ac:dyDescent="0.3">
      <c r="B7" s="712" t="s">
        <v>340</v>
      </c>
      <c r="C7" s="711"/>
      <c r="D7" s="624"/>
      <c r="E7" s="623"/>
      <c r="I7" s="609" t="s">
        <v>14</v>
      </c>
    </row>
    <row r="8" spans="1:9" s="228" customFormat="1" ht="6" customHeight="1" x14ac:dyDescent="0.25">
      <c r="B8" s="249"/>
      <c r="C8" s="248"/>
      <c r="D8" s="248"/>
      <c r="E8" s="248"/>
      <c r="F8" s="247"/>
      <c r="G8" s="230"/>
      <c r="H8" s="500"/>
    </row>
    <row r="9" spans="1:9" x14ac:dyDescent="0.25">
      <c r="A9" s="96" t="s">
        <v>605</v>
      </c>
      <c r="B9" s="710" t="s">
        <v>47</v>
      </c>
      <c r="C9" s="709" t="s">
        <v>11</v>
      </c>
      <c r="D9" s="708" t="s">
        <v>10</v>
      </c>
      <c r="E9" s="706" t="s">
        <v>9</v>
      </c>
      <c r="F9" s="706" t="s">
        <v>8</v>
      </c>
      <c r="G9" s="707" t="s">
        <v>46</v>
      </c>
      <c r="H9" s="707" t="s">
        <v>6</v>
      </c>
      <c r="I9" s="706" t="s">
        <v>5</v>
      </c>
    </row>
    <row r="10" spans="1:9" s="703" customFormat="1" ht="17.25" customHeight="1" x14ac:dyDescent="0.25">
      <c r="A10" s="640">
        <v>1</v>
      </c>
      <c r="B10" s="705" t="s">
        <v>570</v>
      </c>
      <c r="C10" s="638" t="s">
        <v>135</v>
      </c>
      <c r="D10" s="637" t="s">
        <v>316</v>
      </c>
      <c r="E10" s="636">
        <v>37634</v>
      </c>
      <c r="F10" s="633" t="s">
        <v>57</v>
      </c>
      <c r="G10" s="704">
        <v>2.0361111111111109E-3</v>
      </c>
      <c r="H10" s="234" t="str">
        <f t="shared" ref="H10:H15" si="0">IF(ISBLANK(G10),"",IF(G10&lt;=0.00173032407407407,"KSM",IF(G10&lt;=0.00182291666666667,"I A",IF(G10&lt;=0.00196180555555556,"II A",IF(G10&lt;=0.00211226851851852,"III A",IF(G10&lt;=0.00228587962962963,"I JA",IF(G10&lt;=0.00245949074074074,"II JA",IF(G10&lt;=0.00259837962962963,"III JA"))))))))</f>
        <v>III A</v>
      </c>
      <c r="I10" s="633" t="s">
        <v>308</v>
      </c>
    </row>
    <row r="11" spans="1:9" s="703" customFormat="1" ht="17.25" customHeight="1" x14ac:dyDescent="0.25">
      <c r="A11" s="640">
        <v>2</v>
      </c>
      <c r="B11" s="705">
        <v>58</v>
      </c>
      <c r="C11" s="638" t="s">
        <v>281</v>
      </c>
      <c r="D11" s="637" t="s">
        <v>207</v>
      </c>
      <c r="E11" s="636">
        <v>37645</v>
      </c>
      <c r="F11" s="633" t="s">
        <v>136</v>
      </c>
      <c r="G11" s="704">
        <v>2.055324074074074E-3</v>
      </c>
      <c r="H11" s="234" t="str">
        <f t="shared" si="0"/>
        <v>III A</v>
      </c>
      <c r="I11" s="633" t="s">
        <v>131</v>
      </c>
    </row>
    <row r="12" spans="1:9" s="703" customFormat="1" ht="17.25" customHeight="1" x14ac:dyDescent="0.25">
      <c r="A12" s="640">
        <v>3</v>
      </c>
      <c r="B12" s="705">
        <v>13</v>
      </c>
      <c r="C12" s="638" t="s">
        <v>575</v>
      </c>
      <c r="D12" s="637" t="s">
        <v>576</v>
      </c>
      <c r="E12" s="636">
        <v>38036</v>
      </c>
      <c r="F12" s="633" t="s">
        <v>496</v>
      </c>
      <c r="G12" s="704">
        <v>2.075E-3</v>
      </c>
      <c r="H12" s="234" t="str">
        <f t="shared" si="0"/>
        <v>III A</v>
      </c>
      <c r="I12" s="633" t="s">
        <v>497</v>
      </c>
    </row>
    <row r="13" spans="1:9" s="703" customFormat="1" ht="17.25" customHeight="1" x14ac:dyDescent="0.25">
      <c r="A13" s="640">
        <v>4</v>
      </c>
      <c r="B13" s="705">
        <v>67</v>
      </c>
      <c r="C13" s="638" t="s">
        <v>220</v>
      </c>
      <c r="D13" s="637" t="s">
        <v>571</v>
      </c>
      <c r="E13" s="636">
        <v>37910</v>
      </c>
      <c r="F13" s="633" t="s">
        <v>26</v>
      </c>
      <c r="G13" s="704">
        <v>2.0990740740740739E-3</v>
      </c>
      <c r="H13" s="234" t="str">
        <f t="shared" si="0"/>
        <v>III A</v>
      </c>
      <c r="I13" s="633" t="s">
        <v>572</v>
      </c>
    </row>
    <row r="14" spans="1:9" s="703" customFormat="1" ht="17.25" customHeight="1" x14ac:dyDescent="0.25">
      <c r="A14" s="640">
        <v>5</v>
      </c>
      <c r="B14" s="705">
        <v>59</v>
      </c>
      <c r="C14" s="638" t="s">
        <v>573</v>
      </c>
      <c r="D14" s="637" t="s">
        <v>574</v>
      </c>
      <c r="E14" s="636">
        <v>37958</v>
      </c>
      <c r="F14" s="633" t="s">
        <v>136</v>
      </c>
      <c r="G14" s="704">
        <v>2.1622685185185187E-3</v>
      </c>
      <c r="H14" s="234" t="str">
        <f t="shared" si="0"/>
        <v>I JA</v>
      </c>
      <c r="I14" s="633" t="s">
        <v>131</v>
      </c>
    </row>
    <row r="15" spans="1:9" s="703" customFormat="1" ht="17.25" customHeight="1" x14ac:dyDescent="0.25">
      <c r="A15" s="640">
        <v>6</v>
      </c>
      <c r="B15" s="705">
        <v>82</v>
      </c>
      <c r="C15" s="638" t="s">
        <v>577</v>
      </c>
      <c r="D15" s="637" t="s">
        <v>578</v>
      </c>
      <c r="E15" s="636">
        <v>38357</v>
      </c>
      <c r="F15" s="633" t="s">
        <v>1</v>
      </c>
      <c r="G15" s="704">
        <v>2.4231481481481478E-3</v>
      </c>
      <c r="H15" s="234" t="str">
        <f t="shared" si="0"/>
        <v>II JA</v>
      </c>
      <c r="I15" s="633" t="s">
        <v>45</v>
      </c>
    </row>
  </sheetData>
  <mergeCells count="3">
    <mergeCell ref="A1:G1"/>
    <mergeCell ref="A2:G2"/>
    <mergeCell ref="A3:G3"/>
  </mergeCells>
  <printOptions horizontalCentered="1"/>
  <pageMargins left="0.35433070866141736" right="0.35433070866141736" top="0.39370078740157483" bottom="0.19685039370078741" header="0.39370078740157483" footer="0.3937007874015748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K16"/>
  <sheetViews>
    <sheetView zoomScaleNormal="100" workbookViewId="0">
      <selection activeCell="O7" sqref="O7"/>
    </sheetView>
  </sheetViews>
  <sheetFormatPr defaultColWidth="9.109375" defaultRowHeight="13.2" x14ac:dyDescent="0.25"/>
  <cols>
    <col min="1" max="2" width="5.109375" style="671" customWidth="1"/>
    <col min="3" max="3" width="10.5546875" style="671" customWidth="1"/>
    <col min="4" max="4" width="12.6640625" style="671" customWidth="1"/>
    <col min="5" max="5" width="10" style="673" customWidth="1"/>
    <col min="6" max="6" width="9.33203125" style="671" customWidth="1"/>
    <col min="7" max="7" width="9" style="671" bestFit="1" customWidth="1"/>
    <col min="8" max="8" width="7.109375" style="672" customWidth="1"/>
    <col min="9" max="9" width="21.6640625" style="671" customWidth="1"/>
    <col min="10" max="11" width="0" style="671" hidden="1" customWidth="1"/>
    <col min="12" max="16384" width="9.109375" style="671"/>
  </cols>
  <sheetData>
    <row r="1" spans="1:11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1" s="273" customFormat="1" ht="20.399999999999999" x14ac:dyDescent="0.35">
      <c r="A2" s="858" t="s">
        <v>0</v>
      </c>
      <c r="B2" s="858"/>
      <c r="C2" s="858"/>
      <c r="D2" s="858"/>
      <c r="E2" s="858"/>
      <c r="F2" s="858"/>
      <c r="G2" s="858"/>
    </row>
    <row r="3" spans="1:11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I3" s="19" t="s">
        <v>324</v>
      </c>
    </row>
    <row r="4" spans="1:11" s="273" customFormat="1" ht="12.75" customHeight="1" x14ac:dyDescent="0.35">
      <c r="A4" s="735"/>
      <c r="B4" s="735"/>
      <c r="C4" s="735"/>
      <c r="D4" s="735"/>
      <c r="E4" s="735"/>
      <c r="F4" s="735"/>
      <c r="G4" s="735"/>
      <c r="I4" s="274" t="s">
        <v>1</v>
      </c>
    </row>
    <row r="5" spans="1:11" ht="12.75" customHeight="1" x14ac:dyDescent="0.25">
      <c r="B5" s="575" t="s">
        <v>13</v>
      </c>
      <c r="D5" s="577" t="s">
        <v>313</v>
      </c>
      <c r="E5" s="573" t="s">
        <v>285</v>
      </c>
      <c r="H5" s="701"/>
    </row>
    <row r="6" spans="1:11" ht="8.25" customHeight="1" x14ac:dyDescent="0.25"/>
    <row r="7" spans="1:11" ht="15.6" x14ac:dyDescent="0.3">
      <c r="B7" s="700" t="s">
        <v>341</v>
      </c>
      <c r="C7" s="699"/>
      <c r="D7" s="699"/>
      <c r="E7" s="698"/>
      <c r="F7" s="697"/>
      <c r="G7" s="696"/>
      <c r="I7" s="695" t="s">
        <v>12</v>
      </c>
    </row>
    <row r="8" spans="1:11" s="691" customFormat="1" ht="6" customHeight="1" x14ac:dyDescent="0.25">
      <c r="E8" s="694"/>
      <c r="F8" s="693"/>
      <c r="G8" s="692"/>
      <c r="I8" s="692"/>
    </row>
    <row r="9" spans="1:11" x14ac:dyDescent="0.25">
      <c r="A9" s="690" t="s">
        <v>605</v>
      </c>
      <c r="B9" s="689" t="s">
        <v>47</v>
      </c>
      <c r="C9" s="688" t="s">
        <v>11</v>
      </c>
      <c r="D9" s="687" t="s">
        <v>10</v>
      </c>
      <c r="E9" s="684" t="s">
        <v>9</v>
      </c>
      <c r="F9" s="684" t="s">
        <v>8</v>
      </c>
      <c r="G9" s="686" t="s">
        <v>46</v>
      </c>
      <c r="H9" s="685" t="s">
        <v>6</v>
      </c>
      <c r="I9" s="684" t="s">
        <v>5</v>
      </c>
    </row>
    <row r="10" spans="1:11" s="674" customFormat="1" ht="17.25" customHeight="1" x14ac:dyDescent="0.25">
      <c r="A10" s="683">
        <v>1</v>
      </c>
      <c r="B10" s="682">
        <v>15</v>
      </c>
      <c r="C10" s="681" t="s">
        <v>48</v>
      </c>
      <c r="D10" s="680" t="s">
        <v>317</v>
      </c>
      <c r="E10" s="679">
        <v>37313</v>
      </c>
      <c r="F10" s="678" t="s">
        <v>57</v>
      </c>
      <c r="G10" s="677">
        <v>1.9550925925925925E-3</v>
      </c>
      <c r="H10" s="676" t="str">
        <f t="shared" ref="H10:H15" si="0">IF(ISBLANK(G10),"",IF(G10&lt;=0.00173032407407407,"KSM",IF(G10&lt;=0.00182291666666667,"I A",IF(G10&lt;=0.00196180555555556,"II A",IF(G10&lt;=0.00211226851851852,"III A",IF(G10&lt;=0.00228587962962963,"I JA",IF(G10&lt;=0.00245949074074074,"II JA",IF(G10&lt;=0.00259837962962963,"III JA"))))))))</f>
        <v>II A</v>
      </c>
      <c r="I10" s="675" t="s">
        <v>308</v>
      </c>
    </row>
    <row r="11" spans="1:11" s="674" customFormat="1" ht="17.25" customHeight="1" x14ac:dyDescent="0.25">
      <c r="A11" s="683">
        <v>2</v>
      </c>
      <c r="B11" s="682">
        <v>69</v>
      </c>
      <c r="C11" s="681" t="s">
        <v>315</v>
      </c>
      <c r="D11" s="680" t="s">
        <v>314</v>
      </c>
      <c r="E11" s="679">
        <v>37346</v>
      </c>
      <c r="F11" s="678" t="s">
        <v>26</v>
      </c>
      <c r="G11" s="677">
        <v>1.9921296296296297E-3</v>
      </c>
      <c r="H11" s="676" t="str">
        <f t="shared" si="0"/>
        <v>III A</v>
      </c>
      <c r="I11" s="675" t="s">
        <v>465</v>
      </c>
    </row>
    <row r="12" spans="1:11" s="674" customFormat="1" ht="17.25" customHeight="1" x14ac:dyDescent="0.25">
      <c r="A12" s="683">
        <v>3</v>
      </c>
      <c r="B12" s="682">
        <v>73</v>
      </c>
      <c r="C12" s="681" t="s">
        <v>61</v>
      </c>
      <c r="D12" s="680" t="s">
        <v>310</v>
      </c>
      <c r="E12" s="679">
        <v>37238</v>
      </c>
      <c r="F12" s="678" t="s">
        <v>1</v>
      </c>
      <c r="G12" s="677">
        <v>1.9932870370370369E-3</v>
      </c>
      <c r="H12" s="676" t="str">
        <f t="shared" si="0"/>
        <v>III A</v>
      </c>
      <c r="I12" s="675" t="s">
        <v>282</v>
      </c>
    </row>
    <row r="13" spans="1:11" s="674" customFormat="1" ht="17.25" customHeight="1" x14ac:dyDescent="0.25">
      <c r="A13" s="683">
        <v>4</v>
      </c>
      <c r="B13" s="682">
        <v>61</v>
      </c>
      <c r="C13" s="681" t="s">
        <v>293</v>
      </c>
      <c r="D13" s="680" t="s">
        <v>292</v>
      </c>
      <c r="E13" s="679">
        <v>37280</v>
      </c>
      <c r="F13" s="678" t="s">
        <v>136</v>
      </c>
      <c r="G13" s="677">
        <v>2.052314814814815E-3</v>
      </c>
      <c r="H13" s="676" t="str">
        <f t="shared" si="0"/>
        <v>III A</v>
      </c>
      <c r="I13" s="675" t="s">
        <v>131</v>
      </c>
    </row>
    <row r="14" spans="1:11" s="674" customFormat="1" ht="17.25" customHeight="1" x14ac:dyDescent="0.25">
      <c r="A14" s="683">
        <v>5</v>
      </c>
      <c r="B14" s="682">
        <v>51</v>
      </c>
      <c r="C14" s="681" t="s">
        <v>237</v>
      </c>
      <c r="D14" s="680" t="s">
        <v>202</v>
      </c>
      <c r="E14" s="679">
        <v>37077</v>
      </c>
      <c r="F14" s="678" t="s">
        <v>76</v>
      </c>
      <c r="G14" s="677">
        <v>2.3084490740740743E-3</v>
      </c>
      <c r="H14" s="676" t="str">
        <f t="shared" si="0"/>
        <v>II JA</v>
      </c>
      <c r="I14" s="675" t="s">
        <v>482</v>
      </c>
    </row>
    <row r="15" spans="1:11" s="674" customFormat="1" ht="17.25" customHeight="1" x14ac:dyDescent="0.25">
      <c r="A15" s="288">
        <v>6</v>
      </c>
      <c r="B15" s="705">
        <v>83</v>
      </c>
      <c r="C15" s="638" t="s">
        <v>579</v>
      </c>
      <c r="D15" s="637" t="s">
        <v>580</v>
      </c>
      <c r="E15" s="636">
        <v>37506</v>
      </c>
      <c r="F15" s="633" t="s">
        <v>1</v>
      </c>
      <c r="G15" s="677">
        <v>2.3489583333333331E-3</v>
      </c>
      <c r="H15" s="234" t="str">
        <f t="shared" si="0"/>
        <v>II JA</v>
      </c>
      <c r="I15" s="633" t="s">
        <v>82</v>
      </c>
      <c r="J15" s="703"/>
      <c r="K15" s="703"/>
    </row>
    <row r="16" spans="1:11" s="93" customFormat="1" ht="17.25" customHeight="1" x14ac:dyDescent="0.25">
      <c r="A16" s="683">
        <v>7</v>
      </c>
      <c r="B16" s="584">
        <v>52</v>
      </c>
      <c r="C16" s="601" t="s">
        <v>95</v>
      </c>
      <c r="D16" s="582" t="s">
        <v>288</v>
      </c>
      <c r="E16" s="852">
        <v>37439</v>
      </c>
      <c r="F16" s="620" t="s">
        <v>76</v>
      </c>
      <c r="G16" s="677">
        <v>2.5508101851851855E-3</v>
      </c>
      <c r="H16" s="600"/>
      <c r="I16" s="619" t="s">
        <v>482</v>
      </c>
    </row>
  </sheetData>
  <mergeCells count="3">
    <mergeCell ref="A1:G1"/>
    <mergeCell ref="A2:G2"/>
    <mergeCell ref="A3:G3"/>
  </mergeCells>
  <printOptions horizontalCentered="1"/>
  <pageMargins left="0.35433070866141736" right="0.35433070866141736" top="0.39370078740157483" bottom="0.19685039370078741" header="0.39370078740157483" footer="0.39370078740157483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000"/>
  </sheetPr>
  <dimension ref="A1:AH15"/>
  <sheetViews>
    <sheetView zoomScaleNormal="100" workbookViewId="0">
      <selection activeCell="A14" sqref="A14"/>
    </sheetView>
  </sheetViews>
  <sheetFormatPr defaultColWidth="10.44140625" defaultRowHeight="13.2" x14ac:dyDescent="0.25"/>
  <cols>
    <col min="1" max="1" width="4.44140625" style="37" customWidth="1"/>
    <col min="2" max="2" width="8.109375" style="37" customWidth="1"/>
    <col min="3" max="3" width="11.88671875" style="37" customWidth="1"/>
    <col min="4" max="4" width="10.109375" style="39" customWidth="1"/>
    <col min="5" max="5" width="8.33203125" style="39" customWidth="1"/>
    <col min="6" max="32" width="2.109375" style="38" customWidth="1"/>
    <col min="33" max="33" width="5.88671875" style="38" customWidth="1"/>
    <col min="34" max="34" width="16.6640625" style="38" customWidth="1"/>
    <col min="35" max="16384" width="10.44140625" style="37"/>
  </cols>
  <sheetData>
    <row r="1" spans="1:34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34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34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AH3" s="19" t="s">
        <v>324</v>
      </c>
    </row>
    <row r="4" spans="1:34" s="52" customFormat="1" ht="12.75" customHeight="1" x14ac:dyDescent="0.35">
      <c r="A4" s="144"/>
      <c r="B4" s="144"/>
      <c r="C4" s="144"/>
      <c r="D4" s="144"/>
      <c r="E4" s="144"/>
      <c r="F4" s="144"/>
      <c r="G4" s="144"/>
      <c r="AH4" s="61" t="s">
        <v>1</v>
      </c>
    </row>
    <row r="5" spans="1:34" s="14" customFormat="1" ht="12.75" customHeight="1" x14ac:dyDescent="0.3">
      <c r="B5" s="18" t="s">
        <v>13</v>
      </c>
      <c r="D5" s="36" t="s">
        <v>27</v>
      </c>
      <c r="E5" s="60" t="s">
        <v>29</v>
      </c>
      <c r="H5" s="17"/>
      <c r="I5" s="20"/>
      <c r="K5" s="17"/>
      <c r="L5" s="20"/>
      <c r="N5" s="17"/>
      <c r="O5" s="20"/>
      <c r="Q5" s="17"/>
      <c r="R5" s="20"/>
      <c r="T5" s="17"/>
      <c r="U5" s="20"/>
      <c r="W5" s="17"/>
      <c r="X5" s="20"/>
      <c r="Z5" s="17"/>
      <c r="AA5" s="20"/>
      <c r="AC5" s="17"/>
      <c r="AD5" s="20"/>
      <c r="AF5" s="17"/>
      <c r="AH5" s="62"/>
    </row>
    <row r="6" spans="1:34" s="14" customFormat="1" ht="12.75" customHeight="1" x14ac:dyDescent="0.25">
      <c r="D6" s="36"/>
      <c r="E6" s="60" t="s">
        <v>55</v>
      </c>
      <c r="H6" s="17"/>
      <c r="I6" s="20"/>
      <c r="K6" s="17"/>
      <c r="L6" s="20"/>
      <c r="N6" s="15"/>
      <c r="Q6" s="15"/>
      <c r="T6" s="15"/>
      <c r="W6" s="15"/>
      <c r="Z6" s="15"/>
      <c r="AC6" s="15"/>
      <c r="AF6" s="15"/>
    </row>
    <row r="7" spans="1:34" ht="15.6" x14ac:dyDescent="0.3">
      <c r="B7" s="43" t="s">
        <v>346</v>
      </c>
      <c r="C7" s="42"/>
      <c r="D7" s="42"/>
      <c r="E7" s="41"/>
      <c r="F7" s="40"/>
      <c r="G7" s="40"/>
      <c r="H7" s="40"/>
      <c r="I7" s="40"/>
      <c r="J7" s="40"/>
      <c r="K7" s="40"/>
      <c r="L7" s="40"/>
      <c r="M7" s="40"/>
      <c r="N7" s="40"/>
      <c r="O7" s="37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H7" s="64" t="s">
        <v>14</v>
      </c>
    </row>
    <row r="8" spans="1:34" s="27" customFormat="1" ht="6" customHeight="1" x14ac:dyDescent="0.25">
      <c r="E8" s="30"/>
      <c r="F8" s="29"/>
      <c r="G8" s="28"/>
      <c r="I8" s="29"/>
      <c r="J8" s="28"/>
      <c r="L8" s="29"/>
      <c r="M8" s="28"/>
      <c r="O8" s="29"/>
      <c r="P8" s="28"/>
      <c r="R8" s="56"/>
      <c r="S8" s="55"/>
      <c r="T8" s="54"/>
      <c r="U8" s="29"/>
      <c r="V8" s="28"/>
      <c r="X8" s="29"/>
      <c r="Y8" s="28"/>
      <c r="AA8" s="29"/>
      <c r="AB8" s="28"/>
      <c r="AD8" s="29"/>
      <c r="AE8" s="28"/>
    </row>
    <row r="9" spans="1:34" ht="12.75" customHeight="1" x14ac:dyDescent="0.25">
      <c r="A9" s="882" t="s">
        <v>605</v>
      </c>
      <c r="B9" s="884" t="s">
        <v>11</v>
      </c>
      <c r="C9" s="886" t="s">
        <v>10</v>
      </c>
      <c r="D9" s="882" t="s">
        <v>30</v>
      </c>
      <c r="E9" s="882" t="s">
        <v>8</v>
      </c>
      <c r="F9" s="878" t="s">
        <v>661</v>
      </c>
      <c r="G9" s="879"/>
      <c r="H9" s="876"/>
      <c r="I9" s="878" t="s">
        <v>662</v>
      </c>
      <c r="J9" s="879"/>
      <c r="K9" s="876"/>
      <c r="L9" s="878" t="s">
        <v>663</v>
      </c>
      <c r="M9" s="879"/>
      <c r="N9" s="876"/>
      <c r="O9" s="878" t="s">
        <v>664</v>
      </c>
      <c r="P9" s="879"/>
      <c r="Q9" s="876"/>
      <c r="R9" s="878" t="s">
        <v>627</v>
      </c>
      <c r="S9" s="879"/>
      <c r="T9" s="876"/>
      <c r="U9" s="878" t="s">
        <v>628</v>
      </c>
      <c r="V9" s="879"/>
      <c r="W9" s="876"/>
      <c r="X9" s="878" t="s">
        <v>629</v>
      </c>
      <c r="Y9" s="879"/>
      <c r="Z9" s="876"/>
      <c r="AA9" s="878" t="s">
        <v>630</v>
      </c>
      <c r="AB9" s="879"/>
      <c r="AC9" s="876"/>
      <c r="AD9" s="878" t="s">
        <v>631</v>
      </c>
      <c r="AE9" s="879"/>
      <c r="AF9" s="876"/>
      <c r="AG9" s="876" t="s">
        <v>7</v>
      </c>
      <c r="AH9" s="874" t="s">
        <v>5</v>
      </c>
    </row>
    <row r="10" spans="1:34" ht="15.75" customHeight="1" x14ac:dyDescent="0.25">
      <c r="A10" s="883"/>
      <c r="B10" s="885"/>
      <c r="C10" s="887"/>
      <c r="D10" s="883"/>
      <c r="E10" s="883"/>
      <c r="F10" s="880"/>
      <c r="G10" s="881"/>
      <c r="H10" s="877"/>
      <c r="I10" s="880"/>
      <c r="J10" s="881"/>
      <c r="K10" s="877"/>
      <c r="L10" s="880"/>
      <c r="M10" s="881"/>
      <c r="N10" s="877"/>
      <c r="O10" s="880"/>
      <c r="P10" s="881"/>
      <c r="Q10" s="877"/>
      <c r="R10" s="880"/>
      <c r="S10" s="881"/>
      <c r="T10" s="877"/>
      <c r="U10" s="880"/>
      <c r="V10" s="881"/>
      <c r="W10" s="877"/>
      <c r="X10" s="880"/>
      <c r="Y10" s="881"/>
      <c r="Z10" s="877"/>
      <c r="AA10" s="880"/>
      <c r="AB10" s="881"/>
      <c r="AC10" s="877"/>
      <c r="AD10" s="880"/>
      <c r="AE10" s="881"/>
      <c r="AF10" s="877"/>
      <c r="AG10" s="877"/>
      <c r="AH10" s="875"/>
    </row>
    <row r="11" spans="1:34" s="21" customFormat="1" ht="17.25" customHeight="1" x14ac:dyDescent="0.25">
      <c r="A11" s="65" t="s">
        <v>22</v>
      </c>
      <c r="B11" s="66" t="s">
        <v>479</v>
      </c>
      <c r="C11" s="67" t="s">
        <v>480</v>
      </c>
      <c r="D11" s="68">
        <v>37832</v>
      </c>
      <c r="E11" s="69" t="s">
        <v>1</v>
      </c>
      <c r="F11" s="70"/>
      <c r="G11" s="65"/>
      <c r="H11" s="71"/>
      <c r="I11" s="72"/>
      <c r="J11" s="65"/>
      <c r="K11" s="71"/>
      <c r="L11" s="70"/>
      <c r="M11" s="65"/>
      <c r="N11" s="71"/>
      <c r="O11" s="70"/>
      <c r="P11" s="65"/>
      <c r="Q11" s="73"/>
      <c r="R11" s="72"/>
      <c r="S11" s="65"/>
      <c r="T11" s="71"/>
      <c r="U11" s="70" t="s">
        <v>636</v>
      </c>
      <c r="V11" s="65"/>
      <c r="W11" s="71"/>
      <c r="X11" s="70" t="s">
        <v>636</v>
      </c>
      <c r="Y11" s="65"/>
      <c r="Z11" s="71"/>
      <c r="AA11" s="70" t="s">
        <v>609</v>
      </c>
      <c r="AB11" s="65" t="s">
        <v>609</v>
      </c>
      <c r="AC11" s="71" t="s">
        <v>636</v>
      </c>
      <c r="AD11" s="70" t="s">
        <v>609</v>
      </c>
      <c r="AE11" s="65" t="s">
        <v>609</v>
      </c>
      <c r="AF11" s="71" t="s">
        <v>609</v>
      </c>
      <c r="AG11" s="74">
        <v>1.5</v>
      </c>
      <c r="AH11" s="75" t="s">
        <v>23</v>
      </c>
    </row>
    <row r="12" spans="1:34" s="21" customFormat="1" ht="17.25" customHeight="1" x14ac:dyDescent="0.25">
      <c r="A12" s="65" t="s">
        <v>66</v>
      </c>
      <c r="B12" s="66" t="s">
        <v>62</v>
      </c>
      <c r="C12" s="67" t="s">
        <v>65</v>
      </c>
      <c r="D12" s="68">
        <v>38069</v>
      </c>
      <c r="E12" s="69" t="s">
        <v>1</v>
      </c>
      <c r="F12" s="70"/>
      <c r="G12" s="65"/>
      <c r="H12" s="71"/>
      <c r="I12" s="72"/>
      <c r="J12" s="65"/>
      <c r="K12" s="71"/>
      <c r="L12" s="70"/>
      <c r="M12" s="65"/>
      <c r="N12" s="71"/>
      <c r="O12" s="70" t="s">
        <v>636</v>
      </c>
      <c r="P12" s="65"/>
      <c r="Q12" s="73"/>
      <c r="R12" s="72" t="s">
        <v>636</v>
      </c>
      <c r="S12" s="65"/>
      <c r="T12" s="71"/>
      <c r="U12" s="70" t="s">
        <v>636</v>
      </c>
      <c r="V12" s="65"/>
      <c r="W12" s="71"/>
      <c r="X12" s="70" t="s">
        <v>609</v>
      </c>
      <c r="Y12" s="65" t="s">
        <v>609</v>
      </c>
      <c r="Z12" s="71" t="s">
        <v>636</v>
      </c>
      <c r="AA12" s="70" t="s">
        <v>609</v>
      </c>
      <c r="AB12" s="65" t="s">
        <v>609</v>
      </c>
      <c r="AC12" s="71" t="s">
        <v>609</v>
      </c>
      <c r="AD12" s="70"/>
      <c r="AE12" s="65"/>
      <c r="AF12" s="71"/>
      <c r="AG12" s="74">
        <v>1.45</v>
      </c>
      <c r="AH12" s="75" t="s">
        <v>45</v>
      </c>
    </row>
    <row r="13" spans="1:34" s="21" customFormat="1" ht="17.25" customHeight="1" x14ac:dyDescent="0.25">
      <c r="A13" s="65" t="s">
        <v>67</v>
      </c>
      <c r="B13" s="66" t="s">
        <v>37</v>
      </c>
      <c r="C13" s="67" t="s">
        <v>481</v>
      </c>
      <c r="D13" s="68">
        <v>38361</v>
      </c>
      <c r="E13" s="69" t="s">
        <v>59</v>
      </c>
      <c r="F13" s="70"/>
      <c r="G13" s="65"/>
      <c r="H13" s="71"/>
      <c r="I13" s="72"/>
      <c r="J13" s="65"/>
      <c r="K13" s="71"/>
      <c r="L13" s="70" t="s">
        <v>636</v>
      </c>
      <c r="M13" s="65"/>
      <c r="N13" s="71"/>
      <c r="O13" s="70" t="s">
        <v>609</v>
      </c>
      <c r="P13" s="65" t="s">
        <v>636</v>
      </c>
      <c r="Q13" s="73"/>
      <c r="R13" s="72" t="s">
        <v>636</v>
      </c>
      <c r="S13" s="65"/>
      <c r="T13" s="71"/>
      <c r="U13" s="70" t="s">
        <v>609</v>
      </c>
      <c r="V13" s="65" t="s">
        <v>636</v>
      </c>
      <c r="W13" s="71"/>
      <c r="X13" s="70" t="s">
        <v>609</v>
      </c>
      <c r="Y13" s="65" t="s">
        <v>609</v>
      </c>
      <c r="Z13" s="71" t="s">
        <v>636</v>
      </c>
      <c r="AA13" s="70" t="s">
        <v>609</v>
      </c>
      <c r="AB13" s="65" t="s">
        <v>609</v>
      </c>
      <c r="AC13" s="71" t="s">
        <v>609</v>
      </c>
      <c r="AD13" s="70"/>
      <c r="AE13" s="65"/>
      <c r="AF13" s="71"/>
      <c r="AG13" s="74">
        <v>1.45</v>
      </c>
      <c r="AH13" s="75" t="s">
        <v>20</v>
      </c>
    </row>
    <row r="14" spans="1:34" s="21" customFormat="1" ht="17.25" customHeight="1" x14ac:dyDescent="0.25">
      <c r="A14" s="65" t="s">
        <v>68</v>
      </c>
      <c r="B14" s="66" t="s">
        <v>425</v>
      </c>
      <c r="C14" s="67" t="s">
        <v>426</v>
      </c>
      <c r="D14" s="68">
        <v>37623</v>
      </c>
      <c r="E14" s="69" t="s">
        <v>86</v>
      </c>
      <c r="F14" s="70" t="s">
        <v>636</v>
      </c>
      <c r="G14" s="65"/>
      <c r="H14" s="71"/>
      <c r="I14" s="72" t="s">
        <v>636</v>
      </c>
      <c r="J14" s="65"/>
      <c r="K14" s="71"/>
      <c r="L14" s="70" t="s">
        <v>636</v>
      </c>
      <c r="M14" s="65"/>
      <c r="N14" s="71"/>
      <c r="O14" s="70" t="s">
        <v>609</v>
      </c>
      <c r="P14" s="65" t="s">
        <v>636</v>
      </c>
      <c r="Q14" s="73"/>
      <c r="R14" s="72" t="s">
        <v>609</v>
      </c>
      <c r="S14" s="65" t="s">
        <v>609</v>
      </c>
      <c r="T14" s="71" t="s">
        <v>609</v>
      </c>
      <c r="U14" s="70"/>
      <c r="V14" s="65"/>
      <c r="W14" s="71"/>
      <c r="X14" s="70"/>
      <c r="Y14" s="65"/>
      <c r="Z14" s="71"/>
      <c r="AA14" s="70"/>
      <c r="AB14" s="65"/>
      <c r="AC14" s="71"/>
      <c r="AD14" s="70"/>
      <c r="AE14" s="65"/>
      <c r="AF14" s="71"/>
      <c r="AG14" s="74">
        <v>1.3</v>
      </c>
      <c r="AH14" s="75" t="s">
        <v>368</v>
      </c>
    </row>
    <row r="15" spans="1:34" s="21" customFormat="1" ht="17.25" customHeight="1" x14ac:dyDescent="0.25">
      <c r="A15" s="65"/>
      <c r="B15" s="66"/>
      <c r="C15" s="67"/>
      <c r="D15" s="68"/>
      <c r="E15" s="69"/>
      <c r="F15" s="70"/>
      <c r="G15" s="65"/>
      <c r="H15" s="71"/>
      <c r="I15" s="72"/>
      <c r="J15" s="65"/>
      <c r="K15" s="71"/>
      <c r="L15" s="70"/>
      <c r="M15" s="65"/>
      <c r="N15" s="71"/>
      <c r="O15" s="70"/>
      <c r="P15" s="65"/>
      <c r="Q15" s="73"/>
      <c r="R15" s="72"/>
      <c r="S15" s="65"/>
      <c r="T15" s="71"/>
      <c r="U15" s="70"/>
      <c r="V15" s="65"/>
      <c r="W15" s="71"/>
      <c r="X15" s="70"/>
      <c r="Y15" s="65"/>
      <c r="Z15" s="71"/>
      <c r="AA15" s="70"/>
      <c r="AB15" s="65"/>
      <c r="AC15" s="71"/>
      <c r="AD15" s="70"/>
      <c r="AE15" s="65"/>
      <c r="AF15" s="71"/>
      <c r="AG15" s="74"/>
      <c r="AH15" s="75"/>
    </row>
  </sheetData>
  <sortState ref="A11:AH14">
    <sortCondition descending="1" ref="AG11:AG14"/>
  </sortState>
  <mergeCells count="19">
    <mergeCell ref="A1:G1"/>
    <mergeCell ref="A2:G2"/>
    <mergeCell ref="A3:G3"/>
    <mergeCell ref="R9:T10"/>
    <mergeCell ref="AA9:AC10"/>
    <mergeCell ref="O9:Q10"/>
    <mergeCell ref="F9:H10"/>
    <mergeCell ref="E9:E10"/>
    <mergeCell ref="U9:W10"/>
    <mergeCell ref="L9:N10"/>
    <mergeCell ref="B9:B10"/>
    <mergeCell ref="A9:A10"/>
    <mergeCell ref="C9:C10"/>
    <mergeCell ref="D9:D10"/>
    <mergeCell ref="AH9:AH10"/>
    <mergeCell ref="AG9:AG10"/>
    <mergeCell ref="I9:K10"/>
    <mergeCell ref="X9:Z10"/>
    <mergeCell ref="AD9:AF10"/>
  </mergeCells>
  <phoneticPr fontId="44" type="noConversion"/>
  <printOptions horizontalCentered="1"/>
  <pageMargins left="0.15748031496062992" right="0.11811023622047245" top="0.51181102362204722" bottom="0.51181102362204722" header="0.51181102362204722" footer="0.39370078740157483"/>
  <pageSetup paperSize="9" orientation="landscape" horizont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 tint="-0.499984740745262"/>
  </sheetPr>
  <dimension ref="A1:AI14"/>
  <sheetViews>
    <sheetView zoomScaleNormal="100" workbookViewId="0">
      <selection activeCell="E11" sqref="E11"/>
    </sheetView>
  </sheetViews>
  <sheetFormatPr defaultColWidth="10.44140625" defaultRowHeight="13.2" x14ac:dyDescent="0.25"/>
  <cols>
    <col min="1" max="1" width="4.88671875" style="21" customWidth="1"/>
    <col min="2" max="2" width="8.88671875" style="21" customWidth="1"/>
    <col min="3" max="3" width="12.33203125" style="21" customWidth="1"/>
    <col min="4" max="4" width="10.109375" style="26" customWidth="1"/>
    <col min="5" max="5" width="10.44140625" style="25" customWidth="1"/>
    <col min="6" max="32" width="2.109375" style="24" customWidth="1"/>
    <col min="33" max="33" width="6.6640625" style="24" customWidth="1"/>
    <col min="34" max="34" width="6.6640625" style="23" customWidth="1"/>
    <col min="35" max="35" width="19.109375" style="22" customWidth="1"/>
    <col min="36" max="36" width="0" style="21" hidden="1" customWidth="1"/>
    <col min="37" max="16384" width="10.44140625" style="21"/>
  </cols>
  <sheetData>
    <row r="1" spans="1:35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35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35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AI3" s="19" t="s">
        <v>324</v>
      </c>
    </row>
    <row r="4" spans="1:35" s="52" customFormat="1" ht="12.75" customHeight="1" x14ac:dyDescent="0.35">
      <c r="A4" s="53"/>
      <c r="B4" s="53"/>
      <c r="C4" s="53"/>
      <c r="D4" s="53"/>
      <c r="E4" s="53"/>
      <c r="F4" s="53"/>
      <c r="G4" s="53"/>
      <c r="AI4" s="61" t="s">
        <v>1</v>
      </c>
    </row>
    <row r="5" spans="1:35" s="14" customFormat="1" ht="12.75" customHeight="1" x14ac:dyDescent="0.3">
      <c r="B5" s="18" t="s">
        <v>13</v>
      </c>
      <c r="D5" s="36" t="s">
        <v>27</v>
      </c>
      <c r="E5" s="60" t="s">
        <v>15</v>
      </c>
      <c r="AF5" s="17"/>
      <c r="AI5" s="62"/>
    </row>
    <row r="6" spans="1:35" s="14" customFormat="1" ht="8.25" customHeight="1" x14ac:dyDescent="0.25">
      <c r="E6" s="16"/>
      <c r="H6" s="15"/>
      <c r="K6" s="15"/>
      <c r="N6" s="15"/>
      <c r="Q6" s="15"/>
      <c r="T6" s="15"/>
      <c r="W6" s="15"/>
      <c r="Z6" s="15"/>
      <c r="AC6" s="15"/>
      <c r="AF6" s="15"/>
    </row>
    <row r="7" spans="1:35" ht="15.6" x14ac:dyDescent="0.3">
      <c r="B7" s="35" t="s">
        <v>347</v>
      </c>
      <c r="C7" s="34"/>
      <c r="D7" s="33"/>
      <c r="E7" s="32"/>
      <c r="F7" s="31"/>
      <c r="G7" s="31"/>
      <c r="H7" s="58"/>
      <c r="I7" s="2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I7" s="58" t="s">
        <v>12</v>
      </c>
    </row>
    <row r="8" spans="1:35" s="27" customFormat="1" ht="6" customHeight="1" x14ac:dyDescent="0.25">
      <c r="A8" s="54"/>
      <c r="B8" s="54"/>
      <c r="C8" s="54"/>
      <c r="D8" s="54"/>
      <c r="E8" s="57"/>
      <c r="F8" s="56"/>
      <c r="G8" s="55"/>
      <c r="H8" s="54"/>
      <c r="I8" s="56"/>
      <c r="J8" s="55"/>
      <c r="K8" s="54"/>
      <c r="L8" s="56"/>
      <c r="M8" s="55"/>
      <c r="N8" s="54"/>
      <c r="O8" s="56"/>
      <c r="P8" s="55"/>
      <c r="Q8" s="54"/>
      <c r="R8" s="56"/>
      <c r="S8" s="55"/>
      <c r="T8" s="54"/>
      <c r="U8" s="56"/>
      <c r="V8" s="55"/>
      <c r="W8" s="54"/>
      <c r="X8" s="56"/>
      <c r="Y8" s="55"/>
      <c r="Z8" s="54"/>
      <c r="AA8" s="56"/>
      <c r="AB8" s="55"/>
      <c r="AC8" s="54"/>
      <c r="AD8" s="56"/>
      <c r="AE8" s="55"/>
      <c r="AF8" s="54"/>
      <c r="AG8" s="54"/>
      <c r="AH8" s="54"/>
      <c r="AI8" s="54"/>
    </row>
    <row r="9" spans="1:35" ht="12.75" customHeight="1" x14ac:dyDescent="0.25">
      <c r="A9" s="882" t="s">
        <v>605</v>
      </c>
      <c r="B9" s="900" t="s">
        <v>11</v>
      </c>
      <c r="C9" s="902" t="s">
        <v>10</v>
      </c>
      <c r="D9" s="882" t="s">
        <v>30</v>
      </c>
      <c r="E9" s="898" t="s">
        <v>8</v>
      </c>
      <c r="F9" s="888" t="s">
        <v>627</v>
      </c>
      <c r="G9" s="889"/>
      <c r="H9" s="890"/>
      <c r="I9" s="888" t="s">
        <v>628</v>
      </c>
      <c r="J9" s="889"/>
      <c r="K9" s="890"/>
      <c r="L9" s="888" t="s">
        <v>629</v>
      </c>
      <c r="M9" s="889"/>
      <c r="N9" s="890"/>
      <c r="O9" s="888" t="s">
        <v>630</v>
      </c>
      <c r="P9" s="889"/>
      <c r="Q9" s="890"/>
      <c r="R9" s="888" t="s">
        <v>631</v>
      </c>
      <c r="S9" s="889"/>
      <c r="T9" s="890"/>
      <c r="U9" s="888" t="s">
        <v>632</v>
      </c>
      <c r="V9" s="889"/>
      <c r="W9" s="890"/>
      <c r="X9" s="888" t="s">
        <v>633</v>
      </c>
      <c r="Y9" s="889"/>
      <c r="Z9" s="890"/>
      <c r="AA9" s="888" t="s">
        <v>634</v>
      </c>
      <c r="AB9" s="889"/>
      <c r="AC9" s="890"/>
      <c r="AD9" s="888" t="s">
        <v>635</v>
      </c>
      <c r="AE9" s="889"/>
      <c r="AF9" s="890"/>
      <c r="AG9" s="894" t="s">
        <v>7</v>
      </c>
      <c r="AH9" s="896" t="s">
        <v>6</v>
      </c>
      <c r="AI9" s="894" t="s">
        <v>5</v>
      </c>
    </row>
    <row r="10" spans="1:35" ht="15.75" customHeight="1" x14ac:dyDescent="0.25">
      <c r="A10" s="883"/>
      <c r="B10" s="901"/>
      <c r="C10" s="903"/>
      <c r="D10" s="883"/>
      <c r="E10" s="899"/>
      <c r="F10" s="891"/>
      <c r="G10" s="892"/>
      <c r="H10" s="893"/>
      <c r="I10" s="891"/>
      <c r="J10" s="892"/>
      <c r="K10" s="893"/>
      <c r="L10" s="891"/>
      <c r="M10" s="892"/>
      <c r="N10" s="893"/>
      <c r="O10" s="891"/>
      <c r="P10" s="892"/>
      <c r="Q10" s="893"/>
      <c r="R10" s="891"/>
      <c r="S10" s="892"/>
      <c r="T10" s="893"/>
      <c r="U10" s="891"/>
      <c r="V10" s="892"/>
      <c r="W10" s="893"/>
      <c r="X10" s="891"/>
      <c r="Y10" s="892"/>
      <c r="Z10" s="893"/>
      <c r="AA10" s="891"/>
      <c r="AB10" s="892"/>
      <c r="AC10" s="893"/>
      <c r="AD10" s="891"/>
      <c r="AE10" s="892"/>
      <c r="AF10" s="893"/>
      <c r="AG10" s="895"/>
      <c r="AH10" s="897"/>
      <c r="AI10" s="895"/>
    </row>
    <row r="11" spans="1:35" ht="17.25" customHeight="1" x14ac:dyDescent="0.25">
      <c r="A11" s="76">
        <v>1</v>
      </c>
      <c r="B11" s="66" t="s">
        <v>34</v>
      </c>
      <c r="C11" s="67" t="s">
        <v>35</v>
      </c>
      <c r="D11" s="68">
        <v>37408</v>
      </c>
      <c r="E11" s="77" t="s">
        <v>57</v>
      </c>
      <c r="F11" s="78"/>
      <c r="G11" s="79"/>
      <c r="H11" s="80"/>
      <c r="I11" s="78"/>
      <c r="J11" s="79"/>
      <c r="K11" s="80"/>
      <c r="L11" s="72"/>
      <c r="M11" s="65"/>
      <c r="N11" s="71"/>
      <c r="O11" s="72" t="s">
        <v>636</v>
      </c>
      <c r="P11" s="79"/>
      <c r="Q11" s="80"/>
      <c r="R11" s="72" t="s">
        <v>636</v>
      </c>
      <c r="S11" s="65"/>
      <c r="T11" s="71"/>
      <c r="U11" s="72" t="s">
        <v>636</v>
      </c>
      <c r="V11" s="65"/>
      <c r="W11" s="71"/>
      <c r="X11" s="72" t="s">
        <v>636</v>
      </c>
      <c r="Y11" s="65"/>
      <c r="Z11" s="71"/>
      <c r="AA11" s="72" t="s">
        <v>609</v>
      </c>
      <c r="AB11" s="65" t="s">
        <v>609</v>
      </c>
      <c r="AC11" s="71" t="s">
        <v>636</v>
      </c>
      <c r="AD11" s="78" t="s">
        <v>609</v>
      </c>
      <c r="AE11" s="79" t="s">
        <v>609</v>
      </c>
      <c r="AF11" s="80" t="s">
        <v>609</v>
      </c>
      <c r="AG11" s="74">
        <v>1.7</v>
      </c>
      <c r="AH11" s="76" t="str">
        <f>IF(ISBLANK(AG11),"",IF(AG11&gt;=1.75,"KSM",IF(AG11&gt;=1.65,"I A",IF(AG11&gt;=1.5,"II A",IF(AG11&gt;=1.39,"III A",IF(AG11&gt;=1.3,"I JA",IF(AG11&gt;=1.22,"II JA",IF(AG11&gt;=1.15,"III JA"))))))))</f>
        <v>I A</v>
      </c>
      <c r="AI11" s="75" t="s">
        <v>21</v>
      </c>
    </row>
    <row r="12" spans="1:35" ht="17.25" customHeight="1" x14ac:dyDescent="0.25">
      <c r="A12" s="76">
        <v>2</v>
      </c>
      <c r="B12" s="66" t="s">
        <v>476</v>
      </c>
      <c r="C12" s="67" t="s">
        <v>477</v>
      </c>
      <c r="D12" s="68">
        <v>36980</v>
      </c>
      <c r="E12" s="77" t="s">
        <v>86</v>
      </c>
      <c r="F12" s="78"/>
      <c r="G12" s="79"/>
      <c r="H12" s="80"/>
      <c r="I12" s="78"/>
      <c r="J12" s="79"/>
      <c r="K12" s="80"/>
      <c r="L12" s="72" t="s">
        <v>636</v>
      </c>
      <c r="M12" s="65"/>
      <c r="N12" s="71"/>
      <c r="O12" s="72" t="s">
        <v>636</v>
      </c>
      <c r="P12" s="79"/>
      <c r="Q12" s="80"/>
      <c r="R12" s="72" t="s">
        <v>636</v>
      </c>
      <c r="S12" s="65"/>
      <c r="T12" s="71"/>
      <c r="U12" s="72" t="s">
        <v>609</v>
      </c>
      <c r="V12" s="65" t="s">
        <v>609</v>
      </c>
      <c r="W12" s="71" t="s">
        <v>609</v>
      </c>
      <c r="X12" s="72"/>
      <c r="Y12" s="65"/>
      <c r="Z12" s="71"/>
      <c r="AA12" s="72"/>
      <c r="AB12" s="65"/>
      <c r="AC12" s="71"/>
      <c r="AD12" s="78"/>
      <c r="AE12" s="79"/>
      <c r="AF12" s="80"/>
      <c r="AG12" s="74">
        <v>1.55</v>
      </c>
      <c r="AH12" s="76" t="str">
        <f>IF(ISBLANK(AG12),"",IF(AG12&gt;=1.75,"KSM",IF(AG12&gt;=1.65,"I A",IF(AG12&gt;=1.5,"II A",IF(AG12&gt;=1.39,"III A",IF(AG12&gt;=1.3,"I JA",IF(AG12&gt;=1.22,"II JA",IF(AG12&gt;=1.15,"III JA"))))))))</f>
        <v>II A</v>
      </c>
      <c r="AI12" s="75" t="s">
        <v>478</v>
      </c>
    </row>
    <row r="13" spans="1:35" ht="17.25" customHeight="1" x14ac:dyDescent="0.25">
      <c r="A13" s="76">
        <v>3</v>
      </c>
      <c r="B13" s="66" t="s">
        <v>24</v>
      </c>
      <c r="C13" s="67" t="s">
        <v>33</v>
      </c>
      <c r="D13" s="68">
        <v>37268</v>
      </c>
      <c r="E13" s="77" t="s">
        <v>59</v>
      </c>
      <c r="F13" s="78" t="s">
        <v>636</v>
      </c>
      <c r="G13" s="79"/>
      <c r="H13" s="80"/>
      <c r="I13" s="78" t="s">
        <v>636</v>
      </c>
      <c r="J13" s="79"/>
      <c r="K13" s="80"/>
      <c r="L13" s="72" t="s">
        <v>636</v>
      </c>
      <c r="M13" s="65"/>
      <c r="N13" s="71"/>
      <c r="O13" s="72" t="s">
        <v>636</v>
      </c>
      <c r="P13" s="79"/>
      <c r="Q13" s="80"/>
      <c r="R13" s="72" t="s">
        <v>609</v>
      </c>
      <c r="S13" s="65" t="s">
        <v>609</v>
      </c>
      <c r="T13" s="71" t="s">
        <v>609</v>
      </c>
      <c r="U13" s="72"/>
      <c r="V13" s="65"/>
      <c r="W13" s="71"/>
      <c r="X13" s="72"/>
      <c r="Y13" s="65"/>
      <c r="Z13" s="71"/>
      <c r="AA13" s="72"/>
      <c r="AB13" s="65"/>
      <c r="AC13" s="71"/>
      <c r="AD13" s="78"/>
      <c r="AE13" s="79"/>
      <c r="AF13" s="80"/>
      <c r="AG13" s="74">
        <v>1.5</v>
      </c>
      <c r="AH13" s="76" t="str">
        <f>IF(ISBLANK(AG13),"",IF(AG13&gt;=1.75,"KSM",IF(AG13&gt;=1.65,"I A",IF(AG13&gt;=1.5,"II A",IF(AG13&gt;=1.39,"III A",IF(AG13&gt;=1.3,"I JA",IF(AG13&gt;=1.22,"II JA",IF(AG13&gt;=1.15,"III JA"))))))))</f>
        <v>II A</v>
      </c>
      <c r="AI13" s="75" t="s">
        <v>20</v>
      </c>
    </row>
    <row r="14" spans="1:35" ht="17.25" customHeight="1" x14ac:dyDescent="0.25">
      <c r="A14" s="76"/>
      <c r="B14" s="66"/>
      <c r="C14" s="67"/>
      <c r="D14" s="68"/>
      <c r="E14" s="77"/>
      <c r="F14" s="78"/>
      <c r="G14" s="79"/>
      <c r="H14" s="80"/>
      <c r="I14" s="78"/>
      <c r="J14" s="79"/>
      <c r="K14" s="80"/>
      <c r="L14" s="72"/>
      <c r="M14" s="65"/>
      <c r="N14" s="71"/>
      <c r="O14" s="72"/>
      <c r="P14" s="79"/>
      <c r="Q14" s="80"/>
      <c r="R14" s="72"/>
      <c r="S14" s="65"/>
      <c r="T14" s="71"/>
      <c r="U14" s="72"/>
      <c r="V14" s="65"/>
      <c r="W14" s="71"/>
      <c r="X14" s="72"/>
      <c r="Y14" s="65"/>
      <c r="Z14" s="71"/>
      <c r="AA14" s="72"/>
      <c r="AB14" s="65"/>
      <c r="AC14" s="71"/>
      <c r="AD14" s="78"/>
      <c r="AE14" s="79"/>
      <c r="AF14" s="80"/>
      <c r="AG14" s="74"/>
      <c r="AH14" s="76" t="str">
        <f t="shared" ref="AH14" si="0">IF(ISBLANK(AG14),"",IF(AG14&gt;=1.75,"KSM",IF(AG14&gt;=1.65,"I A",IF(AG14&gt;=1.5,"II A",IF(AG14&gt;=1.39,"III A",IF(AG14&gt;=1.3,"I JA",IF(AG14&gt;=1.22,"II JA",IF(AG14&gt;=1.15,"III JA"))))))))</f>
        <v/>
      </c>
      <c r="AI14" s="75"/>
    </row>
  </sheetData>
  <sortState ref="A11:AI13">
    <sortCondition descending="1" ref="AG11:AG13"/>
  </sortState>
  <mergeCells count="20">
    <mergeCell ref="E9:E10"/>
    <mergeCell ref="A1:G1"/>
    <mergeCell ref="A2:G2"/>
    <mergeCell ref="A3:G3"/>
    <mergeCell ref="A9:A10"/>
    <mergeCell ref="B9:B10"/>
    <mergeCell ref="C9:C10"/>
    <mergeCell ref="D9:D10"/>
    <mergeCell ref="R9:T10"/>
    <mergeCell ref="U9:W10"/>
    <mergeCell ref="X9:Z10"/>
    <mergeCell ref="F9:H10"/>
    <mergeCell ref="AI9:AI10"/>
    <mergeCell ref="AG9:AG10"/>
    <mergeCell ref="AH9:AH10"/>
    <mergeCell ref="AA9:AC10"/>
    <mergeCell ref="AD9:AF10"/>
    <mergeCell ref="O9:Q10"/>
    <mergeCell ref="I9:K10"/>
    <mergeCell ref="L9:N10"/>
  </mergeCells>
  <phoneticPr fontId="44" type="noConversion"/>
  <printOptions horizontalCentered="1"/>
  <pageMargins left="0.14000000000000001" right="0.14000000000000001" top="0.35433070866141736" bottom="0.35433070866141736" header="0.51181102362204722" footer="0.39370078740157483"/>
  <pageSetup paperSize="9" orientation="landscape" horizontalDpi="4294967292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8" tint="-0.499984740745262"/>
  </sheetPr>
  <dimension ref="A1:AJ14"/>
  <sheetViews>
    <sheetView zoomScaleNormal="100" workbookViewId="0">
      <selection activeCell="D11" sqref="D11"/>
    </sheetView>
  </sheetViews>
  <sheetFormatPr defaultColWidth="10.44140625" defaultRowHeight="13.2" x14ac:dyDescent="0.25"/>
  <cols>
    <col min="1" max="1" width="4.5546875" style="45" customWidth="1"/>
    <col min="2" max="2" width="9.6640625" style="45" customWidth="1"/>
    <col min="3" max="3" width="13.6640625" style="45" customWidth="1"/>
    <col min="4" max="4" width="9.33203125" style="48" customWidth="1"/>
    <col min="5" max="5" width="10.5546875" style="48" customWidth="1"/>
    <col min="6" max="32" width="2.109375" style="50" customWidth="1"/>
    <col min="33" max="33" width="6.6640625" style="46" customWidth="1"/>
    <col min="34" max="34" width="5.88671875" style="47" customWidth="1"/>
    <col min="35" max="35" width="20.6640625" style="46" customWidth="1"/>
    <col min="36" max="36" width="3.33203125" style="45" hidden="1" customWidth="1"/>
    <col min="37" max="16384" width="10.44140625" style="45"/>
  </cols>
  <sheetData>
    <row r="1" spans="1:35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35" s="52" customFormat="1" ht="20.399999999999999" x14ac:dyDescent="0.35">
      <c r="A2" s="92" t="s">
        <v>0</v>
      </c>
      <c r="B2" s="92"/>
      <c r="C2" s="92"/>
      <c r="D2" s="92"/>
      <c r="E2" s="92"/>
      <c r="F2" s="92"/>
      <c r="G2" s="92"/>
      <c r="H2" s="145"/>
    </row>
    <row r="3" spans="1:35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AI3" s="19" t="s">
        <v>324</v>
      </c>
    </row>
    <row r="4" spans="1:35" s="52" customFormat="1" ht="12.75" customHeight="1" x14ac:dyDescent="0.35">
      <c r="A4" s="144"/>
      <c r="B4" s="144"/>
      <c r="C4" s="144"/>
      <c r="D4" s="144"/>
      <c r="E4" s="144"/>
      <c r="F4" s="144"/>
      <c r="G4" s="144"/>
      <c r="AI4" s="61" t="s">
        <v>1</v>
      </c>
    </row>
    <row r="5" spans="1:35" s="14" customFormat="1" ht="12.75" customHeight="1" x14ac:dyDescent="0.3">
      <c r="B5" s="63" t="s">
        <v>13</v>
      </c>
      <c r="D5" s="51" t="s">
        <v>28</v>
      </c>
      <c r="E5" s="63" t="s">
        <v>16</v>
      </c>
      <c r="G5" s="51"/>
      <c r="J5" s="51"/>
      <c r="K5" s="44"/>
      <c r="M5" s="51"/>
      <c r="N5" s="44"/>
      <c r="P5" s="51"/>
      <c r="Q5" s="44"/>
      <c r="S5" s="51"/>
      <c r="T5" s="44"/>
      <c r="V5" s="51"/>
      <c r="W5" s="44"/>
      <c r="Y5" s="51"/>
      <c r="Z5" s="44"/>
      <c r="AB5" s="51"/>
      <c r="AC5" s="44"/>
      <c r="AE5" s="51"/>
      <c r="AF5" s="44"/>
      <c r="AI5" s="62"/>
    </row>
    <row r="6" spans="1:35" s="14" customFormat="1" ht="8.25" customHeight="1" x14ac:dyDescent="0.25">
      <c r="E6" s="16"/>
      <c r="H6" s="51"/>
      <c r="K6" s="51"/>
      <c r="N6" s="51"/>
      <c r="Q6" s="51"/>
      <c r="T6" s="51"/>
      <c r="W6" s="51"/>
      <c r="Z6" s="51"/>
      <c r="AC6" s="51"/>
      <c r="AF6" s="51"/>
    </row>
    <row r="7" spans="1:35" ht="15.6" x14ac:dyDescent="0.3">
      <c r="B7" s="35" t="s">
        <v>601</v>
      </c>
      <c r="C7" s="33"/>
      <c r="D7" s="33"/>
      <c r="E7" s="32"/>
      <c r="F7" s="40"/>
      <c r="G7" s="40"/>
      <c r="H7" s="40"/>
      <c r="I7" s="40"/>
      <c r="J7" s="40"/>
      <c r="K7" s="40"/>
      <c r="L7" s="40"/>
      <c r="M7" s="45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I7" s="59" t="s">
        <v>12</v>
      </c>
    </row>
    <row r="8" spans="1:35" s="27" customFormat="1" ht="6" customHeight="1" x14ac:dyDescent="0.25">
      <c r="E8" s="30"/>
      <c r="F8" s="29"/>
      <c r="G8" s="28"/>
      <c r="I8" s="29"/>
      <c r="J8" s="28"/>
      <c r="L8" s="29"/>
      <c r="M8" s="28"/>
      <c r="O8" s="29"/>
      <c r="P8" s="28"/>
      <c r="R8" s="29"/>
      <c r="S8" s="28"/>
      <c r="U8" s="29"/>
      <c r="V8" s="28"/>
      <c r="X8" s="29"/>
      <c r="Y8" s="28"/>
      <c r="AA8" s="29"/>
      <c r="AB8" s="28"/>
      <c r="AD8" s="29"/>
      <c r="AE8" s="28"/>
    </row>
    <row r="9" spans="1:35" s="49" customFormat="1" ht="12.75" customHeight="1" x14ac:dyDescent="0.25">
      <c r="A9" s="882" t="s">
        <v>605</v>
      </c>
      <c r="B9" s="910" t="s">
        <v>11</v>
      </c>
      <c r="C9" s="912" t="s">
        <v>10</v>
      </c>
      <c r="D9" s="882" t="s">
        <v>30</v>
      </c>
      <c r="E9" s="914" t="s">
        <v>8</v>
      </c>
      <c r="F9" s="904" t="s">
        <v>663</v>
      </c>
      <c r="G9" s="905"/>
      <c r="H9" s="906"/>
      <c r="I9" s="905" t="s">
        <v>664</v>
      </c>
      <c r="J9" s="905"/>
      <c r="K9" s="905"/>
      <c r="L9" s="904" t="s">
        <v>627</v>
      </c>
      <c r="M9" s="905"/>
      <c r="N9" s="906"/>
      <c r="O9" s="905" t="s">
        <v>628</v>
      </c>
      <c r="P9" s="905"/>
      <c r="Q9" s="905"/>
      <c r="R9" s="904" t="s">
        <v>629</v>
      </c>
      <c r="S9" s="905"/>
      <c r="T9" s="906"/>
      <c r="U9" s="905" t="s">
        <v>630</v>
      </c>
      <c r="V9" s="905"/>
      <c r="W9" s="905"/>
      <c r="X9" s="904" t="s">
        <v>631</v>
      </c>
      <c r="Y9" s="905"/>
      <c r="Z9" s="906"/>
      <c r="AA9" s="905" t="s">
        <v>632</v>
      </c>
      <c r="AB9" s="905"/>
      <c r="AC9" s="905"/>
      <c r="AD9" s="904" t="s">
        <v>633</v>
      </c>
      <c r="AE9" s="905"/>
      <c r="AF9" s="906"/>
      <c r="AG9" s="918" t="s">
        <v>7</v>
      </c>
      <c r="AH9" s="920" t="s">
        <v>6</v>
      </c>
      <c r="AI9" s="916" t="s">
        <v>5</v>
      </c>
    </row>
    <row r="10" spans="1:35" s="49" customFormat="1" x14ac:dyDescent="0.25">
      <c r="A10" s="883"/>
      <c r="B10" s="911"/>
      <c r="C10" s="913"/>
      <c r="D10" s="883"/>
      <c r="E10" s="915"/>
      <c r="F10" s="907"/>
      <c r="G10" s="908"/>
      <c r="H10" s="909"/>
      <c r="I10" s="908"/>
      <c r="J10" s="908"/>
      <c r="K10" s="908"/>
      <c r="L10" s="907"/>
      <c r="M10" s="908"/>
      <c r="N10" s="909"/>
      <c r="O10" s="908"/>
      <c r="P10" s="908"/>
      <c r="Q10" s="908"/>
      <c r="R10" s="907"/>
      <c r="S10" s="908"/>
      <c r="T10" s="909"/>
      <c r="U10" s="908"/>
      <c r="V10" s="908"/>
      <c r="W10" s="908"/>
      <c r="X10" s="907"/>
      <c r="Y10" s="908"/>
      <c r="Z10" s="909"/>
      <c r="AA10" s="908"/>
      <c r="AB10" s="908"/>
      <c r="AC10" s="908"/>
      <c r="AD10" s="907"/>
      <c r="AE10" s="908"/>
      <c r="AF10" s="909"/>
      <c r="AG10" s="919"/>
      <c r="AH10" s="921"/>
      <c r="AI10" s="917"/>
    </row>
    <row r="11" spans="1:35" ht="17.25" customHeight="1" x14ac:dyDescent="0.25">
      <c r="A11" s="85">
        <v>1</v>
      </c>
      <c r="B11" s="86" t="s">
        <v>132</v>
      </c>
      <c r="C11" s="87" t="s">
        <v>588</v>
      </c>
      <c r="D11" s="88">
        <v>37677</v>
      </c>
      <c r="E11" s="89" t="s">
        <v>59</v>
      </c>
      <c r="F11" s="81"/>
      <c r="G11" s="82"/>
      <c r="H11" s="83"/>
      <c r="I11" s="81"/>
      <c r="J11" s="82"/>
      <c r="K11" s="83"/>
      <c r="L11" s="81"/>
      <c r="M11" s="82"/>
      <c r="N11" s="83"/>
      <c r="O11" s="81"/>
      <c r="P11" s="82"/>
      <c r="Q11" s="83"/>
      <c r="R11" s="81" t="s">
        <v>636</v>
      </c>
      <c r="S11" s="82"/>
      <c r="T11" s="83"/>
      <c r="U11" s="81" t="s">
        <v>636</v>
      </c>
      <c r="V11" s="82"/>
      <c r="W11" s="83"/>
      <c r="X11" s="81" t="s">
        <v>609</v>
      </c>
      <c r="Y11" s="82" t="s">
        <v>636</v>
      </c>
      <c r="Z11" s="83"/>
      <c r="AA11" s="81" t="s">
        <v>609</v>
      </c>
      <c r="AB11" s="82" t="s">
        <v>609</v>
      </c>
      <c r="AC11" s="83" t="s">
        <v>609</v>
      </c>
      <c r="AD11" s="81"/>
      <c r="AE11" s="82"/>
      <c r="AF11" s="83"/>
      <c r="AG11" s="84">
        <v>1.55</v>
      </c>
      <c r="AH11" s="90" t="str">
        <f t="shared" ref="AH11:AH14" si="0">IF(ISBLANK(AG11),"",IF(AG11&gt;=2.03,"KSM",IF(AG11&gt;=1.9,"I A",IF(AG11&gt;=1.75,"II A",IF(AG11&gt;=1.6,"III A",IF(AG11&gt;=1.47,"I JA",IF(AG11&gt;=1.35,"II JA",IF(AG11&gt;=1.25,"III JA"))))))))</f>
        <v>I JA</v>
      </c>
      <c r="AI11" s="91" t="s">
        <v>20</v>
      </c>
    </row>
    <row r="12" spans="1:35" ht="16.2" customHeight="1" x14ac:dyDescent="0.25">
      <c r="A12" s="85">
        <v>2</v>
      </c>
      <c r="B12" s="86" t="s">
        <v>590</v>
      </c>
      <c r="C12" s="87" t="s">
        <v>591</v>
      </c>
      <c r="D12" s="88">
        <v>38243</v>
      </c>
      <c r="E12" s="89" t="s">
        <v>57</v>
      </c>
      <c r="F12" s="81" t="s">
        <v>636</v>
      </c>
      <c r="G12" s="82"/>
      <c r="H12" s="83"/>
      <c r="I12" s="81" t="s">
        <v>636</v>
      </c>
      <c r="J12" s="82"/>
      <c r="K12" s="83"/>
      <c r="L12" s="81" t="s">
        <v>636</v>
      </c>
      <c r="M12" s="82"/>
      <c r="N12" s="83"/>
      <c r="O12" s="81" t="s">
        <v>636</v>
      </c>
      <c r="P12" s="82"/>
      <c r="Q12" s="83"/>
      <c r="R12" s="81" t="s">
        <v>636</v>
      </c>
      <c r="S12" s="82"/>
      <c r="T12" s="83"/>
      <c r="U12" s="81" t="s">
        <v>609</v>
      </c>
      <c r="V12" s="82" t="s">
        <v>636</v>
      </c>
      <c r="W12" s="83"/>
      <c r="X12" s="81" t="s">
        <v>609</v>
      </c>
      <c r="Y12" s="82" t="s">
        <v>609</v>
      </c>
      <c r="Z12" s="83" t="s">
        <v>636</v>
      </c>
      <c r="AA12" s="81" t="s">
        <v>609</v>
      </c>
      <c r="AB12" s="82" t="s">
        <v>609</v>
      </c>
      <c r="AC12" s="83" t="s">
        <v>609</v>
      </c>
      <c r="AD12" s="81"/>
      <c r="AE12" s="82"/>
      <c r="AF12" s="83"/>
      <c r="AG12" s="84">
        <v>1.55</v>
      </c>
      <c r="AH12" s="90" t="str">
        <f>IF(ISBLANK(AG12),"",IF(AG12&gt;=2.03,"KSM",IF(AG12&gt;=1.9,"I A",IF(AG12&gt;=1.75,"II A",IF(AG12&gt;=1.6,"III A",IF(AG12&gt;=1.47,"I JA",IF(AG12&gt;=1.35,"II JA",IF(AG12&gt;=1.25,"III JA"))))))))</f>
        <v>I JA</v>
      </c>
      <c r="AI12" s="91" t="s">
        <v>592</v>
      </c>
    </row>
    <row r="13" spans="1:35" ht="17.25" customHeight="1" x14ac:dyDescent="0.25">
      <c r="A13" s="85">
        <v>3</v>
      </c>
      <c r="B13" s="86" t="s">
        <v>44</v>
      </c>
      <c r="C13" s="87" t="s">
        <v>73</v>
      </c>
      <c r="D13" s="88">
        <v>37624</v>
      </c>
      <c r="E13" s="89" t="s">
        <v>26</v>
      </c>
      <c r="F13" s="81"/>
      <c r="G13" s="82"/>
      <c r="H13" s="83"/>
      <c r="I13" s="81"/>
      <c r="J13" s="82"/>
      <c r="K13" s="83"/>
      <c r="L13" s="81"/>
      <c r="M13" s="82"/>
      <c r="N13" s="83"/>
      <c r="O13" s="81" t="s">
        <v>636</v>
      </c>
      <c r="P13" s="82"/>
      <c r="Q13" s="83"/>
      <c r="R13" s="81" t="s">
        <v>609</v>
      </c>
      <c r="S13" s="82" t="s">
        <v>609</v>
      </c>
      <c r="T13" s="83" t="s">
        <v>636</v>
      </c>
      <c r="U13" s="81" t="s">
        <v>609</v>
      </c>
      <c r="V13" s="82" t="s">
        <v>609</v>
      </c>
      <c r="W13" s="83" t="s">
        <v>609</v>
      </c>
      <c r="X13" s="81"/>
      <c r="Y13" s="82"/>
      <c r="Z13" s="83"/>
      <c r="AA13" s="81"/>
      <c r="AB13" s="82"/>
      <c r="AC13" s="83"/>
      <c r="AD13" s="81"/>
      <c r="AE13" s="82"/>
      <c r="AF13" s="83"/>
      <c r="AG13" s="84">
        <v>1.45</v>
      </c>
      <c r="AH13" s="90" t="str">
        <f>IF(ISBLANK(AG13),"",IF(AG13&gt;=2.03,"KSM",IF(AG13&gt;=1.9,"I A",IF(AG13&gt;=1.75,"II A",IF(AG13&gt;=1.6,"III A",IF(AG13&gt;=1.47,"I JA",IF(AG13&gt;=1.35,"II JA",IF(AG13&gt;=1.25,"III JA"))))))))</f>
        <v>II JA</v>
      </c>
      <c r="AI13" s="91" t="s">
        <v>60</v>
      </c>
    </row>
    <row r="14" spans="1:35" ht="17.25" customHeight="1" x14ac:dyDescent="0.25">
      <c r="A14" s="85">
        <v>4</v>
      </c>
      <c r="B14" s="86" t="s">
        <v>515</v>
      </c>
      <c r="C14" s="87" t="s">
        <v>589</v>
      </c>
      <c r="D14" s="88">
        <v>38169</v>
      </c>
      <c r="E14" s="89" t="s">
        <v>1</v>
      </c>
      <c r="F14" s="81"/>
      <c r="G14" s="82"/>
      <c r="H14" s="83"/>
      <c r="I14" s="81"/>
      <c r="J14" s="82"/>
      <c r="K14" s="83"/>
      <c r="L14" s="81" t="s">
        <v>636</v>
      </c>
      <c r="M14" s="82"/>
      <c r="N14" s="83"/>
      <c r="O14" s="81" t="s">
        <v>636</v>
      </c>
      <c r="P14" s="82"/>
      <c r="Q14" s="83"/>
      <c r="R14" s="81" t="s">
        <v>609</v>
      </c>
      <c r="S14" s="82" t="s">
        <v>609</v>
      </c>
      <c r="T14" s="83" t="s">
        <v>609</v>
      </c>
      <c r="U14" s="81"/>
      <c r="V14" s="82"/>
      <c r="W14" s="83"/>
      <c r="X14" s="81"/>
      <c r="Y14" s="82"/>
      <c r="Z14" s="83"/>
      <c r="AA14" s="81"/>
      <c r="AB14" s="82"/>
      <c r="AC14" s="83"/>
      <c r="AD14" s="81"/>
      <c r="AE14" s="82"/>
      <c r="AF14" s="83"/>
      <c r="AG14" s="84">
        <v>1.4</v>
      </c>
      <c r="AH14" s="90" t="str">
        <f t="shared" si="0"/>
        <v>II JA</v>
      </c>
      <c r="AI14" s="91" t="s">
        <v>45</v>
      </c>
    </row>
  </sheetData>
  <mergeCells count="19">
    <mergeCell ref="AI9:AI10"/>
    <mergeCell ref="AG9:AG10"/>
    <mergeCell ref="AH9:AH10"/>
    <mergeCell ref="U9:W10"/>
    <mergeCell ref="X9:Z10"/>
    <mergeCell ref="AA9:AC10"/>
    <mergeCell ref="A1:G1"/>
    <mergeCell ref="A3:G3"/>
    <mergeCell ref="AD9:AF10"/>
    <mergeCell ref="L9:N10"/>
    <mergeCell ref="A9:A10"/>
    <mergeCell ref="B9:B10"/>
    <mergeCell ref="C9:C10"/>
    <mergeCell ref="F9:H10"/>
    <mergeCell ref="D9:D10"/>
    <mergeCell ref="I9:K10"/>
    <mergeCell ref="E9:E10"/>
    <mergeCell ref="O9:Q10"/>
    <mergeCell ref="R9:T10"/>
  </mergeCells>
  <phoneticPr fontId="44" type="noConversion"/>
  <printOptions horizontalCentered="1"/>
  <pageMargins left="0.22" right="0.14000000000000001" top="0.35433070866141736" bottom="0.35433070866141736" header="0.51181102362204722" footer="0.39370078740157483"/>
  <pageSetup paperSize="9" orientation="landscape" horizontalDpi="4294967292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7"/>
  <sheetViews>
    <sheetView showZeros="0" topLeftCell="A2" zoomScaleNormal="100" workbookViewId="0">
      <selection activeCell="J20" sqref="J20"/>
    </sheetView>
  </sheetViews>
  <sheetFormatPr defaultColWidth="10.44140625" defaultRowHeight="13.2" x14ac:dyDescent="0.25"/>
  <cols>
    <col min="1" max="1" width="5.109375" style="147" customWidth="1"/>
    <col min="2" max="2" width="13.6640625" style="147" customWidth="1"/>
    <col min="3" max="3" width="12.88671875" style="147" customWidth="1"/>
    <col min="4" max="4" width="10.6640625" style="146" customWidth="1"/>
    <col min="5" max="5" width="14.5546875" style="147" customWidth="1"/>
    <col min="6" max="11" width="6.44140625" style="146" customWidth="1"/>
    <col min="12" max="12" width="6.44140625" style="426" customWidth="1"/>
    <col min="13" max="13" width="6.44140625" style="428" customWidth="1"/>
    <col min="14" max="14" width="22.33203125" style="147" customWidth="1"/>
    <col min="15" max="15" width="3.109375" style="147" hidden="1" customWidth="1"/>
    <col min="16" max="16" width="0" style="147" hidden="1" customWidth="1"/>
    <col min="17" max="16384" width="10.44140625" style="147"/>
  </cols>
  <sheetData>
    <row r="1" spans="1:22" s="52" customFormat="1" ht="12.75" hidden="1" customHeight="1" x14ac:dyDescent="0.35">
      <c r="A1" s="732"/>
      <c r="B1" s="732"/>
      <c r="C1" s="732"/>
      <c r="D1" s="732"/>
      <c r="E1" s="732"/>
      <c r="F1" s="732"/>
      <c r="G1" s="732"/>
      <c r="N1" s="61" t="s">
        <v>1</v>
      </c>
    </row>
    <row r="2" spans="1:22" s="52" customFormat="1" ht="20.399999999999999" x14ac:dyDescent="0.35">
      <c r="A2" s="855" t="s">
        <v>325</v>
      </c>
      <c r="B2" s="855"/>
      <c r="C2" s="855"/>
      <c r="D2" s="855"/>
      <c r="E2" s="855"/>
      <c r="F2" s="855"/>
      <c r="G2" s="855"/>
    </row>
    <row r="3" spans="1:22" s="52" customFormat="1" ht="20.399999999999999" x14ac:dyDescent="0.35">
      <c r="A3" s="855" t="s">
        <v>0</v>
      </c>
      <c r="B3" s="855"/>
      <c r="C3" s="855"/>
      <c r="D3" s="855"/>
      <c r="E3" s="855"/>
      <c r="F3" s="855"/>
      <c r="G3" s="855"/>
    </row>
    <row r="4" spans="1:22" s="52" customFormat="1" ht="20.399999999999999" x14ac:dyDescent="0.35">
      <c r="A4" s="855" t="s">
        <v>2</v>
      </c>
      <c r="B4" s="855"/>
      <c r="C4" s="855"/>
      <c r="D4" s="855"/>
      <c r="E4" s="855"/>
      <c r="F4" s="855"/>
      <c r="G4" s="855"/>
      <c r="N4" s="19" t="s">
        <v>324</v>
      </c>
    </row>
    <row r="5" spans="1:22" s="52" customFormat="1" ht="12.75" customHeight="1" x14ac:dyDescent="0.35">
      <c r="A5" s="732"/>
      <c r="B5" s="732"/>
      <c r="C5" s="732"/>
      <c r="D5" s="258"/>
      <c r="E5" s="732"/>
      <c r="F5" s="732"/>
      <c r="G5" s="732"/>
      <c r="N5" s="61" t="s">
        <v>1</v>
      </c>
    </row>
    <row r="6" spans="1:22" s="14" customFormat="1" ht="12.75" customHeight="1" x14ac:dyDescent="0.25">
      <c r="B6" s="437" t="s">
        <v>240</v>
      </c>
      <c r="D6" s="436" t="s">
        <v>239</v>
      </c>
      <c r="G6" s="435"/>
      <c r="H6" s="15"/>
      <c r="N6" s="166"/>
    </row>
    <row r="7" spans="1:22" s="14" customFormat="1" ht="8.25" customHeight="1" x14ac:dyDescent="0.25">
      <c r="E7" s="16"/>
      <c r="H7" s="15"/>
    </row>
    <row r="8" spans="1:22" ht="15.75" customHeight="1" thickBot="1" x14ac:dyDescent="0.35">
      <c r="B8" s="162" t="s">
        <v>348</v>
      </c>
      <c r="C8" s="161"/>
      <c r="D8" s="160"/>
      <c r="E8" s="159"/>
      <c r="F8" s="222"/>
      <c r="G8" s="147"/>
      <c r="H8" s="222"/>
      <c r="I8" s="223"/>
      <c r="J8" s="223"/>
      <c r="K8" s="222"/>
      <c r="N8" s="221" t="s">
        <v>14</v>
      </c>
    </row>
    <row r="9" spans="1:22" x14ac:dyDescent="0.25">
      <c r="A9" s="157"/>
      <c r="B9" s="157"/>
      <c r="C9" s="157"/>
      <c r="D9" s="156"/>
      <c r="E9" s="155"/>
      <c r="F9" s="922" t="s">
        <v>81</v>
      </c>
      <c r="G9" s="923"/>
      <c r="H9" s="923"/>
      <c r="I9" s="923"/>
      <c r="J9" s="923"/>
      <c r="K9" s="924"/>
      <c r="L9" s="434"/>
      <c r="N9" s="157"/>
    </row>
    <row r="10" spans="1:22" x14ac:dyDescent="0.25">
      <c r="A10" s="154" t="s">
        <v>605</v>
      </c>
      <c r="B10" s="153" t="s">
        <v>11</v>
      </c>
      <c r="C10" s="152" t="s">
        <v>10</v>
      </c>
      <c r="D10" s="150" t="s">
        <v>9</v>
      </c>
      <c r="E10" s="433" t="s">
        <v>8</v>
      </c>
      <c r="F10" s="151">
        <v>1</v>
      </c>
      <c r="G10" s="150">
        <v>2</v>
      </c>
      <c r="H10" s="150">
        <v>3</v>
      </c>
      <c r="I10" s="150">
        <v>4</v>
      </c>
      <c r="J10" s="150">
        <v>5</v>
      </c>
      <c r="K10" s="149">
        <v>6</v>
      </c>
      <c r="L10" s="432" t="s">
        <v>7</v>
      </c>
      <c r="M10" s="431" t="s">
        <v>6</v>
      </c>
      <c r="N10" s="150" t="s">
        <v>5</v>
      </c>
      <c r="P10" s="147" t="s">
        <v>238</v>
      </c>
    </row>
    <row r="11" spans="1:22" x14ac:dyDescent="0.25">
      <c r="A11" s="148">
        <v>1</v>
      </c>
      <c r="B11" s="313" t="s">
        <v>79</v>
      </c>
      <c r="C11" s="312" t="s">
        <v>178</v>
      </c>
      <c r="D11" s="759">
        <v>37822</v>
      </c>
      <c r="E11" s="758" t="s">
        <v>136</v>
      </c>
      <c r="F11" s="829">
        <v>4.92</v>
      </c>
      <c r="G11" s="829">
        <v>4.5</v>
      </c>
      <c r="H11" s="829">
        <v>3.86</v>
      </c>
      <c r="I11" s="829" t="s">
        <v>609</v>
      </c>
      <c r="J11" s="829">
        <v>5.14</v>
      </c>
      <c r="K11" s="829">
        <v>5.03</v>
      </c>
      <c r="L11" s="430">
        <f t="shared" ref="L11:L23" si="0">MAX(F11:H11,I11:K11)</f>
        <v>5.14</v>
      </c>
      <c r="M11" s="429" t="str">
        <f t="shared" ref="M11:M22" si="1">IF(ISBLANK(L11),"",IF(L11&gt;=6,"KSM",IF(L11&gt;=5.6,"I A",IF(L11&gt;=5.15,"II A",IF(L11&gt;=4.6,"III A",IF(L11&gt;=4.2,"I JA",IF(L11&gt;=3.85,"II JA",IF(L11&gt;=3.6,"III JA"))))))))</f>
        <v>III A</v>
      </c>
      <c r="N11" s="756" t="s">
        <v>485</v>
      </c>
      <c r="O11" s="146"/>
      <c r="P11" s="146"/>
      <c r="Q11" s="146"/>
      <c r="R11" s="146"/>
      <c r="S11" s="146"/>
      <c r="T11" s="146"/>
      <c r="U11" s="426"/>
      <c r="V11" s="428"/>
    </row>
    <row r="12" spans="1:22" x14ac:dyDescent="0.25">
      <c r="A12" s="148">
        <v>2</v>
      </c>
      <c r="B12" s="313" t="s">
        <v>276</v>
      </c>
      <c r="C12" s="312" t="s">
        <v>472</v>
      </c>
      <c r="D12" s="759">
        <v>38025</v>
      </c>
      <c r="E12" s="758" t="s">
        <v>1</v>
      </c>
      <c r="F12" s="829">
        <v>4.78</v>
      </c>
      <c r="G12" s="829">
        <v>4.72</v>
      </c>
      <c r="H12" s="829" t="s">
        <v>609</v>
      </c>
      <c r="I12" s="829">
        <v>4.24</v>
      </c>
      <c r="J12" s="829">
        <v>4.4000000000000004</v>
      </c>
      <c r="K12" s="829">
        <v>4.83</v>
      </c>
      <c r="L12" s="430">
        <f t="shared" si="0"/>
        <v>4.83</v>
      </c>
      <c r="M12" s="429" t="str">
        <f t="shared" si="1"/>
        <v>III A</v>
      </c>
      <c r="N12" s="756" t="s">
        <v>473</v>
      </c>
      <c r="O12" s="146"/>
      <c r="P12" s="146"/>
      <c r="Q12" s="146"/>
      <c r="R12" s="146"/>
      <c r="S12" s="146"/>
      <c r="T12" s="146"/>
      <c r="U12" s="426"/>
      <c r="V12" s="428"/>
    </row>
    <row r="13" spans="1:22" x14ac:dyDescent="0.25">
      <c r="A13" s="148">
        <v>3</v>
      </c>
      <c r="B13" s="313" t="s">
        <v>474</v>
      </c>
      <c r="C13" s="312" t="s">
        <v>475</v>
      </c>
      <c r="D13" s="759">
        <v>38062</v>
      </c>
      <c r="E13" s="758" t="s">
        <v>104</v>
      </c>
      <c r="F13" s="829" t="s">
        <v>609</v>
      </c>
      <c r="G13" s="829">
        <v>4.3600000000000003</v>
      </c>
      <c r="H13" s="829">
        <v>4.6500000000000004</v>
      </c>
      <c r="I13" s="829">
        <v>4.5599999999999996</v>
      </c>
      <c r="J13" s="829">
        <v>4.68</v>
      </c>
      <c r="K13" s="829">
        <v>4.55</v>
      </c>
      <c r="L13" s="430">
        <f t="shared" si="0"/>
        <v>4.68</v>
      </c>
      <c r="M13" s="429" t="str">
        <f t="shared" si="1"/>
        <v>III A</v>
      </c>
      <c r="N13" s="756" t="s">
        <v>144</v>
      </c>
      <c r="O13" s="146"/>
      <c r="P13" s="146"/>
      <c r="Q13" s="146"/>
      <c r="R13" s="146"/>
      <c r="S13" s="146"/>
      <c r="T13" s="146"/>
      <c r="U13" s="426"/>
      <c r="V13" s="428"/>
    </row>
    <row r="14" spans="1:22" x14ac:dyDescent="0.25">
      <c r="A14" s="148">
        <v>4</v>
      </c>
      <c r="B14" s="313" t="s">
        <v>429</v>
      </c>
      <c r="C14" s="312" t="s">
        <v>490</v>
      </c>
      <c r="D14" s="759">
        <v>38685</v>
      </c>
      <c r="E14" s="758" t="s">
        <v>136</v>
      </c>
      <c r="F14" s="829" t="s">
        <v>609</v>
      </c>
      <c r="G14" s="829">
        <v>4.51</v>
      </c>
      <c r="H14" s="829" t="s">
        <v>609</v>
      </c>
      <c r="I14" s="829" t="s">
        <v>609</v>
      </c>
      <c r="J14" s="829" t="s">
        <v>609</v>
      </c>
      <c r="K14" s="829">
        <v>4.62</v>
      </c>
      <c r="L14" s="430">
        <f t="shared" si="0"/>
        <v>4.62</v>
      </c>
      <c r="M14" s="429" t="str">
        <f t="shared" si="1"/>
        <v>III A</v>
      </c>
      <c r="N14" s="756" t="s">
        <v>485</v>
      </c>
      <c r="O14" s="146"/>
      <c r="P14" s="146"/>
      <c r="Q14" s="146"/>
      <c r="R14" s="146"/>
      <c r="S14" s="146"/>
      <c r="T14" s="146"/>
      <c r="U14" s="426"/>
      <c r="V14" s="428"/>
    </row>
    <row r="15" spans="1:22" x14ac:dyDescent="0.25">
      <c r="A15" s="148">
        <v>5</v>
      </c>
      <c r="B15" s="313" t="s">
        <v>37</v>
      </c>
      <c r="C15" s="312" t="s">
        <v>145</v>
      </c>
      <c r="D15" s="759">
        <v>37758</v>
      </c>
      <c r="E15" s="758" t="s">
        <v>104</v>
      </c>
      <c r="F15" s="829">
        <v>4.5999999999999996</v>
      </c>
      <c r="G15" s="829">
        <v>3.55</v>
      </c>
      <c r="H15" s="829" t="s">
        <v>609</v>
      </c>
      <c r="I15" s="829">
        <v>4.58</v>
      </c>
      <c r="J15" s="829">
        <v>4.55</v>
      </c>
      <c r="K15" s="829" t="s">
        <v>609</v>
      </c>
      <c r="L15" s="430">
        <f t="shared" si="0"/>
        <v>4.5999999999999996</v>
      </c>
      <c r="M15" s="429" t="str">
        <f t="shared" si="1"/>
        <v>III A</v>
      </c>
      <c r="N15" s="756" t="s">
        <v>144</v>
      </c>
      <c r="O15" s="146"/>
      <c r="P15" s="146"/>
      <c r="Q15" s="146"/>
      <c r="R15" s="146"/>
      <c r="S15" s="146"/>
      <c r="T15" s="146"/>
      <c r="U15" s="426"/>
      <c r="V15" s="428"/>
    </row>
    <row r="16" spans="1:22" x14ac:dyDescent="0.25">
      <c r="A16" s="148">
        <v>6</v>
      </c>
      <c r="B16" s="313" t="s">
        <v>488</v>
      </c>
      <c r="C16" s="312" t="s">
        <v>161</v>
      </c>
      <c r="D16" s="759">
        <v>38124</v>
      </c>
      <c r="E16" s="758" t="s">
        <v>75</v>
      </c>
      <c r="F16" s="829">
        <v>3.89</v>
      </c>
      <c r="G16" s="829">
        <v>4.21</v>
      </c>
      <c r="H16" s="829">
        <v>4.3499999999999996</v>
      </c>
      <c r="I16" s="829">
        <v>4.32</v>
      </c>
      <c r="J16" s="829">
        <v>4.4000000000000004</v>
      </c>
      <c r="K16" s="829">
        <v>4.09</v>
      </c>
      <c r="L16" s="430">
        <f t="shared" si="0"/>
        <v>4.4000000000000004</v>
      </c>
      <c r="M16" s="429" t="str">
        <f t="shared" si="1"/>
        <v>I JA</v>
      </c>
      <c r="N16" s="756" t="s">
        <v>74</v>
      </c>
      <c r="O16" s="146"/>
      <c r="P16" s="146"/>
      <c r="Q16" s="146"/>
      <c r="R16" s="146"/>
      <c r="S16" s="146"/>
      <c r="T16" s="146"/>
      <c r="U16" s="426"/>
      <c r="V16" s="428"/>
    </row>
    <row r="17" spans="1:22" x14ac:dyDescent="0.25">
      <c r="A17" s="148">
        <v>7</v>
      </c>
      <c r="B17" s="313" t="s">
        <v>598</v>
      </c>
      <c r="C17" s="312" t="s">
        <v>599</v>
      </c>
      <c r="D17" s="759" t="s">
        <v>722</v>
      </c>
      <c r="E17" s="758" t="s">
        <v>26</v>
      </c>
      <c r="F17" s="829">
        <v>4.21</v>
      </c>
      <c r="G17" s="829">
        <v>3.79</v>
      </c>
      <c r="H17" s="829" t="s">
        <v>609</v>
      </c>
      <c r="I17" s="829">
        <v>4.21</v>
      </c>
      <c r="J17" s="829">
        <v>4.16</v>
      </c>
      <c r="K17" s="829" t="s">
        <v>609</v>
      </c>
      <c r="L17" s="430">
        <f t="shared" si="0"/>
        <v>4.21</v>
      </c>
      <c r="M17" s="429" t="str">
        <f t="shared" si="1"/>
        <v>I JA</v>
      </c>
      <c r="N17" s="756" t="s">
        <v>600</v>
      </c>
      <c r="O17" s="146"/>
      <c r="P17" s="146"/>
      <c r="Q17" s="146"/>
      <c r="R17" s="146"/>
      <c r="S17" s="146"/>
      <c r="T17" s="146"/>
      <c r="U17" s="426"/>
      <c r="V17" s="428"/>
    </row>
    <row r="18" spans="1:22" x14ac:dyDescent="0.25">
      <c r="A18" s="148">
        <v>8</v>
      </c>
      <c r="B18" s="313" t="s">
        <v>486</v>
      </c>
      <c r="C18" s="312" t="s">
        <v>487</v>
      </c>
      <c r="D18" s="759">
        <v>37994</v>
      </c>
      <c r="E18" s="758" t="s">
        <v>1</v>
      </c>
      <c r="F18" s="829">
        <v>3.79</v>
      </c>
      <c r="G18" s="829">
        <v>3.5</v>
      </c>
      <c r="H18" s="829">
        <v>4.08</v>
      </c>
      <c r="I18" s="829">
        <v>3.8</v>
      </c>
      <c r="J18" s="829">
        <v>4.08</v>
      </c>
      <c r="K18" s="829">
        <v>4.1100000000000003</v>
      </c>
      <c r="L18" s="430">
        <f t="shared" si="0"/>
        <v>4.1100000000000003</v>
      </c>
      <c r="M18" s="429" t="str">
        <f t="shared" si="1"/>
        <v>II JA</v>
      </c>
      <c r="N18" s="756" t="s">
        <v>378</v>
      </c>
      <c r="O18" s="146"/>
      <c r="P18" s="146"/>
      <c r="Q18" s="146"/>
      <c r="R18" s="146"/>
      <c r="S18" s="146"/>
      <c r="T18" s="146"/>
      <c r="U18" s="426"/>
      <c r="V18" s="428"/>
    </row>
    <row r="19" spans="1:22" x14ac:dyDescent="0.25">
      <c r="A19" s="148">
        <v>9</v>
      </c>
      <c r="B19" s="313" t="s">
        <v>62</v>
      </c>
      <c r="C19" s="312" t="s">
        <v>65</v>
      </c>
      <c r="D19" s="759">
        <v>38069</v>
      </c>
      <c r="E19" s="758" t="s">
        <v>1</v>
      </c>
      <c r="F19" s="829">
        <v>4.01</v>
      </c>
      <c r="G19" s="829">
        <v>3.92</v>
      </c>
      <c r="H19" s="829">
        <v>3.82</v>
      </c>
      <c r="I19" s="829"/>
      <c r="J19" s="829"/>
      <c r="K19" s="829"/>
      <c r="L19" s="430">
        <f t="shared" si="0"/>
        <v>4.01</v>
      </c>
      <c r="M19" s="429" t="str">
        <f t="shared" si="1"/>
        <v>II JA</v>
      </c>
      <c r="N19" s="756" t="s">
        <v>45</v>
      </c>
      <c r="O19" s="146"/>
      <c r="P19" s="146"/>
      <c r="Q19" s="146"/>
      <c r="R19" s="146"/>
      <c r="S19" s="146"/>
      <c r="T19" s="146"/>
      <c r="U19" s="426"/>
      <c r="V19" s="428"/>
    </row>
    <row r="20" spans="1:22" x14ac:dyDescent="0.25">
      <c r="A20" s="148">
        <v>10</v>
      </c>
      <c r="B20" s="313" t="s">
        <v>370</v>
      </c>
      <c r="C20" s="312" t="s">
        <v>371</v>
      </c>
      <c r="D20" s="759">
        <v>37772</v>
      </c>
      <c r="E20" s="758" t="s">
        <v>357</v>
      </c>
      <c r="F20" s="829" t="s">
        <v>609</v>
      </c>
      <c r="G20" s="829">
        <v>3.95</v>
      </c>
      <c r="H20" s="829">
        <v>3.59</v>
      </c>
      <c r="I20" s="829"/>
      <c r="J20" s="829"/>
      <c r="K20" s="829"/>
      <c r="L20" s="430">
        <f t="shared" si="0"/>
        <v>3.95</v>
      </c>
      <c r="M20" s="429" t="str">
        <f t="shared" si="1"/>
        <v>II JA</v>
      </c>
      <c r="N20" s="756" t="s">
        <v>114</v>
      </c>
      <c r="O20" s="146"/>
      <c r="P20" s="146"/>
      <c r="Q20" s="146"/>
      <c r="R20" s="146"/>
      <c r="S20" s="146"/>
      <c r="T20" s="146"/>
      <c r="U20" s="426"/>
      <c r="V20" s="428"/>
    </row>
    <row r="21" spans="1:22" x14ac:dyDescent="0.25">
      <c r="A21" s="148">
        <v>11</v>
      </c>
      <c r="B21" s="313" t="s">
        <v>195</v>
      </c>
      <c r="C21" s="312" t="s">
        <v>453</v>
      </c>
      <c r="D21" s="759">
        <v>37768</v>
      </c>
      <c r="E21" s="758" t="s">
        <v>357</v>
      </c>
      <c r="F21" s="829">
        <v>3.59</v>
      </c>
      <c r="G21" s="829" t="s">
        <v>609</v>
      </c>
      <c r="H21" s="829">
        <v>3.74</v>
      </c>
      <c r="I21" s="829"/>
      <c r="J21" s="829"/>
      <c r="K21" s="829"/>
      <c r="L21" s="430">
        <f t="shared" si="0"/>
        <v>3.74</v>
      </c>
      <c r="M21" s="429" t="str">
        <f t="shared" si="1"/>
        <v>III JA</v>
      </c>
      <c r="N21" s="756" t="s">
        <v>114</v>
      </c>
      <c r="O21" s="146"/>
      <c r="P21" s="146"/>
      <c r="Q21" s="146"/>
      <c r="R21" s="146"/>
      <c r="S21" s="146"/>
      <c r="T21" s="146"/>
      <c r="U21" s="426"/>
      <c r="V21" s="428"/>
    </row>
    <row r="22" spans="1:22" x14ac:dyDescent="0.25">
      <c r="A22" s="148">
        <v>12</v>
      </c>
      <c r="B22" s="313" t="s">
        <v>253</v>
      </c>
      <c r="C22" s="312" t="s">
        <v>386</v>
      </c>
      <c r="D22" s="759">
        <v>37943</v>
      </c>
      <c r="E22" s="758" t="s">
        <v>1</v>
      </c>
      <c r="F22" s="829">
        <v>3.6</v>
      </c>
      <c r="G22" s="829">
        <v>3.59</v>
      </c>
      <c r="H22" s="829">
        <v>3.55</v>
      </c>
      <c r="I22" s="829"/>
      <c r="J22" s="829"/>
      <c r="K22" s="829"/>
      <c r="L22" s="430">
        <f t="shared" si="0"/>
        <v>3.6</v>
      </c>
      <c r="M22" s="429" t="str">
        <f t="shared" si="1"/>
        <v>III JA</v>
      </c>
      <c r="N22" s="756" t="s">
        <v>23</v>
      </c>
      <c r="O22" s="146"/>
      <c r="P22" s="146"/>
      <c r="Q22" s="146"/>
      <c r="R22" s="146"/>
      <c r="S22" s="146"/>
      <c r="T22" s="146"/>
      <c r="U22" s="426"/>
      <c r="V22" s="428"/>
    </row>
    <row r="23" spans="1:22" x14ac:dyDescent="0.25">
      <c r="A23" s="148">
        <v>13</v>
      </c>
      <c r="B23" s="313" t="s">
        <v>93</v>
      </c>
      <c r="C23" s="312" t="s">
        <v>407</v>
      </c>
      <c r="D23" s="759">
        <v>38347</v>
      </c>
      <c r="E23" s="758" t="s">
        <v>1</v>
      </c>
      <c r="F23" s="829">
        <v>3.09</v>
      </c>
      <c r="G23" s="829">
        <v>3.2</v>
      </c>
      <c r="H23" s="829" t="s">
        <v>609</v>
      </c>
      <c r="I23" s="829"/>
      <c r="J23" s="829"/>
      <c r="K23" s="829"/>
      <c r="L23" s="430">
        <f t="shared" si="0"/>
        <v>3.2</v>
      </c>
      <c r="M23" s="429"/>
      <c r="N23" s="756" t="s">
        <v>378</v>
      </c>
      <c r="O23" s="146"/>
      <c r="P23" s="146"/>
      <c r="Q23" s="146"/>
      <c r="R23" s="146"/>
      <c r="S23" s="146"/>
      <c r="T23" s="146"/>
      <c r="U23" s="426"/>
      <c r="V23" s="428"/>
    </row>
    <row r="24" spans="1:22" x14ac:dyDescent="0.25">
      <c r="A24" s="148"/>
      <c r="B24" s="313" t="s">
        <v>379</v>
      </c>
      <c r="C24" s="312" t="s">
        <v>380</v>
      </c>
      <c r="D24" s="759">
        <v>37920</v>
      </c>
      <c r="E24" s="758" t="s">
        <v>1</v>
      </c>
      <c r="F24" s="829" t="s">
        <v>609</v>
      </c>
      <c r="G24" s="829" t="s">
        <v>609</v>
      </c>
      <c r="H24" s="829" t="s">
        <v>609</v>
      </c>
      <c r="I24" s="829"/>
      <c r="J24" s="829"/>
      <c r="K24" s="829"/>
      <c r="L24" s="430" t="s">
        <v>636</v>
      </c>
      <c r="M24" s="429"/>
      <c r="N24" s="756" t="s">
        <v>378</v>
      </c>
      <c r="O24" s="146"/>
      <c r="P24" s="146"/>
      <c r="Q24" s="146"/>
      <c r="R24" s="146"/>
      <c r="S24" s="146"/>
      <c r="T24" s="146"/>
      <c r="U24" s="426"/>
      <c r="V24" s="428"/>
    </row>
    <row r="25" spans="1:22" x14ac:dyDescent="0.25">
      <c r="A25" s="148"/>
      <c r="B25" s="313" t="s">
        <v>162</v>
      </c>
      <c r="C25" s="312" t="s">
        <v>404</v>
      </c>
      <c r="D25" s="759">
        <v>38269</v>
      </c>
      <c r="E25" s="758" t="s">
        <v>1</v>
      </c>
      <c r="F25" s="829" t="s">
        <v>609</v>
      </c>
      <c r="G25" s="829" t="s">
        <v>609</v>
      </c>
      <c r="H25" s="829" t="s">
        <v>609</v>
      </c>
      <c r="I25" s="829"/>
      <c r="J25" s="829"/>
      <c r="K25" s="829"/>
      <c r="L25" s="430" t="s">
        <v>636</v>
      </c>
      <c r="M25" s="429"/>
      <c r="N25" s="756" t="s">
        <v>366</v>
      </c>
      <c r="O25" s="146"/>
      <c r="P25" s="146"/>
      <c r="Q25" s="146"/>
      <c r="R25" s="146"/>
      <c r="S25" s="146"/>
      <c r="T25" s="146"/>
      <c r="U25" s="426"/>
      <c r="V25" s="428"/>
    </row>
    <row r="26" spans="1:22" x14ac:dyDescent="0.25">
      <c r="A26" s="148"/>
      <c r="B26" s="313" t="s">
        <v>376</v>
      </c>
      <c r="C26" s="312" t="s">
        <v>377</v>
      </c>
      <c r="D26" s="759">
        <v>37917</v>
      </c>
      <c r="E26" s="758" t="s">
        <v>1</v>
      </c>
      <c r="F26" s="829" t="s">
        <v>609</v>
      </c>
      <c r="G26" s="829" t="s">
        <v>609</v>
      </c>
      <c r="H26" s="829" t="s">
        <v>609</v>
      </c>
      <c r="I26" s="829"/>
      <c r="J26" s="829"/>
      <c r="K26" s="829"/>
      <c r="L26" s="430" t="s">
        <v>636</v>
      </c>
      <c r="M26" s="429"/>
      <c r="N26" s="756" t="s">
        <v>378</v>
      </c>
      <c r="O26" s="146"/>
      <c r="P26" s="146"/>
      <c r="Q26" s="146"/>
      <c r="R26" s="146"/>
      <c r="S26" s="146"/>
      <c r="T26" s="146"/>
      <c r="U26" s="426"/>
      <c r="V26" s="428"/>
    </row>
    <row r="27" spans="1:22" x14ac:dyDescent="0.25">
      <c r="A27" s="148"/>
      <c r="B27" s="313" t="s">
        <v>80</v>
      </c>
      <c r="C27" s="312" t="s">
        <v>489</v>
      </c>
      <c r="D27" s="759">
        <v>38251</v>
      </c>
      <c r="E27" s="758" t="s">
        <v>1</v>
      </c>
      <c r="F27" s="829" t="s">
        <v>609</v>
      </c>
      <c r="G27" s="829" t="s">
        <v>609</v>
      </c>
      <c r="H27" s="829" t="s">
        <v>609</v>
      </c>
      <c r="I27" s="829"/>
      <c r="J27" s="829"/>
      <c r="K27" s="829"/>
      <c r="L27" s="430" t="s">
        <v>636</v>
      </c>
      <c r="M27" s="429"/>
      <c r="N27" s="756" t="s">
        <v>378</v>
      </c>
      <c r="O27" s="146"/>
      <c r="P27" s="146"/>
      <c r="Q27" s="146"/>
      <c r="R27" s="146"/>
      <c r="S27" s="146"/>
      <c r="T27" s="146"/>
      <c r="U27" s="426"/>
      <c r="V27" s="428"/>
    </row>
  </sheetData>
  <mergeCells count="4">
    <mergeCell ref="F9:K9"/>
    <mergeCell ref="A2:G2"/>
    <mergeCell ref="A3:G3"/>
    <mergeCell ref="A4:G4"/>
  </mergeCells>
  <printOptions horizontalCentered="1"/>
  <pageMargins left="0.51181102362204722" right="0.51181102362204722" top="0.35433070866141736" bottom="0.35433070866141736" header="0.39370078740157483" footer="0.19685039370078741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19"/>
  <sheetViews>
    <sheetView showZeros="0" zoomScaleNormal="100" workbookViewId="0">
      <selection activeCell="M21" sqref="M21"/>
    </sheetView>
  </sheetViews>
  <sheetFormatPr defaultColWidth="10.44140625" defaultRowHeight="13.2" x14ac:dyDescent="0.25"/>
  <cols>
    <col min="1" max="1" width="5.109375" style="147" customWidth="1"/>
    <col min="2" max="2" width="13" style="147" customWidth="1"/>
    <col min="3" max="3" width="16.6640625" style="147" customWidth="1"/>
    <col min="4" max="4" width="10.33203125" style="146" customWidth="1"/>
    <col min="5" max="5" width="11.33203125" style="147" customWidth="1"/>
    <col min="6" max="11" width="6.44140625" style="146" customWidth="1"/>
    <col min="12" max="12" width="6.44140625" style="412" customWidth="1"/>
    <col min="13" max="13" width="6.44140625" style="411" customWidth="1"/>
    <col min="14" max="14" width="18.33203125" style="410" customWidth="1"/>
    <col min="15" max="15" width="2.88671875" style="410" hidden="1" customWidth="1"/>
    <col min="16" max="16384" width="10.44140625" style="410"/>
  </cols>
  <sheetData>
    <row r="1" spans="1:14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4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14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N3" s="19" t="s">
        <v>324</v>
      </c>
    </row>
    <row r="4" spans="1:14" s="52" customFormat="1" ht="12.75" customHeight="1" x14ac:dyDescent="0.35">
      <c r="A4" s="732"/>
      <c r="B4" s="732"/>
      <c r="C4" s="732"/>
      <c r="D4" s="732"/>
      <c r="E4" s="732"/>
      <c r="F4" s="732"/>
      <c r="G4" s="732"/>
      <c r="N4" s="61" t="s">
        <v>1</v>
      </c>
    </row>
    <row r="5" spans="1:14" s="14" customFormat="1" ht="12.75" customHeight="1" x14ac:dyDescent="0.25">
      <c r="B5" s="425" t="s">
        <v>230</v>
      </c>
      <c r="D5" s="424" t="s">
        <v>229</v>
      </c>
      <c r="H5" s="15"/>
      <c r="N5" s="166"/>
    </row>
    <row r="6" spans="1:14" s="14" customFormat="1" ht="8.25" customHeight="1" x14ac:dyDescent="0.25">
      <c r="E6" s="16"/>
      <c r="H6" s="15"/>
    </row>
    <row r="7" spans="1:14" ht="15.75" customHeight="1" thickBot="1" x14ac:dyDescent="0.35">
      <c r="B7" s="162" t="s">
        <v>349</v>
      </c>
      <c r="C7" s="161"/>
      <c r="D7" s="160"/>
      <c r="E7" s="159"/>
      <c r="F7" s="222"/>
      <c r="G7" s="410"/>
      <c r="H7" s="222"/>
      <c r="I7" s="223"/>
      <c r="J7" s="223"/>
      <c r="K7" s="222"/>
      <c r="N7" s="221" t="s">
        <v>12</v>
      </c>
    </row>
    <row r="8" spans="1:14" x14ac:dyDescent="0.25">
      <c r="B8" s="204"/>
      <c r="C8" s="204"/>
      <c r="E8" s="155"/>
      <c r="F8" s="922" t="s">
        <v>81</v>
      </c>
      <c r="G8" s="923"/>
      <c r="H8" s="923"/>
      <c r="I8" s="923"/>
      <c r="J8" s="923"/>
      <c r="K8" s="924"/>
      <c r="N8" s="423"/>
    </row>
    <row r="9" spans="1:14" x14ac:dyDescent="0.25">
      <c r="A9" s="154" t="s">
        <v>605</v>
      </c>
      <c r="B9" s="153" t="s">
        <v>11</v>
      </c>
      <c r="C9" s="152" t="s">
        <v>10</v>
      </c>
      <c r="D9" s="150" t="s">
        <v>9</v>
      </c>
      <c r="E9" s="150" t="s">
        <v>8</v>
      </c>
      <c r="F9" s="151">
        <v>1</v>
      </c>
      <c r="G9" s="150">
        <v>2</v>
      </c>
      <c r="H9" s="150">
        <v>3</v>
      </c>
      <c r="I9" s="150">
        <v>4</v>
      </c>
      <c r="J9" s="150">
        <v>5</v>
      </c>
      <c r="K9" s="149">
        <v>6</v>
      </c>
      <c r="L9" s="422" t="s">
        <v>7</v>
      </c>
      <c r="M9" s="421" t="s">
        <v>6</v>
      </c>
      <c r="N9" s="420" t="s">
        <v>5</v>
      </c>
    </row>
    <row r="10" spans="1:14" s="413" customFormat="1" ht="15" customHeight="1" x14ac:dyDescent="0.25">
      <c r="A10" s="419">
        <v>1</v>
      </c>
      <c r="B10" s="215" t="s">
        <v>148</v>
      </c>
      <c r="C10" s="214" t="s">
        <v>138</v>
      </c>
      <c r="D10" s="213">
        <v>37399</v>
      </c>
      <c r="E10" s="417" t="s">
        <v>57</v>
      </c>
      <c r="F10" s="212">
        <v>4.74</v>
      </c>
      <c r="G10" s="211">
        <v>4.91</v>
      </c>
      <c r="H10" s="211">
        <v>4.95</v>
      </c>
      <c r="I10" s="211">
        <v>5.09</v>
      </c>
      <c r="J10" s="211">
        <v>4.9800000000000004</v>
      </c>
      <c r="K10" s="210">
        <v>5</v>
      </c>
      <c r="L10" s="416">
        <f t="shared" ref="L10:L17" si="0">MAX(F10:H10,I10:K10)</f>
        <v>5.09</v>
      </c>
      <c r="M10" s="415" t="str">
        <f t="shared" ref="M10:M17" si="1">IF(ISBLANK(L10),"",IF(L10&gt;=6,"KSM",IF(L10&gt;=5.6,"I A",IF(L10&gt;=5.15,"II A",IF(L10&gt;=4.6,"III A",IF(L10&gt;=4.2,"I JA",IF(L10&gt;=3.85,"II JA",IF(L10&gt;=3.6,"III JA"))))))))</f>
        <v>III A</v>
      </c>
      <c r="N10" s="414" t="s">
        <v>147</v>
      </c>
    </row>
    <row r="11" spans="1:14" s="413" customFormat="1" ht="15" customHeight="1" x14ac:dyDescent="0.25">
      <c r="A11" s="418">
        <v>2</v>
      </c>
      <c r="B11" s="215" t="s">
        <v>37</v>
      </c>
      <c r="C11" s="214" t="s">
        <v>146</v>
      </c>
      <c r="D11" s="213">
        <v>37434</v>
      </c>
      <c r="E11" s="417" t="s">
        <v>104</v>
      </c>
      <c r="F11" s="212">
        <v>4.88</v>
      </c>
      <c r="G11" s="211">
        <v>4.87</v>
      </c>
      <c r="H11" s="211">
        <v>4.7300000000000004</v>
      </c>
      <c r="I11" s="211">
        <v>4.84</v>
      </c>
      <c r="J11" s="211">
        <v>4.91</v>
      </c>
      <c r="K11" s="210" t="s">
        <v>603</v>
      </c>
      <c r="L11" s="416">
        <f t="shared" si="0"/>
        <v>4.91</v>
      </c>
      <c r="M11" s="415" t="str">
        <f t="shared" si="1"/>
        <v>III A</v>
      </c>
      <c r="N11" s="414" t="s">
        <v>103</v>
      </c>
    </row>
    <row r="12" spans="1:14" s="413" customFormat="1" ht="15" customHeight="1" x14ac:dyDescent="0.25">
      <c r="A12" s="419">
        <v>3</v>
      </c>
      <c r="B12" s="215" t="s">
        <v>174</v>
      </c>
      <c r="C12" s="214" t="s">
        <v>483</v>
      </c>
      <c r="D12" s="213">
        <v>37382</v>
      </c>
      <c r="E12" s="417" t="s">
        <v>57</v>
      </c>
      <c r="F12" s="212">
        <v>4.7699999999999996</v>
      </c>
      <c r="G12" s="211">
        <v>4.5</v>
      </c>
      <c r="H12" s="211">
        <v>4.76</v>
      </c>
      <c r="I12" s="211" t="s">
        <v>603</v>
      </c>
      <c r="J12" s="211">
        <v>4.78</v>
      </c>
      <c r="K12" s="210" t="s">
        <v>603</v>
      </c>
      <c r="L12" s="416">
        <f t="shared" si="0"/>
        <v>4.78</v>
      </c>
      <c r="M12" s="415" t="str">
        <f t="shared" si="1"/>
        <v>III A</v>
      </c>
      <c r="N12" s="414" t="s">
        <v>21</v>
      </c>
    </row>
    <row r="13" spans="1:14" s="413" customFormat="1" ht="15" customHeight="1" x14ac:dyDescent="0.25">
      <c r="A13" s="419">
        <v>4</v>
      </c>
      <c r="B13" s="215" t="s">
        <v>79</v>
      </c>
      <c r="C13" s="214" t="s">
        <v>228</v>
      </c>
      <c r="D13" s="213">
        <v>36970</v>
      </c>
      <c r="E13" s="417" t="s">
        <v>58</v>
      </c>
      <c r="F13" s="212">
        <v>4.46</v>
      </c>
      <c r="G13" s="211">
        <v>4.5</v>
      </c>
      <c r="H13" s="211">
        <v>4.7</v>
      </c>
      <c r="I13" s="211">
        <v>4.3600000000000003</v>
      </c>
      <c r="J13" s="211">
        <v>4.3499999999999996</v>
      </c>
      <c r="K13" s="210">
        <v>4.2</v>
      </c>
      <c r="L13" s="416">
        <f t="shared" si="0"/>
        <v>4.7</v>
      </c>
      <c r="M13" s="415" t="str">
        <f t="shared" si="1"/>
        <v>III A</v>
      </c>
      <c r="N13" s="414" t="s">
        <v>39</v>
      </c>
    </row>
    <row r="14" spans="1:14" s="413" customFormat="1" ht="15" customHeight="1" x14ac:dyDescent="0.25">
      <c r="A14" s="419">
        <v>5</v>
      </c>
      <c r="B14" s="215" t="s">
        <v>195</v>
      </c>
      <c r="C14" s="214" t="s">
        <v>194</v>
      </c>
      <c r="D14" s="213">
        <v>37295</v>
      </c>
      <c r="E14" s="417" t="s">
        <v>357</v>
      </c>
      <c r="F14" s="212" t="s">
        <v>603</v>
      </c>
      <c r="G14" s="211">
        <v>4.46</v>
      </c>
      <c r="H14" s="211">
        <v>4.4800000000000004</v>
      </c>
      <c r="I14" s="211">
        <v>4.4000000000000004</v>
      </c>
      <c r="J14" s="211" t="s">
        <v>603</v>
      </c>
      <c r="K14" s="210">
        <v>4.33</v>
      </c>
      <c r="L14" s="416">
        <f t="shared" si="0"/>
        <v>4.4800000000000004</v>
      </c>
      <c r="M14" s="415" t="str">
        <f t="shared" si="1"/>
        <v>I JA</v>
      </c>
      <c r="N14" s="414" t="s">
        <v>114</v>
      </c>
    </row>
    <row r="15" spans="1:14" s="413" customFormat="1" ht="15" customHeight="1" x14ac:dyDescent="0.25">
      <c r="A15" s="419">
        <v>6</v>
      </c>
      <c r="B15" s="215" t="s">
        <v>40</v>
      </c>
      <c r="C15" s="214" t="s">
        <v>235</v>
      </c>
      <c r="D15" s="213">
        <v>37390</v>
      </c>
      <c r="E15" s="417" t="s">
        <v>1</v>
      </c>
      <c r="F15" s="212">
        <v>4.3</v>
      </c>
      <c r="G15" s="211">
        <v>4.29</v>
      </c>
      <c r="H15" s="211">
        <v>4.3</v>
      </c>
      <c r="I15" s="211" t="s">
        <v>604</v>
      </c>
      <c r="J15" s="211" t="s">
        <v>604</v>
      </c>
      <c r="K15" s="210" t="s">
        <v>604</v>
      </c>
      <c r="L15" s="416">
        <f t="shared" si="0"/>
        <v>4.3</v>
      </c>
      <c r="M15" s="415" t="str">
        <f t="shared" si="1"/>
        <v>I JA</v>
      </c>
      <c r="N15" s="414" t="s">
        <v>82</v>
      </c>
    </row>
    <row r="16" spans="1:14" s="413" customFormat="1" ht="15" customHeight="1" x14ac:dyDescent="0.25">
      <c r="A16" s="418">
        <v>7</v>
      </c>
      <c r="B16" s="215" t="s">
        <v>91</v>
      </c>
      <c r="C16" s="214" t="s">
        <v>90</v>
      </c>
      <c r="D16" s="213">
        <v>37613</v>
      </c>
      <c r="E16" s="417" t="s">
        <v>1</v>
      </c>
      <c r="F16" s="212" t="s">
        <v>603</v>
      </c>
      <c r="G16" s="211">
        <v>3.5</v>
      </c>
      <c r="H16" s="211" t="s">
        <v>603</v>
      </c>
      <c r="I16" s="211" t="s">
        <v>603</v>
      </c>
      <c r="J16" s="211">
        <v>3.72</v>
      </c>
      <c r="K16" s="210" t="s">
        <v>603</v>
      </c>
      <c r="L16" s="416">
        <f t="shared" si="0"/>
        <v>3.72</v>
      </c>
      <c r="M16" s="415" t="str">
        <f t="shared" si="1"/>
        <v>III JA</v>
      </c>
      <c r="N16" s="414" t="s">
        <v>366</v>
      </c>
    </row>
    <row r="17" spans="1:14" s="413" customFormat="1" ht="15" customHeight="1" x14ac:dyDescent="0.25">
      <c r="A17" s="418">
        <v>8</v>
      </c>
      <c r="B17" s="215" t="s">
        <v>62</v>
      </c>
      <c r="C17" s="214" t="s">
        <v>191</v>
      </c>
      <c r="D17" s="213">
        <v>37357</v>
      </c>
      <c r="E17" s="417" t="s">
        <v>357</v>
      </c>
      <c r="F17" s="212">
        <v>3.57</v>
      </c>
      <c r="G17" s="211">
        <v>3.26</v>
      </c>
      <c r="H17" s="211">
        <v>3.58</v>
      </c>
      <c r="I17" s="211">
        <v>3.46</v>
      </c>
      <c r="J17" s="211">
        <v>3.65</v>
      </c>
      <c r="K17" s="210" t="s">
        <v>604</v>
      </c>
      <c r="L17" s="416">
        <f t="shared" si="0"/>
        <v>3.65</v>
      </c>
      <c r="M17" s="415" t="str">
        <f t="shared" si="1"/>
        <v>III JA</v>
      </c>
      <c r="N17" s="414" t="s">
        <v>114</v>
      </c>
    </row>
    <row r="18" spans="1:14" s="413" customFormat="1" ht="15" customHeight="1" x14ac:dyDescent="0.25">
      <c r="A18" s="419">
        <v>9</v>
      </c>
      <c r="B18" s="215" t="s">
        <v>358</v>
      </c>
      <c r="C18" s="214" t="s">
        <v>359</v>
      </c>
      <c r="D18" s="213">
        <v>37299</v>
      </c>
      <c r="E18" s="417" t="s">
        <v>357</v>
      </c>
      <c r="F18" s="212" t="s">
        <v>603</v>
      </c>
      <c r="G18" s="211" t="s">
        <v>603</v>
      </c>
      <c r="H18" s="211" t="s">
        <v>603</v>
      </c>
      <c r="I18" s="211"/>
      <c r="J18" s="211"/>
      <c r="K18" s="210"/>
      <c r="L18" s="416" t="s">
        <v>636</v>
      </c>
      <c r="M18" s="415"/>
      <c r="N18" s="414" t="s">
        <v>114</v>
      </c>
    </row>
    <row r="19" spans="1:14" s="413" customFormat="1" ht="15" customHeight="1" x14ac:dyDescent="0.25">
      <c r="A19" s="419"/>
      <c r="B19" s="215" t="s">
        <v>34</v>
      </c>
      <c r="C19" s="214" t="s">
        <v>35</v>
      </c>
      <c r="D19" s="213">
        <v>37408</v>
      </c>
      <c r="E19" s="417" t="s">
        <v>57</v>
      </c>
      <c r="F19" s="212"/>
      <c r="G19" s="211"/>
      <c r="H19" s="211"/>
      <c r="I19" s="211"/>
      <c r="J19" s="211"/>
      <c r="K19" s="210"/>
      <c r="L19" s="416" t="s">
        <v>637</v>
      </c>
      <c r="M19" s="415"/>
      <c r="N19" s="414" t="s">
        <v>21</v>
      </c>
    </row>
  </sheetData>
  <mergeCells count="4">
    <mergeCell ref="F8:K8"/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9370078740157483" footer="0.39370078740157483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33"/>
  </sheetPr>
  <dimension ref="A1:N17"/>
  <sheetViews>
    <sheetView topLeftCell="A2" zoomScaleNormal="100" workbookViewId="0">
      <selection activeCell="B17" sqref="B17"/>
    </sheetView>
  </sheetViews>
  <sheetFormatPr defaultColWidth="10.44140625" defaultRowHeight="13.2" x14ac:dyDescent="0.25"/>
  <cols>
    <col min="1" max="1" width="5.109375" style="147" customWidth="1"/>
    <col min="2" max="2" width="11.33203125" style="147" customWidth="1"/>
    <col min="3" max="3" width="12.44140625" style="147" customWidth="1"/>
    <col min="4" max="4" width="10.33203125" style="146" customWidth="1"/>
    <col min="5" max="5" width="15.109375" style="147" customWidth="1"/>
    <col min="6" max="11" width="6.44140625" style="146" customWidth="1"/>
    <col min="12" max="12" width="6.44140625" style="207" customWidth="1"/>
    <col min="13" max="13" width="6.44140625" style="206" customWidth="1"/>
    <col min="14" max="14" width="13.6640625" style="205" customWidth="1"/>
    <col min="15" max="16384" width="10.44140625" style="205"/>
  </cols>
  <sheetData>
    <row r="1" spans="1:14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4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14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N3" s="19" t="s">
        <v>324</v>
      </c>
    </row>
    <row r="4" spans="1:14" s="52" customFormat="1" ht="12.75" customHeight="1" x14ac:dyDescent="0.35">
      <c r="A4" s="732"/>
      <c r="B4" s="732"/>
      <c r="C4" s="732"/>
      <c r="D4" s="732"/>
      <c r="E4" s="732"/>
      <c r="F4" s="732"/>
      <c r="G4" s="732"/>
      <c r="N4" s="61" t="s">
        <v>1</v>
      </c>
    </row>
    <row r="5" spans="1:14" s="14" customFormat="1" ht="12.75" customHeight="1" x14ac:dyDescent="0.25">
      <c r="A5" s="226"/>
      <c r="B5" s="63" t="s">
        <v>116</v>
      </c>
      <c r="C5" s="225"/>
      <c r="D5" s="224" t="s">
        <v>115</v>
      </c>
      <c r="G5" s="44"/>
      <c r="H5" s="15"/>
      <c r="N5" s="166"/>
    </row>
    <row r="6" spans="1:14" s="14" customFormat="1" ht="8.25" customHeight="1" x14ac:dyDescent="0.25">
      <c r="E6" s="16"/>
      <c r="H6" s="15"/>
    </row>
    <row r="7" spans="1:14" ht="15.75" customHeight="1" thickBot="1" x14ac:dyDescent="0.35">
      <c r="B7" s="162" t="s">
        <v>350</v>
      </c>
      <c r="C7" s="161"/>
      <c r="D7" s="160"/>
      <c r="E7" s="159"/>
      <c r="F7" s="222"/>
      <c r="G7" s="205"/>
      <c r="H7" s="222"/>
      <c r="I7" s="223"/>
      <c r="J7" s="223"/>
      <c r="K7" s="222"/>
      <c r="N7" s="221" t="s">
        <v>14</v>
      </c>
    </row>
    <row r="8" spans="1:14" x14ac:dyDescent="0.25">
      <c r="E8" s="155"/>
      <c r="F8" s="922" t="s">
        <v>81</v>
      </c>
      <c r="G8" s="923"/>
      <c r="H8" s="923"/>
      <c r="I8" s="923"/>
      <c r="J8" s="923"/>
      <c r="K8" s="924"/>
      <c r="L8" s="220"/>
      <c r="N8" s="219"/>
    </row>
    <row r="9" spans="1:14" x14ac:dyDescent="0.25">
      <c r="A9" s="154" t="s">
        <v>605</v>
      </c>
      <c r="B9" s="153" t="s">
        <v>11</v>
      </c>
      <c r="C9" s="152" t="s">
        <v>10</v>
      </c>
      <c r="D9" s="150" t="s">
        <v>9</v>
      </c>
      <c r="E9" s="150" t="s">
        <v>8</v>
      </c>
      <c r="F9" s="151">
        <v>1</v>
      </c>
      <c r="G9" s="150">
        <v>2</v>
      </c>
      <c r="H9" s="150">
        <v>3</v>
      </c>
      <c r="I9" s="150">
        <v>4</v>
      </c>
      <c r="J9" s="150">
        <v>5</v>
      </c>
      <c r="K9" s="149">
        <v>6</v>
      </c>
      <c r="L9" s="218" t="s">
        <v>7</v>
      </c>
      <c r="M9" s="217" t="s">
        <v>6</v>
      </c>
      <c r="N9" s="216" t="s">
        <v>5</v>
      </c>
    </row>
    <row r="10" spans="1:14" s="208" customFormat="1" ht="15" customHeight="1" x14ac:dyDescent="0.25">
      <c r="A10" s="148">
        <v>1</v>
      </c>
      <c r="B10" s="215" t="s">
        <v>44</v>
      </c>
      <c r="C10" s="214" t="s">
        <v>73</v>
      </c>
      <c r="D10" s="213">
        <v>37624</v>
      </c>
      <c r="E10" s="178" t="s">
        <v>26</v>
      </c>
      <c r="F10" s="212" t="s">
        <v>603</v>
      </c>
      <c r="G10" s="211">
        <v>5.12</v>
      </c>
      <c r="H10" s="211">
        <v>3.47</v>
      </c>
      <c r="I10" s="211">
        <v>5.62</v>
      </c>
      <c r="J10" s="211">
        <v>5.44</v>
      </c>
      <c r="K10" s="210">
        <v>5.69</v>
      </c>
      <c r="L10" s="174">
        <f t="shared" ref="L10:L16" si="0">MAX(F10:K10)</f>
        <v>5.69</v>
      </c>
      <c r="M10" s="173" t="str">
        <f t="shared" ref="M10:M15" si="1">IF(ISBLANK(L10),"",IF(L10&gt;=7.2,"KSM",IF(L10&gt;=6.7,"I A",IF(L10&gt;=6.2,"II A",IF(L10&gt;=5.6,"III A",IF(L10&gt;=5,"I JA",IF(L10&gt;=4.45,"II JA",IF(L10&gt;=4,"III JA"))))))))</f>
        <v>III A</v>
      </c>
      <c r="N10" s="209" t="s">
        <v>660</v>
      </c>
    </row>
    <row r="11" spans="1:14" s="208" customFormat="1" ht="15" customHeight="1" x14ac:dyDescent="0.25">
      <c r="A11" s="148">
        <v>2</v>
      </c>
      <c r="B11" s="215" t="s">
        <v>132</v>
      </c>
      <c r="C11" s="214" t="s">
        <v>210</v>
      </c>
      <c r="D11" s="213">
        <v>37634</v>
      </c>
      <c r="E11" s="178" t="s">
        <v>357</v>
      </c>
      <c r="F11" s="212">
        <v>5.23</v>
      </c>
      <c r="G11" s="211">
        <v>5.35</v>
      </c>
      <c r="H11" s="211">
        <v>5.49</v>
      </c>
      <c r="I11" s="211">
        <v>5.2</v>
      </c>
      <c r="J11" s="211" t="s">
        <v>603</v>
      </c>
      <c r="K11" s="210">
        <v>5.21</v>
      </c>
      <c r="L11" s="174">
        <f t="shared" si="0"/>
        <v>5.49</v>
      </c>
      <c r="M11" s="173" t="str">
        <f t="shared" si="1"/>
        <v>I JA</v>
      </c>
      <c r="N11" s="209" t="s">
        <v>114</v>
      </c>
    </row>
    <row r="12" spans="1:14" s="208" customFormat="1" ht="15" customHeight="1" x14ac:dyDescent="0.25">
      <c r="A12" s="148">
        <v>3</v>
      </c>
      <c r="B12" s="215" t="s">
        <v>106</v>
      </c>
      <c r="C12" s="214" t="s">
        <v>105</v>
      </c>
      <c r="D12" s="213">
        <v>37908</v>
      </c>
      <c r="E12" s="178" t="s">
        <v>104</v>
      </c>
      <c r="F12" s="212" t="s">
        <v>659</v>
      </c>
      <c r="G12" s="211">
        <v>5.09</v>
      </c>
      <c r="H12" s="211" t="s">
        <v>603</v>
      </c>
      <c r="I12" s="211">
        <v>5.13</v>
      </c>
      <c r="J12" s="211">
        <v>5.38</v>
      </c>
      <c r="K12" s="210">
        <v>5.42</v>
      </c>
      <c r="L12" s="174">
        <f t="shared" si="0"/>
        <v>5.42</v>
      </c>
      <c r="M12" s="173" t="str">
        <f t="shared" si="1"/>
        <v>I JA</v>
      </c>
      <c r="N12" s="209" t="s">
        <v>103</v>
      </c>
    </row>
    <row r="13" spans="1:14" s="208" customFormat="1" ht="15" customHeight="1" x14ac:dyDescent="0.25">
      <c r="A13" s="148">
        <v>4</v>
      </c>
      <c r="B13" s="215" t="s">
        <v>208</v>
      </c>
      <c r="C13" s="214" t="s">
        <v>514</v>
      </c>
      <c r="D13" s="213">
        <v>38035</v>
      </c>
      <c r="E13" s="178" t="s">
        <v>86</v>
      </c>
      <c r="F13" s="212">
        <v>5.12</v>
      </c>
      <c r="G13" s="211" t="s">
        <v>603</v>
      </c>
      <c r="H13" s="211">
        <v>5.24</v>
      </c>
      <c r="I13" s="211">
        <v>5.13</v>
      </c>
      <c r="J13" s="211">
        <v>5.22</v>
      </c>
      <c r="K13" s="210">
        <v>5.33</v>
      </c>
      <c r="L13" s="174">
        <f t="shared" si="0"/>
        <v>5.33</v>
      </c>
      <c r="M13" s="173" t="str">
        <f t="shared" si="1"/>
        <v>I JA</v>
      </c>
      <c r="N13" s="209" t="s">
        <v>447</v>
      </c>
    </row>
    <row r="14" spans="1:14" s="208" customFormat="1" ht="15" customHeight="1" x14ac:dyDescent="0.25">
      <c r="A14" s="148">
        <v>5</v>
      </c>
      <c r="B14" s="215" t="s">
        <v>587</v>
      </c>
      <c r="C14" s="214" t="s">
        <v>102</v>
      </c>
      <c r="D14" s="213">
        <v>38006</v>
      </c>
      <c r="E14" s="178" t="s">
        <v>59</v>
      </c>
      <c r="F14" s="212">
        <v>5.13</v>
      </c>
      <c r="G14" s="211">
        <v>4.96</v>
      </c>
      <c r="H14" s="211">
        <v>5.31</v>
      </c>
      <c r="I14" s="211">
        <v>5.3</v>
      </c>
      <c r="J14" s="211">
        <v>5.17</v>
      </c>
      <c r="K14" s="210">
        <v>5.21</v>
      </c>
      <c r="L14" s="174">
        <f t="shared" si="0"/>
        <v>5.31</v>
      </c>
      <c r="M14" s="173" t="str">
        <f t="shared" si="1"/>
        <v>I JA</v>
      </c>
      <c r="N14" s="209" t="s">
        <v>20</v>
      </c>
    </row>
    <row r="15" spans="1:14" s="208" customFormat="1" ht="15" customHeight="1" x14ac:dyDescent="0.25">
      <c r="A15" s="148">
        <v>6</v>
      </c>
      <c r="B15" s="215" t="s">
        <v>87</v>
      </c>
      <c r="C15" s="214" t="s">
        <v>595</v>
      </c>
      <c r="D15" s="213">
        <v>37644</v>
      </c>
      <c r="E15" s="178" t="s">
        <v>104</v>
      </c>
      <c r="F15" s="212">
        <v>3.97</v>
      </c>
      <c r="G15" s="211">
        <v>4.9400000000000004</v>
      </c>
      <c r="H15" s="211">
        <v>4.9000000000000004</v>
      </c>
      <c r="I15" s="211">
        <v>4.88</v>
      </c>
      <c r="J15" s="211">
        <v>5.01</v>
      </c>
      <c r="K15" s="210" t="s">
        <v>603</v>
      </c>
      <c r="L15" s="174">
        <f t="shared" si="0"/>
        <v>5.01</v>
      </c>
      <c r="M15" s="173" t="str">
        <f t="shared" si="1"/>
        <v>I JA</v>
      </c>
      <c r="N15" s="209" t="s">
        <v>103</v>
      </c>
    </row>
    <row r="16" spans="1:14" s="208" customFormat="1" ht="15" customHeight="1" x14ac:dyDescent="0.25">
      <c r="A16" s="148">
        <v>7</v>
      </c>
      <c r="B16" s="215" t="s">
        <v>542</v>
      </c>
      <c r="C16" s="214" t="s">
        <v>543</v>
      </c>
      <c r="D16" s="213">
        <v>37756</v>
      </c>
      <c r="E16" s="178" t="s">
        <v>75</v>
      </c>
      <c r="F16" s="212" t="s">
        <v>603</v>
      </c>
      <c r="G16" s="211" t="s">
        <v>604</v>
      </c>
      <c r="H16" s="211" t="s">
        <v>604</v>
      </c>
      <c r="I16" s="211"/>
      <c r="J16" s="211"/>
      <c r="K16" s="210"/>
      <c r="L16" s="174">
        <f t="shared" si="0"/>
        <v>0</v>
      </c>
      <c r="M16" s="173"/>
      <c r="N16" s="209" t="s">
        <v>452</v>
      </c>
    </row>
    <row r="17" spans="1:14" s="208" customFormat="1" ht="15" customHeight="1" x14ac:dyDescent="0.25">
      <c r="A17" s="148"/>
      <c r="B17" s="215" t="s">
        <v>587</v>
      </c>
      <c r="C17" s="214" t="s">
        <v>596</v>
      </c>
      <c r="D17" s="213">
        <v>37838</v>
      </c>
      <c r="E17" s="178" t="s">
        <v>104</v>
      </c>
      <c r="F17" s="212"/>
      <c r="G17" s="211"/>
      <c r="H17" s="211"/>
      <c r="I17" s="211"/>
      <c r="J17" s="211"/>
      <c r="K17" s="210"/>
      <c r="L17" s="174" t="s">
        <v>637</v>
      </c>
      <c r="M17" s="173"/>
      <c r="N17" s="209" t="s">
        <v>103</v>
      </c>
    </row>
  </sheetData>
  <mergeCells count="4">
    <mergeCell ref="A1:G1"/>
    <mergeCell ref="A2:G2"/>
    <mergeCell ref="A3:G3"/>
    <mergeCell ref="F8:K8"/>
  </mergeCells>
  <pageMargins left="0.51181102362204722" right="0.5118110236220472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5"/>
  <sheetViews>
    <sheetView zoomScaleNormal="100" zoomScaleSheetLayoutView="115" workbookViewId="0">
      <selection sqref="A1:G1"/>
    </sheetView>
  </sheetViews>
  <sheetFormatPr defaultColWidth="9.109375" defaultRowHeight="13.2" x14ac:dyDescent="0.25"/>
  <cols>
    <col min="1" max="1" width="5.109375" style="276" customWidth="1"/>
    <col min="2" max="2" width="10.6640625" style="276" customWidth="1"/>
    <col min="3" max="3" width="14.33203125" style="276" customWidth="1"/>
    <col min="4" max="4" width="8.6640625" style="277" customWidth="1"/>
    <col min="5" max="5" width="12.88671875" style="277" customWidth="1"/>
    <col min="6" max="7" width="6" style="279" customWidth="1"/>
    <col min="8" max="8" width="5.44140625" style="278" customWidth="1"/>
    <col min="9" max="9" width="21.33203125" style="277" customWidth="1"/>
    <col min="10" max="10" width="4.44140625" style="276" bestFit="1" customWidth="1"/>
    <col min="11" max="16384" width="9.109375" style="276"/>
  </cols>
  <sheetData>
    <row r="1" spans="1:9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9" s="306" customFormat="1" ht="20.399999999999999" x14ac:dyDescent="0.35">
      <c r="A2" s="856" t="s">
        <v>0</v>
      </c>
      <c r="B2" s="856"/>
      <c r="C2" s="856"/>
      <c r="D2" s="856"/>
      <c r="E2" s="856"/>
      <c r="F2" s="856"/>
      <c r="G2" s="856"/>
    </row>
    <row r="3" spans="1:9" s="201" customFormat="1" ht="20.399999999999999" x14ac:dyDescent="0.35">
      <c r="A3" s="857" t="s">
        <v>2</v>
      </c>
      <c r="B3" s="857"/>
      <c r="C3" s="857"/>
      <c r="D3" s="857"/>
      <c r="E3" s="857"/>
      <c r="F3" s="857"/>
      <c r="G3" s="857"/>
      <c r="I3" s="203" t="s">
        <v>324</v>
      </c>
    </row>
    <row r="4" spans="1:9" s="306" customFormat="1" ht="12.75" customHeight="1" x14ac:dyDescent="0.35">
      <c r="A4" s="733"/>
      <c r="B4" s="733"/>
      <c r="C4" s="733"/>
      <c r="D4" s="308"/>
      <c r="E4" s="733"/>
      <c r="F4" s="733"/>
      <c r="G4" s="733"/>
      <c r="I4" s="307" t="s">
        <v>1</v>
      </c>
    </row>
    <row r="5" spans="1:9" ht="12.75" customHeight="1" x14ac:dyDescent="0.25">
      <c r="B5" s="304" t="s">
        <v>354</v>
      </c>
      <c r="C5" s="303"/>
      <c r="D5" s="304" t="s">
        <v>355</v>
      </c>
      <c r="E5" s="276"/>
      <c r="F5" s="304"/>
      <c r="G5" s="303"/>
      <c r="H5" s="276"/>
    </row>
    <row r="6" spans="1:9" s="302" customFormat="1" ht="12.75" customHeight="1" x14ac:dyDescent="0.25">
      <c r="D6" s="304"/>
      <c r="E6" s="305"/>
      <c r="F6" s="304"/>
      <c r="G6" s="303"/>
      <c r="I6" s="277"/>
    </row>
    <row r="7" spans="1:9" s="302" customFormat="1" ht="8.25" customHeight="1" x14ac:dyDescent="0.25">
      <c r="D7" s="304"/>
      <c r="E7" s="305"/>
      <c r="F7" s="304"/>
      <c r="G7" s="303"/>
      <c r="I7" s="277"/>
    </row>
    <row r="8" spans="1:9" ht="15.6" x14ac:dyDescent="0.3">
      <c r="B8" s="299" t="s">
        <v>323</v>
      </c>
      <c r="C8" s="300"/>
      <c r="D8" s="301"/>
      <c r="E8" s="300"/>
      <c r="F8" s="276"/>
      <c r="H8" s="299"/>
      <c r="I8" s="298" t="s">
        <v>12</v>
      </c>
    </row>
    <row r="9" spans="1:9" ht="12.75" customHeight="1" x14ac:dyDescent="0.25"/>
    <row r="10" spans="1:9" ht="12.75" customHeight="1" x14ac:dyDescent="0.25">
      <c r="C10" s="291">
        <v>1</v>
      </c>
      <c r="D10" s="291" t="s">
        <v>160</v>
      </c>
      <c r="E10" s="290">
        <v>2</v>
      </c>
      <c r="I10" s="289"/>
    </row>
    <row r="11" spans="1:9" ht="6" customHeight="1" x14ac:dyDescent="0.25"/>
    <row r="12" spans="1:9" x14ac:dyDescent="0.25">
      <c r="A12" s="296" t="s">
        <v>99</v>
      </c>
      <c r="B12" s="297" t="s">
        <v>11</v>
      </c>
      <c r="C12" s="286" t="s">
        <v>10</v>
      </c>
      <c r="D12" s="296" t="s">
        <v>9</v>
      </c>
      <c r="E12" s="295" t="s">
        <v>8</v>
      </c>
      <c r="F12" s="294" t="s">
        <v>170</v>
      </c>
      <c r="G12" s="294" t="s">
        <v>169</v>
      </c>
      <c r="H12" s="293" t="s">
        <v>6</v>
      </c>
      <c r="I12" s="292" t="s">
        <v>5</v>
      </c>
    </row>
    <row r="13" spans="1:9" ht="15" customHeight="1" x14ac:dyDescent="0.25">
      <c r="A13" s="288">
        <v>1</v>
      </c>
      <c r="B13" s="287" t="s">
        <v>38</v>
      </c>
      <c r="C13" s="286" t="s">
        <v>362</v>
      </c>
      <c r="D13" s="285">
        <v>37476</v>
      </c>
      <c r="E13" s="284" t="s">
        <v>86</v>
      </c>
      <c r="F13" s="283">
        <v>8.56</v>
      </c>
      <c r="G13" s="282"/>
      <c r="H13" s="281" t="str">
        <f>IF(ISBLANK(F13),"",IF(F13&lt;=7.7,"KSM",IF(F13&lt;=8,"I A",IF(F13&lt;=8.44,"II A",IF(F13&lt;=9.04,"III A",IF(F13&lt;=9.64,"I JA",IF(F13&lt;=10.04,"II JA",IF(F13&lt;=10.34,"III JA"))))))))</f>
        <v>III A</v>
      </c>
      <c r="I13" s="280" t="s">
        <v>363</v>
      </c>
    </row>
    <row r="14" spans="1:9" ht="15" customHeight="1" x14ac:dyDescent="0.25">
      <c r="A14" s="288">
        <v>2</v>
      </c>
      <c r="B14" s="287" t="s">
        <v>364</v>
      </c>
      <c r="C14" s="286" t="s">
        <v>184</v>
      </c>
      <c r="D14" s="285">
        <v>37516</v>
      </c>
      <c r="E14" s="284" t="s">
        <v>365</v>
      </c>
      <c r="F14" s="283">
        <v>9.0399999999999991</v>
      </c>
      <c r="G14" s="282"/>
      <c r="H14" s="281" t="str">
        <f>IF(ISBLANK(F14),"",IF(F14&lt;=7.7,"KSM",IF(F14&lt;=8,"I A",IF(F14&lt;=8.44,"II A",IF(F14&lt;=9.04,"III A",IF(F14&lt;=9.64,"I JA",IF(F14&lt;=10.04,"II JA",IF(F14&lt;=10.34,"III JA"))))))))</f>
        <v>III A</v>
      </c>
      <c r="I14" s="280" t="s">
        <v>111</v>
      </c>
    </row>
    <row r="15" spans="1:9" ht="15" customHeight="1" x14ac:dyDescent="0.25">
      <c r="A15" s="288">
        <v>3</v>
      </c>
      <c r="B15" s="287" t="s">
        <v>190</v>
      </c>
      <c r="C15" s="286" t="s">
        <v>189</v>
      </c>
      <c r="D15" s="285">
        <v>37549</v>
      </c>
      <c r="E15" s="284" t="s">
        <v>1</v>
      </c>
      <c r="F15" s="283">
        <v>8.56</v>
      </c>
      <c r="G15" s="282"/>
      <c r="H15" s="281" t="str">
        <f>IF(ISBLANK(F15),"",IF(F15&lt;=7.7,"KSM",IF(F15&lt;=8,"I A",IF(F15&lt;=8.44,"II A",IF(F15&lt;=9.04,"III A",IF(F15&lt;=9.64,"I JA",IF(F15&lt;=10.04,"II JA",IF(F15&lt;=10.34,"III JA"))))))))</f>
        <v>III A</v>
      </c>
      <c r="I15" s="280" t="s">
        <v>82</v>
      </c>
    </row>
    <row r="16" spans="1:9" ht="15" customHeight="1" x14ac:dyDescent="0.25">
      <c r="A16" s="288">
        <v>4</v>
      </c>
      <c r="B16" s="287" t="s">
        <v>195</v>
      </c>
      <c r="C16" s="286" t="s">
        <v>194</v>
      </c>
      <c r="D16" s="285">
        <v>37295</v>
      </c>
      <c r="E16" s="284" t="s">
        <v>357</v>
      </c>
      <c r="F16" s="283">
        <v>8.91</v>
      </c>
      <c r="G16" s="282"/>
      <c r="H16" s="281" t="str">
        <f>IF(ISBLANK(F16),"",IF(F16&lt;=7.7,"KSM",IF(F16&lt;=8,"I A",IF(F16&lt;=8.44,"II A",IF(F16&lt;=9.04,"III A",IF(F16&lt;=9.64,"I JA",IF(F16&lt;=10.04,"II JA",IF(F16&lt;=10.34,"III JA"))))))))</f>
        <v>III A</v>
      </c>
      <c r="I16" s="280" t="s">
        <v>114</v>
      </c>
    </row>
    <row r="17" spans="1:9" ht="15" customHeight="1" x14ac:dyDescent="0.25">
      <c r="A17" s="288">
        <v>5</v>
      </c>
      <c r="B17" s="287" t="s">
        <v>91</v>
      </c>
      <c r="C17" s="286" t="s">
        <v>90</v>
      </c>
      <c r="D17" s="285">
        <v>37613</v>
      </c>
      <c r="E17" s="284" t="s">
        <v>1</v>
      </c>
      <c r="F17" s="283">
        <v>9.3699999999999992</v>
      </c>
      <c r="G17" s="282"/>
      <c r="H17" s="281" t="str">
        <f>IF(ISBLANK(F17),"",IF(F17&lt;=7.7,"KSM",IF(F17&lt;=8,"I A",IF(F17&lt;=8.44,"II A",IF(F17&lt;=9.04,"III A",IF(F17&lt;=9.64,"I JA",IF(F17&lt;=10.04,"II JA",IF(F17&lt;=10.34,"III JA"))))))))</f>
        <v>I JA</v>
      </c>
      <c r="I17" s="280" t="s">
        <v>366</v>
      </c>
    </row>
    <row r="18" spans="1:9" ht="15" customHeight="1" x14ac:dyDescent="0.25">
      <c r="A18" s="288">
        <v>6</v>
      </c>
      <c r="B18" s="287"/>
      <c r="C18" s="286"/>
      <c r="D18" s="285"/>
      <c r="E18" s="284"/>
      <c r="F18" s="283"/>
      <c r="G18" s="282"/>
      <c r="H18" s="281"/>
      <c r="I18" s="280"/>
    </row>
    <row r="19" spans="1:9" ht="12.75" customHeight="1" x14ac:dyDescent="0.25">
      <c r="C19" s="291">
        <v>2</v>
      </c>
      <c r="D19" s="291" t="s">
        <v>160</v>
      </c>
      <c r="E19" s="290">
        <v>2</v>
      </c>
      <c r="I19" s="289"/>
    </row>
    <row r="20" spans="1:9" ht="6" customHeight="1" x14ac:dyDescent="0.25"/>
    <row r="21" spans="1:9" ht="15" customHeight="1" x14ac:dyDescent="0.25">
      <c r="A21" s="288">
        <v>1</v>
      </c>
      <c r="B21" s="287" t="s">
        <v>358</v>
      </c>
      <c r="C21" s="286" t="s">
        <v>359</v>
      </c>
      <c r="D21" s="285">
        <v>37299</v>
      </c>
      <c r="E21" s="284" t="s">
        <v>357</v>
      </c>
      <c r="F21" s="283" t="s">
        <v>637</v>
      </c>
      <c r="G21" s="282"/>
      <c r="H21" s="281"/>
      <c r="I21" s="280" t="s">
        <v>114</v>
      </c>
    </row>
    <row r="22" spans="1:9" ht="15" customHeight="1" x14ac:dyDescent="0.25">
      <c r="A22" s="288">
        <v>2</v>
      </c>
      <c r="B22" s="287" t="s">
        <v>179</v>
      </c>
      <c r="C22" s="286" t="s">
        <v>360</v>
      </c>
      <c r="D22" s="285">
        <v>37313</v>
      </c>
      <c r="E22" s="284" t="s">
        <v>1</v>
      </c>
      <c r="F22" s="283" t="s">
        <v>637</v>
      </c>
      <c r="G22" s="282"/>
      <c r="H22" s="281"/>
      <c r="I22" s="280" t="s">
        <v>82</v>
      </c>
    </row>
    <row r="23" spans="1:9" ht="15" customHeight="1" x14ac:dyDescent="0.25">
      <c r="A23" s="288">
        <v>3</v>
      </c>
      <c r="B23" s="287" t="s">
        <v>79</v>
      </c>
      <c r="C23" s="286" t="s">
        <v>161</v>
      </c>
      <c r="D23" s="285">
        <v>37320</v>
      </c>
      <c r="E23" s="284" t="s">
        <v>26</v>
      </c>
      <c r="F23" s="283">
        <v>8.7100000000000009</v>
      </c>
      <c r="G23" s="282"/>
      <c r="H23" s="281" t="str">
        <f>IF(ISBLANK(F23),"",IF(F23&lt;=7.7,"KSM",IF(F23&lt;=8,"I A",IF(F23&lt;=8.44,"II A",IF(F23&lt;=9.04,"III A",IF(F23&lt;=9.64,"I JA",IF(F23&lt;=10.04,"II JA",IF(F23&lt;=10.34,"III JA"))))))))</f>
        <v>III A</v>
      </c>
      <c r="I23" s="280" t="s">
        <v>471</v>
      </c>
    </row>
    <row r="24" spans="1:9" ht="15" customHeight="1" x14ac:dyDescent="0.25">
      <c r="A24" s="288">
        <v>4</v>
      </c>
      <c r="B24" s="287" t="s">
        <v>42</v>
      </c>
      <c r="C24" s="286" t="s">
        <v>41</v>
      </c>
      <c r="D24" s="285">
        <v>37408</v>
      </c>
      <c r="E24" s="284" t="s">
        <v>1</v>
      </c>
      <c r="F24" s="283">
        <v>8.23</v>
      </c>
      <c r="G24" s="282"/>
      <c r="H24" s="281" t="str">
        <f>IF(ISBLANK(F24),"",IF(F24&lt;=7.7,"KSM",IF(F24&lt;=8,"I A",IF(F24&lt;=8.44,"II A",IF(F24&lt;=9.04,"III A",IF(F24&lt;=9.64,"I JA",IF(F24&lt;=10.04,"II JA",IF(F24&lt;=10.34,"III JA"))))))))</f>
        <v>II A</v>
      </c>
      <c r="I24" s="280" t="s">
        <v>361</v>
      </c>
    </row>
    <row r="25" spans="1:9" ht="15" customHeight="1" x14ac:dyDescent="0.25">
      <c r="A25" s="288">
        <v>5</v>
      </c>
      <c r="B25" s="287" t="s">
        <v>193</v>
      </c>
      <c r="C25" s="286" t="s">
        <v>192</v>
      </c>
      <c r="D25" s="285">
        <v>37432</v>
      </c>
      <c r="E25" s="284" t="s">
        <v>357</v>
      </c>
      <c r="F25" s="283">
        <v>8.2899999999999991</v>
      </c>
      <c r="G25" s="282"/>
      <c r="H25" s="281" t="str">
        <f>IF(ISBLANK(F25),"",IF(F25&lt;=7.7,"KSM",IF(F25&lt;=8,"I A",IF(F25&lt;=8.44,"II A",IF(F25&lt;=9.04,"III A",IF(F25&lt;=9.64,"I JA",IF(F25&lt;=10.04,"II JA",IF(F25&lt;=10.34,"III JA"))))))))</f>
        <v>II A</v>
      </c>
      <c r="I25" s="280" t="s">
        <v>114</v>
      </c>
    </row>
  </sheetData>
  <mergeCells count="3">
    <mergeCell ref="A1:G1"/>
    <mergeCell ref="A2:G2"/>
    <mergeCell ref="A3:G3"/>
  </mergeCells>
  <pageMargins left="0.51181102362204722" right="0.3" top="0.35433070866141736" bottom="0.35433070866141736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N13"/>
  <sheetViews>
    <sheetView zoomScaleNormal="100" workbookViewId="0">
      <selection activeCell="D19" sqref="D19"/>
    </sheetView>
  </sheetViews>
  <sheetFormatPr defaultColWidth="10.44140625" defaultRowHeight="13.2" x14ac:dyDescent="0.25"/>
  <cols>
    <col min="1" max="1" width="5.109375" style="171" customWidth="1"/>
    <col min="2" max="2" width="11.44140625" style="171" customWidth="1"/>
    <col min="3" max="3" width="13.109375" style="171" customWidth="1"/>
    <col min="4" max="4" width="10.33203125" style="170" customWidth="1"/>
    <col min="5" max="5" width="14.109375" style="171" customWidth="1"/>
    <col min="6" max="6" width="6.88671875" style="170" customWidth="1"/>
    <col min="7" max="11" width="6.44140625" style="170" customWidth="1"/>
    <col min="12" max="12" width="7.88671875" style="169" customWidth="1"/>
    <col min="13" max="13" width="7.88671875" style="168" customWidth="1"/>
    <col min="14" max="14" width="12.6640625" style="167" customWidth="1"/>
    <col min="15" max="16384" width="10.44140625" style="167"/>
  </cols>
  <sheetData>
    <row r="1" spans="1:14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4" s="201" customFormat="1" ht="20.399999999999999" x14ac:dyDescent="0.35">
      <c r="A2" s="857" t="s">
        <v>0</v>
      </c>
      <c r="B2" s="857"/>
      <c r="C2" s="857"/>
      <c r="D2" s="857"/>
      <c r="E2" s="857"/>
      <c r="F2" s="857"/>
      <c r="G2" s="857"/>
    </row>
    <row r="3" spans="1:14" s="201" customFormat="1" ht="20.399999999999999" x14ac:dyDescent="0.35">
      <c r="A3" s="857" t="s">
        <v>2</v>
      </c>
      <c r="B3" s="857"/>
      <c r="C3" s="857"/>
      <c r="D3" s="857"/>
      <c r="E3" s="857"/>
      <c r="F3" s="857"/>
      <c r="G3" s="857"/>
      <c r="N3" s="19" t="s">
        <v>324</v>
      </c>
    </row>
    <row r="4" spans="1:14" s="201" customFormat="1" ht="12.75" customHeight="1" x14ac:dyDescent="0.35">
      <c r="A4" s="734"/>
      <c r="B4" s="734"/>
      <c r="C4" s="734"/>
      <c r="D4" s="734"/>
      <c r="E4" s="734"/>
      <c r="F4" s="734"/>
      <c r="G4" s="734"/>
      <c r="N4" s="202" t="s">
        <v>1</v>
      </c>
    </row>
    <row r="5" spans="1:14" s="197" customFormat="1" ht="12.75" customHeight="1" x14ac:dyDescent="0.25">
      <c r="B5" s="738" t="s">
        <v>606</v>
      </c>
      <c r="C5" s="198"/>
      <c r="D5" s="738" t="s">
        <v>88</v>
      </c>
      <c r="E5" s="198"/>
      <c r="F5" s="737"/>
      <c r="G5" s="737"/>
      <c r="H5" s="198"/>
      <c r="N5" s="200"/>
    </row>
    <row r="6" spans="1:14" s="197" customFormat="1" ht="8.25" customHeight="1" x14ac:dyDescent="0.25">
      <c r="E6" s="199"/>
      <c r="H6" s="198"/>
    </row>
    <row r="7" spans="1:14" ht="15.75" customHeight="1" thickBot="1" x14ac:dyDescent="0.35">
      <c r="B7" s="196" t="s">
        <v>351</v>
      </c>
      <c r="C7" s="195"/>
      <c r="D7" s="194"/>
      <c r="E7" s="193"/>
      <c r="G7" s="167"/>
      <c r="I7" s="171"/>
      <c r="J7" s="171"/>
      <c r="N7" s="192" t="s">
        <v>12</v>
      </c>
    </row>
    <row r="8" spans="1:14" x14ac:dyDescent="0.25">
      <c r="F8" s="925" t="s">
        <v>81</v>
      </c>
      <c r="G8" s="926"/>
      <c r="H8" s="926"/>
      <c r="I8" s="926"/>
      <c r="J8" s="926"/>
      <c r="K8" s="927"/>
    </row>
    <row r="9" spans="1:14" x14ac:dyDescent="0.25">
      <c r="A9" s="154" t="s">
        <v>605</v>
      </c>
      <c r="B9" s="191" t="s">
        <v>11</v>
      </c>
      <c r="C9" s="190" t="s">
        <v>10</v>
      </c>
      <c r="D9" s="187" t="s">
        <v>9</v>
      </c>
      <c r="E9" s="187" t="s">
        <v>8</v>
      </c>
      <c r="F9" s="189">
        <v>1</v>
      </c>
      <c r="G9" s="187">
        <v>2</v>
      </c>
      <c r="H9" s="188">
        <v>3</v>
      </c>
      <c r="I9" s="187">
        <v>4</v>
      </c>
      <c r="J9" s="187">
        <v>5</v>
      </c>
      <c r="K9" s="186">
        <v>6</v>
      </c>
      <c r="L9" s="185" t="s">
        <v>7</v>
      </c>
      <c r="M9" s="184" t="s">
        <v>6</v>
      </c>
      <c r="N9" s="183" t="s">
        <v>5</v>
      </c>
    </row>
    <row r="10" spans="1:14" ht="15" customHeight="1" x14ac:dyDescent="0.25">
      <c r="A10" s="182">
        <v>1</v>
      </c>
      <c r="B10" s="181" t="s">
        <v>281</v>
      </c>
      <c r="C10" s="180" t="s">
        <v>530</v>
      </c>
      <c r="D10" s="179">
        <v>37125</v>
      </c>
      <c r="E10" s="178" t="s">
        <v>104</v>
      </c>
      <c r="F10" s="177">
        <v>6.13</v>
      </c>
      <c r="G10" s="176">
        <v>5.92</v>
      </c>
      <c r="H10" s="176">
        <v>5.91</v>
      </c>
      <c r="I10" s="176">
        <v>5.79</v>
      </c>
      <c r="J10" s="176" t="s">
        <v>604</v>
      </c>
      <c r="K10" s="175" t="s">
        <v>604</v>
      </c>
      <c r="L10" s="174">
        <f>MAX(F10:K10)</f>
        <v>6.13</v>
      </c>
      <c r="M10" s="173" t="str">
        <f>IF(ISBLANK(L10),"",IF(L10&gt;=7.2,"KSM",IF(L10&gt;=6.7,"I A",IF(L10&gt;=6.2,"II A",IF(L10&gt;=5.6,"III A",IF(L10&gt;=5,"I JA",IF(L10&gt;=4.45,"II JA",IF(L10&gt;=4,"III JA"))))))))</f>
        <v>III A</v>
      </c>
      <c r="N10" s="172" t="s">
        <v>103</v>
      </c>
    </row>
    <row r="11" spans="1:14" ht="15" customHeight="1" x14ac:dyDescent="0.25">
      <c r="A11" s="182">
        <v>2</v>
      </c>
      <c r="B11" s="181" t="s">
        <v>283</v>
      </c>
      <c r="C11" s="180" t="s">
        <v>594</v>
      </c>
      <c r="D11" s="179">
        <v>37161</v>
      </c>
      <c r="E11" s="178" t="s">
        <v>1</v>
      </c>
      <c r="F11" s="177">
        <v>5.25</v>
      </c>
      <c r="G11" s="176" t="s">
        <v>603</v>
      </c>
      <c r="H11" s="176">
        <v>4.82</v>
      </c>
      <c r="I11" s="176" t="s">
        <v>603</v>
      </c>
      <c r="J11" s="176">
        <v>4.7699999999999996</v>
      </c>
      <c r="K11" s="175" t="s">
        <v>603</v>
      </c>
      <c r="L11" s="174">
        <f>MAX(F11:K11)</f>
        <v>5.25</v>
      </c>
      <c r="M11" s="173" t="str">
        <f>IF(ISBLANK(L11),"",IF(L11&gt;=7.2,"KSM",IF(L11&gt;=6.7,"I A",IF(L11&gt;=6.2,"II A",IF(L11&gt;=5.6,"III A",IF(L11&gt;=5,"I JA",IF(L11&gt;=4.45,"II JA",IF(L11&gt;=4,"III JA"))))))))</f>
        <v>I JA</v>
      </c>
      <c r="N11" s="172" t="s">
        <v>23</v>
      </c>
    </row>
    <row r="12" spans="1:14" ht="15" customHeight="1" x14ac:dyDescent="0.25">
      <c r="A12" s="182">
        <v>3</v>
      </c>
      <c r="B12" s="181" t="s">
        <v>135</v>
      </c>
      <c r="C12" s="180" t="s">
        <v>593</v>
      </c>
      <c r="D12" s="179">
        <v>37070</v>
      </c>
      <c r="E12" s="178" t="s">
        <v>58</v>
      </c>
      <c r="F12" s="177" t="s">
        <v>603</v>
      </c>
      <c r="G12" s="176">
        <v>5.05</v>
      </c>
      <c r="H12" s="176">
        <v>5.09</v>
      </c>
      <c r="I12" s="176" t="s">
        <v>603</v>
      </c>
      <c r="J12" s="176" t="s">
        <v>603</v>
      </c>
      <c r="K12" s="175">
        <v>5.08</v>
      </c>
      <c r="L12" s="174">
        <f>MAX(F12:K12)</f>
        <v>5.09</v>
      </c>
      <c r="M12" s="173" t="str">
        <f>IF(ISBLANK(L12),"",IF(L12&gt;=7.2,"KSM",IF(L12&gt;=6.7,"I A",IF(L12&gt;=6.2,"II A",IF(L12&gt;=5.6,"III A",IF(L12&gt;=5,"I JA",IF(L12&gt;=4.45,"II JA",IF(L12&gt;=4,"III JA"))))))))</f>
        <v>I JA</v>
      </c>
      <c r="N12" s="172" t="s">
        <v>39</v>
      </c>
    </row>
    <row r="13" spans="1:14" ht="15" customHeight="1" x14ac:dyDescent="0.25">
      <c r="A13" s="182">
        <v>4</v>
      </c>
      <c r="B13" s="181" t="s">
        <v>84</v>
      </c>
      <c r="C13" s="180" t="s">
        <v>83</v>
      </c>
      <c r="D13" s="179">
        <v>37153</v>
      </c>
      <c r="E13" s="178" t="s">
        <v>58</v>
      </c>
      <c r="F13" s="177">
        <v>4.96</v>
      </c>
      <c r="G13" s="176">
        <v>4.8600000000000003</v>
      </c>
      <c r="H13" s="176">
        <v>4.75</v>
      </c>
      <c r="I13" s="176">
        <v>5.05</v>
      </c>
      <c r="J13" s="176">
        <v>5.01</v>
      </c>
      <c r="K13" s="175" t="s">
        <v>603</v>
      </c>
      <c r="L13" s="174">
        <f>MAX(F13:K13)</f>
        <v>5.05</v>
      </c>
      <c r="M13" s="173" t="str">
        <f>IF(ISBLANK(L13),"",IF(L13&gt;=7.2,"KSM",IF(L13&gt;=6.7,"I A",IF(L13&gt;=6.2,"II A",IF(L13&gt;=5.6,"III A",IF(L13&gt;=5,"I JA",IF(L13&gt;=4.45,"II JA",IF(L13&gt;=4,"III JA"))))))))</f>
        <v>I JA</v>
      </c>
      <c r="N13" s="172" t="s">
        <v>39</v>
      </c>
    </row>
  </sheetData>
  <mergeCells count="4">
    <mergeCell ref="A1:G1"/>
    <mergeCell ref="A2:G2"/>
    <mergeCell ref="A3:G3"/>
    <mergeCell ref="F8:K8"/>
  </mergeCells>
  <pageMargins left="0.51181102362204722" right="0.51181102362204722" top="0.74803149606299213" bottom="0.74803149606299213" header="0.31496062992125984" footer="0.31496062992125984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9"/>
  <sheetViews>
    <sheetView showZeros="0" zoomScaleNormal="100" workbookViewId="0">
      <selection activeCell="A2" sqref="A2:G2"/>
    </sheetView>
  </sheetViews>
  <sheetFormatPr defaultColWidth="10.44140625" defaultRowHeight="13.2" x14ac:dyDescent="0.25"/>
  <cols>
    <col min="1" max="1" width="5.109375" style="147" customWidth="1"/>
    <col min="2" max="2" width="14.44140625" style="147" customWidth="1"/>
    <col min="3" max="3" width="13" style="147" customWidth="1"/>
    <col min="4" max="4" width="10.33203125" style="146" customWidth="1"/>
    <col min="5" max="5" width="15" style="147" customWidth="1"/>
    <col min="6" max="11" width="6.33203125" style="146" customWidth="1"/>
    <col min="12" max="12" width="8" style="789" customWidth="1"/>
    <col min="13" max="13" width="6.33203125" style="788" customWidth="1"/>
    <col min="14" max="14" width="19.109375" style="787" customWidth="1"/>
    <col min="15" max="16384" width="10.44140625" style="787"/>
  </cols>
  <sheetData>
    <row r="1" spans="1:14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4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14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N3" s="19" t="s">
        <v>324</v>
      </c>
    </row>
    <row r="4" spans="1:14" s="52" customFormat="1" ht="12.75" customHeight="1" x14ac:dyDescent="0.35">
      <c r="A4" s="732"/>
      <c r="B4" s="732"/>
      <c r="C4" s="732"/>
      <c r="D4" s="732"/>
      <c r="E4" s="732"/>
      <c r="F4" s="732"/>
      <c r="G4" s="732"/>
      <c r="N4" s="61" t="s">
        <v>1</v>
      </c>
    </row>
    <row r="5" spans="1:14" s="14" customFormat="1" ht="12.75" customHeight="1" x14ac:dyDescent="0.25">
      <c r="B5" s="101" t="s">
        <v>655</v>
      </c>
      <c r="D5" s="755" t="s">
        <v>654</v>
      </c>
      <c r="G5" s="163"/>
      <c r="H5" s="15"/>
      <c r="N5" s="166"/>
    </row>
    <row r="6" spans="1:14" s="14" customFormat="1" ht="8.25" customHeight="1" x14ac:dyDescent="0.25">
      <c r="E6" s="16"/>
      <c r="H6" s="15"/>
    </row>
    <row r="7" spans="1:14" ht="15.75" customHeight="1" x14ac:dyDescent="0.3">
      <c r="B7" s="162" t="s">
        <v>653</v>
      </c>
      <c r="C7" s="161"/>
      <c r="D7" s="160"/>
      <c r="E7" s="159"/>
      <c r="G7" s="796"/>
      <c r="H7" s="787"/>
      <c r="I7" s="147"/>
      <c r="J7" s="147"/>
      <c r="N7" s="795" t="s">
        <v>14</v>
      </c>
    </row>
    <row r="8" spans="1:14" ht="9.6" customHeight="1" thickBot="1" x14ac:dyDescent="0.35">
      <c r="B8" s="162"/>
      <c r="C8" s="161"/>
      <c r="D8" s="160"/>
      <c r="E8" s="159"/>
      <c r="G8" s="796"/>
      <c r="H8" s="787"/>
      <c r="I8" s="147"/>
      <c r="J8" s="147"/>
      <c r="N8" s="795"/>
    </row>
    <row r="9" spans="1:14" x14ac:dyDescent="0.25">
      <c r="A9" s="204"/>
      <c r="B9" s="204"/>
      <c r="C9" s="204"/>
      <c r="D9" s="794"/>
      <c r="E9" s="793"/>
      <c r="F9" s="928" t="s">
        <v>81</v>
      </c>
      <c r="G9" s="929"/>
      <c r="H9" s="929"/>
      <c r="I9" s="929"/>
      <c r="J9" s="929"/>
      <c r="K9" s="930"/>
    </row>
    <row r="10" spans="1:14" x14ac:dyDescent="0.25">
      <c r="A10" s="154" t="s">
        <v>605</v>
      </c>
      <c r="B10" s="153" t="s">
        <v>11</v>
      </c>
      <c r="C10" s="152" t="s">
        <v>10</v>
      </c>
      <c r="D10" s="150" t="s">
        <v>9</v>
      </c>
      <c r="E10" s="150" t="s">
        <v>8</v>
      </c>
      <c r="F10" s="151">
        <v>1</v>
      </c>
      <c r="G10" s="150">
        <v>2</v>
      </c>
      <c r="H10" s="150">
        <v>3</v>
      </c>
      <c r="I10" s="150">
        <v>4</v>
      </c>
      <c r="J10" s="150">
        <v>5</v>
      </c>
      <c r="K10" s="149">
        <v>6</v>
      </c>
      <c r="L10" s="792" t="s">
        <v>7</v>
      </c>
      <c r="M10" s="791" t="s">
        <v>6</v>
      </c>
      <c r="N10" s="790" t="s">
        <v>5</v>
      </c>
    </row>
    <row r="11" spans="1:14" ht="15" customHeight="1" x14ac:dyDescent="0.25">
      <c r="A11" s="148">
        <v>1</v>
      </c>
      <c r="B11" s="751" t="s">
        <v>94</v>
      </c>
      <c r="C11" s="750" t="s">
        <v>652</v>
      </c>
      <c r="D11" s="749">
        <v>38173</v>
      </c>
      <c r="E11" s="748" t="s">
        <v>59</v>
      </c>
      <c r="F11" s="747">
        <v>11.67</v>
      </c>
      <c r="G11" s="746">
        <v>12.07</v>
      </c>
      <c r="H11" s="746">
        <v>11.28</v>
      </c>
      <c r="I11" s="746">
        <v>11.17</v>
      </c>
      <c r="J11" s="746" t="s">
        <v>609</v>
      </c>
      <c r="K11" s="745">
        <v>11.91</v>
      </c>
      <c r="L11" s="744">
        <f t="shared" ref="L11:L18" si="0">MAX(F11:H11,I11:K11)</f>
        <v>12.07</v>
      </c>
      <c r="M11" s="743" t="str">
        <f t="shared" ref="M11:M17" si="1">IF(ISBLANK(L11),"",IF(L11&gt;=15.2,"KSM",IF(L11&gt;=13.2,"I A",IF(L11&gt;=11,"II A",IF(L11&gt;=9.5,"III A",IF(L11&gt;=8,"I JA",IF(L11&gt;=7.2,"II JA",IF(L11&gt;=6.5,"III JA"))))))))</f>
        <v>II A</v>
      </c>
      <c r="N11" s="742" t="s">
        <v>650</v>
      </c>
    </row>
    <row r="12" spans="1:14" ht="15" customHeight="1" x14ac:dyDescent="0.25">
      <c r="A12" s="148">
        <v>2</v>
      </c>
      <c r="B12" s="751" t="s">
        <v>381</v>
      </c>
      <c r="C12" s="750" t="s">
        <v>651</v>
      </c>
      <c r="D12" s="749">
        <v>38297</v>
      </c>
      <c r="E12" s="748" t="s">
        <v>59</v>
      </c>
      <c r="F12" s="747">
        <v>9.23</v>
      </c>
      <c r="G12" s="746">
        <v>10.4</v>
      </c>
      <c r="H12" s="746" t="s">
        <v>609</v>
      </c>
      <c r="I12" s="746" t="s">
        <v>609</v>
      </c>
      <c r="J12" s="746" t="s">
        <v>609</v>
      </c>
      <c r="K12" s="745" t="s">
        <v>609</v>
      </c>
      <c r="L12" s="744">
        <f t="shared" si="0"/>
        <v>10.4</v>
      </c>
      <c r="M12" s="743" t="str">
        <f t="shared" si="1"/>
        <v>III A</v>
      </c>
      <c r="N12" s="742" t="s">
        <v>650</v>
      </c>
    </row>
    <row r="13" spans="1:14" ht="15" customHeight="1" x14ac:dyDescent="0.25">
      <c r="A13" s="148">
        <v>3</v>
      </c>
      <c r="B13" s="751" t="s">
        <v>429</v>
      </c>
      <c r="C13" s="750" t="s">
        <v>649</v>
      </c>
      <c r="D13" s="749">
        <v>37960</v>
      </c>
      <c r="E13" s="748" t="s">
        <v>86</v>
      </c>
      <c r="F13" s="747">
        <v>8.6999999999999993</v>
      </c>
      <c r="G13" s="746">
        <v>9.5299999999999994</v>
      </c>
      <c r="H13" s="746" t="s">
        <v>609</v>
      </c>
      <c r="I13" s="746">
        <v>9.2899999999999991</v>
      </c>
      <c r="J13" s="746">
        <v>9.76</v>
      </c>
      <c r="K13" s="745">
        <v>9.41</v>
      </c>
      <c r="L13" s="744">
        <f t="shared" si="0"/>
        <v>9.76</v>
      </c>
      <c r="M13" s="743" t="str">
        <f t="shared" si="1"/>
        <v>III A</v>
      </c>
      <c r="N13" s="742" t="s">
        <v>85</v>
      </c>
    </row>
    <row r="14" spans="1:14" ht="15" customHeight="1" x14ac:dyDescent="0.25">
      <c r="A14" s="148">
        <v>4</v>
      </c>
      <c r="B14" s="751" t="s">
        <v>648</v>
      </c>
      <c r="C14" s="750" t="s">
        <v>647</v>
      </c>
      <c r="D14" s="749">
        <v>38040</v>
      </c>
      <c r="E14" s="748" t="s">
        <v>75</v>
      </c>
      <c r="F14" s="747">
        <v>7.98</v>
      </c>
      <c r="G14" s="746">
        <v>9.73</v>
      </c>
      <c r="H14" s="746">
        <v>9.18</v>
      </c>
      <c r="I14" s="746">
        <v>8.77</v>
      </c>
      <c r="J14" s="746">
        <v>9.06</v>
      </c>
      <c r="K14" s="745">
        <v>9.1</v>
      </c>
      <c r="L14" s="744">
        <f t="shared" si="0"/>
        <v>9.73</v>
      </c>
      <c r="M14" s="743" t="str">
        <f t="shared" si="1"/>
        <v>III A</v>
      </c>
      <c r="N14" s="742" t="s">
        <v>452</v>
      </c>
    </row>
    <row r="15" spans="1:14" ht="15" customHeight="1" x14ac:dyDescent="0.25">
      <c r="A15" s="148">
        <v>5</v>
      </c>
      <c r="B15" s="751" t="s">
        <v>646</v>
      </c>
      <c r="C15" s="750" t="s">
        <v>645</v>
      </c>
      <c r="D15" s="749">
        <v>38203</v>
      </c>
      <c r="E15" s="748" t="s">
        <v>104</v>
      </c>
      <c r="F15" s="747">
        <v>8.02</v>
      </c>
      <c r="G15" s="746">
        <v>8.76</v>
      </c>
      <c r="H15" s="746">
        <v>8.4</v>
      </c>
      <c r="I15" s="746">
        <v>7.47</v>
      </c>
      <c r="J15" s="746">
        <v>8.1999999999999993</v>
      </c>
      <c r="K15" s="745">
        <v>7.95</v>
      </c>
      <c r="L15" s="744">
        <f t="shared" si="0"/>
        <v>8.76</v>
      </c>
      <c r="M15" s="743" t="str">
        <f t="shared" si="1"/>
        <v>I JA</v>
      </c>
      <c r="N15" s="742" t="s">
        <v>103</v>
      </c>
    </row>
    <row r="16" spans="1:14" ht="15" customHeight="1" x14ac:dyDescent="0.25">
      <c r="A16" s="148">
        <v>6</v>
      </c>
      <c r="B16" s="751" t="s">
        <v>644</v>
      </c>
      <c r="C16" s="750" t="s">
        <v>643</v>
      </c>
      <c r="D16" s="749">
        <v>37995</v>
      </c>
      <c r="E16" s="748" t="s">
        <v>357</v>
      </c>
      <c r="F16" s="747">
        <v>8.43</v>
      </c>
      <c r="G16" s="746">
        <v>8.69</v>
      </c>
      <c r="H16" s="746">
        <v>8.23</v>
      </c>
      <c r="I16" s="746">
        <v>8.32</v>
      </c>
      <c r="J16" s="746">
        <v>8.27</v>
      </c>
      <c r="K16" s="745">
        <v>8.02</v>
      </c>
      <c r="L16" s="744">
        <f t="shared" si="0"/>
        <v>8.69</v>
      </c>
      <c r="M16" s="743" t="str">
        <f t="shared" si="1"/>
        <v>I JA</v>
      </c>
      <c r="N16" s="742" t="s">
        <v>114</v>
      </c>
    </row>
    <row r="17" spans="1:14" ht="15" customHeight="1" x14ac:dyDescent="0.25">
      <c r="A17" s="148">
        <v>7</v>
      </c>
      <c r="B17" s="751" t="s">
        <v>80</v>
      </c>
      <c r="C17" s="750" t="s">
        <v>446</v>
      </c>
      <c r="D17" s="749">
        <v>38440</v>
      </c>
      <c r="E17" s="748" t="s">
        <v>86</v>
      </c>
      <c r="F17" s="747">
        <v>7.15</v>
      </c>
      <c r="G17" s="746">
        <v>7.05</v>
      </c>
      <c r="H17" s="746" t="s">
        <v>609</v>
      </c>
      <c r="I17" s="746">
        <v>7.04</v>
      </c>
      <c r="J17" s="746">
        <v>7.16</v>
      </c>
      <c r="K17" s="745">
        <v>6.48</v>
      </c>
      <c r="L17" s="744">
        <f t="shared" si="0"/>
        <v>7.16</v>
      </c>
      <c r="M17" s="743" t="str">
        <f t="shared" si="1"/>
        <v>III JA</v>
      </c>
      <c r="N17" s="742" t="s">
        <v>447</v>
      </c>
    </row>
    <row r="18" spans="1:14" ht="15" customHeight="1" x14ac:dyDescent="0.25">
      <c r="A18" s="148">
        <v>8</v>
      </c>
      <c r="B18" s="751" t="s">
        <v>642</v>
      </c>
      <c r="C18" s="750" t="s">
        <v>641</v>
      </c>
      <c r="D18" s="749">
        <v>38282</v>
      </c>
      <c r="E18" s="748" t="s">
        <v>1</v>
      </c>
      <c r="F18" s="747">
        <v>5.93</v>
      </c>
      <c r="G18" s="746">
        <v>5.44</v>
      </c>
      <c r="H18" s="746">
        <v>5.58</v>
      </c>
      <c r="I18" s="746">
        <v>5.2</v>
      </c>
      <c r="J18" s="746">
        <v>5.31</v>
      </c>
      <c r="K18" s="745">
        <v>5.47</v>
      </c>
      <c r="L18" s="744">
        <f t="shared" si="0"/>
        <v>5.93</v>
      </c>
      <c r="M18" s="743"/>
      <c r="N18" s="742" t="s">
        <v>640</v>
      </c>
    </row>
    <row r="19" spans="1:14" ht="15" customHeight="1" x14ac:dyDescent="0.25">
      <c r="A19" s="148"/>
      <c r="B19" s="751" t="s">
        <v>639</v>
      </c>
      <c r="C19" s="750" t="s">
        <v>638</v>
      </c>
      <c r="D19" s="749">
        <v>38629</v>
      </c>
      <c r="E19" s="748" t="s">
        <v>75</v>
      </c>
      <c r="F19" s="747"/>
      <c r="G19" s="746"/>
      <c r="H19" s="746"/>
      <c r="I19" s="746"/>
      <c r="J19" s="746"/>
      <c r="K19" s="745"/>
      <c r="L19" s="744" t="s">
        <v>637</v>
      </c>
      <c r="M19" s="743"/>
      <c r="N19" s="742" t="s">
        <v>408</v>
      </c>
    </row>
  </sheetData>
  <mergeCells count="4">
    <mergeCell ref="F9:K9"/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9370078740157483" footer="0.39370078740157483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18"/>
  <sheetViews>
    <sheetView showZeros="0" zoomScaleNormal="100" workbookViewId="0">
      <selection activeCell="D9" sqref="D9"/>
    </sheetView>
  </sheetViews>
  <sheetFormatPr defaultColWidth="10.44140625" defaultRowHeight="13.2" x14ac:dyDescent="0.25"/>
  <cols>
    <col min="1" max="1" width="5.109375" style="147" customWidth="1"/>
    <col min="2" max="2" width="14.33203125" style="147" customWidth="1"/>
    <col min="3" max="3" width="15.109375" style="147" customWidth="1"/>
    <col min="4" max="4" width="11.33203125" style="146" customWidth="1"/>
    <col min="5" max="5" width="12.6640625" style="147" customWidth="1"/>
    <col min="6" max="11" width="6.33203125" style="146" customWidth="1"/>
    <col min="12" max="12" width="7.44140625" style="741" customWidth="1"/>
    <col min="13" max="13" width="6.33203125" style="740" customWidth="1"/>
    <col min="14" max="14" width="21.6640625" style="739" customWidth="1"/>
    <col min="15" max="16384" width="10.44140625" style="739"/>
  </cols>
  <sheetData>
    <row r="1" spans="1:14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4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14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N3" s="19" t="s">
        <v>324</v>
      </c>
    </row>
    <row r="4" spans="1:14" s="52" customFormat="1" ht="12.75" customHeight="1" x14ac:dyDescent="0.35">
      <c r="A4" s="732"/>
      <c r="B4" s="732"/>
      <c r="C4" s="732"/>
      <c r="D4" s="732"/>
      <c r="E4" s="732"/>
      <c r="F4" s="732"/>
      <c r="G4" s="732"/>
      <c r="N4" s="61" t="s">
        <v>1</v>
      </c>
    </row>
    <row r="5" spans="1:14" s="14" customFormat="1" ht="12.75" customHeight="1" x14ac:dyDescent="0.25">
      <c r="B5" s="101" t="s">
        <v>626</v>
      </c>
      <c r="D5" s="755" t="s">
        <v>625</v>
      </c>
      <c r="H5" s="15"/>
      <c r="N5" s="166"/>
    </row>
    <row r="6" spans="1:14" s="164" customFormat="1" ht="12.75" customHeight="1" x14ac:dyDescent="0.25">
      <c r="B6" s="101" t="s">
        <v>624</v>
      </c>
      <c r="D6" s="165" t="s">
        <v>623</v>
      </c>
      <c r="F6" s="100"/>
      <c r="H6" s="15"/>
    </row>
    <row r="7" spans="1:14" s="14" customFormat="1" ht="8.25" customHeight="1" x14ac:dyDescent="0.25">
      <c r="C7" s="163"/>
    </row>
    <row r="8" spans="1:14" ht="15.75" customHeight="1" x14ac:dyDescent="0.3">
      <c r="B8" s="162" t="s">
        <v>622</v>
      </c>
      <c r="C8" s="161"/>
      <c r="D8" s="160"/>
      <c r="E8" s="159"/>
      <c r="G8" s="739"/>
      <c r="I8" s="147"/>
      <c r="J8" s="147"/>
      <c r="N8" s="158" t="s">
        <v>12</v>
      </c>
    </row>
    <row r="9" spans="1:14" ht="9.6" customHeight="1" thickBot="1" x14ac:dyDescent="0.35">
      <c r="B9" s="162"/>
      <c r="C9" s="161"/>
      <c r="D9" s="160"/>
      <c r="E9" s="159"/>
      <c r="G9" s="739"/>
      <c r="I9" s="147"/>
      <c r="J9" s="147"/>
      <c r="N9" s="158"/>
    </row>
    <row r="10" spans="1:14" x14ac:dyDescent="0.25">
      <c r="A10" s="157"/>
      <c r="B10" s="157"/>
      <c r="C10" s="157"/>
      <c r="D10" s="156"/>
      <c r="E10" s="155"/>
      <c r="F10" s="922" t="s">
        <v>81</v>
      </c>
      <c r="G10" s="923"/>
      <c r="H10" s="923"/>
      <c r="I10" s="923"/>
      <c r="J10" s="923"/>
      <c r="K10" s="924"/>
    </row>
    <row r="11" spans="1:14" x14ac:dyDescent="0.25">
      <c r="A11" s="154" t="s">
        <v>605</v>
      </c>
      <c r="B11" s="153" t="s">
        <v>11</v>
      </c>
      <c r="C11" s="152" t="s">
        <v>10</v>
      </c>
      <c r="D11" s="150" t="s">
        <v>9</v>
      </c>
      <c r="E11" s="149" t="s">
        <v>8</v>
      </c>
      <c r="F11" s="151">
        <v>1</v>
      </c>
      <c r="G11" s="150">
        <v>2</v>
      </c>
      <c r="H11" s="150">
        <v>3</v>
      </c>
      <c r="I11" s="150">
        <v>4</v>
      </c>
      <c r="J11" s="150">
        <v>5</v>
      </c>
      <c r="K11" s="149">
        <v>6</v>
      </c>
      <c r="L11" s="754" t="s">
        <v>7</v>
      </c>
      <c r="M11" s="753" t="s">
        <v>6</v>
      </c>
      <c r="N11" s="752" t="s">
        <v>5</v>
      </c>
    </row>
    <row r="12" spans="1:14" ht="15" customHeight="1" x14ac:dyDescent="0.25">
      <c r="A12" s="148">
        <v>1</v>
      </c>
      <c r="B12" s="751" t="s">
        <v>621</v>
      </c>
      <c r="C12" s="750" t="s">
        <v>620</v>
      </c>
      <c r="D12" s="749">
        <v>36936</v>
      </c>
      <c r="E12" s="748" t="s">
        <v>619</v>
      </c>
      <c r="F12" s="747">
        <v>13.82</v>
      </c>
      <c r="G12" s="746" t="s">
        <v>609</v>
      </c>
      <c r="H12" s="746">
        <v>13.27</v>
      </c>
      <c r="I12" s="746" t="s">
        <v>609</v>
      </c>
      <c r="J12" s="746" t="s">
        <v>609</v>
      </c>
      <c r="K12" s="745" t="s">
        <v>609</v>
      </c>
      <c r="L12" s="744">
        <f t="shared" ref="L12:L18" si="0">MAX(F12:H12,I12:K12)</f>
        <v>13.82</v>
      </c>
      <c r="M12" s="743" t="str">
        <f t="shared" ref="M12:M17" si="1">IF(ISBLANK(L12),"",IF(L12&gt;=15.2,"KSM",IF(L12&gt;=13.2,"I A",IF(L12&gt;=11,"II A",IF(L12&gt;=9.5,"III A",IF(L12&gt;=8,"I JA",IF(L12&gt;=7.2,"II JA",IF(L12&gt;=6.5,"III JA"))))))))</f>
        <v>I A</v>
      </c>
      <c r="N12" s="742" t="s">
        <v>618</v>
      </c>
    </row>
    <row r="13" spans="1:14" ht="15" customHeight="1" x14ac:dyDescent="0.25">
      <c r="A13" s="148">
        <v>2</v>
      </c>
      <c r="B13" s="751" t="s">
        <v>608</v>
      </c>
      <c r="C13" s="750" t="s">
        <v>477</v>
      </c>
      <c r="D13" s="749">
        <v>37340</v>
      </c>
      <c r="E13" s="748" t="s">
        <v>617</v>
      </c>
      <c r="F13" s="747">
        <v>12.87</v>
      </c>
      <c r="G13" s="746">
        <v>12.07</v>
      </c>
      <c r="H13" s="746" t="s">
        <v>609</v>
      </c>
      <c r="I13" s="746">
        <v>12.83</v>
      </c>
      <c r="J13" s="746">
        <v>12.98</v>
      </c>
      <c r="K13" s="745">
        <v>12.72</v>
      </c>
      <c r="L13" s="744">
        <f t="shared" si="0"/>
        <v>12.98</v>
      </c>
      <c r="M13" s="743" t="str">
        <f t="shared" si="1"/>
        <v>II A</v>
      </c>
      <c r="N13" s="742" t="s">
        <v>616</v>
      </c>
    </row>
    <row r="14" spans="1:14" ht="15" customHeight="1" x14ac:dyDescent="0.25">
      <c r="A14" s="148">
        <v>3</v>
      </c>
      <c r="B14" s="751" t="s">
        <v>615</v>
      </c>
      <c r="C14" s="750" t="s">
        <v>614</v>
      </c>
      <c r="D14" s="749">
        <v>37015</v>
      </c>
      <c r="E14" s="748" t="s">
        <v>26</v>
      </c>
      <c r="F14" s="747">
        <v>12.03</v>
      </c>
      <c r="G14" s="746">
        <v>12.65</v>
      </c>
      <c r="H14" s="746">
        <v>12.97</v>
      </c>
      <c r="I14" s="746" t="s">
        <v>609</v>
      </c>
      <c r="J14" s="746">
        <v>12.73</v>
      </c>
      <c r="K14" s="745" t="s">
        <v>609</v>
      </c>
      <c r="L14" s="744">
        <f t="shared" si="0"/>
        <v>12.97</v>
      </c>
      <c r="M14" s="743" t="str">
        <f t="shared" si="1"/>
        <v>II A</v>
      </c>
      <c r="N14" s="742" t="s">
        <v>613</v>
      </c>
    </row>
    <row r="15" spans="1:14" ht="15" customHeight="1" x14ac:dyDescent="0.25">
      <c r="A15" s="148">
        <v>4</v>
      </c>
      <c r="B15" s="751" t="s">
        <v>612</v>
      </c>
      <c r="C15" s="750" t="s">
        <v>611</v>
      </c>
      <c r="D15" s="749">
        <v>37427</v>
      </c>
      <c r="E15" s="748" t="s">
        <v>57</v>
      </c>
      <c r="F15" s="747">
        <v>10.07</v>
      </c>
      <c r="G15" s="746">
        <v>11.43</v>
      </c>
      <c r="H15" s="746">
        <v>11.72</v>
      </c>
      <c r="I15" s="746">
        <v>10.97</v>
      </c>
      <c r="J15" s="746">
        <v>11.98</v>
      </c>
      <c r="K15" s="745">
        <v>11.55</v>
      </c>
      <c r="L15" s="744">
        <f t="shared" si="0"/>
        <v>11.98</v>
      </c>
      <c r="M15" s="743" t="str">
        <f t="shared" si="1"/>
        <v>II A</v>
      </c>
      <c r="N15" s="742" t="s">
        <v>610</v>
      </c>
    </row>
    <row r="16" spans="1:14" ht="15" customHeight="1" x14ac:dyDescent="0.25">
      <c r="A16" s="148">
        <v>5</v>
      </c>
      <c r="B16" s="751" t="s">
        <v>93</v>
      </c>
      <c r="C16" s="750" t="s">
        <v>92</v>
      </c>
      <c r="D16" s="749">
        <v>37321</v>
      </c>
      <c r="E16" s="748" t="s">
        <v>1</v>
      </c>
      <c r="F16" s="747">
        <v>7.91</v>
      </c>
      <c r="G16" s="746">
        <v>9.11</v>
      </c>
      <c r="H16" s="746">
        <v>9.1</v>
      </c>
      <c r="I16" s="746" t="s">
        <v>609</v>
      </c>
      <c r="J16" s="746">
        <v>9.06</v>
      </c>
      <c r="K16" s="745">
        <v>9.19</v>
      </c>
      <c r="L16" s="744">
        <f t="shared" si="0"/>
        <v>9.19</v>
      </c>
      <c r="M16" s="743" t="str">
        <f t="shared" si="1"/>
        <v>I JA</v>
      </c>
      <c r="N16" s="742" t="s">
        <v>82</v>
      </c>
    </row>
    <row r="17" spans="1:14" ht="15" customHeight="1" x14ac:dyDescent="0.25">
      <c r="A17" s="148">
        <v>6</v>
      </c>
      <c r="B17" s="751" t="s">
        <v>608</v>
      </c>
      <c r="C17" s="750" t="s">
        <v>607</v>
      </c>
      <c r="D17" s="749">
        <v>37139</v>
      </c>
      <c r="E17" s="748" t="s">
        <v>76</v>
      </c>
      <c r="F17" s="747">
        <v>8.2200000000000006</v>
      </c>
      <c r="G17" s="746">
        <v>8.2799999999999994</v>
      </c>
      <c r="H17" s="746">
        <v>8.2100000000000009</v>
      </c>
      <c r="I17" s="746">
        <v>8.0299999999999994</v>
      </c>
      <c r="J17" s="746">
        <v>8.32</v>
      </c>
      <c r="K17" s="745">
        <v>8.2799999999999994</v>
      </c>
      <c r="L17" s="744">
        <f t="shared" si="0"/>
        <v>8.32</v>
      </c>
      <c r="M17" s="743" t="str">
        <f t="shared" si="1"/>
        <v>I JA</v>
      </c>
      <c r="N17" s="742" t="s">
        <v>482</v>
      </c>
    </row>
    <row r="18" spans="1:14" ht="15" customHeight="1" x14ac:dyDescent="0.25">
      <c r="A18" s="148"/>
      <c r="B18" s="751"/>
      <c r="C18" s="750"/>
      <c r="D18" s="749"/>
      <c r="E18" s="748"/>
      <c r="F18" s="747"/>
      <c r="G18" s="746"/>
      <c r="H18" s="746"/>
      <c r="I18" s="746"/>
      <c r="J18" s="746"/>
      <c r="K18" s="745"/>
      <c r="L18" s="744">
        <f t="shared" si="0"/>
        <v>0</v>
      </c>
      <c r="M18" s="743"/>
      <c r="N18" s="742"/>
    </row>
  </sheetData>
  <mergeCells count="4">
    <mergeCell ref="F10:K10"/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9370078740157483" footer="0.39370078740157483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N18"/>
  <sheetViews>
    <sheetView showZeros="0" zoomScaleNormal="100" workbookViewId="0">
      <selection sqref="A1:G1"/>
    </sheetView>
  </sheetViews>
  <sheetFormatPr defaultColWidth="10.44140625" defaultRowHeight="13.2" x14ac:dyDescent="0.25"/>
  <cols>
    <col min="1" max="1" width="5.109375" style="147" customWidth="1"/>
    <col min="2" max="2" width="11.33203125" style="147" customWidth="1"/>
    <col min="3" max="3" width="16.6640625" style="147" customWidth="1"/>
    <col min="4" max="4" width="10.33203125" style="146" customWidth="1"/>
    <col min="5" max="5" width="13.88671875" style="147" customWidth="1"/>
    <col min="6" max="11" width="6.33203125" style="146" customWidth="1"/>
    <col min="12" max="12" width="6.33203125" style="806" customWidth="1"/>
    <col min="13" max="13" width="6.33203125" style="805" customWidth="1"/>
    <col min="14" max="14" width="21.6640625" style="804" customWidth="1"/>
    <col min="15" max="16384" width="10.44140625" style="804"/>
  </cols>
  <sheetData>
    <row r="1" spans="1:14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4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14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N3" s="19" t="s">
        <v>324</v>
      </c>
    </row>
    <row r="4" spans="1:14" s="52" customFormat="1" ht="12.75" customHeight="1" x14ac:dyDescent="0.35">
      <c r="A4" s="732"/>
      <c r="B4" s="732"/>
      <c r="C4" s="732"/>
      <c r="D4" s="732"/>
      <c r="E4" s="732"/>
      <c r="F4" s="732"/>
      <c r="G4" s="732"/>
      <c r="N4" s="61" t="s">
        <v>1</v>
      </c>
    </row>
    <row r="5" spans="1:14" s="14" customFormat="1" ht="12.75" customHeight="1" x14ac:dyDescent="0.25">
      <c r="B5" s="101" t="s">
        <v>685</v>
      </c>
      <c r="D5" s="755" t="s">
        <v>684</v>
      </c>
      <c r="G5" s="163"/>
      <c r="H5" s="15"/>
      <c r="N5" s="166"/>
    </row>
    <row r="6" spans="1:14" s="14" customFormat="1" ht="8.25" customHeight="1" x14ac:dyDescent="0.25">
      <c r="E6" s="16"/>
      <c r="H6" s="15"/>
    </row>
    <row r="7" spans="1:14" ht="15.75" customHeight="1" thickBot="1" x14ac:dyDescent="0.35">
      <c r="B7" s="162" t="s">
        <v>683</v>
      </c>
      <c r="C7" s="161"/>
      <c r="D7" s="160"/>
      <c r="E7" s="159"/>
      <c r="G7" s="796"/>
      <c r="H7" s="804"/>
      <c r="I7" s="147"/>
      <c r="J7" s="147"/>
      <c r="N7" s="795" t="s">
        <v>14</v>
      </c>
    </row>
    <row r="8" spans="1:14" x14ac:dyDescent="0.25">
      <c r="A8" s="157"/>
      <c r="B8" s="157"/>
      <c r="C8" s="157"/>
      <c r="D8" s="156"/>
      <c r="E8" s="155"/>
      <c r="F8" s="922" t="s">
        <v>81</v>
      </c>
      <c r="G8" s="923"/>
      <c r="H8" s="923"/>
      <c r="I8" s="923"/>
      <c r="J8" s="923"/>
      <c r="K8" s="924"/>
      <c r="L8" s="814"/>
      <c r="M8" s="813"/>
      <c r="N8" s="812"/>
    </row>
    <row r="9" spans="1:14" x14ac:dyDescent="0.25">
      <c r="A9" s="154" t="s">
        <v>605</v>
      </c>
      <c r="B9" s="153" t="s">
        <v>11</v>
      </c>
      <c r="C9" s="152" t="s">
        <v>10</v>
      </c>
      <c r="D9" s="150" t="s">
        <v>9</v>
      </c>
      <c r="E9" s="149" t="s">
        <v>8</v>
      </c>
      <c r="F9" s="151">
        <v>1</v>
      </c>
      <c r="G9" s="150">
        <v>2</v>
      </c>
      <c r="H9" s="150">
        <v>3</v>
      </c>
      <c r="I9" s="150">
        <v>4</v>
      </c>
      <c r="J9" s="150">
        <v>5</v>
      </c>
      <c r="K9" s="149">
        <v>6</v>
      </c>
      <c r="L9" s="811" t="s">
        <v>7</v>
      </c>
      <c r="M9" s="810" t="s">
        <v>6</v>
      </c>
      <c r="N9" s="809" t="s">
        <v>5</v>
      </c>
    </row>
    <row r="10" spans="1:14" ht="15" customHeight="1" x14ac:dyDescent="0.25">
      <c r="A10" s="148">
        <v>1</v>
      </c>
      <c r="B10" s="751" t="s">
        <v>682</v>
      </c>
      <c r="C10" s="750" t="s">
        <v>681</v>
      </c>
      <c r="D10" s="749">
        <v>37960</v>
      </c>
      <c r="E10" s="748" t="s">
        <v>26</v>
      </c>
      <c r="F10" s="747">
        <v>16.18</v>
      </c>
      <c r="G10" s="746">
        <v>15.55</v>
      </c>
      <c r="H10" s="746">
        <v>13.99</v>
      </c>
      <c r="I10" s="746">
        <v>15.9</v>
      </c>
      <c r="J10" s="746">
        <v>15.77</v>
      </c>
      <c r="K10" s="745">
        <v>16.55</v>
      </c>
      <c r="L10" s="744">
        <f t="shared" ref="L10:L17" si="0">MAX(F10:H10,I10:K10)</f>
        <v>16.55</v>
      </c>
      <c r="M10" s="808" t="str">
        <f t="shared" ref="M10:M17" si="1">IF(ISBLANK(L10),"",IF(L10&lt;9,"",IF(L10&gt;=17,"I A",IF(L10&gt;=14.9,"II A",IF(L10&gt;=13.2,"III A",IF(L10&gt;=11.4,"I JA",IF(L10&gt;=10,"II JA",IF(L10&gt;=9,"III JA"))))))))</f>
        <v>II A</v>
      </c>
      <c r="N10" s="807" t="s">
        <v>613</v>
      </c>
    </row>
    <row r="11" spans="1:14" ht="15" customHeight="1" x14ac:dyDescent="0.25">
      <c r="A11" s="148">
        <v>2</v>
      </c>
      <c r="B11" s="751" t="s">
        <v>680</v>
      </c>
      <c r="C11" s="750" t="s">
        <v>679</v>
      </c>
      <c r="D11" s="749">
        <v>37871</v>
      </c>
      <c r="E11" s="748" t="s">
        <v>58</v>
      </c>
      <c r="F11" s="747">
        <v>14.77</v>
      </c>
      <c r="G11" s="746">
        <v>14.92</v>
      </c>
      <c r="H11" s="746" t="s">
        <v>609</v>
      </c>
      <c r="I11" s="746" t="s">
        <v>609</v>
      </c>
      <c r="J11" s="746">
        <v>14.6</v>
      </c>
      <c r="K11" s="745">
        <v>14.41</v>
      </c>
      <c r="L11" s="744">
        <f t="shared" si="0"/>
        <v>14.92</v>
      </c>
      <c r="M11" s="808" t="str">
        <f t="shared" si="1"/>
        <v>II A</v>
      </c>
      <c r="N11" s="807" t="s">
        <v>670</v>
      </c>
    </row>
    <row r="12" spans="1:14" ht="15" customHeight="1" x14ac:dyDescent="0.25">
      <c r="A12" s="148">
        <v>3</v>
      </c>
      <c r="B12" s="751" t="s">
        <v>260</v>
      </c>
      <c r="C12" s="750" t="s">
        <v>678</v>
      </c>
      <c r="D12" s="749">
        <v>37733</v>
      </c>
      <c r="E12" s="748" t="s">
        <v>86</v>
      </c>
      <c r="F12" s="747">
        <v>13.98</v>
      </c>
      <c r="G12" s="746">
        <v>13.5</v>
      </c>
      <c r="H12" s="746" t="s">
        <v>609</v>
      </c>
      <c r="I12" s="746">
        <v>12.89</v>
      </c>
      <c r="J12" s="746">
        <v>13.53</v>
      </c>
      <c r="K12" s="745" t="s">
        <v>609</v>
      </c>
      <c r="L12" s="744">
        <f t="shared" si="0"/>
        <v>13.98</v>
      </c>
      <c r="M12" s="808" t="str">
        <f t="shared" si="1"/>
        <v>III A</v>
      </c>
      <c r="N12" s="807" t="s">
        <v>368</v>
      </c>
    </row>
    <row r="13" spans="1:14" ht="15" customHeight="1" x14ac:dyDescent="0.25">
      <c r="A13" s="148">
        <v>4</v>
      </c>
      <c r="B13" s="751" t="s">
        <v>677</v>
      </c>
      <c r="C13" s="750" t="s">
        <v>669</v>
      </c>
      <c r="D13" s="749" t="s">
        <v>676</v>
      </c>
      <c r="E13" s="748" t="s">
        <v>75</v>
      </c>
      <c r="F13" s="747">
        <v>11.92</v>
      </c>
      <c r="G13" s="746">
        <v>12.58</v>
      </c>
      <c r="H13" s="746">
        <v>11.68</v>
      </c>
      <c r="I13" s="746">
        <v>12</v>
      </c>
      <c r="J13" s="746">
        <v>12.11</v>
      </c>
      <c r="K13" s="745">
        <v>12.13</v>
      </c>
      <c r="L13" s="744">
        <f t="shared" si="0"/>
        <v>12.58</v>
      </c>
      <c r="M13" s="808" t="str">
        <f t="shared" si="1"/>
        <v>I JA</v>
      </c>
      <c r="N13" s="807" t="s">
        <v>74</v>
      </c>
    </row>
    <row r="14" spans="1:14" ht="15" customHeight="1" x14ac:dyDescent="0.25">
      <c r="A14" s="148">
        <v>5</v>
      </c>
      <c r="B14" s="751" t="s">
        <v>675</v>
      </c>
      <c r="C14" s="750" t="s">
        <v>674</v>
      </c>
      <c r="D14" s="749" t="s">
        <v>673</v>
      </c>
      <c r="E14" s="748" t="s">
        <v>26</v>
      </c>
      <c r="F14" s="747">
        <v>12.54</v>
      </c>
      <c r="G14" s="746">
        <v>11.68</v>
      </c>
      <c r="H14" s="746">
        <v>11.49</v>
      </c>
      <c r="I14" s="746">
        <v>11.03</v>
      </c>
      <c r="J14" s="746">
        <v>12</v>
      </c>
      <c r="K14" s="745">
        <v>11.22</v>
      </c>
      <c r="L14" s="744">
        <f t="shared" si="0"/>
        <v>12.54</v>
      </c>
      <c r="M14" s="808" t="str">
        <f t="shared" si="1"/>
        <v>I JA</v>
      </c>
      <c r="N14" s="807" t="s">
        <v>613</v>
      </c>
    </row>
    <row r="15" spans="1:14" ht="15" customHeight="1" x14ac:dyDescent="0.25">
      <c r="A15" s="148">
        <v>6</v>
      </c>
      <c r="B15" s="751" t="s">
        <v>133</v>
      </c>
      <c r="C15" s="750" t="s">
        <v>672</v>
      </c>
      <c r="D15" s="749">
        <v>37714</v>
      </c>
      <c r="E15" s="748" t="s">
        <v>59</v>
      </c>
      <c r="F15" s="747">
        <v>10.92</v>
      </c>
      <c r="G15" s="746">
        <v>11.56</v>
      </c>
      <c r="H15" s="746">
        <v>11.61</v>
      </c>
      <c r="I15" s="746">
        <v>10.06</v>
      </c>
      <c r="J15" s="746">
        <v>10.81</v>
      </c>
      <c r="K15" s="745">
        <v>10.199999999999999</v>
      </c>
      <c r="L15" s="744">
        <f t="shared" si="0"/>
        <v>11.61</v>
      </c>
      <c r="M15" s="808" t="str">
        <f t="shared" si="1"/>
        <v>I JA</v>
      </c>
      <c r="N15" s="807" t="s">
        <v>20</v>
      </c>
    </row>
    <row r="16" spans="1:14" ht="15" customHeight="1" x14ac:dyDescent="0.25">
      <c r="A16" s="148">
        <v>7</v>
      </c>
      <c r="B16" s="751" t="s">
        <v>671</v>
      </c>
      <c r="C16" s="750" t="s">
        <v>209</v>
      </c>
      <c r="D16" s="749">
        <v>37875</v>
      </c>
      <c r="E16" s="748" t="s">
        <v>58</v>
      </c>
      <c r="F16" s="747">
        <v>10.67</v>
      </c>
      <c r="G16" s="746">
        <v>10</v>
      </c>
      <c r="H16" s="746">
        <v>10.24</v>
      </c>
      <c r="I16" s="746">
        <v>9.8000000000000007</v>
      </c>
      <c r="J16" s="746">
        <v>9.75</v>
      </c>
      <c r="K16" s="745" t="s">
        <v>609</v>
      </c>
      <c r="L16" s="744">
        <f t="shared" si="0"/>
        <v>10.67</v>
      </c>
      <c r="M16" s="808" t="str">
        <f t="shared" si="1"/>
        <v>II JA</v>
      </c>
      <c r="N16" s="807" t="s">
        <v>670</v>
      </c>
    </row>
    <row r="17" spans="1:14" ht="15" customHeight="1" x14ac:dyDescent="0.25">
      <c r="A17" s="148">
        <v>8</v>
      </c>
      <c r="B17" s="751" t="s">
        <v>582</v>
      </c>
      <c r="C17" s="750" t="s">
        <v>669</v>
      </c>
      <c r="D17" s="749">
        <v>38553</v>
      </c>
      <c r="E17" s="748" t="s">
        <v>75</v>
      </c>
      <c r="F17" s="747">
        <v>8.3000000000000007</v>
      </c>
      <c r="G17" s="746">
        <v>8.02</v>
      </c>
      <c r="H17" s="746">
        <v>8.27</v>
      </c>
      <c r="I17" s="746">
        <v>8.25</v>
      </c>
      <c r="J17" s="746">
        <v>8.34</v>
      </c>
      <c r="K17" s="745">
        <v>8.26</v>
      </c>
      <c r="L17" s="744">
        <f t="shared" si="0"/>
        <v>8.34</v>
      </c>
      <c r="M17" s="808" t="str">
        <f t="shared" si="1"/>
        <v/>
      </c>
      <c r="N17" s="807" t="s">
        <v>74</v>
      </c>
    </row>
    <row r="18" spans="1:14" ht="15" customHeight="1" x14ac:dyDescent="0.25">
      <c r="A18" s="148"/>
      <c r="B18" s="751" t="s">
        <v>110</v>
      </c>
      <c r="C18" s="750" t="s">
        <v>668</v>
      </c>
      <c r="D18" s="749">
        <v>37841</v>
      </c>
      <c r="E18" s="748" t="s">
        <v>57</v>
      </c>
      <c r="F18" s="747"/>
      <c r="G18" s="746"/>
      <c r="H18" s="746"/>
      <c r="I18" s="746"/>
      <c r="J18" s="746"/>
      <c r="K18" s="745"/>
      <c r="L18" s="744" t="s">
        <v>637</v>
      </c>
      <c r="M18" s="808"/>
      <c r="N18" s="807" t="s">
        <v>592</v>
      </c>
    </row>
  </sheetData>
  <mergeCells count="4">
    <mergeCell ref="F8:K8"/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9370078740157483" footer="0.39370078740157483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N21"/>
  <sheetViews>
    <sheetView showZeros="0" topLeftCell="A2" zoomScaleNormal="100" workbookViewId="0">
      <selection activeCell="F26" sqref="F26"/>
    </sheetView>
  </sheetViews>
  <sheetFormatPr defaultColWidth="10.44140625" defaultRowHeight="13.2" x14ac:dyDescent="0.25"/>
  <cols>
    <col min="1" max="1" width="5.109375" style="147" customWidth="1"/>
    <col min="2" max="2" width="11.33203125" style="147" customWidth="1"/>
    <col min="3" max="3" width="16.6640625" style="147" customWidth="1"/>
    <col min="4" max="4" width="10.33203125" style="146" customWidth="1"/>
    <col min="5" max="5" width="13.88671875" style="147" customWidth="1"/>
    <col min="6" max="11" width="6.33203125" style="146" customWidth="1"/>
    <col min="12" max="12" width="6.33203125" style="837" customWidth="1"/>
    <col min="13" max="13" width="21.6640625" style="836" customWidth="1"/>
    <col min="14" max="14" width="8" style="836" hidden="1" customWidth="1"/>
    <col min="15" max="16384" width="10.44140625" style="836"/>
  </cols>
  <sheetData>
    <row r="1" spans="1:14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4" s="52" customFormat="1" ht="20.399999999999999" x14ac:dyDescent="0.35">
      <c r="A2" s="855" t="s">
        <v>0</v>
      </c>
      <c r="B2" s="855"/>
      <c r="C2" s="855"/>
      <c r="D2" s="855"/>
      <c r="E2" s="855"/>
      <c r="F2" s="855"/>
      <c r="G2" s="855"/>
    </row>
    <row r="3" spans="1:14" s="52" customFormat="1" ht="20.399999999999999" x14ac:dyDescent="0.35">
      <c r="A3" s="855" t="s">
        <v>2</v>
      </c>
      <c r="B3" s="855"/>
      <c r="C3" s="855"/>
      <c r="D3" s="855"/>
      <c r="E3" s="855"/>
      <c r="F3" s="855"/>
      <c r="G3" s="855"/>
      <c r="M3" s="19" t="s">
        <v>324</v>
      </c>
    </row>
    <row r="4" spans="1:14" s="52" customFormat="1" ht="12.75" customHeight="1" x14ac:dyDescent="0.35">
      <c r="A4" s="732"/>
      <c r="B4" s="732"/>
      <c r="C4" s="732"/>
      <c r="D4" s="732"/>
      <c r="E4" s="732"/>
      <c r="F4" s="732"/>
      <c r="G4" s="732"/>
      <c r="M4" s="61" t="s">
        <v>1</v>
      </c>
    </row>
    <row r="5" spans="1:14" s="426" customFormat="1" ht="12.75" customHeight="1" x14ac:dyDescent="0.3">
      <c r="A5" s="14"/>
      <c r="B5" s="844" t="s">
        <v>712</v>
      </c>
      <c r="D5" s="843" t="s">
        <v>711</v>
      </c>
      <c r="G5" s="15"/>
      <c r="H5" s="14"/>
      <c r="J5" s="14"/>
      <c r="K5" s="14"/>
      <c r="L5" s="842"/>
      <c r="M5" s="166"/>
    </row>
    <row r="6" spans="1:14" s="14" customFormat="1" ht="8.25" customHeight="1" x14ac:dyDescent="0.25">
      <c r="E6" s="16"/>
      <c r="H6" s="15"/>
    </row>
    <row r="7" spans="1:14" ht="15.75" customHeight="1" thickBot="1" x14ac:dyDescent="0.35">
      <c r="B7" s="162" t="s">
        <v>710</v>
      </c>
      <c r="C7" s="161"/>
      <c r="D7" s="160"/>
      <c r="E7" s="159"/>
      <c r="F7" s="836"/>
      <c r="G7" s="796"/>
      <c r="I7" s="147"/>
      <c r="J7" s="147"/>
      <c r="M7" s="795" t="s">
        <v>12</v>
      </c>
    </row>
    <row r="8" spans="1:14" x14ac:dyDescent="0.25">
      <c r="F8" s="928" t="s">
        <v>81</v>
      </c>
      <c r="G8" s="929"/>
      <c r="H8" s="929"/>
      <c r="I8" s="929"/>
      <c r="J8" s="929"/>
      <c r="K8" s="930"/>
    </row>
    <row r="9" spans="1:14" x14ac:dyDescent="0.25">
      <c r="A9" s="154" t="s">
        <v>605</v>
      </c>
      <c r="B9" s="153" t="s">
        <v>11</v>
      </c>
      <c r="C9" s="152" t="s">
        <v>10</v>
      </c>
      <c r="D9" s="150" t="s">
        <v>9</v>
      </c>
      <c r="E9" s="150" t="s">
        <v>8</v>
      </c>
      <c r="F9" s="151">
        <v>1</v>
      </c>
      <c r="G9" s="150">
        <v>2</v>
      </c>
      <c r="H9" s="150">
        <v>3</v>
      </c>
      <c r="I9" s="150">
        <v>4</v>
      </c>
      <c r="J9" s="150">
        <v>5</v>
      </c>
      <c r="K9" s="149">
        <v>6</v>
      </c>
      <c r="L9" s="841" t="s">
        <v>7</v>
      </c>
      <c r="M9" s="840" t="s">
        <v>5</v>
      </c>
    </row>
    <row r="10" spans="1:14" s="804" customFormat="1" ht="15" customHeight="1" x14ac:dyDescent="0.25">
      <c r="A10" s="148">
        <v>1</v>
      </c>
      <c r="B10" s="751" t="s">
        <v>709</v>
      </c>
      <c r="C10" s="750" t="s">
        <v>708</v>
      </c>
      <c r="D10" s="749">
        <v>37346</v>
      </c>
      <c r="E10" s="748" t="s">
        <v>707</v>
      </c>
      <c r="F10" s="747" t="s">
        <v>609</v>
      </c>
      <c r="G10" s="746">
        <v>14.94</v>
      </c>
      <c r="H10" s="746">
        <v>14.84</v>
      </c>
      <c r="I10" s="746">
        <v>14.51</v>
      </c>
      <c r="J10" s="746" t="s">
        <v>609</v>
      </c>
      <c r="K10" s="745">
        <v>15.45</v>
      </c>
      <c r="L10" s="744">
        <f t="shared" ref="L10:L21" si="0">MAX(F10:H10,I10:K10)</f>
        <v>15.45</v>
      </c>
      <c r="M10" s="807" t="s">
        <v>706</v>
      </c>
    </row>
    <row r="11" spans="1:14" s="804" customFormat="1" ht="15" customHeight="1" x14ac:dyDescent="0.25">
      <c r="A11" s="148">
        <v>2</v>
      </c>
      <c r="B11" s="751" t="s">
        <v>705</v>
      </c>
      <c r="C11" s="750" t="s">
        <v>704</v>
      </c>
      <c r="D11" s="749">
        <v>37039</v>
      </c>
      <c r="E11" s="748" t="s">
        <v>26</v>
      </c>
      <c r="F11" s="747">
        <v>14.63</v>
      </c>
      <c r="G11" s="746">
        <v>14.8</v>
      </c>
      <c r="H11" s="746">
        <v>15.23</v>
      </c>
      <c r="I11" s="746">
        <v>14.9</v>
      </c>
      <c r="J11" s="746" t="s">
        <v>609</v>
      </c>
      <c r="K11" s="745">
        <v>15.15</v>
      </c>
      <c r="L11" s="744">
        <f t="shared" si="0"/>
        <v>15.23</v>
      </c>
      <c r="M11" s="807" t="s">
        <v>613</v>
      </c>
    </row>
    <row r="12" spans="1:14" s="804" customFormat="1" ht="15" customHeight="1" x14ac:dyDescent="0.25">
      <c r="A12" s="148">
        <v>3</v>
      </c>
      <c r="B12" s="751" t="s">
        <v>682</v>
      </c>
      <c r="C12" s="750" t="s">
        <v>681</v>
      </c>
      <c r="D12" s="749">
        <v>37960</v>
      </c>
      <c r="E12" s="748" t="s">
        <v>26</v>
      </c>
      <c r="F12" s="747">
        <v>14.27</v>
      </c>
      <c r="G12" s="746">
        <v>14.52</v>
      </c>
      <c r="H12" s="746">
        <v>14.23</v>
      </c>
      <c r="I12" s="746">
        <v>14.52</v>
      </c>
      <c r="J12" s="746">
        <v>14.9</v>
      </c>
      <c r="K12" s="745" t="s">
        <v>609</v>
      </c>
      <c r="L12" s="744">
        <f t="shared" si="0"/>
        <v>14.9</v>
      </c>
      <c r="M12" s="807" t="s">
        <v>613</v>
      </c>
      <c r="N12" s="836"/>
    </row>
    <row r="13" spans="1:14" s="804" customFormat="1" ht="15" customHeight="1" x14ac:dyDescent="0.25">
      <c r="A13" s="148">
        <v>4</v>
      </c>
      <c r="B13" s="751" t="s">
        <v>703</v>
      </c>
      <c r="C13" s="750" t="s">
        <v>702</v>
      </c>
      <c r="D13" s="749">
        <v>37146</v>
      </c>
      <c r="E13" s="748" t="s">
        <v>26</v>
      </c>
      <c r="F13" s="747">
        <v>13.56</v>
      </c>
      <c r="G13" s="746">
        <v>13.86</v>
      </c>
      <c r="H13" s="746">
        <v>14.23</v>
      </c>
      <c r="I13" s="746">
        <v>14.8</v>
      </c>
      <c r="J13" s="746" t="s">
        <v>609</v>
      </c>
      <c r="K13" s="745">
        <v>14.46</v>
      </c>
      <c r="L13" s="744">
        <f t="shared" si="0"/>
        <v>14.8</v>
      </c>
      <c r="M13" s="807" t="s">
        <v>613</v>
      </c>
    </row>
    <row r="14" spans="1:14" s="804" customFormat="1" ht="15" customHeight="1" x14ac:dyDescent="0.25">
      <c r="A14" s="148">
        <v>5</v>
      </c>
      <c r="B14" s="751" t="s">
        <v>680</v>
      </c>
      <c r="C14" s="750" t="s">
        <v>679</v>
      </c>
      <c r="D14" s="749">
        <v>37871</v>
      </c>
      <c r="E14" s="748" t="s">
        <v>58</v>
      </c>
      <c r="F14" s="747">
        <v>13.84</v>
      </c>
      <c r="G14" s="746">
        <v>12.54</v>
      </c>
      <c r="H14" s="746">
        <v>12.03</v>
      </c>
      <c r="I14" s="746">
        <v>10.8</v>
      </c>
      <c r="J14" s="746">
        <v>12.82</v>
      </c>
      <c r="K14" s="745" t="s">
        <v>609</v>
      </c>
      <c r="L14" s="744">
        <f t="shared" si="0"/>
        <v>13.84</v>
      </c>
      <c r="M14" s="807" t="s">
        <v>670</v>
      </c>
      <c r="N14" s="839" t="s">
        <v>670</v>
      </c>
    </row>
    <row r="15" spans="1:14" s="804" customFormat="1" ht="15" customHeight="1" x14ac:dyDescent="0.25">
      <c r="A15" s="148">
        <v>6</v>
      </c>
      <c r="B15" s="751" t="s">
        <v>701</v>
      </c>
      <c r="C15" s="750" t="s">
        <v>700</v>
      </c>
      <c r="D15" s="749">
        <v>37120</v>
      </c>
      <c r="E15" s="748" t="s">
        <v>57</v>
      </c>
      <c r="F15" s="747">
        <v>12.65</v>
      </c>
      <c r="G15" s="746">
        <v>11.74</v>
      </c>
      <c r="H15" s="746">
        <v>12.85</v>
      </c>
      <c r="I15" s="746" t="s">
        <v>609</v>
      </c>
      <c r="J15" s="746" t="s">
        <v>609</v>
      </c>
      <c r="K15" s="745">
        <v>12.32</v>
      </c>
      <c r="L15" s="744">
        <f t="shared" si="0"/>
        <v>12.85</v>
      </c>
      <c r="M15" s="807" t="s">
        <v>592</v>
      </c>
    </row>
    <row r="16" spans="1:14" s="804" customFormat="1" ht="15" customHeight="1" x14ac:dyDescent="0.25">
      <c r="A16" s="148">
        <v>7</v>
      </c>
      <c r="B16" s="751" t="s">
        <v>134</v>
      </c>
      <c r="C16" s="750" t="s">
        <v>679</v>
      </c>
      <c r="D16" s="749">
        <v>37334</v>
      </c>
      <c r="E16" s="748" t="s">
        <v>58</v>
      </c>
      <c r="F16" s="747">
        <v>12.25</v>
      </c>
      <c r="G16" s="746">
        <v>12.38</v>
      </c>
      <c r="H16" s="746">
        <v>12.24</v>
      </c>
      <c r="I16" s="746">
        <v>12.7</v>
      </c>
      <c r="J16" s="746">
        <v>12.27</v>
      </c>
      <c r="K16" s="745">
        <v>12.13</v>
      </c>
      <c r="L16" s="744">
        <f t="shared" si="0"/>
        <v>12.7</v>
      </c>
      <c r="M16" s="807" t="s">
        <v>670</v>
      </c>
    </row>
    <row r="17" spans="1:14" s="804" customFormat="1" ht="15" customHeight="1" x14ac:dyDescent="0.25">
      <c r="A17" s="148">
        <v>8</v>
      </c>
      <c r="B17" s="751" t="s">
        <v>231</v>
      </c>
      <c r="C17" s="750" t="s">
        <v>699</v>
      </c>
      <c r="D17" s="749">
        <v>36928</v>
      </c>
      <c r="E17" s="748" t="s">
        <v>58</v>
      </c>
      <c r="F17" s="747" t="s">
        <v>609</v>
      </c>
      <c r="G17" s="746">
        <v>11.93</v>
      </c>
      <c r="H17" s="746">
        <v>11.24</v>
      </c>
      <c r="I17" s="746" t="s">
        <v>609</v>
      </c>
      <c r="J17" s="746">
        <v>12.2</v>
      </c>
      <c r="K17" s="745">
        <v>11.68</v>
      </c>
      <c r="L17" s="744">
        <f t="shared" si="0"/>
        <v>12.2</v>
      </c>
      <c r="M17" s="807" t="s">
        <v>670</v>
      </c>
    </row>
    <row r="18" spans="1:14" s="804" customFormat="1" ht="15" customHeight="1" x14ac:dyDescent="0.25">
      <c r="A18" s="148">
        <v>9</v>
      </c>
      <c r="B18" s="751" t="s">
        <v>132</v>
      </c>
      <c r="C18" s="750" t="s">
        <v>311</v>
      </c>
      <c r="D18" s="749">
        <v>37188</v>
      </c>
      <c r="E18" s="748" t="s">
        <v>1</v>
      </c>
      <c r="F18" s="747">
        <v>10.64</v>
      </c>
      <c r="G18" s="746">
        <v>11.35</v>
      </c>
      <c r="H18" s="746">
        <v>11.42</v>
      </c>
      <c r="I18" s="746"/>
      <c r="J18" s="746"/>
      <c r="K18" s="745"/>
      <c r="L18" s="744">
        <f t="shared" si="0"/>
        <v>11.42</v>
      </c>
      <c r="M18" s="807" t="s">
        <v>698</v>
      </c>
    </row>
    <row r="19" spans="1:14" s="804" customFormat="1" ht="15" customHeight="1" x14ac:dyDescent="0.25">
      <c r="A19" s="148">
        <v>10</v>
      </c>
      <c r="B19" s="751" t="s">
        <v>72</v>
      </c>
      <c r="C19" s="750" t="s">
        <v>581</v>
      </c>
      <c r="D19" s="749">
        <v>36924</v>
      </c>
      <c r="E19" s="748" t="s">
        <v>1</v>
      </c>
      <c r="F19" s="747">
        <v>11.36</v>
      </c>
      <c r="G19" s="746">
        <v>11.32</v>
      </c>
      <c r="H19" s="746" t="s">
        <v>609</v>
      </c>
      <c r="I19" s="746"/>
      <c r="J19" s="746"/>
      <c r="K19" s="745"/>
      <c r="L19" s="744">
        <f t="shared" si="0"/>
        <v>11.36</v>
      </c>
      <c r="M19" s="807" t="s">
        <v>23</v>
      </c>
    </row>
    <row r="20" spans="1:14" s="804" customFormat="1" ht="15" customHeight="1" x14ac:dyDescent="0.25">
      <c r="A20" s="148">
        <v>11</v>
      </c>
      <c r="B20" s="751" t="s">
        <v>72</v>
      </c>
      <c r="C20" s="750" t="s">
        <v>697</v>
      </c>
      <c r="D20" s="749">
        <v>37035</v>
      </c>
      <c r="E20" s="748" t="s">
        <v>57</v>
      </c>
      <c r="F20" s="747">
        <v>11.08</v>
      </c>
      <c r="G20" s="746">
        <v>11.23</v>
      </c>
      <c r="H20" s="746">
        <v>11.07</v>
      </c>
      <c r="I20" s="746"/>
      <c r="J20" s="746"/>
      <c r="K20" s="745"/>
      <c r="L20" s="744">
        <f t="shared" si="0"/>
        <v>11.23</v>
      </c>
      <c r="M20" s="807" t="s">
        <v>592</v>
      </c>
      <c r="N20" s="838"/>
    </row>
    <row r="21" spans="1:14" x14ac:dyDescent="0.25">
      <c r="A21" s="148">
        <v>12</v>
      </c>
      <c r="B21" s="751" t="s">
        <v>264</v>
      </c>
      <c r="C21" s="750" t="s">
        <v>696</v>
      </c>
      <c r="D21" s="749">
        <v>37621</v>
      </c>
      <c r="E21" s="748" t="s">
        <v>695</v>
      </c>
      <c r="F21" s="747">
        <v>8.01</v>
      </c>
      <c r="G21" s="746">
        <v>8.11</v>
      </c>
      <c r="H21" s="746">
        <v>7.67</v>
      </c>
      <c r="I21" s="746"/>
      <c r="J21" s="746"/>
      <c r="K21" s="745"/>
      <c r="L21" s="744">
        <f t="shared" si="0"/>
        <v>8.11</v>
      </c>
      <c r="M21" s="807" t="s">
        <v>74</v>
      </c>
      <c r="N21" s="804"/>
    </row>
  </sheetData>
  <mergeCells count="4">
    <mergeCell ref="F8:K8"/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3"/>
  <sheetViews>
    <sheetView zoomScaleNormal="100" zoomScaleSheetLayoutView="115" workbookViewId="0">
      <selection activeCell="I4" sqref="I4"/>
    </sheetView>
  </sheetViews>
  <sheetFormatPr defaultColWidth="9.109375" defaultRowHeight="13.2" x14ac:dyDescent="0.25"/>
  <cols>
    <col min="1" max="1" width="5.109375" style="276" customWidth="1"/>
    <col min="2" max="2" width="10.6640625" style="276" customWidth="1"/>
    <col min="3" max="3" width="14.33203125" style="276" customWidth="1"/>
    <col min="4" max="4" width="8.6640625" style="277" customWidth="1"/>
    <col min="5" max="5" width="12.88671875" style="277" customWidth="1"/>
    <col min="6" max="7" width="6" style="279" customWidth="1"/>
    <col min="8" max="8" width="5.44140625" style="278" customWidth="1"/>
    <col min="9" max="9" width="21.33203125" style="277" customWidth="1"/>
    <col min="10" max="10" width="4.44140625" style="276" bestFit="1" customWidth="1"/>
    <col min="11" max="16384" width="9.109375" style="276"/>
  </cols>
  <sheetData>
    <row r="1" spans="1:9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9" s="306" customFormat="1" ht="20.399999999999999" x14ac:dyDescent="0.35">
      <c r="A2" s="856" t="s">
        <v>0</v>
      </c>
      <c r="B2" s="856"/>
      <c r="C2" s="856"/>
      <c r="D2" s="856"/>
      <c r="E2" s="856"/>
      <c r="F2" s="856"/>
      <c r="G2" s="856"/>
    </row>
    <row r="3" spans="1:9" s="201" customFormat="1" ht="20.399999999999999" x14ac:dyDescent="0.35">
      <c r="A3" s="857" t="s">
        <v>2</v>
      </c>
      <c r="B3" s="857"/>
      <c r="C3" s="857"/>
      <c r="D3" s="857"/>
      <c r="E3" s="857"/>
      <c r="F3" s="857"/>
      <c r="G3" s="857"/>
      <c r="I3" s="203" t="s">
        <v>324</v>
      </c>
    </row>
    <row r="4" spans="1:9" s="306" customFormat="1" ht="12.75" customHeight="1" x14ac:dyDescent="0.35">
      <c r="A4" s="733"/>
      <c r="B4" s="733"/>
      <c r="C4" s="733"/>
      <c r="D4" s="308"/>
      <c r="E4" s="733"/>
      <c r="F4" s="733"/>
      <c r="G4" s="733"/>
      <c r="I4" s="307" t="s">
        <v>1</v>
      </c>
    </row>
    <row r="5" spans="1:9" ht="12.75" customHeight="1" x14ac:dyDescent="0.25">
      <c r="B5" s="304" t="s">
        <v>354</v>
      </c>
      <c r="C5" s="303"/>
      <c r="D5" s="304" t="s">
        <v>355</v>
      </c>
      <c r="E5" s="276"/>
      <c r="F5" s="304"/>
      <c r="G5" s="303"/>
      <c r="H5" s="276"/>
    </row>
    <row r="6" spans="1:9" s="302" customFormat="1" ht="12.75" customHeight="1" x14ac:dyDescent="0.25">
      <c r="D6" s="304"/>
      <c r="E6" s="305"/>
      <c r="F6" s="304"/>
      <c r="G6" s="303"/>
      <c r="I6" s="277"/>
    </row>
    <row r="7" spans="1:9" s="302" customFormat="1" ht="8.25" customHeight="1" x14ac:dyDescent="0.25">
      <c r="D7" s="304"/>
      <c r="E7" s="305"/>
      <c r="F7" s="304"/>
      <c r="G7" s="303"/>
      <c r="I7" s="277"/>
    </row>
    <row r="8" spans="1:9" ht="15.6" x14ac:dyDescent="0.3">
      <c r="B8" s="299" t="s">
        <v>323</v>
      </c>
      <c r="C8" s="300"/>
      <c r="D8" s="301"/>
      <c r="E8" s="300"/>
      <c r="F8" s="276"/>
      <c r="H8" s="299"/>
      <c r="I8" s="298" t="s">
        <v>12</v>
      </c>
    </row>
    <row r="9" spans="1:9" ht="12.75" customHeight="1" x14ac:dyDescent="0.25"/>
    <row r="10" spans="1:9" ht="12.75" customHeight="1" x14ac:dyDescent="0.25">
      <c r="C10" s="291"/>
      <c r="D10" s="291"/>
      <c r="E10" s="290" t="s">
        <v>686</v>
      </c>
      <c r="I10" s="289"/>
    </row>
    <row r="11" spans="1:9" ht="6" customHeight="1" x14ac:dyDescent="0.25"/>
    <row r="12" spans="1:9" x14ac:dyDescent="0.25">
      <c r="A12" s="296" t="s">
        <v>99</v>
      </c>
      <c r="B12" s="297" t="s">
        <v>11</v>
      </c>
      <c r="C12" s="286" t="s">
        <v>10</v>
      </c>
      <c r="D12" s="296" t="s">
        <v>9</v>
      </c>
      <c r="E12" s="295" t="s">
        <v>8</v>
      </c>
      <c r="F12" s="294" t="s">
        <v>170</v>
      </c>
      <c r="G12" s="294" t="s">
        <v>169</v>
      </c>
      <c r="H12" s="293" t="s">
        <v>6</v>
      </c>
      <c r="I12" s="292" t="s">
        <v>5</v>
      </c>
    </row>
    <row r="13" spans="1:9" ht="15" customHeight="1" x14ac:dyDescent="0.25">
      <c r="A13" s="288">
        <v>1</v>
      </c>
      <c r="B13" s="287" t="s">
        <v>42</v>
      </c>
      <c r="C13" s="286" t="s">
        <v>41</v>
      </c>
      <c r="D13" s="285">
        <v>37408</v>
      </c>
      <c r="E13" s="284" t="s">
        <v>1</v>
      </c>
      <c r="F13" s="283">
        <v>8.23</v>
      </c>
      <c r="G13" s="282">
        <v>8.15</v>
      </c>
      <c r="H13" s="281" t="str">
        <f t="shared" ref="H13:H18" si="0">IF(ISBLANK(F13),"",IF(F13&lt;=7.7,"KSM",IF(F13&lt;=8,"I A",IF(F13&lt;=8.44,"II A",IF(F13&lt;=9.04,"III A",IF(F13&lt;=9.64,"I JA",IF(F13&lt;=10.04,"II JA",IF(F13&lt;=10.34,"III JA"))))))))</f>
        <v>II A</v>
      </c>
      <c r="I13" s="280" t="s">
        <v>361</v>
      </c>
    </row>
    <row r="14" spans="1:9" ht="15" customHeight="1" x14ac:dyDescent="0.25">
      <c r="A14" s="288">
        <v>2</v>
      </c>
      <c r="B14" s="287" t="s">
        <v>193</v>
      </c>
      <c r="C14" s="286" t="s">
        <v>192</v>
      </c>
      <c r="D14" s="285">
        <v>37432</v>
      </c>
      <c r="E14" s="284" t="s">
        <v>357</v>
      </c>
      <c r="F14" s="283">
        <v>8.2899999999999991</v>
      </c>
      <c r="G14" s="282">
        <v>8.25</v>
      </c>
      <c r="H14" s="281" t="str">
        <f t="shared" si="0"/>
        <v>II A</v>
      </c>
      <c r="I14" s="280" t="s">
        <v>114</v>
      </c>
    </row>
    <row r="15" spans="1:9" ht="15" customHeight="1" x14ac:dyDescent="0.25">
      <c r="A15" s="288">
        <v>3</v>
      </c>
      <c r="B15" s="287" t="s">
        <v>38</v>
      </c>
      <c r="C15" s="286" t="s">
        <v>362</v>
      </c>
      <c r="D15" s="285">
        <v>37476</v>
      </c>
      <c r="E15" s="284" t="s">
        <v>86</v>
      </c>
      <c r="F15" s="283">
        <v>8.56</v>
      </c>
      <c r="G15" s="282">
        <v>8.4700000000000006</v>
      </c>
      <c r="H15" s="281" t="str">
        <f t="shared" si="0"/>
        <v>III A</v>
      </c>
      <c r="I15" s="280" t="s">
        <v>363</v>
      </c>
    </row>
    <row r="16" spans="1:9" ht="15" customHeight="1" x14ac:dyDescent="0.25">
      <c r="A16" s="288">
        <v>4</v>
      </c>
      <c r="B16" s="287" t="s">
        <v>190</v>
      </c>
      <c r="C16" s="286" t="s">
        <v>189</v>
      </c>
      <c r="D16" s="285">
        <v>37549</v>
      </c>
      <c r="E16" s="284" t="s">
        <v>1</v>
      </c>
      <c r="F16" s="283">
        <v>8.56</v>
      </c>
      <c r="G16" s="282">
        <v>8.58</v>
      </c>
      <c r="H16" s="281" t="str">
        <f t="shared" si="0"/>
        <v>III A</v>
      </c>
      <c r="I16" s="280" t="s">
        <v>82</v>
      </c>
    </row>
    <row r="17" spans="1:9" ht="15" customHeight="1" x14ac:dyDescent="0.25">
      <c r="A17" s="288">
        <v>5</v>
      </c>
      <c r="B17" s="287" t="s">
        <v>79</v>
      </c>
      <c r="C17" s="286" t="s">
        <v>161</v>
      </c>
      <c r="D17" s="285">
        <v>37320</v>
      </c>
      <c r="E17" s="284" t="s">
        <v>26</v>
      </c>
      <c r="F17" s="283">
        <v>8.7100000000000009</v>
      </c>
      <c r="G17" s="282">
        <v>8.7100000000000009</v>
      </c>
      <c r="H17" s="281" t="str">
        <f t="shared" si="0"/>
        <v>III A</v>
      </c>
      <c r="I17" s="280" t="s">
        <v>471</v>
      </c>
    </row>
    <row r="18" spans="1:9" ht="15" customHeight="1" x14ac:dyDescent="0.25">
      <c r="A18" s="288">
        <v>6</v>
      </c>
      <c r="B18" s="287" t="s">
        <v>195</v>
      </c>
      <c r="C18" s="286" t="s">
        <v>194</v>
      </c>
      <c r="D18" s="285">
        <v>37295</v>
      </c>
      <c r="E18" s="284" t="s">
        <v>357</v>
      </c>
      <c r="F18" s="283">
        <v>8.91</v>
      </c>
      <c r="G18" s="282">
        <v>8.92</v>
      </c>
      <c r="H18" s="281" t="str">
        <f t="shared" si="0"/>
        <v>III A</v>
      </c>
      <c r="I18" s="280" t="s">
        <v>114</v>
      </c>
    </row>
    <row r="19" spans="1:9" x14ac:dyDescent="0.25">
      <c r="A19" s="296" t="s">
        <v>605</v>
      </c>
      <c r="B19" s="297" t="s">
        <v>11</v>
      </c>
      <c r="C19" s="286" t="s">
        <v>10</v>
      </c>
      <c r="D19" s="296" t="s">
        <v>9</v>
      </c>
      <c r="E19" s="295" t="s">
        <v>8</v>
      </c>
      <c r="F19" s="294" t="s">
        <v>170</v>
      </c>
      <c r="G19" s="294" t="s">
        <v>169</v>
      </c>
      <c r="H19" s="293" t="s">
        <v>6</v>
      </c>
      <c r="I19" s="292" t="s">
        <v>5</v>
      </c>
    </row>
    <row r="20" spans="1:9" ht="15" customHeight="1" x14ac:dyDescent="0.25">
      <c r="A20" s="288">
        <v>7</v>
      </c>
      <c r="B20" s="287" t="s">
        <v>364</v>
      </c>
      <c r="C20" s="286" t="s">
        <v>184</v>
      </c>
      <c r="D20" s="285">
        <v>37516</v>
      </c>
      <c r="E20" s="284" t="s">
        <v>365</v>
      </c>
      <c r="F20" s="283">
        <v>9.0399999999999991</v>
      </c>
      <c r="G20" s="282"/>
      <c r="H20" s="281" t="str">
        <f>IF(ISBLANK(F20),"",IF(F20&lt;=7.7,"KSM",IF(F20&lt;=8,"I A",IF(F20&lt;=8.44,"II A",IF(F20&lt;=9.04,"III A",IF(F20&lt;=9.64,"I JA",IF(F20&lt;=10.04,"II JA",IF(F20&lt;=10.34,"III JA"))))))))</f>
        <v>III A</v>
      </c>
      <c r="I20" s="280" t="s">
        <v>111</v>
      </c>
    </row>
    <row r="21" spans="1:9" ht="15" customHeight="1" x14ac:dyDescent="0.25">
      <c r="A21" s="288">
        <v>8</v>
      </c>
      <c r="B21" s="287" t="s">
        <v>91</v>
      </c>
      <c r="C21" s="286" t="s">
        <v>90</v>
      </c>
      <c r="D21" s="285">
        <v>37613</v>
      </c>
      <c r="E21" s="284" t="s">
        <v>1</v>
      </c>
      <c r="F21" s="283">
        <v>9.3699999999999992</v>
      </c>
      <c r="G21" s="282"/>
      <c r="H21" s="281" t="str">
        <f>IF(ISBLANK(F21),"",IF(F21&lt;=7.7,"KSM",IF(F21&lt;=8,"I A",IF(F21&lt;=8.44,"II A",IF(F21&lt;=9.04,"III A",IF(F21&lt;=9.64,"I JA",IF(F21&lt;=10.04,"II JA",IF(F21&lt;=10.34,"III JA"))))))))</f>
        <v>I JA</v>
      </c>
      <c r="I21" s="280" t="s">
        <v>366</v>
      </c>
    </row>
    <row r="22" spans="1:9" ht="15" customHeight="1" x14ac:dyDescent="0.25">
      <c r="A22" s="288"/>
      <c r="B22" s="287" t="s">
        <v>358</v>
      </c>
      <c r="C22" s="286" t="s">
        <v>359</v>
      </c>
      <c r="D22" s="285">
        <v>37299</v>
      </c>
      <c r="E22" s="284" t="s">
        <v>357</v>
      </c>
      <c r="F22" s="283" t="s">
        <v>637</v>
      </c>
      <c r="G22" s="282"/>
      <c r="H22" s="281"/>
      <c r="I22" s="280" t="s">
        <v>114</v>
      </c>
    </row>
    <row r="23" spans="1:9" ht="15" customHeight="1" x14ac:dyDescent="0.25">
      <c r="A23" s="288"/>
      <c r="B23" s="287" t="s">
        <v>179</v>
      </c>
      <c r="C23" s="286" t="s">
        <v>360</v>
      </c>
      <c r="D23" s="285">
        <v>37313</v>
      </c>
      <c r="E23" s="284" t="s">
        <v>1</v>
      </c>
      <c r="F23" s="283" t="s">
        <v>637</v>
      </c>
      <c r="G23" s="282"/>
      <c r="H23" s="281"/>
      <c r="I23" s="280" t="s">
        <v>82</v>
      </c>
    </row>
  </sheetData>
  <mergeCells count="3">
    <mergeCell ref="A1:G1"/>
    <mergeCell ref="A2:G2"/>
    <mergeCell ref="A3:G3"/>
  </mergeCells>
  <pageMargins left="0.51181102362204722" right="0.3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33"/>
  <sheetViews>
    <sheetView topLeftCell="A4" zoomScaleNormal="100" workbookViewId="0">
      <selection activeCell="F22" sqref="F22"/>
    </sheetView>
  </sheetViews>
  <sheetFormatPr defaultColWidth="9.109375" defaultRowHeight="13.2" x14ac:dyDescent="0.25"/>
  <cols>
    <col min="1" max="1" width="5.33203125" style="346" customWidth="1"/>
    <col min="2" max="2" width="10.6640625" style="346" customWidth="1"/>
    <col min="3" max="3" width="12.109375" style="346" customWidth="1"/>
    <col min="4" max="4" width="8.88671875" style="358" customWidth="1"/>
    <col min="5" max="5" width="12.5546875" style="347" customWidth="1"/>
    <col min="6" max="6" width="6.5546875" style="384" customWidth="1"/>
    <col min="7" max="8" width="6.44140625" style="383" customWidth="1"/>
    <col min="9" max="9" width="22.6640625" style="347" bestFit="1" customWidth="1"/>
    <col min="10" max="10" width="3.6640625" style="346" hidden="1" customWidth="1"/>
    <col min="11" max="11" width="2.44140625" style="346" hidden="1" customWidth="1"/>
    <col min="12" max="16384" width="9.109375" style="346"/>
  </cols>
  <sheetData>
    <row r="1" spans="1:9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9" s="201" customFormat="1" ht="20.399999999999999" x14ac:dyDescent="0.35">
      <c r="A2" s="857" t="s">
        <v>0</v>
      </c>
      <c r="B2" s="857"/>
      <c r="C2" s="857"/>
      <c r="D2" s="857"/>
      <c r="E2" s="857"/>
      <c r="F2" s="857"/>
      <c r="G2" s="857"/>
    </row>
    <row r="3" spans="1:9" s="201" customFormat="1" ht="20.399999999999999" x14ac:dyDescent="0.35">
      <c r="A3" s="857" t="s">
        <v>2</v>
      </c>
      <c r="B3" s="857"/>
      <c r="C3" s="857"/>
      <c r="D3" s="857"/>
      <c r="E3" s="857"/>
      <c r="F3" s="857"/>
      <c r="G3" s="857"/>
      <c r="I3" s="203" t="s">
        <v>324</v>
      </c>
    </row>
    <row r="4" spans="1:9" s="201" customFormat="1" ht="12.75" customHeight="1" x14ac:dyDescent="0.35">
      <c r="A4" s="734"/>
      <c r="B4" s="734"/>
      <c r="C4" s="734"/>
      <c r="D4" s="382"/>
      <c r="E4" s="734"/>
      <c r="F4" s="734"/>
      <c r="G4" s="734"/>
      <c r="I4" s="202" t="s">
        <v>1</v>
      </c>
    </row>
    <row r="5" spans="1:9" ht="12.75" customHeight="1" x14ac:dyDescent="0.25">
      <c r="B5" s="380" t="s">
        <v>227</v>
      </c>
      <c r="C5" s="380"/>
      <c r="D5" s="380" t="s">
        <v>226</v>
      </c>
      <c r="E5" s="346"/>
      <c r="F5" s="409"/>
      <c r="G5" s="408"/>
      <c r="H5" s="346"/>
    </row>
    <row r="6" spans="1:9" s="375" customFormat="1" ht="8.25" customHeight="1" x14ac:dyDescent="0.25">
      <c r="D6" s="378"/>
      <c r="E6" s="378"/>
      <c r="F6" s="384"/>
      <c r="G6" s="383"/>
      <c r="H6" s="383"/>
      <c r="I6" s="407"/>
    </row>
    <row r="7" spans="1:9" ht="15.6" x14ac:dyDescent="0.3">
      <c r="B7" s="406" t="s">
        <v>326</v>
      </c>
      <c r="C7" s="372"/>
      <c r="D7" s="405"/>
      <c r="E7" s="404"/>
      <c r="H7" s="403"/>
      <c r="I7" s="369" t="s">
        <v>14</v>
      </c>
    </row>
    <row r="8" spans="1:9" ht="12.75" customHeight="1" x14ac:dyDescent="0.25">
      <c r="F8" s="402"/>
      <c r="G8" s="396"/>
      <c r="H8" s="402"/>
    </row>
    <row r="9" spans="1:9" ht="12.75" customHeight="1" x14ac:dyDescent="0.25">
      <c r="C9" s="394">
        <v>1</v>
      </c>
      <c r="D9" s="393" t="s">
        <v>160</v>
      </c>
      <c r="E9" s="359">
        <v>3</v>
      </c>
      <c r="G9" s="384"/>
      <c r="H9" s="384"/>
      <c r="I9" s="401"/>
    </row>
    <row r="10" spans="1:9" ht="6" customHeight="1" x14ac:dyDescent="0.25">
      <c r="G10" s="384"/>
      <c r="H10" s="384" t="str">
        <f>IF(ISBLANK(F10),"",IF(F10&lt;=7,"KSM",IF(F10&lt;=7.24,"I A",IF(F10&lt;=7.54,"II A",IF(F10&lt;=7.94,"III A",IF(F10&lt;=8.44,"I JA",IF(F10&lt;=8.84,"II JA",IF(F10&lt;=9.14,"III JA"))))))))</f>
        <v/>
      </c>
    </row>
    <row r="11" spans="1:9" x14ac:dyDescent="0.25">
      <c r="A11" s="362" t="s">
        <v>99</v>
      </c>
      <c r="B11" s="400" t="s">
        <v>11</v>
      </c>
      <c r="C11" s="399" t="s">
        <v>10</v>
      </c>
      <c r="D11" s="362" t="s">
        <v>9</v>
      </c>
      <c r="E11" s="398" t="s">
        <v>8</v>
      </c>
      <c r="F11" s="398" t="s">
        <v>7</v>
      </c>
      <c r="G11" s="398" t="s">
        <v>225</v>
      </c>
      <c r="H11" s="398" t="s">
        <v>6</v>
      </c>
      <c r="I11" s="397" t="s">
        <v>5</v>
      </c>
    </row>
    <row r="12" spans="1:9" s="385" customFormat="1" ht="15" customHeight="1" x14ac:dyDescent="0.25">
      <c r="A12" s="352">
        <v>1</v>
      </c>
      <c r="B12" s="391" t="s">
        <v>211</v>
      </c>
      <c r="C12" s="390" t="s">
        <v>210</v>
      </c>
      <c r="D12" s="389">
        <v>37634</v>
      </c>
      <c r="E12" s="388" t="s">
        <v>357</v>
      </c>
      <c r="F12" s="387">
        <v>7.69</v>
      </c>
      <c r="G12" s="386"/>
      <c r="H12" s="352" t="str">
        <f>IF(ISBLANK(F12),"",IF(F12&lt;=7,"KSM",IF(F12&lt;=7.24,"I A",IF(F12&lt;=7.54,"II A",IF(F12&lt;=7.94,"III A",IF(F12&lt;=8.44,"I JA",IF(F12&lt;=8.84,"II JA",IF(F12&lt;=9.14,"III JA"))))))))</f>
        <v>III A</v>
      </c>
      <c r="I12" s="351" t="s">
        <v>114</v>
      </c>
    </row>
    <row r="13" spans="1:9" s="385" customFormat="1" ht="15" customHeight="1" x14ac:dyDescent="0.25">
      <c r="A13" s="352">
        <v>2</v>
      </c>
      <c r="B13" s="391" t="s">
        <v>309</v>
      </c>
      <c r="C13" s="390" t="s">
        <v>96</v>
      </c>
      <c r="D13" s="389">
        <v>37635</v>
      </c>
      <c r="E13" s="388" t="s">
        <v>76</v>
      </c>
      <c r="F13" s="387" t="s">
        <v>694</v>
      </c>
      <c r="G13" s="386"/>
      <c r="H13" s="352"/>
      <c r="I13" s="351" t="s">
        <v>482</v>
      </c>
    </row>
    <row r="14" spans="1:9" s="385" customFormat="1" ht="15" customHeight="1" x14ac:dyDescent="0.25">
      <c r="A14" s="352">
        <v>3</v>
      </c>
      <c r="B14" s="391" t="s">
        <v>508</v>
      </c>
      <c r="C14" s="390" t="s">
        <v>203</v>
      </c>
      <c r="D14" s="389">
        <v>37732</v>
      </c>
      <c r="E14" s="388" t="s">
        <v>58</v>
      </c>
      <c r="F14" s="387" t="s">
        <v>637</v>
      </c>
      <c r="G14" s="386"/>
      <c r="H14" s="352"/>
      <c r="I14" s="351" t="s">
        <v>89</v>
      </c>
    </row>
    <row r="15" spans="1:9" s="385" customFormat="1" ht="15" customHeight="1" x14ac:dyDescent="0.25">
      <c r="A15" s="352">
        <v>4</v>
      </c>
      <c r="B15" s="391" t="s">
        <v>101</v>
      </c>
      <c r="C15" s="390" t="s">
        <v>100</v>
      </c>
      <c r="D15" s="389">
        <v>37837</v>
      </c>
      <c r="E15" s="388" t="s">
        <v>59</v>
      </c>
      <c r="F15" s="387">
        <v>7.8</v>
      </c>
      <c r="G15" s="386"/>
      <c r="H15" s="352" t="str">
        <f>IF(ISBLANK(F15),"",IF(F15&lt;=7,"KSM",IF(F15&lt;=7.24,"I A",IF(F15&lt;=7.54,"II A",IF(F15&lt;=7.94,"III A",IF(F15&lt;=8.44,"I JA",IF(F15&lt;=8.84,"II JA",IF(F15&lt;=9.14,"III JA"))))))))</f>
        <v>III A</v>
      </c>
      <c r="I15" s="351" t="s">
        <v>20</v>
      </c>
    </row>
    <row r="16" spans="1:9" s="385" customFormat="1" ht="15" customHeight="1" x14ac:dyDescent="0.25">
      <c r="A16" s="352">
        <v>5</v>
      </c>
      <c r="B16" s="391" t="s">
        <v>509</v>
      </c>
      <c r="C16" s="390" t="s">
        <v>510</v>
      </c>
      <c r="D16" s="389">
        <v>37867</v>
      </c>
      <c r="E16" s="388" t="s">
        <v>57</v>
      </c>
      <c r="F16" s="387">
        <v>7.78</v>
      </c>
      <c r="G16" s="386"/>
      <c r="H16" s="352" t="str">
        <f>IF(ISBLANK(F16),"",IF(F16&lt;=7,"KSM",IF(F16&lt;=7.24,"I A",IF(F16&lt;=7.54,"II A",IF(F16&lt;=7.94,"III A",IF(F16&lt;=8.44,"I JA",IF(F16&lt;=8.84,"II JA",IF(F16&lt;=9.14,"III JA"))))))))</f>
        <v>III A</v>
      </c>
      <c r="I16" s="351" t="s">
        <v>147</v>
      </c>
    </row>
    <row r="17" spans="1:9" s="385" customFormat="1" ht="15" customHeight="1" x14ac:dyDescent="0.25">
      <c r="A17" s="352">
        <v>6</v>
      </c>
      <c r="B17" s="391" t="s">
        <v>520</v>
      </c>
      <c r="C17" s="390" t="s">
        <v>521</v>
      </c>
      <c r="D17" s="389">
        <v>38525</v>
      </c>
      <c r="E17" s="388" t="s">
        <v>58</v>
      </c>
      <c r="F17" s="387">
        <v>9.33</v>
      </c>
      <c r="G17" s="386"/>
      <c r="H17" s="352"/>
      <c r="I17" s="351" t="s">
        <v>89</v>
      </c>
    </row>
    <row r="18" spans="1:9" ht="6" customHeight="1" x14ac:dyDescent="0.25">
      <c r="F18" s="395"/>
      <c r="G18" s="396"/>
      <c r="H18" s="395"/>
    </row>
    <row r="19" spans="1:9" ht="12.75" customHeight="1" x14ac:dyDescent="0.25">
      <c r="C19" s="394">
        <v>2</v>
      </c>
      <c r="D19" s="393" t="s">
        <v>160</v>
      </c>
      <c r="E19" s="359">
        <v>3</v>
      </c>
      <c r="G19" s="384"/>
      <c r="H19" s="384"/>
      <c r="I19" s="392"/>
    </row>
    <row r="20" spans="1:9" ht="6" customHeight="1" x14ac:dyDescent="0.25">
      <c r="G20" s="384"/>
      <c r="H20" s="384" t="str">
        <f>IF(ISBLANK(F20),"",IF(F20&lt;=7,"KSM",IF(F20&lt;=7.24,"I A",IF(F20&lt;=7.54,"II A",IF(F20&lt;=7.94,"III A",IF(F20&lt;=8.44,"I JA",IF(F20&lt;=8.84,"II JA",IF(F20&lt;=9.14,"III JA"))))))))</f>
        <v/>
      </c>
    </row>
    <row r="21" spans="1:9" s="385" customFormat="1" ht="15" customHeight="1" x14ac:dyDescent="0.25">
      <c r="A21" s="352">
        <v>1</v>
      </c>
      <c r="B21" s="391" t="s">
        <v>511</v>
      </c>
      <c r="C21" s="390" t="s">
        <v>512</v>
      </c>
      <c r="D21" s="389">
        <v>37888</v>
      </c>
      <c r="E21" s="388" t="s">
        <v>86</v>
      </c>
      <c r="F21" s="387">
        <v>7.97</v>
      </c>
      <c r="G21" s="386"/>
      <c r="H21" s="352" t="str">
        <f>IF(ISBLANK(F21),"",IF(F21&lt;=7,"KSM",IF(F21&lt;=7.24,"I A",IF(F21&lt;=7.54,"II A",IF(F21&lt;=7.94,"III A",IF(F21&lt;=8.44,"I JA",IF(F21&lt;=8.84,"II JA",IF(F21&lt;=9.14,"III JA"))))))))</f>
        <v>I JA</v>
      </c>
      <c r="I21" s="351" t="s">
        <v>85</v>
      </c>
    </row>
    <row r="22" spans="1:9" s="385" customFormat="1" ht="15" customHeight="1" x14ac:dyDescent="0.25">
      <c r="A22" s="352">
        <v>2</v>
      </c>
      <c r="B22" s="391" t="s">
        <v>71</v>
      </c>
      <c r="C22" s="390" t="s">
        <v>513</v>
      </c>
      <c r="D22" s="389">
        <v>37940</v>
      </c>
      <c r="E22" s="388" t="s">
        <v>76</v>
      </c>
      <c r="F22" s="387" t="s">
        <v>724</v>
      </c>
      <c r="G22" s="386"/>
      <c r="H22" s="352"/>
      <c r="I22" s="351" t="s">
        <v>482</v>
      </c>
    </row>
    <row r="23" spans="1:9" s="385" customFormat="1" ht="15" customHeight="1" x14ac:dyDescent="0.25">
      <c r="A23" s="352">
        <v>3</v>
      </c>
      <c r="B23" s="391" t="s">
        <v>208</v>
      </c>
      <c r="C23" s="390" t="s">
        <v>514</v>
      </c>
      <c r="D23" s="389">
        <v>38035</v>
      </c>
      <c r="E23" s="388" t="s">
        <v>86</v>
      </c>
      <c r="F23" s="387">
        <v>8.07</v>
      </c>
      <c r="G23" s="386"/>
      <c r="H23" s="352" t="str">
        <f>IF(ISBLANK(F23),"",IF(F23&lt;=7,"KSM",IF(F23&lt;=7.24,"I A",IF(F23&lt;=7.54,"II A",IF(F23&lt;=7.94,"III A",IF(F23&lt;=8.44,"I JA",IF(F23&lt;=8.84,"II JA",IF(F23&lt;=9.14,"III JA"))))))))</f>
        <v>I JA</v>
      </c>
      <c r="I23" s="351" t="s">
        <v>447</v>
      </c>
    </row>
    <row r="24" spans="1:9" s="385" customFormat="1" ht="15" customHeight="1" x14ac:dyDescent="0.25">
      <c r="A24" s="352">
        <v>4</v>
      </c>
      <c r="B24" s="391" t="s">
        <v>291</v>
      </c>
      <c r="C24" s="390" t="s">
        <v>107</v>
      </c>
      <c r="D24" s="389">
        <v>38146</v>
      </c>
      <c r="E24" s="388" t="s">
        <v>58</v>
      </c>
      <c r="F24" s="387">
        <v>9.66</v>
      </c>
      <c r="G24" s="386"/>
      <c r="H24" s="352"/>
      <c r="I24" s="351" t="s">
        <v>89</v>
      </c>
    </row>
    <row r="25" spans="1:9" s="385" customFormat="1" ht="15" customHeight="1" x14ac:dyDescent="0.25">
      <c r="A25" s="352">
        <v>5</v>
      </c>
      <c r="B25" s="391" t="s">
        <v>110</v>
      </c>
      <c r="C25" s="390" t="s">
        <v>206</v>
      </c>
      <c r="D25" s="389">
        <v>38790</v>
      </c>
      <c r="E25" s="388" t="s">
        <v>58</v>
      </c>
      <c r="F25" s="387">
        <v>9.7899999999999991</v>
      </c>
      <c r="G25" s="386"/>
      <c r="H25" s="352"/>
      <c r="I25" s="351" t="s">
        <v>89</v>
      </c>
    </row>
    <row r="26" spans="1:9" ht="6" customHeight="1" x14ac:dyDescent="0.25">
      <c r="F26" s="395"/>
      <c r="G26" s="396"/>
      <c r="H26" s="395"/>
    </row>
    <row r="27" spans="1:9" ht="12.75" customHeight="1" x14ac:dyDescent="0.25">
      <c r="C27" s="394">
        <v>3</v>
      </c>
      <c r="D27" s="393" t="s">
        <v>160</v>
      </c>
      <c r="E27" s="359">
        <v>3</v>
      </c>
      <c r="G27" s="384"/>
      <c r="H27" s="384"/>
      <c r="I27" s="392"/>
    </row>
    <row r="28" spans="1:9" ht="6" customHeight="1" x14ac:dyDescent="0.25">
      <c r="G28" s="384"/>
      <c r="H28" s="384" t="str">
        <f>IF(ISBLANK(F28),"",IF(F28&lt;=7,"KSM",IF(F28&lt;=7.24,"I A",IF(F28&lt;=7.54,"II A",IF(F28&lt;=7.94,"III A",IF(F28&lt;=8.44,"I JA",IF(F28&lt;=8.84,"II JA",IF(F28&lt;=9.14,"III JA"))))))))</f>
        <v/>
      </c>
    </row>
    <row r="29" spans="1:9" s="385" customFormat="1" ht="15" customHeight="1" x14ac:dyDescent="0.25">
      <c r="A29" s="352">
        <v>1</v>
      </c>
      <c r="B29" s="391" t="s">
        <v>134</v>
      </c>
      <c r="C29" s="390" t="s">
        <v>213</v>
      </c>
      <c r="D29" s="389">
        <v>38594</v>
      </c>
      <c r="E29" s="388" t="s">
        <v>58</v>
      </c>
      <c r="F29" s="387">
        <v>9.67</v>
      </c>
      <c r="G29" s="386"/>
      <c r="H29" s="352"/>
      <c r="I29" s="351" t="s">
        <v>89</v>
      </c>
    </row>
    <row r="30" spans="1:9" s="385" customFormat="1" ht="15" customHeight="1" x14ac:dyDescent="0.25">
      <c r="A30" s="352">
        <v>2</v>
      </c>
      <c r="B30" s="391" t="s">
        <v>224</v>
      </c>
      <c r="C30" s="390" t="s">
        <v>223</v>
      </c>
      <c r="D30" s="389">
        <v>38177</v>
      </c>
      <c r="E30" s="388" t="s">
        <v>58</v>
      </c>
      <c r="F30" s="387">
        <v>9.4700000000000006</v>
      </c>
      <c r="G30" s="386"/>
      <c r="H30" s="352"/>
      <c r="I30" s="351" t="s">
        <v>89</v>
      </c>
    </row>
    <row r="31" spans="1:9" s="385" customFormat="1" ht="15" customHeight="1" x14ac:dyDescent="0.25">
      <c r="A31" s="352">
        <v>3</v>
      </c>
      <c r="B31" s="391" t="s">
        <v>516</v>
      </c>
      <c r="C31" s="390" t="s">
        <v>517</v>
      </c>
      <c r="D31" s="389">
        <v>38202</v>
      </c>
      <c r="E31" s="388" t="s">
        <v>496</v>
      </c>
      <c r="F31" s="387">
        <v>8.3000000000000007</v>
      </c>
      <c r="G31" s="386"/>
      <c r="H31" s="352" t="str">
        <f>IF(ISBLANK(F31),"",IF(F31&lt;=7,"KSM",IF(F31&lt;=7.24,"I A",IF(F31&lt;=7.54,"II A",IF(F31&lt;=7.94,"III A",IF(F31&lt;=8.44,"I JA",IF(F31&lt;=8.84,"II JA",IF(F31&lt;=9.14,"III JA"))))))))</f>
        <v>I JA</v>
      </c>
      <c r="I31" s="351" t="s">
        <v>497</v>
      </c>
    </row>
    <row r="32" spans="1:9" s="385" customFormat="1" ht="15" customHeight="1" x14ac:dyDescent="0.25">
      <c r="A32" s="352">
        <v>4</v>
      </c>
      <c r="B32" s="391" t="s">
        <v>231</v>
      </c>
      <c r="C32" s="390" t="s">
        <v>518</v>
      </c>
      <c r="D32" s="389">
        <v>38349</v>
      </c>
      <c r="E32" s="388" t="s">
        <v>1</v>
      </c>
      <c r="F32" s="387">
        <v>8.44</v>
      </c>
      <c r="G32" s="386"/>
      <c r="H32" s="352" t="str">
        <f>IF(ISBLANK(F32),"",IF(F32&lt;=7,"KSM",IF(F32&lt;=7.24,"I A",IF(F32&lt;=7.54,"II A",IF(F32&lt;=7.94,"III A",IF(F32&lt;=8.44,"I JA",IF(F32&lt;=8.84,"II JA",IF(F32&lt;=9.14,"III JA"))))))))</f>
        <v>I JA</v>
      </c>
      <c r="I32" s="351" t="s">
        <v>282</v>
      </c>
    </row>
    <row r="33" spans="1:9" s="385" customFormat="1" ht="15" customHeight="1" x14ac:dyDescent="0.25">
      <c r="A33" s="352">
        <v>5</v>
      </c>
      <c r="B33" s="391" t="s">
        <v>224</v>
      </c>
      <c r="C33" s="390" t="s">
        <v>519</v>
      </c>
      <c r="D33" s="389">
        <v>38504</v>
      </c>
      <c r="E33" s="388" t="s">
        <v>86</v>
      </c>
      <c r="F33" s="387">
        <v>8.36</v>
      </c>
      <c r="G33" s="386"/>
      <c r="H33" s="352" t="str">
        <f>IF(ISBLANK(F33),"",IF(F33&lt;=7,"KSM",IF(F33&lt;=7.24,"I A",IF(F33&lt;=7.54,"II A",IF(F33&lt;=7.94,"III A",IF(F33&lt;=8.44,"I JA",IF(F33&lt;=8.84,"II JA",IF(F33&lt;=9.14,"III JA"))))))))</f>
        <v>I JA</v>
      </c>
      <c r="I33" s="351" t="s">
        <v>447</v>
      </c>
    </row>
  </sheetData>
  <mergeCells count="3">
    <mergeCell ref="A1:G1"/>
    <mergeCell ref="A2:G2"/>
    <mergeCell ref="A3:G3"/>
  </mergeCells>
  <pageMargins left="0.51181102362204722" right="0.51181102362204722" top="0.19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28"/>
  <sheetViews>
    <sheetView tabSelected="1" zoomScaleNormal="100" workbookViewId="0">
      <selection activeCell="F26" sqref="F26"/>
    </sheetView>
  </sheetViews>
  <sheetFormatPr defaultColWidth="9.109375" defaultRowHeight="13.2" x14ac:dyDescent="0.25"/>
  <cols>
    <col min="1" max="1" width="5.33203125" style="346" customWidth="1"/>
    <col min="2" max="2" width="10.6640625" style="346" customWidth="1"/>
    <col min="3" max="3" width="12.109375" style="346" customWidth="1"/>
    <col min="4" max="4" width="8.88671875" style="358" customWidth="1"/>
    <col min="5" max="5" width="12.5546875" style="347" customWidth="1"/>
    <col min="6" max="6" width="6.5546875" style="384" customWidth="1"/>
    <col min="7" max="8" width="6.44140625" style="383" customWidth="1"/>
    <col min="9" max="9" width="22.6640625" style="347" bestFit="1" customWidth="1"/>
    <col min="10" max="10" width="3.6640625" style="346" hidden="1" customWidth="1"/>
    <col min="11" max="11" width="2.44140625" style="346" hidden="1" customWidth="1"/>
    <col min="12" max="16384" width="9.109375" style="346"/>
  </cols>
  <sheetData>
    <row r="1" spans="1:9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9" s="201" customFormat="1" ht="20.399999999999999" x14ac:dyDescent="0.35">
      <c r="A2" s="857" t="s">
        <v>0</v>
      </c>
      <c r="B2" s="857"/>
      <c r="C2" s="857"/>
      <c r="D2" s="857"/>
      <c r="E2" s="857"/>
      <c r="F2" s="857"/>
      <c r="G2" s="857"/>
    </row>
    <row r="3" spans="1:9" s="201" customFormat="1" ht="20.399999999999999" x14ac:dyDescent="0.35">
      <c r="A3" s="857" t="s">
        <v>2</v>
      </c>
      <c r="B3" s="857"/>
      <c r="C3" s="857"/>
      <c r="D3" s="857"/>
      <c r="E3" s="857"/>
      <c r="F3" s="857"/>
      <c r="G3" s="857"/>
      <c r="I3" s="203" t="s">
        <v>324</v>
      </c>
    </row>
    <row r="4" spans="1:9" s="201" customFormat="1" ht="12.75" customHeight="1" x14ac:dyDescent="0.35">
      <c r="A4" s="734"/>
      <c r="B4" s="734"/>
      <c r="C4" s="734"/>
      <c r="D4" s="382"/>
      <c r="E4" s="734"/>
      <c r="F4" s="734"/>
      <c r="G4" s="734"/>
      <c r="I4" s="202" t="s">
        <v>1</v>
      </c>
    </row>
    <row r="5" spans="1:9" ht="12.75" customHeight="1" x14ac:dyDescent="0.25">
      <c r="B5" s="380" t="s">
        <v>227</v>
      </c>
      <c r="C5" s="380"/>
      <c r="D5" s="380" t="s">
        <v>226</v>
      </c>
      <c r="E5" s="346"/>
      <c r="F5" s="409"/>
      <c r="G5" s="408"/>
      <c r="H5" s="346"/>
    </row>
    <row r="6" spans="1:9" s="375" customFormat="1" ht="8.25" customHeight="1" x14ac:dyDescent="0.25">
      <c r="D6" s="378"/>
      <c r="E6" s="378"/>
      <c r="F6" s="384"/>
      <c r="G6" s="383"/>
      <c r="H6" s="383"/>
      <c r="I6" s="407"/>
    </row>
    <row r="7" spans="1:9" ht="15.6" x14ac:dyDescent="0.3">
      <c r="B7" s="406" t="s">
        <v>326</v>
      </c>
      <c r="C7" s="372"/>
      <c r="D7" s="405"/>
      <c r="E7" s="404"/>
      <c r="H7" s="403"/>
      <c r="I7" s="369" t="s">
        <v>14</v>
      </c>
    </row>
    <row r="8" spans="1:9" ht="12.75" customHeight="1" x14ac:dyDescent="0.25">
      <c r="F8" s="402"/>
      <c r="G8" s="396"/>
      <c r="H8" s="402"/>
    </row>
    <row r="9" spans="1:9" ht="12.75" customHeight="1" x14ac:dyDescent="0.25">
      <c r="C9" s="394"/>
      <c r="D9" s="393" t="s">
        <v>686</v>
      </c>
      <c r="E9" s="359"/>
      <c r="G9" s="384"/>
      <c r="H9" s="384"/>
      <c r="I9" s="401"/>
    </row>
    <row r="10" spans="1:9" ht="6" customHeight="1" x14ac:dyDescent="0.25">
      <c r="G10" s="384"/>
      <c r="H10" s="384" t="str">
        <f>IF(ISBLANK(F10),"",IF(F10&lt;=7,"KSM",IF(F10&lt;=7.24,"I A",IF(F10&lt;=7.54,"II A",IF(F10&lt;=7.94,"III A",IF(F10&lt;=8.44,"I JA",IF(F10&lt;=8.84,"II JA",IF(F10&lt;=9.14,"III JA"))))))))</f>
        <v/>
      </c>
    </row>
    <row r="11" spans="1:9" x14ac:dyDescent="0.25">
      <c r="A11" s="362" t="s">
        <v>605</v>
      </c>
      <c r="B11" s="400" t="s">
        <v>11</v>
      </c>
      <c r="C11" s="399" t="s">
        <v>10</v>
      </c>
      <c r="D11" s="362" t="s">
        <v>9</v>
      </c>
      <c r="E11" s="398" t="s">
        <v>8</v>
      </c>
      <c r="F11" s="398" t="s">
        <v>7</v>
      </c>
      <c r="G11" s="398" t="s">
        <v>225</v>
      </c>
      <c r="H11" s="398" t="s">
        <v>6</v>
      </c>
      <c r="I11" s="397" t="s">
        <v>5</v>
      </c>
    </row>
    <row r="12" spans="1:9" s="385" customFormat="1" ht="15" customHeight="1" x14ac:dyDescent="0.25">
      <c r="A12" s="352">
        <v>1</v>
      </c>
      <c r="B12" s="391" t="s">
        <v>211</v>
      </c>
      <c r="C12" s="390" t="s">
        <v>210</v>
      </c>
      <c r="D12" s="389">
        <v>37634</v>
      </c>
      <c r="E12" s="388" t="s">
        <v>357</v>
      </c>
      <c r="F12" s="387">
        <v>7.69</v>
      </c>
      <c r="G12" s="833" t="s">
        <v>693</v>
      </c>
      <c r="H12" s="352" t="str">
        <f t="shared" ref="H12:H17" si="0">IF(ISBLANK(F12),"",IF(F12&lt;=7,"KSM",IF(F12&lt;=7.24,"I A",IF(F12&lt;=7.54,"II A",IF(F12&lt;=7.94,"III A",IF(F12&lt;=8.44,"I JA",IF(F12&lt;=8.84,"II JA",IF(F12&lt;=9.14,"III JA"))))))))</f>
        <v>III A</v>
      </c>
      <c r="I12" s="351" t="s">
        <v>114</v>
      </c>
    </row>
    <row r="13" spans="1:9" s="385" customFormat="1" ht="15" customHeight="1" x14ac:dyDescent="0.25">
      <c r="A13" s="352">
        <v>2</v>
      </c>
      <c r="B13" s="391" t="s">
        <v>101</v>
      </c>
      <c r="C13" s="390" t="s">
        <v>100</v>
      </c>
      <c r="D13" s="389">
        <v>37837</v>
      </c>
      <c r="E13" s="388" t="s">
        <v>59</v>
      </c>
      <c r="F13" s="387">
        <v>7.8</v>
      </c>
      <c r="G13" s="833" t="s">
        <v>692</v>
      </c>
      <c r="H13" s="352" t="str">
        <f t="shared" si="0"/>
        <v>III A</v>
      </c>
      <c r="I13" s="351" t="s">
        <v>20</v>
      </c>
    </row>
    <row r="14" spans="1:9" s="385" customFormat="1" ht="15" customHeight="1" x14ac:dyDescent="0.25">
      <c r="A14" s="352">
        <v>3</v>
      </c>
      <c r="B14" s="391" t="s">
        <v>509</v>
      </c>
      <c r="C14" s="390" t="s">
        <v>510</v>
      </c>
      <c r="D14" s="389">
        <v>37867</v>
      </c>
      <c r="E14" s="388" t="s">
        <v>57</v>
      </c>
      <c r="F14" s="387">
        <v>7.78</v>
      </c>
      <c r="G14" s="833" t="s">
        <v>691</v>
      </c>
      <c r="H14" s="352" t="str">
        <f t="shared" si="0"/>
        <v>III A</v>
      </c>
      <c r="I14" s="351" t="s">
        <v>147</v>
      </c>
    </row>
    <row r="15" spans="1:9" s="385" customFormat="1" ht="15" customHeight="1" x14ac:dyDescent="0.25">
      <c r="A15" s="352">
        <v>4</v>
      </c>
      <c r="B15" s="391" t="s">
        <v>511</v>
      </c>
      <c r="C15" s="390" t="s">
        <v>512</v>
      </c>
      <c r="D15" s="389">
        <v>37888</v>
      </c>
      <c r="E15" s="388" t="s">
        <v>86</v>
      </c>
      <c r="F15" s="387">
        <v>7.97</v>
      </c>
      <c r="G15" s="833" t="s">
        <v>690</v>
      </c>
      <c r="H15" s="352" t="str">
        <f t="shared" si="0"/>
        <v>I JA</v>
      </c>
      <c r="I15" s="351" t="s">
        <v>85</v>
      </c>
    </row>
    <row r="16" spans="1:9" s="385" customFormat="1" ht="15" customHeight="1" x14ac:dyDescent="0.25">
      <c r="A16" s="352">
        <v>5</v>
      </c>
      <c r="B16" s="391" t="s">
        <v>208</v>
      </c>
      <c r="C16" s="390" t="s">
        <v>514</v>
      </c>
      <c r="D16" s="389">
        <v>38035</v>
      </c>
      <c r="E16" s="388" t="s">
        <v>86</v>
      </c>
      <c r="F16" s="387">
        <v>8.07</v>
      </c>
      <c r="G16" s="833" t="s">
        <v>689</v>
      </c>
      <c r="H16" s="352" t="str">
        <f t="shared" si="0"/>
        <v>I JA</v>
      </c>
      <c r="I16" s="351" t="s">
        <v>447</v>
      </c>
    </row>
    <row r="17" spans="1:9" s="385" customFormat="1" ht="16.5" customHeight="1" x14ac:dyDescent="0.25">
      <c r="A17" s="352">
        <v>6</v>
      </c>
      <c r="B17" s="391" t="s">
        <v>516</v>
      </c>
      <c r="C17" s="390" t="s">
        <v>517</v>
      </c>
      <c r="D17" s="389">
        <v>38202</v>
      </c>
      <c r="E17" s="388" t="s">
        <v>496</v>
      </c>
      <c r="F17" s="387">
        <v>8.3000000000000007</v>
      </c>
      <c r="G17" s="833" t="s">
        <v>688</v>
      </c>
      <c r="H17" s="352" t="str">
        <f t="shared" si="0"/>
        <v>I JA</v>
      </c>
      <c r="I17" s="351" t="s">
        <v>497</v>
      </c>
    </row>
    <row r="18" spans="1:9" x14ac:dyDescent="0.25">
      <c r="A18" s="362" t="s">
        <v>605</v>
      </c>
      <c r="B18" s="400" t="s">
        <v>11</v>
      </c>
      <c r="C18" s="399" t="s">
        <v>10</v>
      </c>
      <c r="D18" s="362" t="s">
        <v>9</v>
      </c>
      <c r="E18" s="398" t="s">
        <v>8</v>
      </c>
      <c r="F18" s="398" t="s">
        <v>7</v>
      </c>
      <c r="G18" s="398" t="s">
        <v>225</v>
      </c>
      <c r="H18" s="398" t="s">
        <v>6</v>
      </c>
      <c r="I18" s="397" t="s">
        <v>5</v>
      </c>
    </row>
    <row r="19" spans="1:9" s="385" customFormat="1" ht="15" customHeight="1" x14ac:dyDescent="0.25">
      <c r="A19" s="352">
        <v>7</v>
      </c>
      <c r="B19" s="391" t="s">
        <v>224</v>
      </c>
      <c r="C19" s="390" t="s">
        <v>519</v>
      </c>
      <c r="D19" s="389">
        <v>38504</v>
      </c>
      <c r="E19" s="388" t="s">
        <v>86</v>
      </c>
      <c r="F19" s="387">
        <v>8.36</v>
      </c>
      <c r="G19" s="386"/>
      <c r="H19" s="352" t="str">
        <f>IF(ISBLANK(F19),"",IF(F19&lt;=7,"KSM",IF(F19&lt;=7.24,"I A",IF(F19&lt;=7.54,"II A",IF(F19&lt;=7.94,"III A",IF(F19&lt;=8.44,"I JA",IF(F19&lt;=8.84,"II JA",IF(F19&lt;=9.14,"III JA"))))))))</f>
        <v>I JA</v>
      </c>
      <c r="I19" s="351" t="s">
        <v>447</v>
      </c>
    </row>
    <row r="20" spans="1:9" s="385" customFormat="1" ht="15" customHeight="1" x14ac:dyDescent="0.25">
      <c r="A20" s="352">
        <v>8</v>
      </c>
      <c r="B20" s="391" t="s">
        <v>231</v>
      </c>
      <c r="C20" s="390" t="s">
        <v>518</v>
      </c>
      <c r="D20" s="389">
        <v>38349</v>
      </c>
      <c r="E20" s="388" t="s">
        <v>1</v>
      </c>
      <c r="F20" s="387">
        <v>8.44</v>
      </c>
      <c r="G20" s="386"/>
      <c r="H20" s="352" t="str">
        <f>IF(ISBLANK(F20),"",IF(F20&lt;=7,"KSM",IF(F20&lt;=7.24,"I A",IF(F20&lt;=7.54,"II A",IF(F20&lt;=7.94,"III A",IF(F20&lt;=8.44,"I JA",IF(F20&lt;=8.84,"II JA",IF(F20&lt;=9.14,"III JA"))))))))</f>
        <v>I JA</v>
      </c>
      <c r="I20" s="351" t="s">
        <v>282</v>
      </c>
    </row>
    <row r="21" spans="1:9" s="385" customFormat="1" ht="15" customHeight="1" x14ac:dyDescent="0.25">
      <c r="A21" s="352">
        <v>9</v>
      </c>
      <c r="B21" s="391" t="s">
        <v>520</v>
      </c>
      <c r="C21" s="390" t="s">
        <v>521</v>
      </c>
      <c r="D21" s="389">
        <v>38525</v>
      </c>
      <c r="E21" s="388" t="s">
        <v>58</v>
      </c>
      <c r="F21" s="387">
        <v>9.33</v>
      </c>
      <c r="G21" s="386"/>
      <c r="H21" s="352"/>
      <c r="I21" s="351" t="s">
        <v>89</v>
      </c>
    </row>
    <row r="22" spans="1:9" s="385" customFormat="1" ht="15" customHeight="1" x14ac:dyDescent="0.25">
      <c r="A22" s="352">
        <v>10</v>
      </c>
      <c r="B22" s="391" t="s">
        <v>224</v>
      </c>
      <c r="C22" s="390" t="s">
        <v>223</v>
      </c>
      <c r="D22" s="389">
        <v>38177</v>
      </c>
      <c r="E22" s="388" t="s">
        <v>58</v>
      </c>
      <c r="F22" s="387">
        <v>9.4700000000000006</v>
      </c>
      <c r="G22" s="386"/>
      <c r="H22" s="352"/>
      <c r="I22" s="351" t="s">
        <v>89</v>
      </c>
    </row>
    <row r="23" spans="1:9" s="385" customFormat="1" ht="15" customHeight="1" x14ac:dyDescent="0.25">
      <c r="A23" s="352">
        <v>11</v>
      </c>
      <c r="B23" s="391" t="s">
        <v>291</v>
      </c>
      <c r="C23" s="390" t="s">
        <v>107</v>
      </c>
      <c r="D23" s="389">
        <v>38146</v>
      </c>
      <c r="E23" s="388" t="s">
        <v>58</v>
      </c>
      <c r="F23" s="387">
        <v>9.66</v>
      </c>
      <c r="G23" s="386"/>
      <c r="H23" s="352"/>
      <c r="I23" s="351" t="s">
        <v>89</v>
      </c>
    </row>
    <row r="24" spans="1:9" s="385" customFormat="1" ht="15" customHeight="1" x14ac:dyDescent="0.25">
      <c r="A24" s="352">
        <v>12</v>
      </c>
      <c r="B24" s="391" t="s">
        <v>134</v>
      </c>
      <c r="C24" s="390" t="s">
        <v>213</v>
      </c>
      <c r="D24" s="389">
        <v>38594</v>
      </c>
      <c r="E24" s="388" t="s">
        <v>58</v>
      </c>
      <c r="F24" s="387">
        <v>9.67</v>
      </c>
      <c r="G24" s="386"/>
      <c r="H24" s="352"/>
      <c r="I24" s="351" t="s">
        <v>89</v>
      </c>
    </row>
    <row r="25" spans="1:9" s="385" customFormat="1" ht="15" customHeight="1" x14ac:dyDescent="0.25">
      <c r="A25" s="352">
        <v>13</v>
      </c>
      <c r="B25" s="391" t="s">
        <v>110</v>
      </c>
      <c r="C25" s="390" t="s">
        <v>206</v>
      </c>
      <c r="D25" s="389">
        <v>38790</v>
      </c>
      <c r="E25" s="388" t="s">
        <v>58</v>
      </c>
      <c r="F25" s="387">
        <v>9.7899999999999991</v>
      </c>
      <c r="G25" s="386"/>
      <c r="H25" s="352"/>
      <c r="I25" s="351" t="s">
        <v>89</v>
      </c>
    </row>
    <row r="26" spans="1:9" s="385" customFormat="1" ht="15" customHeight="1" x14ac:dyDescent="0.25">
      <c r="A26" s="352"/>
      <c r="B26" s="391" t="s">
        <v>71</v>
      </c>
      <c r="C26" s="390" t="s">
        <v>513</v>
      </c>
      <c r="D26" s="389">
        <v>37940</v>
      </c>
      <c r="E26" s="388" t="s">
        <v>76</v>
      </c>
      <c r="F26" s="387" t="s">
        <v>724</v>
      </c>
      <c r="G26" s="386"/>
      <c r="H26" s="352"/>
      <c r="I26" s="351" t="s">
        <v>482</v>
      </c>
    </row>
    <row r="27" spans="1:9" s="385" customFormat="1" ht="15" customHeight="1" x14ac:dyDescent="0.25">
      <c r="A27" s="352"/>
      <c r="B27" s="391" t="s">
        <v>309</v>
      </c>
      <c r="C27" s="390" t="s">
        <v>96</v>
      </c>
      <c r="D27" s="389">
        <v>37635</v>
      </c>
      <c r="E27" s="388" t="s">
        <v>76</v>
      </c>
      <c r="F27" s="387" t="s">
        <v>694</v>
      </c>
      <c r="G27" s="386"/>
      <c r="H27" s="352"/>
      <c r="I27" s="351" t="s">
        <v>482</v>
      </c>
    </row>
    <row r="28" spans="1:9" s="385" customFormat="1" ht="15" customHeight="1" x14ac:dyDescent="0.25">
      <c r="A28" s="352"/>
      <c r="B28" s="391" t="s">
        <v>508</v>
      </c>
      <c r="C28" s="390" t="s">
        <v>203</v>
      </c>
      <c r="D28" s="389">
        <v>37732</v>
      </c>
      <c r="E28" s="388" t="s">
        <v>58</v>
      </c>
      <c r="F28" s="387" t="s">
        <v>637</v>
      </c>
      <c r="G28" s="386"/>
      <c r="H28" s="352"/>
      <c r="I28" s="351" t="s">
        <v>89</v>
      </c>
    </row>
  </sheetData>
  <mergeCells count="3">
    <mergeCell ref="A1:G1"/>
    <mergeCell ref="A2:G2"/>
    <mergeCell ref="A3:G3"/>
  </mergeCells>
  <pageMargins left="0.51181102362204722" right="0.51181102362204722" top="0.19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41"/>
  <sheetViews>
    <sheetView zoomScaleNormal="100" workbookViewId="0">
      <selection activeCell="A11" sqref="A11"/>
    </sheetView>
  </sheetViews>
  <sheetFormatPr defaultColWidth="9.109375" defaultRowHeight="13.2" x14ac:dyDescent="0.25"/>
  <cols>
    <col min="1" max="1" width="5.33203125" style="346" customWidth="1"/>
    <col min="2" max="2" width="10.5546875" style="346" customWidth="1"/>
    <col min="3" max="3" width="13.109375" style="346" customWidth="1"/>
    <col min="4" max="4" width="10.33203125" style="346" customWidth="1"/>
    <col min="5" max="5" width="14" style="347" customWidth="1"/>
    <col min="6" max="6" width="6.44140625" style="349" customWidth="1"/>
    <col min="7" max="7" width="6.33203125" style="349" customWidth="1"/>
    <col min="8" max="8" width="6.109375" style="348" customWidth="1"/>
    <col min="9" max="9" width="22.6640625" style="347" customWidth="1"/>
    <col min="10" max="10" width="4.5546875" style="346" hidden="1" customWidth="1"/>
    <col min="11" max="16384" width="9.109375" style="346"/>
  </cols>
  <sheetData>
    <row r="1" spans="1:12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2" s="201" customFormat="1" ht="20.399999999999999" x14ac:dyDescent="0.35">
      <c r="A2" s="857" t="s">
        <v>0</v>
      </c>
      <c r="B2" s="857"/>
      <c r="C2" s="857"/>
      <c r="D2" s="857"/>
      <c r="E2" s="857"/>
      <c r="F2" s="857"/>
      <c r="G2" s="857"/>
    </row>
    <row r="3" spans="1:12" s="201" customFormat="1" ht="20.399999999999999" x14ac:dyDescent="0.35">
      <c r="A3" s="857" t="s">
        <v>2</v>
      </c>
      <c r="B3" s="857"/>
      <c r="C3" s="857"/>
      <c r="D3" s="857"/>
      <c r="E3" s="857"/>
      <c r="F3" s="857"/>
      <c r="G3" s="857"/>
      <c r="I3" s="203" t="s">
        <v>324</v>
      </c>
    </row>
    <row r="4" spans="1:12" s="201" customFormat="1" ht="12.75" customHeight="1" x14ac:dyDescent="0.35">
      <c r="A4" s="734"/>
      <c r="B4" s="734"/>
      <c r="C4" s="734"/>
      <c r="D4" s="382"/>
      <c r="E4" s="734"/>
      <c r="F4" s="734"/>
      <c r="G4" s="734"/>
      <c r="I4" s="202" t="s">
        <v>1</v>
      </c>
    </row>
    <row r="5" spans="1:12" ht="12.75" customHeight="1" x14ac:dyDescent="0.25">
      <c r="B5" s="380" t="s">
        <v>205</v>
      </c>
      <c r="D5" s="380" t="s">
        <v>204</v>
      </c>
      <c r="E5" s="381"/>
      <c r="F5" s="346"/>
      <c r="G5" s="380"/>
      <c r="H5" s="379"/>
    </row>
    <row r="6" spans="1:12" s="375" customFormat="1" ht="8.25" customHeight="1" x14ac:dyDescent="0.25">
      <c r="E6" s="378"/>
      <c r="H6" s="377"/>
      <c r="I6" s="376"/>
    </row>
    <row r="7" spans="1:12" ht="15.6" x14ac:dyDescent="0.3">
      <c r="B7" s="374" t="s">
        <v>327</v>
      </c>
      <c r="C7" s="371"/>
      <c r="D7" s="373"/>
      <c r="E7" s="372"/>
      <c r="F7" s="371"/>
      <c r="H7" s="370"/>
      <c r="I7" s="369" t="s">
        <v>12</v>
      </c>
    </row>
    <row r="8" spans="1:12" ht="12.75" customHeight="1" x14ac:dyDescent="0.25"/>
    <row r="9" spans="1:12" ht="12.75" customHeight="1" x14ac:dyDescent="0.25">
      <c r="C9" s="360">
        <v>1</v>
      </c>
      <c r="D9" s="360" t="s">
        <v>160</v>
      </c>
      <c r="E9" s="359">
        <v>4</v>
      </c>
      <c r="H9" s="257"/>
      <c r="I9" s="358"/>
    </row>
    <row r="10" spans="1:12" ht="6" customHeight="1" x14ac:dyDescent="0.25">
      <c r="H10" s="257"/>
    </row>
    <row r="11" spans="1:12" s="361" customFormat="1" x14ac:dyDescent="0.25">
      <c r="A11" s="362" t="s">
        <v>99</v>
      </c>
      <c r="B11" s="368" t="s">
        <v>11</v>
      </c>
      <c r="C11" s="367" t="s">
        <v>10</v>
      </c>
      <c r="D11" s="366" t="s">
        <v>9</v>
      </c>
      <c r="E11" s="365" t="s">
        <v>8</v>
      </c>
      <c r="F11" s="364" t="s">
        <v>170</v>
      </c>
      <c r="G11" s="364" t="s">
        <v>169</v>
      </c>
      <c r="H11" s="363" t="s">
        <v>6</v>
      </c>
      <c r="I11" s="362" t="s">
        <v>5</v>
      </c>
    </row>
    <row r="12" spans="1:12" x14ac:dyDescent="0.25">
      <c r="A12" s="352">
        <v>1</v>
      </c>
      <c r="B12" s="357" t="s">
        <v>309</v>
      </c>
      <c r="C12" s="356" t="s">
        <v>491</v>
      </c>
      <c r="D12" s="355">
        <v>36953</v>
      </c>
      <c r="E12" s="353" t="s">
        <v>75</v>
      </c>
      <c r="F12" s="354">
        <v>8.4499999999999993</v>
      </c>
      <c r="G12" s="353"/>
      <c r="H12" s="352" t="str">
        <f>IF(ISBLANK(F12),"",IF(F12&lt;=7,"KSM",IF(F12&lt;=7.24,"I A",IF(F12&lt;=7.54,"II A",IF(F12&lt;=7.94,"III A",IF(F12&lt;=8.44,"I JA",IF(F12&lt;=8.84,"II JA",IF(F12&lt;=9.14,"III JA"))))))))</f>
        <v>II JA</v>
      </c>
      <c r="I12" s="351" t="s">
        <v>74</v>
      </c>
      <c r="J12" s="350"/>
      <c r="K12" s="257"/>
      <c r="L12" s="347"/>
    </row>
    <row r="13" spans="1:12" x14ac:dyDescent="0.25">
      <c r="A13" s="352">
        <v>2</v>
      </c>
      <c r="B13" s="357" t="s">
        <v>216</v>
      </c>
      <c r="C13" s="356" t="s">
        <v>201</v>
      </c>
      <c r="D13" s="355">
        <v>36957</v>
      </c>
      <c r="E13" s="353" t="s">
        <v>492</v>
      </c>
      <c r="F13" s="354">
        <v>7.46</v>
      </c>
      <c r="G13" s="353"/>
      <c r="H13" s="352" t="str">
        <f>IF(ISBLANK(F13),"",IF(F13&lt;=7,"KSM",IF(F13&lt;=7.24,"I A",IF(F13&lt;=7.54,"II A",IF(F13&lt;=7.94,"III A",IF(F13&lt;=8.44,"I JA",IF(F13&lt;=8.84,"II JA",IF(F13&lt;=9.14,"III JA"))))))))</f>
        <v>II A</v>
      </c>
      <c r="I13" s="351" t="s">
        <v>493</v>
      </c>
      <c r="J13" s="350"/>
      <c r="K13" s="257"/>
      <c r="L13" s="347"/>
    </row>
    <row r="14" spans="1:12" x14ac:dyDescent="0.25">
      <c r="A14" s="352">
        <v>3</v>
      </c>
      <c r="B14" s="357" t="s">
        <v>494</v>
      </c>
      <c r="C14" s="356" t="s">
        <v>495</v>
      </c>
      <c r="D14" s="355">
        <v>36975</v>
      </c>
      <c r="E14" s="353" t="s">
        <v>496</v>
      </c>
      <c r="F14" s="354">
        <v>7.78</v>
      </c>
      <c r="G14" s="353"/>
      <c r="H14" s="352" t="str">
        <f>IF(ISBLANK(F14),"",IF(F14&lt;=7,"KSM",IF(F14&lt;=7.24,"I A",IF(F14&lt;=7.54,"II A",IF(F14&lt;=7.94,"III A",IF(F14&lt;=8.44,"I JA",IF(F14&lt;=8.84,"II JA",IF(F14&lt;=9.14,"III JA"))))))))</f>
        <v>III A</v>
      </c>
      <c r="I14" s="351" t="s">
        <v>497</v>
      </c>
      <c r="J14" s="350"/>
      <c r="K14" s="257"/>
      <c r="L14" s="347"/>
    </row>
    <row r="15" spans="1:12" x14ac:dyDescent="0.25">
      <c r="A15" s="352">
        <v>4</v>
      </c>
      <c r="B15" s="357" t="s">
        <v>125</v>
      </c>
      <c r="C15" s="356" t="s">
        <v>126</v>
      </c>
      <c r="D15" s="355">
        <v>37019</v>
      </c>
      <c r="E15" s="353" t="s">
        <v>1</v>
      </c>
      <c r="F15" s="354">
        <v>7.32</v>
      </c>
      <c r="G15" s="353"/>
      <c r="H15" s="352" t="str">
        <f>IF(ISBLANK(F15),"",IF(F15&lt;=7,"KSM",IF(F15&lt;=7.24,"I A",IF(F15&lt;=7.54,"II A",IF(F15&lt;=7.94,"III A",IF(F15&lt;=8.44,"I JA",IF(F15&lt;=8.84,"II JA",IF(F15&lt;=9.14,"III JA"))))))))</f>
        <v>II A</v>
      </c>
      <c r="I15" s="351" t="s">
        <v>23</v>
      </c>
      <c r="J15" s="350"/>
      <c r="K15" s="257"/>
      <c r="L15" s="347"/>
    </row>
    <row r="16" spans="1:12" x14ac:dyDescent="0.25">
      <c r="A16" s="352">
        <v>5</v>
      </c>
      <c r="B16" s="357" t="s">
        <v>19</v>
      </c>
      <c r="C16" s="356" t="s">
        <v>498</v>
      </c>
      <c r="D16" s="355">
        <v>37069</v>
      </c>
      <c r="E16" s="353" t="s">
        <v>496</v>
      </c>
      <c r="F16" s="354">
        <v>7.51</v>
      </c>
      <c r="G16" s="353"/>
      <c r="H16" s="352" t="str">
        <f>IF(ISBLANK(F16),"",IF(F16&lt;=7,"KSM",IF(F16&lt;=7.24,"I A",IF(F16&lt;=7.54,"II A",IF(F16&lt;=7.94,"III A",IF(F16&lt;=8.44,"I JA",IF(F16&lt;=8.84,"II JA",IF(F16&lt;=9.14,"III JA"))))))))</f>
        <v>II A</v>
      </c>
      <c r="I16" s="351" t="s">
        <v>497</v>
      </c>
      <c r="J16" s="350"/>
      <c r="K16" s="257"/>
      <c r="L16" s="347"/>
    </row>
    <row r="17" spans="1:12" ht="6" customHeight="1" x14ac:dyDescent="0.25">
      <c r="H17" s="257"/>
    </row>
    <row r="18" spans="1:12" ht="12.75" customHeight="1" x14ac:dyDescent="0.25">
      <c r="C18" s="360">
        <v>2</v>
      </c>
      <c r="D18" s="360" t="s">
        <v>160</v>
      </c>
      <c r="E18" s="359">
        <v>4</v>
      </c>
      <c r="H18" s="257"/>
      <c r="I18" s="358"/>
    </row>
    <row r="19" spans="1:12" x14ac:dyDescent="0.25">
      <c r="A19" s="352">
        <v>1</v>
      </c>
      <c r="B19" s="357" t="s">
        <v>257</v>
      </c>
      <c r="C19" s="356" t="s">
        <v>256</v>
      </c>
      <c r="D19" s="355">
        <v>37178</v>
      </c>
      <c r="E19" s="353" t="s">
        <v>57</v>
      </c>
      <c r="F19" s="354">
        <v>7.47</v>
      </c>
      <c r="G19" s="353"/>
      <c r="H19" s="352" t="str">
        <f>IF(ISBLANK(F19),"",IF(F19&lt;=7,"KSM",IF(F19&lt;=7.24,"I A",IF(F19&lt;=7.54,"II A",IF(F19&lt;=7.94,"III A",IF(F19&lt;=8.44,"I JA",IF(F19&lt;=8.84,"II JA",IF(F19&lt;=9.14,"III JA"))))))))</f>
        <v>II A</v>
      </c>
      <c r="I19" s="351" t="s">
        <v>241</v>
      </c>
      <c r="J19" s="350"/>
      <c r="K19" s="257"/>
      <c r="L19" s="347"/>
    </row>
    <row r="20" spans="1:12" x14ac:dyDescent="0.25">
      <c r="A20" s="352">
        <v>2</v>
      </c>
      <c r="B20" s="357" t="s">
        <v>97</v>
      </c>
      <c r="C20" s="356" t="s">
        <v>98</v>
      </c>
      <c r="D20" s="355">
        <v>37209</v>
      </c>
      <c r="E20" s="353" t="s">
        <v>26</v>
      </c>
      <c r="F20" s="354">
        <v>7.6</v>
      </c>
      <c r="G20" s="353"/>
      <c r="H20" s="352" t="str">
        <f>IF(ISBLANK(F20),"",IF(F20&lt;=7,"KSM",IF(F20&lt;=7.24,"I A",IF(F20&lt;=7.54,"II A",IF(F20&lt;=7.94,"III A",IF(F20&lt;=8.44,"I JA",IF(F20&lt;=8.84,"II JA",IF(F20&lt;=9.14,"III JA"))))))))</f>
        <v>III A</v>
      </c>
      <c r="I20" s="351" t="s">
        <v>60</v>
      </c>
      <c r="J20" s="350"/>
      <c r="K20" s="257"/>
      <c r="L20" s="347"/>
    </row>
    <row r="21" spans="1:12" x14ac:dyDescent="0.25">
      <c r="A21" s="352">
        <v>3</v>
      </c>
      <c r="B21" s="357" t="s">
        <v>134</v>
      </c>
      <c r="C21" s="356" t="s">
        <v>504</v>
      </c>
      <c r="D21" s="355">
        <v>37305</v>
      </c>
      <c r="E21" s="353" t="s">
        <v>1</v>
      </c>
      <c r="F21" s="354" t="s">
        <v>694</v>
      </c>
      <c r="G21" s="353"/>
      <c r="H21" s="352"/>
      <c r="I21" s="351" t="s">
        <v>82</v>
      </c>
      <c r="J21" s="350"/>
      <c r="K21" s="257"/>
      <c r="L21" s="347"/>
    </row>
    <row r="22" spans="1:12" x14ac:dyDescent="0.25">
      <c r="A22" s="352">
        <v>4</v>
      </c>
      <c r="B22" s="357" t="s">
        <v>19</v>
      </c>
      <c r="C22" s="356" t="s">
        <v>209</v>
      </c>
      <c r="D22" s="355">
        <v>37280</v>
      </c>
      <c r="E22" s="353" t="s">
        <v>57</v>
      </c>
      <c r="F22" s="354">
        <v>7.46</v>
      </c>
      <c r="G22" s="353"/>
      <c r="H22" s="352" t="str">
        <f>IF(ISBLANK(F22),"",IF(F22&lt;=7,"KSM",IF(F22&lt;=7.24,"I A",IF(F22&lt;=7.54,"II A",IF(F22&lt;=7.94,"III A",IF(F22&lt;=8.44,"I JA",IF(F22&lt;=8.84,"II JA",IF(F22&lt;=9.14,"III JA"))))))))</f>
        <v>II A</v>
      </c>
      <c r="I22" s="351" t="s">
        <v>137</v>
      </c>
      <c r="J22" s="350"/>
      <c r="K22" s="257"/>
      <c r="L22" s="347"/>
    </row>
    <row r="23" spans="1:12" x14ac:dyDescent="0.25">
      <c r="A23" s="352">
        <v>5</v>
      </c>
      <c r="B23" s="357" t="s">
        <v>18</v>
      </c>
      <c r="C23" s="356" t="s">
        <v>263</v>
      </c>
      <c r="D23" s="355">
        <v>37287</v>
      </c>
      <c r="E23" s="353" t="s">
        <v>427</v>
      </c>
      <c r="F23" s="354">
        <v>7.65</v>
      </c>
      <c r="G23" s="353"/>
      <c r="H23" s="352" t="str">
        <f>IF(ISBLANK(F23),"",IF(F23&lt;=7,"KSM",IF(F23&lt;=7.24,"I A",IF(F23&lt;=7.54,"II A",IF(F23&lt;=7.94,"III A",IF(F23&lt;=8.44,"I JA",IF(F23&lt;=8.84,"II JA",IF(F23&lt;=9.14,"III JA"))))))))</f>
        <v>III A</v>
      </c>
      <c r="I23" s="351" t="s">
        <v>262</v>
      </c>
      <c r="J23" s="350"/>
      <c r="K23" s="257"/>
      <c r="L23" s="347"/>
    </row>
    <row r="24" spans="1:12" x14ac:dyDescent="0.25">
      <c r="A24" s="723"/>
      <c r="B24" s="724"/>
      <c r="C24" s="725"/>
      <c r="D24" s="726"/>
      <c r="E24" s="727"/>
      <c r="F24" s="728"/>
      <c r="G24" s="727"/>
      <c r="H24" s="723"/>
      <c r="I24" s="729"/>
      <c r="J24" s="730"/>
      <c r="K24" s="257"/>
      <c r="L24" s="347"/>
    </row>
    <row r="25" spans="1:12" ht="6" customHeight="1" x14ac:dyDescent="0.25">
      <c r="H25" s="257"/>
    </row>
    <row r="26" spans="1:12" ht="12.75" customHeight="1" x14ac:dyDescent="0.25">
      <c r="C26" s="360">
        <v>3</v>
      </c>
      <c r="D26" s="360" t="s">
        <v>160</v>
      </c>
      <c r="E26" s="359">
        <v>4</v>
      </c>
      <c r="H26" s="257"/>
      <c r="I26" s="358"/>
    </row>
    <row r="27" spans="1:12" ht="6" customHeight="1" x14ac:dyDescent="0.25">
      <c r="H27" s="257"/>
    </row>
    <row r="28" spans="1:12" x14ac:dyDescent="0.25">
      <c r="A28" s="352">
        <v>1</v>
      </c>
      <c r="B28" s="357" t="s">
        <v>120</v>
      </c>
      <c r="C28" s="356" t="s">
        <v>121</v>
      </c>
      <c r="D28" s="355">
        <v>37167</v>
      </c>
      <c r="E28" s="353" t="s">
        <v>136</v>
      </c>
      <c r="F28" s="354">
        <v>7.51</v>
      </c>
      <c r="G28" s="353"/>
      <c r="H28" s="352" t="str">
        <f>IF(ISBLANK(F28),"",IF(F28&lt;=7,"KSM",IF(F28&lt;=7.24,"I A",IF(F28&lt;=7.54,"II A",IF(F28&lt;=7.94,"III A",IF(F28&lt;=8.44,"I JA",IF(F28&lt;=8.84,"II JA",IF(F28&lt;=9.14,"III JA"))))))))</f>
        <v>II A</v>
      </c>
      <c r="I28" s="351" t="s">
        <v>131</v>
      </c>
      <c r="J28" s="350"/>
      <c r="K28" s="257"/>
      <c r="L28" s="347"/>
    </row>
    <row r="29" spans="1:12" x14ac:dyDescent="0.25">
      <c r="A29" s="352">
        <v>2</v>
      </c>
      <c r="B29" s="357" t="s">
        <v>113</v>
      </c>
      <c r="C29" s="356" t="s">
        <v>112</v>
      </c>
      <c r="D29" s="355">
        <v>37372</v>
      </c>
      <c r="E29" s="353" t="s">
        <v>104</v>
      </c>
      <c r="F29" s="354">
        <v>7.79</v>
      </c>
      <c r="G29" s="353"/>
      <c r="H29" s="352" t="str">
        <f>IF(ISBLANK(F29),"",IF(F29&lt;=7,"KSM",IF(F29&lt;=7.24,"I A",IF(F29&lt;=7.54,"II A",IF(F29&lt;=7.94,"III A",IF(F29&lt;=8.44,"I JA",IF(F29&lt;=8.84,"II JA",IF(F29&lt;=9.14,"III JA"))))))))</f>
        <v>III A</v>
      </c>
      <c r="I29" s="351" t="s">
        <v>103</v>
      </c>
      <c r="J29" s="350"/>
      <c r="K29" s="257"/>
      <c r="L29" s="347"/>
    </row>
    <row r="30" spans="1:12" x14ac:dyDescent="0.25">
      <c r="A30" s="352">
        <v>3</v>
      </c>
      <c r="B30" s="357" t="s">
        <v>222</v>
      </c>
      <c r="C30" s="356" t="s">
        <v>221</v>
      </c>
      <c r="D30" s="355">
        <v>37399</v>
      </c>
      <c r="E30" s="353" t="s">
        <v>1</v>
      </c>
      <c r="F30" s="354">
        <v>8</v>
      </c>
      <c r="G30" s="353"/>
      <c r="H30" s="352" t="str">
        <f>IF(ISBLANK(F30),"",IF(F30&lt;=7,"KSM",IF(F30&lt;=7.24,"I A",IF(F30&lt;=7.54,"II A",IF(F30&lt;=7.94,"III A",IF(F30&lt;=8.44,"I JA",IF(F30&lt;=8.84,"II JA",IF(F30&lt;=9.14,"III JA"))))))))</f>
        <v>I JA</v>
      </c>
      <c r="I30" s="351" t="s">
        <v>23</v>
      </c>
      <c r="J30" s="350"/>
      <c r="K30" s="257"/>
      <c r="L30" s="347"/>
    </row>
    <row r="31" spans="1:12" x14ac:dyDescent="0.25">
      <c r="A31" s="352">
        <v>4</v>
      </c>
      <c r="B31" s="357" t="s">
        <v>133</v>
      </c>
      <c r="C31" s="356" t="s">
        <v>507</v>
      </c>
      <c r="D31" s="355">
        <v>37416</v>
      </c>
      <c r="E31" s="353" t="s">
        <v>136</v>
      </c>
      <c r="F31" s="354">
        <v>8.42</v>
      </c>
      <c r="G31" s="353"/>
      <c r="H31" s="352" t="str">
        <f>IF(ISBLANK(F31),"",IF(F31&lt;=7,"KSM",IF(F31&lt;=7.24,"I A",IF(F31&lt;=7.54,"II A",IF(F31&lt;=7.94,"III A",IF(F31&lt;=8.44,"I JA",IF(F31&lt;=8.84,"II JA",IF(F31&lt;=9.14,"III JA"))))))))</f>
        <v>I JA</v>
      </c>
      <c r="I31" s="351" t="s">
        <v>131</v>
      </c>
      <c r="J31" s="350"/>
      <c r="K31" s="257"/>
      <c r="L31" s="347"/>
    </row>
    <row r="32" spans="1:12" x14ac:dyDescent="0.25">
      <c r="A32" s="352">
        <v>5</v>
      </c>
      <c r="B32" s="357" t="s">
        <v>19</v>
      </c>
      <c r="C32" s="356" t="s">
        <v>499</v>
      </c>
      <c r="D32" s="355">
        <v>37230</v>
      </c>
      <c r="E32" s="353" t="s">
        <v>26</v>
      </c>
      <c r="F32" s="354">
        <v>7.45</v>
      </c>
      <c r="G32" s="353"/>
      <c r="H32" s="352" t="str">
        <f>IF(ISBLANK(F32),"",IF(F32&lt;=7,"KSM",IF(F32&lt;=7.24,"I A",IF(F32&lt;=7.54,"II A",IF(F32&lt;=7.94,"III A",IF(F32&lt;=8.44,"I JA",IF(F32&lt;=8.84,"II JA",IF(F32&lt;=9.14,"III JA"))))))))</f>
        <v>II A</v>
      </c>
      <c r="I32" s="351" t="s">
        <v>471</v>
      </c>
      <c r="J32" s="350"/>
      <c r="K32" s="257"/>
      <c r="L32" s="347"/>
    </row>
    <row r="33" spans="1:12" x14ac:dyDescent="0.25">
      <c r="A33" s="723"/>
      <c r="B33" s="724"/>
      <c r="C33" s="725"/>
      <c r="D33" s="726"/>
      <c r="E33" s="727"/>
      <c r="F33" s="728"/>
      <c r="G33" s="727"/>
      <c r="H33" s="723"/>
      <c r="I33" s="729"/>
      <c r="J33" s="730"/>
      <c r="K33" s="257"/>
      <c r="L33" s="347"/>
    </row>
    <row r="34" spans="1:12" ht="6" customHeight="1" x14ac:dyDescent="0.25">
      <c r="H34" s="257"/>
    </row>
    <row r="35" spans="1:12" ht="12.75" customHeight="1" x14ac:dyDescent="0.25">
      <c r="C35" s="360">
        <v>4</v>
      </c>
      <c r="D35" s="360" t="s">
        <v>160</v>
      </c>
      <c r="E35" s="359">
        <v>4</v>
      </c>
      <c r="H35" s="257"/>
      <c r="I35" s="358"/>
    </row>
    <row r="36" spans="1:12" x14ac:dyDescent="0.25">
      <c r="A36" s="352">
        <v>1</v>
      </c>
      <c r="B36" s="357" t="s">
        <v>110</v>
      </c>
      <c r="C36" s="356" t="s">
        <v>502</v>
      </c>
      <c r="D36" s="355">
        <v>37290</v>
      </c>
      <c r="E36" s="353" t="s">
        <v>58</v>
      </c>
      <c r="F36" s="354">
        <v>8.35</v>
      </c>
      <c r="G36" s="353"/>
      <c r="H36" s="352" t="str">
        <f>IF(ISBLANK(F36),"",IF(F36&lt;=7,"KSM",IF(F36&lt;=7.24,"I A",IF(F36&lt;=7.54,"II A",IF(F36&lt;=7.94,"III A",IF(F36&lt;=8.44,"I JA",IF(F36&lt;=8.84,"II JA",IF(F36&lt;=9.14,"III JA"))))))))</f>
        <v>I JA</v>
      </c>
      <c r="I36" s="351" t="s">
        <v>89</v>
      </c>
      <c r="J36" s="350"/>
      <c r="K36" s="257"/>
      <c r="L36" s="347"/>
    </row>
    <row r="37" spans="1:12" x14ac:dyDescent="0.25">
      <c r="A37" s="352">
        <v>2</v>
      </c>
      <c r="B37" s="357" t="s">
        <v>315</v>
      </c>
      <c r="C37" s="356" t="s">
        <v>503</v>
      </c>
      <c r="D37" s="355">
        <v>37299</v>
      </c>
      <c r="E37" s="353" t="s">
        <v>1</v>
      </c>
      <c r="F37" s="354" t="s">
        <v>637</v>
      </c>
      <c r="G37" s="353"/>
      <c r="H37" s="352"/>
      <c r="I37" s="351" t="s">
        <v>82</v>
      </c>
      <c r="J37" s="350"/>
      <c r="K37" s="257"/>
      <c r="L37" s="347"/>
    </row>
    <row r="38" spans="1:12" x14ac:dyDescent="0.25">
      <c r="A38" s="352">
        <v>3</v>
      </c>
      <c r="B38" s="357" t="s">
        <v>500</v>
      </c>
      <c r="C38" s="356" t="s">
        <v>501</v>
      </c>
      <c r="D38" s="355">
        <v>37277</v>
      </c>
      <c r="E38" s="353" t="s">
        <v>57</v>
      </c>
      <c r="F38" s="354">
        <v>7.51</v>
      </c>
      <c r="G38" s="353"/>
      <c r="H38" s="352" t="str">
        <f>IF(ISBLANK(F38),"",IF(F38&lt;=7,"KSM",IF(F38&lt;=7.24,"I A",IF(F38&lt;=7.54,"II A",IF(F38&lt;=7.94,"III A",IF(F38&lt;=8.44,"I JA",IF(F38&lt;=8.84,"II JA",IF(F38&lt;=9.14,"III JA"))))))))</f>
        <v>II A</v>
      </c>
      <c r="I38" s="351" t="s">
        <v>137</v>
      </c>
      <c r="J38" s="350"/>
      <c r="K38" s="257"/>
      <c r="L38" s="347"/>
    </row>
    <row r="39" spans="1:12" x14ac:dyDescent="0.25">
      <c r="A39" s="352">
        <v>4</v>
      </c>
      <c r="B39" s="357" t="s">
        <v>505</v>
      </c>
      <c r="C39" s="356" t="s">
        <v>506</v>
      </c>
      <c r="D39" s="355">
        <v>37306</v>
      </c>
      <c r="E39" s="353" t="s">
        <v>357</v>
      </c>
      <c r="F39" s="354">
        <v>8.1</v>
      </c>
      <c r="G39" s="353"/>
      <c r="H39" s="352" t="str">
        <f>IF(ISBLANK(F39),"",IF(F39&lt;=7,"KSM",IF(F39&lt;=7.24,"I A",IF(F39&lt;=7.54,"II A",IF(F39&lt;=7.94,"III A",IF(F39&lt;=8.44,"I JA",IF(F39&lt;=8.84,"II JA",IF(F39&lt;=9.14,"III JA"))))))))</f>
        <v>I JA</v>
      </c>
      <c r="I39" s="351" t="s">
        <v>114</v>
      </c>
      <c r="J39" s="350"/>
      <c r="K39" s="257"/>
      <c r="L39" s="347"/>
    </row>
    <row r="40" spans="1:12" x14ac:dyDescent="0.25">
      <c r="A40" s="352">
        <v>5</v>
      </c>
      <c r="B40" s="357" t="s">
        <v>109</v>
      </c>
      <c r="C40" s="356" t="s">
        <v>108</v>
      </c>
      <c r="D40" s="355">
        <v>37361</v>
      </c>
      <c r="E40" s="353" t="s">
        <v>1</v>
      </c>
      <c r="F40" s="354">
        <v>7.94</v>
      </c>
      <c r="G40" s="353"/>
      <c r="H40" s="352" t="str">
        <f>IF(ISBLANK(F40),"",IF(F40&lt;=7,"KSM",IF(F40&lt;=7.24,"I A",IF(F40&lt;=7.54,"II A",IF(F40&lt;=7.94,"III A",IF(F40&lt;=8.44,"I JA",IF(F40&lt;=8.84,"II JA",IF(F40&lt;=9.14,"III JA"))))))))</f>
        <v>III A</v>
      </c>
      <c r="I40" s="351" t="s">
        <v>82</v>
      </c>
      <c r="J40" s="350"/>
      <c r="K40" s="257"/>
      <c r="L40" s="347"/>
    </row>
    <row r="41" spans="1:12" ht="6" customHeight="1" x14ac:dyDescent="0.25">
      <c r="H41" s="257"/>
    </row>
  </sheetData>
  <mergeCells count="3">
    <mergeCell ref="A1:G1"/>
    <mergeCell ref="A2:G2"/>
    <mergeCell ref="A3:G3"/>
  </mergeCells>
  <pageMargins left="0.27" right="0.18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32"/>
  <sheetViews>
    <sheetView zoomScaleNormal="100" workbookViewId="0">
      <selection activeCell="E20" sqref="E20"/>
    </sheetView>
  </sheetViews>
  <sheetFormatPr defaultColWidth="9.109375" defaultRowHeight="13.2" x14ac:dyDescent="0.25"/>
  <cols>
    <col min="1" max="1" width="5.33203125" style="346" customWidth="1"/>
    <col min="2" max="2" width="10.5546875" style="346" customWidth="1"/>
    <col min="3" max="3" width="13.109375" style="346" customWidth="1"/>
    <col min="4" max="4" width="10.33203125" style="346" customWidth="1"/>
    <col min="5" max="5" width="14" style="347" customWidth="1"/>
    <col min="6" max="6" width="6.44140625" style="349" customWidth="1"/>
    <col min="7" max="7" width="6.33203125" style="349" customWidth="1"/>
    <col min="8" max="8" width="6.109375" style="348" customWidth="1"/>
    <col min="9" max="9" width="22.6640625" style="347" customWidth="1"/>
    <col min="10" max="10" width="4.5546875" style="346" hidden="1" customWidth="1"/>
    <col min="11" max="16384" width="9.109375" style="346"/>
  </cols>
  <sheetData>
    <row r="1" spans="1:12" s="52" customFormat="1" ht="20.399999999999999" x14ac:dyDescent="0.35">
      <c r="A1" s="855" t="s">
        <v>325</v>
      </c>
      <c r="B1" s="855"/>
      <c r="C1" s="855"/>
      <c r="D1" s="855"/>
      <c r="E1" s="855"/>
      <c r="F1" s="855"/>
      <c r="G1" s="855"/>
    </row>
    <row r="2" spans="1:12" s="201" customFormat="1" ht="20.399999999999999" x14ac:dyDescent="0.35">
      <c r="A2" s="857" t="s">
        <v>0</v>
      </c>
      <c r="B2" s="857"/>
      <c r="C2" s="857"/>
      <c r="D2" s="857"/>
      <c r="E2" s="857"/>
      <c r="F2" s="857"/>
      <c r="G2" s="857"/>
    </row>
    <row r="3" spans="1:12" s="201" customFormat="1" ht="20.399999999999999" x14ac:dyDescent="0.35">
      <c r="A3" s="857" t="s">
        <v>2</v>
      </c>
      <c r="B3" s="857"/>
      <c r="C3" s="857"/>
      <c r="D3" s="857"/>
      <c r="E3" s="857"/>
      <c r="F3" s="857"/>
      <c r="G3" s="857"/>
      <c r="I3" s="203" t="s">
        <v>324</v>
      </c>
    </row>
    <row r="4" spans="1:12" s="201" customFormat="1" ht="12.75" customHeight="1" x14ac:dyDescent="0.35">
      <c r="A4" s="734"/>
      <c r="B4" s="734"/>
      <c r="C4" s="734"/>
      <c r="D4" s="382"/>
      <c r="E4" s="734"/>
      <c r="F4" s="734"/>
      <c r="G4" s="734"/>
      <c r="I4" s="202" t="s">
        <v>1</v>
      </c>
    </row>
    <row r="5" spans="1:12" ht="12.75" customHeight="1" x14ac:dyDescent="0.25">
      <c r="B5" s="380" t="s">
        <v>205</v>
      </c>
      <c r="D5" s="380" t="s">
        <v>204</v>
      </c>
      <c r="E5" s="381"/>
      <c r="F5" s="346"/>
      <c r="G5" s="380"/>
      <c r="H5" s="379"/>
    </row>
    <row r="6" spans="1:12" s="375" customFormat="1" ht="8.25" customHeight="1" x14ac:dyDescent="0.25">
      <c r="E6" s="378"/>
      <c r="H6" s="377"/>
      <c r="I6" s="376"/>
    </row>
    <row r="7" spans="1:12" ht="15.6" x14ac:dyDescent="0.3">
      <c r="B7" s="374" t="s">
        <v>327</v>
      </c>
      <c r="C7" s="371"/>
      <c r="D7" s="373"/>
      <c r="E7" s="372"/>
      <c r="F7" s="371"/>
      <c r="H7" s="370"/>
      <c r="I7" s="369" t="s">
        <v>12</v>
      </c>
    </row>
    <row r="8" spans="1:12" ht="12.75" customHeight="1" x14ac:dyDescent="0.25"/>
    <row r="9" spans="1:12" ht="12.75" customHeight="1" x14ac:dyDescent="0.25">
      <c r="C9" s="360"/>
      <c r="D9" s="360" t="s">
        <v>686</v>
      </c>
      <c r="E9" s="359"/>
      <c r="H9" s="257"/>
      <c r="I9" s="358"/>
    </row>
    <row r="10" spans="1:12" ht="6" customHeight="1" x14ac:dyDescent="0.25">
      <c r="H10" s="257"/>
    </row>
    <row r="11" spans="1:12" s="361" customFormat="1" x14ac:dyDescent="0.25">
      <c r="A11" s="362" t="s">
        <v>605</v>
      </c>
      <c r="B11" s="368" t="s">
        <v>11</v>
      </c>
      <c r="C11" s="367" t="s">
        <v>10</v>
      </c>
      <c r="D11" s="366" t="s">
        <v>9</v>
      </c>
      <c r="E11" s="365" t="s">
        <v>8</v>
      </c>
      <c r="F11" s="364" t="s">
        <v>170</v>
      </c>
      <c r="G11" s="364" t="s">
        <v>169</v>
      </c>
      <c r="H11" s="363" t="s">
        <v>6</v>
      </c>
      <c r="I11" s="362" t="s">
        <v>5</v>
      </c>
    </row>
    <row r="12" spans="1:12" x14ac:dyDescent="0.25">
      <c r="A12" s="352">
        <v>1</v>
      </c>
      <c r="B12" s="357" t="s">
        <v>125</v>
      </c>
      <c r="C12" s="356" t="s">
        <v>126</v>
      </c>
      <c r="D12" s="355">
        <v>37019</v>
      </c>
      <c r="E12" s="353" t="s">
        <v>1</v>
      </c>
      <c r="F12" s="354">
        <v>7.32</v>
      </c>
      <c r="G12" s="834">
        <v>7.32</v>
      </c>
      <c r="H12" s="352" t="str">
        <f t="shared" ref="H12:H17" si="0">IF(ISBLANK(F12),"",IF(F12&lt;=7,"KSM",IF(F12&lt;=7.24,"I A",IF(F12&lt;=7.54,"II A",IF(F12&lt;=7.94,"III A",IF(F12&lt;=8.44,"I JA",IF(F12&lt;=8.84,"II JA",IF(F12&lt;=9.14,"III JA"))))))))</f>
        <v>II A</v>
      </c>
      <c r="I12" s="351" t="s">
        <v>23</v>
      </c>
      <c r="J12" s="350"/>
      <c r="K12" s="257"/>
      <c r="L12" s="347"/>
    </row>
    <row r="13" spans="1:12" x14ac:dyDescent="0.25">
      <c r="A13" s="352">
        <v>2</v>
      </c>
      <c r="B13" s="357" t="s">
        <v>19</v>
      </c>
      <c r="C13" s="356" t="s">
        <v>499</v>
      </c>
      <c r="D13" s="355">
        <v>37230</v>
      </c>
      <c r="E13" s="353" t="s">
        <v>26</v>
      </c>
      <c r="F13" s="354">
        <v>7.45</v>
      </c>
      <c r="G13" s="834">
        <v>7.38</v>
      </c>
      <c r="H13" s="352" t="str">
        <f t="shared" si="0"/>
        <v>II A</v>
      </c>
      <c r="I13" s="351" t="s">
        <v>471</v>
      </c>
      <c r="J13" s="350"/>
      <c r="K13" s="257"/>
      <c r="L13" s="347"/>
    </row>
    <row r="14" spans="1:12" x14ac:dyDescent="0.25">
      <c r="A14" s="352">
        <v>3</v>
      </c>
      <c r="B14" s="357" t="s">
        <v>19</v>
      </c>
      <c r="C14" s="356" t="s">
        <v>209</v>
      </c>
      <c r="D14" s="355">
        <v>37280</v>
      </c>
      <c r="E14" s="353" t="s">
        <v>57</v>
      </c>
      <c r="F14" s="354">
        <v>7.46</v>
      </c>
      <c r="G14" s="834">
        <v>7.45</v>
      </c>
      <c r="H14" s="352" t="str">
        <f t="shared" si="0"/>
        <v>II A</v>
      </c>
      <c r="I14" s="351" t="s">
        <v>137</v>
      </c>
      <c r="J14" s="350"/>
      <c r="K14" s="257"/>
      <c r="L14" s="347"/>
    </row>
    <row r="15" spans="1:12" x14ac:dyDescent="0.25">
      <c r="A15" s="352">
        <v>4</v>
      </c>
      <c r="B15" s="357" t="s">
        <v>257</v>
      </c>
      <c r="C15" s="356" t="s">
        <v>256</v>
      </c>
      <c r="D15" s="355">
        <v>37178</v>
      </c>
      <c r="E15" s="353" t="s">
        <v>57</v>
      </c>
      <c r="F15" s="354">
        <v>7.47</v>
      </c>
      <c r="G15" s="834">
        <v>7.47</v>
      </c>
      <c r="H15" s="352" t="str">
        <f t="shared" si="0"/>
        <v>II A</v>
      </c>
      <c r="I15" s="351" t="s">
        <v>241</v>
      </c>
      <c r="J15" s="350"/>
      <c r="K15" s="257"/>
      <c r="L15" s="347"/>
    </row>
    <row r="16" spans="1:12" x14ac:dyDescent="0.25">
      <c r="A16" s="352">
        <v>5</v>
      </c>
      <c r="B16" s="357" t="s">
        <v>216</v>
      </c>
      <c r="C16" s="356" t="s">
        <v>201</v>
      </c>
      <c r="D16" s="355">
        <v>36957</v>
      </c>
      <c r="E16" s="353" t="s">
        <v>492</v>
      </c>
      <c r="F16" s="354">
        <v>7.46</v>
      </c>
      <c r="G16" s="834">
        <v>7.53</v>
      </c>
      <c r="H16" s="352" t="str">
        <f t="shared" si="0"/>
        <v>II A</v>
      </c>
      <c r="I16" s="351" t="s">
        <v>493</v>
      </c>
      <c r="J16" s="350"/>
      <c r="K16" s="257"/>
      <c r="L16" s="347"/>
    </row>
    <row r="17" spans="1:12" x14ac:dyDescent="0.25">
      <c r="A17" s="352">
        <v>6</v>
      </c>
      <c r="B17" s="357" t="s">
        <v>19</v>
      </c>
      <c r="C17" s="356" t="s">
        <v>498</v>
      </c>
      <c r="D17" s="355">
        <v>37069</v>
      </c>
      <c r="E17" s="353" t="s">
        <v>496</v>
      </c>
      <c r="F17" s="354">
        <v>7.51</v>
      </c>
      <c r="G17" s="834">
        <v>7.56</v>
      </c>
      <c r="H17" s="352" t="str">
        <f t="shared" si="0"/>
        <v>II A</v>
      </c>
      <c r="I17" s="351" t="s">
        <v>497</v>
      </c>
      <c r="J17" s="350"/>
      <c r="K17" s="257"/>
      <c r="L17" s="347"/>
    </row>
    <row r="18" spans="1:12" s="361" customFormat="1" x14ac:dyDescent="0.25">
      <c r="A18" s="362" t="s">
        <v>605</v>
      </c>
      <c r="B18" s="368" t="s">
        <v>11</v>
      </c>
      <c r="C18" s="367" t="s">
        <v>10</v>
      </c>
      <c r="D18" s="366" t="s">
        <v>9</v>
      </c>
      <c r="E18" s="365" t="s">
        <v>8</v>
      </c>
      <c r="F18" s="364" t="s">
        <v>170</v>
      </c>
      <c r="G18" s="364" t="s">
        <v>169</v>
      </c>
      <c r="H18" s="363" t="s">
        <v>6</v>
      </c>
      <c r="I18" s="362" t="s">
        <v>5</v>
      </c>
    </row>
    <row r="19" spans="1:12" x14ac:dyDescent="0.25">
      <c r="A19" s="352">
        <v>7</v>
      </c>
      <c r="B19" s="357" t="s">
        <v>500</v>
      </c>
      <c r="C19" s="356" t="s">
        <v>501</v>
      </c>
      <c r="D19" s="355">
        <v>37277</v>
      </c>
      <c r="E19" s="353" t="s">
        <v>57</v>
      </c>
      <c r="F19" s="354">
        <v>7.51</v>
      </c>
      <c r="G19" s="353"/>
      <c r="H19" s="352" t="str">
        <f t="shared" ref="H19:H30" si="1">IF(ISBLANK(F19),"",IF(F19&lt;=7,"KSM",IF(F19&lt;=7.24,"I A",IF(F19&lt;=7.54,"II A",IF(F19&lt;=7.94,"III A",IF(F19&lt;=8.44,"I JA",IF(F19&lt;=8.84,"II JA",IF(F19&lt;=9.14,"III JA"))))))))</f>
        <v>II A</v>
      </c>
      <c r="I19" s="351" t="s">
        <v>137</v>
      </c>
      <c r="J19" s="350"/>
      <c r="K19" s="257"/>
      <c r="L19" s="347"/>
    </row>
    <row r="20" spans="1:12" x14ac:dyDescent="0.25">
      <c r="A20" s="352">
        <v>8</v>
      </c>
      <c r="B20" s="357" t="s">
        <v>120</v>
      </c>
      <c r="C20" s="356" t="s">
        <v>121</v>
      </c>
      <c r="D20" s="355">
        <v>37167</v>
      </c>
      <c r="E20" s="353" t="s">
        <v>136</v>
      </c>
      <c r="F20" s="354">
        <v>7.51</v>
      </c>
      <c r="G20" s="353"/>
      <c r="H20" s="352" t="str">
        <f t="shared" si="1"/>
        <v>II A</v>
      </c>
      <c r="I20" s="351" t="s">
        <v>131</v>
      </c>
      <c r="J20" s="350"/>
      <c r="K20" s="257"/>
      <c r="L20" s="347"/>
    </row>
    <row r="21" spans="1:12" x14ac:dyDescent="0.25">
      <c r="A21" s="352">
        <v>9</v>
      </c>
      <c r="B21" s="357" t="s">
        <v>97</v>
      </c>
      <c r="C21" s="356" t="s">
        <v>98</v>
      </c>
      <c r="D21" s="355">
        <v>37209</v>
      </c>
      <c r="E21" s="353" t="s">
        <v>26</v>
      </c>
      <c r="F21" s="354">
        <v>7.6</v>
      </c>
      <c r="G21" s="353"/>
      <c r="H21" s="352" t="str">
        <f t="shared" si="1"/>
        <v>III A</v>
      </c>
      <c r="I21" s="351" t="s">
        <v>60</v>
      </c>
      <c r="J21" s="350"/>
      <c r="K21" s="257"/>
      <c r="L21" s="347"/>
    </row>
    <row r="22" spans="1:12" x14ac:dyDescent="0.25">
      <c r="A22" s="352">
        <v>10</v>
      </c>
      <c r="B22" s="357" t="s">
        <v>18</v>
      </c>
      <c r="C22" s="356" t="s">
        <v>263</v>
      </c>
      <c r="D22" s="355">
        <v>37287</v>
      </c>
      <c r="E22" s="353" t="s">
        <v>427</v>
      </c>
      <c r="F22" s="354">
        <v>7.65</v>
      </c>
      <c r="G22" s="353"/>
      <c r="H22" s="352" t="str">
        <f t="shared" si="1"/>
        <v>III A</v>
      </c>
      <c r="I22" s="351" t="s">
        <v>262</v>
      </c>
      <c r="J22" s="350"/>
      <c r="K22" s="257"/>
      <c r="L22" s="347"/>
    </row>
    <row r="23" spans="1:12" x14ac:dyDescent="0.25">
      <c r="A23" s="352">
        <v>11</v>
      </c>
      <c r="B23" s="357" t="s">
        <v>494</v>
      </c>
      <c r="C23" s="356" t="s">
        <v>495</v>
      </c>
      <c r="D23" s="355">
        <v>36975</v>
      </c>
      <c r="E23" s="353" t="s">
        <v>496</v>
      </c>
      <c r="F23" s="354">
        <v>7.78</v>
      </c>
      <c r="G23" s="353"/>
      <c r="H23" s="352" t="str">
        <f t="shared" si="1"/>
        <v>III A</v>
      </c>
      <c r="I23" s="351" t="s">
        <v>497</v>
      </c>
      <c r="J23" s="350"/>
      <c r="K23" s="257"/>
      <c r="L23" s="347"/>
    </row>
    <row r="24" spans="1:12" x14ac:dyDescent="0.25">
      <c r="A24" s="352">
        <v>12</v>
      </c>
      <c r="B24" s="357" t="s">
        <v>113</v>
      </c>
      <c r="C24" s="356" t="s">
        <v>112</v>
      </c>
      <c r="D24" s="355">
        <v>37372</v>
      </c>
      <c r="E24" s="353" t="s">
        <v>104</v>
      </c>
      <c r="F24" s="354">
        <v>7.79</v>
      </c>
      <c r="G24" s="353"/>
      <c r="H24" s="352" t="str">
        <f t="shared" si="1"/>
        <v>III A</v>
      </c>
      <c r="I24" s="351" t="s">
        <v>103</v>
      </c>
      <c r="J24" s="350"/>
      <c r="K24" s="257"/>
      <c r="L24" s="347"/>
    </row>
    <row r="25" spans="1:12" x14ac:dyDescent="0.25">
      <c r="A25" s="352">
        <v>13</v>
      </c>
      <c r="B25" s="357" t="s">
        <v>109</v>
      </c>
      <c r="C25" s="356" t="s">
        <v>108</v>
      </c>
      <c r="D25" s="355">
        <v>37361</v>
      </c>
      <c r="E25" s="353" t="s">
        <v>1</v>
      </c>
      <c r="F25" s="354">
        <v>7.94</v>
      </c>
      <c r="G25" s="353"/>
      <c r="H25" s="352" t="str">
        <f t="shared" si="1"/>
        <v>III A</v>
      </c>
      <c r="I25" s="351" t="s">
        <v>82</v>
      </c>
      <c r="J25" s="350"/>
      <c r="K25" s="257"/>
      <c r="L25" s="347"/>
    </row>
    <row r="26" spans="1:12" x14ac:dyDescent="0.25">
      <c r="A26" s="352">
        <v>14</v>
      </c>
      <c r="B26" s="357" t="s">
        <v>222</v>
      </c>
      <c r="C26" s="356" t="s">
        <v>221</v>
      </c>
      <c r="D26" s="355">
        <v>37399</v>
      </c>
      <c r="E26" s="353" t="s">
        <v>1</v>
      </c>
      <c r="F26" s="354">
        <v>8</v>
      </c>
      <c r="G26" s="353"/>
      <c r="H26" s="352" t="str">
        <f t="shared" si="1"/>
        <v>I JA</v>
      </c>
      <c r="I26" s="351" t="s">
        <v>23</v>
      </c>
      <c r="J26" s="350"/>
      <c r="K26" s="257"/>
      <c r="L26" s="347"/>
    </row>
    <row r="27" spans="1:12" x14ac:dyDescent="0.25">
      <c r="A27" s="352">
        <v>15</v>
      </c>
      <c r="B27" s="357" t="s">
        <v>505</v>
      </c>
      <c r="C27" s="356" t="s">
        <v>506</v>
      </c>
      <c r="D27" s="355">
        <v>37306</v>
      </c>
      <c r="E27" s="353" t="s">
        <v>357</v>
      </c>
      <c r="F27" s="354">
        <v>8.1</v>
      </c>
      <c r="G27" s="353"/>
      <c r="H27" s="352" t="str">
        <f t="shared" si="1"/>
        <v>I JA</v>
      </c>
      <c r="I27" s="351" t="s">
        <v>114</v>
      </c>
      <c r="J27" s="350"/>
      <c r="K27" s="257"/>
      <c r="L27" s="347"/>
    </row>
    <row r="28" spans="1:12" x14ac:dyDescent="0.25">
      <c r="A28" s="352">
        <v>16</v>
      </c>
      <c r="B28" s="357" t="s">
        <v>110</v>
      </c>
      <c r="C28" s="356" t="s">
        <v>502</v>
      </c>
      <c r="D28" s="355">
        <v>37290</v>
      </c>
      <c r="E28" s="353" t="s">
        <v>58</v>
      </c>
      <c r="F28" s="354">
        <v>8.35</v>
      </c>
      <c r="G28" s="353"/>
      <c r="H28" s="352" t="str">
        <f t="shared" si="1"/>
        <v>I JA</v>
      </c>
      <c r="I28" s="351" t="s">
        <v>89</v>
      </c>
      <c r="J28" s="350"/>
      <c r="K28" s="257"/>
      <c r="L28" s="347"/>
    </row>
    <row r="29" spans="1:12" x14ac:dyDescent="0.25">
      <c r="A29" s="352">
        <v>17</v>
      </c>
      <c r="B29" s="357" t="s">
        <v>133</v>
      </c>
      <c r="C29" s="356" t="s">
        <v>507</v>
      </c>
      <c r="D29" s="355">
        <v>37416</v>
      </c>
      <c r="E29" s="353" t="s">
        <v>136</v>
      </c>
      <c r="F29" s="354">
        <v>8.42</v>
      </c>
      <c r="G29" s="353"/>
      <c r="H29" s="352" t="str">
        <f t="shared" si="1"/>
        <v>I JA</v>
      </c>
      <c r="I29" s="351" t="s">
        <v>131</v>
      </c>
      <c r="J29" s="350"/>
      <c r="K29" s="257"/>
      <c r="L29" s="347"/>
    </row>
    <row r="30" spans="1:12" x14ac:dyDescent="0.25">
      <c r="A30" s="352">
        <v>18</v>
      </c>
      <c r="B30" s="357" t="s">
        <v>309</v>
      </c>
      <c r="C30" s="356" t="s">
        <v>491</v>
      </c>
      <c r="D30" s="355">
        <v>36953</v>
      </c>
      <c r="E30" s="353" t="s">
        <v>75</v>
      </c>
      <c r="F30" s="354">
        <v>8.4499999999999993</v>
      </c>
      <c r="G30" s="353"/>
      <c r="H30" s="352" t="str">
        <f t="shared" si="1"/>
        <v>II JA</v>
      </c>
      <c r="I30" s="351" t="s">
        <v>74</v>
      </c>
      <c r="J30" s="350"/>
      <c r="K30" s="257"/>
      <c r="L30" s="347"/>
    </row>
    <row r="31" spans="1:12" x14ac:dyDescent="0.25">
      <c r="A31" s="352"/>
      <c r="B31" s="357" t="s">
        <v>134</v>
      </c>
      <c r="C31" s="356" t="s">
        <v>504</v>
      </c>
      <c r="D31" s="355">
        <v>37305</v>
      </c>
      <c r="E31" s="353" t="s">
        <v>1</v>
      </c>
      <c r="F31" s="354" t="s">
        <v>694</v>
      </c>
      <c r="G31" s="353"/>
      <c r="H31" s="352"/>
      <c r="I31" s="351" t="s">
        <v>82</v>
      </c>
      <c r="J31" s="350"/>
      <c r="K31" s="257"/>
      <c r="L31" s="347"/>
    </row>
    <row r="32" spans="1:12" x14ac:dyDescent="0.25">
      <c r="A32" s="352"/>
      <c r="B32" s="357" t="s">
        <v>315</v>
      </c>
      <c r="C32" s="356" t="s">
        <v>503</v>
      </c>
      <c r="D32" s="355">
        <v>37299</v>
      </c>
      <c r="E32" s="353" t="s">
        <v>1</v>
      </c>
      <c r="F32" s="354" t="s">
        <v>637</v>
      </c>
      <c r="G32" s="353"/>
      <c r="H32" s="352"/>
      <c r="I32" s="351" t="s">
        <v>82</v>
      </c>
      <c r="J32" s="350"/>
      <c r="K32" s="257"/>
      <c r="L32" s="347"/>
    </row>
  </sheetData>
  <mergeCells count="3">
    <mergeCell ref="A1:G1"/>
    <mergeCell ref="A2:G2"/>
    <mergeCell ref="A3:G3"/>
  </mergeCells>
  <pageMargins left="0.27" right="0.18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Viršelis</vt:lpstr>
      <vt:lpstr>60 Mj pb</vt:lpstr>
      <vt:lpstr>60 Mj (g)</vt:lpstr>
      <vt:lpstr>60 M pb</vt:lpstr>
      <vt:lpstr>60 M pb (g)</vt:lpstr>
      <vt:lpstr>60 Vj pb</vt:lpstr>
      <vt:lpstr>60 Vj pb (g)</vt:lpstr>
      <vt:lpstr>60 V pb</vt:lpstr>
      <vt:lpstr>60 V pb (g)</vt:lpstr>
      <vt:lpstr>200 Mj pb</vt:lpstr>
      <vt:lpstr>200 Mj g</vt:lpstr>
      <vt:lpstr>200 M pb</vt:lpstr>
      <vt:lpstr>200 M g</vt:lpstr>
      <vt:lpstr>200 Vj pb</vt:lpstr>
      <vt:lpstr>200 Vj g</vt:lpstr>
      <vt:lpstr>200 V pb</vt:lpstr>
      <vt:lpstr>200 V g</vt:lpstr>
      <vt:lpstr>4x200 M </vt:lpstr>
      <vt:lpstr>4x200 M g</vt:lpstr>
      <vt:lpstr>4x200 V</vt:lpstr>
      <vt:lpstr>4x200 V g</vt:lpstr>
      <vt:lpstr>60bb Mj</vt:lpstr>
      <vt:lpstr>60bb M</vt:lpstr>
      <vt:lpstr>60bb Vj</vt:lpstr>
      <vt:lpstr>60bb V</vt:lpstr>
      <vt:lpstr>600 Mj </vt:lpstr>
      <vt:lpstr>600 M</vt:lpstr>
      <vt:lpstr>600 Vj</vt:lpstr>
      <vt:lpstr>600 V</vt:lpstr>
      <vt:lpstr>1000 Mj</vt:lpstr>
      <vt:lpstr>1000 M</vt:lpstr>
      <vt:lpstr>1000 Vj</vt:lpstr>
      <vt:lpstr>1000 V</vt:lpstr>
      <vt:lpstr>Aukštis Mj</vt:lpstr>
      <vt:lpstr>Aukštis M</vt:lpstr>
      <vt:lpstr>AukštisVj</vt:lpstr>
      <vt:lpstr>Tolis Mj</vt:lpstr>
      <vt:lpstr>Tolis M</vt:lpstr>
      <vt:lpstr>TolisVj</vt:lpstr>
      <vt:lpstr>Tolis V</vt:lpstr>
      <vt:lpstr>Rutulys Mj</vt:lpstr>
      <vt:lpstr>Rutulys M</vt:lpstr>
      <vt:lpstr>Rutulys Vj</vt:lpstr>
      <vt:lpstr>Rutulys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Step</cp:lastModifiedBy>
  <cp:lastPrinted>2018-02-23T14:38:28Z</cp:lastPrinted>
  <dcterms:created xsi:type="dcterms:W3CDTF">1996-10-14T23:33:28Z</dcterms:created>
  <dcterms:modified xsi:type="dcterms:W3CDTF">2018-02-23T18:06:18Z</dcterms:modified>
</cp:coreProperties>
</file>