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00" tabRatio="944" activeTab="8"/>
  </bookViews>
  <sheets>
    <sheet name="60m bb M " sheetId="1" r:id="rId1"/>
    <sheet name="Aukštis M" sheetId="2" r:id="rId2"/>
    <sheet name="Rutulys M" sheetId="3" r:id="rId3"/>
    <sheet name="Tolis M" sheetId="4" r:id="rId4"/>
    <sheet name="800 m M" sheetId="5" r:id="rId5"/>
    <sheet name="Jaunutės" sheetId="6" r:id="rId6"/>
    <sheet name="60m bb V" sheetId="7" r:id="rId7"/>
    <sheet name="Aukštis V" sheetId="8" r:id="rId8"/>
    <sheet name="Rutulys V" sheetId="9" r:id="rId9"/>
    <sheet name="Tolis V" sheetId="10" r:id="rId10"/>
    <sheet name="1000 m V" sheetId="11" r:id="rId11"/>
    <sheet name="Jaunučiai" sheetId="12" r:id="rId12"/>
  </sheets>
  <definedNames/>
  <calcPr fullCalcOnLoad="1"/>
</workbook>
</file>

<file path=xl/sharedStrings.xml><?xml version="1.0" encoding="utf-8"?>
<sst xmlns="http://schemas.openxmlformats.org/spreadsheetml/2006/main" count="1906" uniqueCount="299">
  <si>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</si>
  <si>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</si>
  <si>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</si>
  <si>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</si>
  <si>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</si>
  <si>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</si>
  <si>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</si>
  <si>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</si>
  <si>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</si>
  <si>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</si>
  <si>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</si>
  <si>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1000 m</t>
  </si>
  <si>
    <t>13,00-0,84-8,25</t>
  </si>
  <si>
    <t>12,00-0,76-7,75</t>
  </si>
  <si>
    <t>Vilnius, lengvosios atletikosmaniežas</t>
  </si>
  <si>
    <t>Vilnius, lengvosios atletikos maniežas</t>
  </si>
  <si>
    <t>VMSC jaunučių lengvosios atletikos daugiakovių varžybos</t>
  </si>
  <si>
    <t>1</t>
  </si>
  <si>
    <t>Takas</t>
  </si>
  <si>
    <t>Nr.</t>
  </si>
  <si>
    <t>Komanda</t>
  </si>
  <si>
    <t>2</t>
  </si>
  <si>
    <t>3</t>
  </si>
  <si>
    <t>4</t>
  </si>
  <si>
    <t>5</t>
  </si>
  <si>
    <t>6</t>
  </si>
  <si>
    <t>1 bėgimas</t>
  </si>
  <si>
    <t>Gim. data</t>
  </si>
  <si>
    <t>2 bėgimas</t>
  </si>
  <si>
    <t>Rez.</t>
  </si>
  <si>
    <t>60m barjerinis bėgimas jaunutėms (12,00-0,76-7,75)</t>
  </si>
  <si>
    <t>B a n d y m a i</t>
  </si>
  <si>
    <t>Gim.data</t>
  </si>
  <si>
    <t>Rezultas</t>
  </si>
  <si>
    <t>60m barjerinis bėgimas jaunučiams (13,00-0,84-8,25)</t>
  </si>
  <si>
    <t>Šuolis į aukštį jaunutėms</t>
  </si>
  <si>
    <t>Šuolis į aukštį jaunučiams</t>
  </si>
  <si>
    <t>Bandymai</t>
  </si>
  <si>
    <t>Šuolis į tolį jaunutėms</t>
  </si>
  <si>
    <t>Šuolis į tolį jaunčiams</t>
  </si>
  <si>
    <t>800 m jaunutėms</t>
  </si>
  <si>
    <t>7</t>
  </si>
  <si>
    <t>8</t>
  </si>
  <si>
    <t>Jonė</t>
  </si>
  <si>
    <t>Marozaitė</t>
  </si>
  <si>
    <t>D.Skirmantienė</t>
  </si>
  <si>
    <t>Vija</t>
  </si>
  <si>
    <t>Turulytė</t>
  </si>
  <si>
    <t>J.Strumskytė-Razgūnė</t>
  </si>
  <si>
    <t>Meda</t>
  </si>
  <si>
    <t>Mangevičiūtė</t>
  </si>
  <si>
    <t>Agnė</t>
  </si>
  <si>
    <t>Masaitytė</t>
  </si>
  <si>
    <t>Edvard</t>
  </si>
  <si>
    <t>Sadovskij</t>
  </si>
  <si>
    <t>Ieva</t>
  </si>
  <si>
    <t>Šimkonytė</t>
  </si>
  <si>
    <t>Ūla</t>
  </si>
  <si>
    <t>Jonušaitė</t>
  </si>
  <si>
    <t>L.Juchnevičienė</t>
  </si>
  <si>
    <t>Urielis</t>
  </si>
  <si>
    <t>Kunėjus</t>
  </si>
  <si>
    <t>2004-08-09</t>
  </si>
  <si>
    <t>Matas</t>
  </si>
  <si>
    <t>Kūkšta</t>
  </si>
  <si>
    <t>2003-12-17</t>
  </si>
  <si>
    <t>Deimantė</t>
  </si>
  <si>
    <t>Mačiulytė</t>
  </si>
  <si>
    <t>2003-02-08</t>
  </si>
  <si>
    <t>Dovilė</t>
  </si>
  <si>
    <t>Bedalytė</t>
  </si>
  <si>
    <t>2004-08-05</t>
  </si>
  <si>
    <t>Rugilė</t>
  </si>
  <si>
    <t>Česnytė</t>
  </si>
  <si>
    <t>2004-01-08</t>
  </si>
  <si>
    <t>Neda</t>
  </si>
  <si>
    <t>Lasickaitė</t>
  </si>
  <si>
    <t>2004-10-27</t>
  </si>
  <si>
    <t>Kotryna</t>
  </si>
  <si>
    <t>Uzialaitė</t>
  </si>
  <si>
    <t>2004-06-13</t>
  </si>
  <si>
    <t>Jokūbas</t>
  </si>
  <si>
    <t>Mazys</t>
  </si>
  <si>
    <t>2003-12-03</t>
  </si>
  <si>
    <t>119</t>
  </si>
  <si>
    <t>180</t>
  </si>
  <si>
    <t>39</t>
  </si>
  <si>
    <t>Gintarė</t>
  </si>
  <si>
    <t>Blažytė</t>
  </si>
  <si>
    <t>2004-08-13</t>
  </si>
  <si>
    <t>Gabriela</t>
  </si>
  <si>
    <t>Liminovič</t>
  </si>
  <si>
    <t>2004-01-24</t>
  </si>
  <si>
    <t>Urtė</t>
  </si>
  <si>
    <t>Mameniškytė</t>
  </si>
  <si>
    <t>2004-06-17</t>
  </si>
  <si>
    <t>Andžej</t>
  </si>
  <si>
    <t>Glazko</t>
  </si>
  <si>
    <t>2003-11-30</t>
  </si>
  <si>
    <t>Kiril</t>
  </si>
  <si>
    <t>Kovalenko</t>
  </si>
  <si>
    <t>2003-01-05</t>
  </si>
  <si>
    <t>E.Žiupkienė</t>
  </si>
  <si>
    <t>Danielė</t>
  </si>
  <si>
    <t>Butkutė</t>
  </si>
  <si>
    <t>A.Izergin</t>
  </si>
  <si>
    <t>166</t>
  </si>
  <si>
    <t>Danielius</t>
  </si>
  <si>
    <t>Steponavičius</t>
  </si>
  <si>
    <t>168</t>
  </si>
  <si>
    <t>Aliona</t>
  </si>
  <si>
    <t>Šiupelytė</t>
  </si>
  <si>
    <t>T.Krasauskienė</t>
  </si>
  <si>
    <t>Karolė Simona</t>
  </si>
  <si>
    <t>Motiejūnaitė</t>
  </si>
  <si>
    <t>Adomas</t>
  </si>
  <si>
    <t>Nakrošis</t>
  </si>
  <si>
    <t>Darius</t>
  </si>
  <si>
    <t>Urliuk</t>
  </si>
  <si>
    <t>Almantas</t>
  </si>
  <si>
    <t>Zaveckas</t>
  </si>
  <si>
    <t>Lukas</t>
  </si>
  <si>
    <t>Liukpetris</t>
  </si>
  <si>
    <t>Irmgarda</t>
  </si>
  <si>
    <t>Lilytė</t>
  </si>
  <si>
    <t>Enoja</t>
  </si>
  <si>
    <t>Milašiūtė</t>
  </si>
  <si>
    <t>Paulius</t>
  </si>
  <si>
    <t>Bogavičius</t>
  </si>
  <si>
    <t>Rojus</t>
  </si>
  <si>
    <t>Kybartas</t>
  </si>
  <si>
    <t>Kristupas</t>
  </si>
  <si>
    <t>Dominas</t>
  </si>
  <si>
    <t>V.Kozlov,P.Žukienė</t>
  </si>
  <si>
    <t>P.Žukienė,V.Kozlov</t>
  </si>
  <si>
    <t>146</t>
  </si>
  <si>
    <t>147</t>
  </si>
  <si>
    <t>148</t>
  </si>
  <si>
    <t>49</t>
  </si>
  <si>
    <t>51</t>
  </si>
  <si>
    <t>3 bėgimas</t>
  </si>
  <si>
    <t>4 bėgimas</t>
  </si>
  <si>
    <t>5 bėgimas</t>
  </si>
  <si>
    <t>6 bėgimas</t>
  </si>
  <si>
    <t>7 bėgimas</t>
  </si>
  <si>
    <t>185</t>
  </si>
  <si>
    <t>Jaunutės(g. 2003-2004 m.)</t>
  </si>
  <si>
    <t>Jaunučiai (g. 2003-2004 m.)</t>
  </si>
  <si>
    <t>Vilnius</t>
  </si>
  <si>
    <t>VMSC</t>
  </si>
  <si>
    <t>209</t>
  </si>
  <si>
    <t>184</t>
  </si>
  <si>
    <t>182</t>
  </si>
  <si>
    <t>188</t>
  </si>
  <si>
    <t>372</t>
  </si>
  <si>
    <t>373</t>
  </si>
  <si>
    <t>374</t>
  </si>
  <si>
    <t>378</t>
  </si>
  <si>
    <t>175</t>
  </si>
  <si>
    <t>nestandartiniai barjerai</t>
  </si>
  <si>
    <t>370</t>
  </si>
  <si>
    <t>377</t>
  </si>
  <si>
    <t>SUC</t>
  </si>
  <si>
    <t>9</t>
  </si>
  <si>
    <t>10</t>
  </si>
  <si>
    <t>108</t>
  </si>
  <si>
    <t>Ugnius</t>
  </si>
  <si>
    <t>Mačionis</t>
  </si>
  <si>
    <t>36</t>
  </si>
  <si>
    <t>Erikas</t>
  </si>
  <si>
    <t>Samuchovas</t>
  </si>
  <si>
    <t>40</t>
  </si>
  <si>
    <t>Viktorija</t>
  </si>
  <si>
    <t>Mikolaiko</t>
  </si>
  <si>
    <t>42</t>
  </si>
  <si>
    <t>I.Jefimova</t>
  </si>
  <si>
    <t>2004-12-31</t>
  </si>
  <si>
    <t>Č.Kundrotas</t>
  </si>
  <si>
    <t>790</t>
  </si>
  <si>
    <t>30</t>
  </si>
  <si>
    <t>Rapolas</t>
  </si>
  <si>
    <t>Serapinas</t>
  </si>
  <si>
    <t>258</t>
  </si>
  <si>
    <t>9,70</t>
  </si>
  <si>
    <t>9,93</t>
  </si>
  <si>
    <t>11,55</t>
  </si>
  <si>
    <t>9,52</t>
  </si>
  <si>
    <t>9,86</t>
  </si>
  <si>
    <t>11,72</t>
  </si>
  <si>
    <t>11,07</t>
  </si>
  <si>
    <t>11,86</t>
  </si>
  <si>
    <t>11,04</t>
  </si>
  <si>
    <t>10,40</t>
  </si>
  <si>
    <t>11,39</t>
  </si>
  <si>
    <t>9,88</t>
  </si>
  <si>
    <t>10,81</t>
  </si>
  <si>
    <t>12,62</t>
  </si>
  <si>
    <t>11,59</t>
  </si>
  <si>
    <t>12,12</t>
  </si>
  <si>
    <t>10,23</t>
  </si>
  <si>
    <t>10,38</t>
  </si>
  <si>
    <t>NM</t>
  </si>
  <si>
    <t>1,15</t>
  </si>
  <si>
    <t>1,18</t>
  </si>
  <si>
    <t>1,21</t>
  </si>
  <si>
    <t>1,24</t>
  </si>
  <si>
    <t>1,27</t>
  </si>
  <si>
    <t>1,30</t>
  </si>
  <si>
    <t>1,33</t>
  </si>
  <si>
    <t>1,36</t>
  </si>
  <si>
    <t>1,39</t>
  </si>
  <si>
    <t>1,42</t>
  </si>
  <si>
    <t>1,45</t>
  </si>
  <si>
    <t>1,48</t>
  </si>
  <si>
    <t>1,51</t>
  </si>
  <si>
    <t>XXX</t>
  </si>
  <si>
    <t>X0</t>
  </si>
  <si>
    <t>XX0</t>
  </si>
  <si>
    <t>DNS</t>
  </si>
  <si>
    <t>6,70</t>
  </si>
  <si>
    <t>6,34</t>
  </si>
  <si>
    <t>6,14</t>
  </si>
  <si>
    <t>7,38</t>
  </si>
  <si>
    <t>6,82</t>
  </si>
  <si>
    <t>10,50</t>
  </si>
  <si>
    <t>7,12</t>
  </si>
  <si>
    <t>7,67</t>
  </si>
  <si>
    <t>6,10</t>
  </si>
  <si>
    <t>7,41</t>
  </si>
  <si>
    <t>9,95</t>
  </si>
  <si>
    <t>7,73</t>
  </si>
  <si>
    <t>6,90</t>
  </si>
  <si>
    <t>8,80</t>
  </si>
  <si>
    <t>7,14</t>
  </si>
  <si>
    <t>7,10</t>
  </si>
  <si>
    <t>8,10</t>
  </si>
  <si>
    <t>X</t>
  </si>
  <si>
    <t>2 kg</t>
  </si>
  <si>
    <t>1.20</t>
  </si>
  <si>
    <t>1.23</t>
  </si>
  <si>
    <t>1.26</t>
  </si>
  <si>
    <t>1.29</t>
  </si>
  <si>
    <t>1.32</t>
  </si>
  <si>
    <t>1.35</t>
  </si>
  <si>
    <t>1.38</t>
  </si>
  <si>
    <t>1.41</t>
  </si>
  <si>
    <t>1.44</t>
  </si>
  <si>
    <t>1.47</t>
  </si>
  <si>
    <t>1.50</t>
  </si>
  <si>
    <t>1.53</t>
  </si>
  <si>
    <t>1.56</t>
  </si>
  <si>
    <t>10,95</t>
  </si>
  <si>
    <t>9,35</t>
  </si>
  <si>
    <t>8,31</t>
  </si>
  <si>
    <t>7,81</t>
  </si>
  <si>
    <t>7,60</t>
  </si>
  <si>
    <t>7,13</t>
  </si>
  <si>
    <t>6,30</t>
  </si>
  <si>
    <t>5,90</t>
  </si>
  <si>
    <t>5,30</t>
  </si>
  <si>
    <t>5,10</t>
  </si>
  <si>
    <t>2:55,36</t>
  </si>
  <si>
    <t>2:56,40</t>
  </si>
  <si>
    <t>3:06,31</t>
  </si>
  <si>
    <t>3:40,30</t>
  </si>
  <si>
    <t>3:22,18</t>
  </si>
  <si>
    <t>3:54,73</t>
  </si>
  <si>
    <t>3:06,37</t>
  </si>
  <si>
    <t>3:09,33</t>
  </si>
  <si>
    <t>2:58,97</t>
  </si>
  <si>
    <t>3:04,76</t>
  </si>
  <si>
    <t>2:55,68</t>
  </si>
  <si>
    <t>2:56,89</t>
  </si>
  <si>
    <t>2:45,72</t>
  </si>
  <si>
    <t>2:55,66</t>
  </si>
  <si>
    <t>2:47,16</t>
  </si>
  <si>
    <t>3:04,55</t>
  </si>
  <si>
    <t>2:47,77</t>
  </si>
  <si>
    <t>2:41,38</t>
  </si>
  <si>
    <t>2:45,87</t>
  </si>
  <si>
    <t>1000 m jaunučiams</t>
  </si>
  <si>
    <t>3:13,22</t>
  </si>
  <si>
    <t>3:39,43</t>
  </si>
  <si>
    <t>3:38,12</t>
  </si>
  <si>
    <t>3:04,83</t>
  </si>
  <si>
    <t>3:12,31</t>
  </si>
  <si>
    <t>3:24,48</t>
  </si>
  <si>
    <t>3:39,91</t>
  </si>
  <si>
    <t>3:19,64</t>
  </si>
  <si>
    <t>3:31,49</t>
  </si>
  <si>
    <t>3:36,79</t>
  </si>
  <si>
    <t>3:22,21</t>
  </si>
  <si>
    <t>3:52,75</t>
  </si>
  <si>
    <t>3:59,61</t>
  </si>
  <si>
    <t>3:58,30</t>
  </si>
  <si>
    <t>3:37,76</t>
  </si>
  <si>
    <t>3 kg.</t>
  </si>
  <si>
    <t>Rutulio (2 kg) stūmimas  jaunutėms</t>
  </si>
  <si>
    <t>Rutulio (3 kg) stūmimas jaunučiams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</si>
</sst>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m:ss.00"/>
    <numFmt numFmtId="190" formatCode="mm:ss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/yyyy"/>
    <numFmt numFmtId="196" formatCode="0.000"/>
    <numFmt numFmtId="197" formatCode="0.0000"/>
    <numFmt numFmtId="198" formatCode="yy/mm/dd"/>
    <numFmt numFmtId="199" formatCode="0.00000"/>
    <numFmt numFmtId="200" formatCode="yyyy\-mm\-dd;@"/>
    <numFmt numFmtId="201" formatCode="[$-427]yyyy\ &quot;m.&quot;\ mmmm\ d\ &quot;d.&quot;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m:ss.0"/>
    <numFmt numFmtId="206" formatCode="[$-427]yyyy\ &quot;m&quot;\.\ mmmm\ d\ &quot;d&quot;\.\,\ dddd"/>
    <numFmt numFmtId="207" formatCode="yyyy/mm/dd;@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HelveticaLT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LT"/>
      <family val="0"/>
    </font>
    <font>
      <i/>
      <sz val="9"/>
      <name val="TimesLT"/>
      <family val="0"/>
    </font>
    <font>
      <sz val="7"/>
      <name val="TimesLT"/>
      <family val="0"/>
    </font>
    <font>
      <sz val="11"/>
      <color indexed="9"/>
      <name val="Arial"/>
      <family val="2"/>
    </font>
    <font>
      <sz val="11"/>
      <name val="TimesLT"/>
      <family val="0"/>
    </font>
    <font>
      <b/>
      <sz val="11"/>
      <color indexed="9"/>
      <name val="TimesLT"/>
      <family val="0"/>
    </font>
    <font>
      <i/>
      <sz val="11"/>
      <name val="TimesLT"/>
      <family val="0"/>
    </font>
    <font>
      <b/>
      <sz val="11"/>
      <name val="TimesLT"/>
      <family val="0"/>
    </font>
    <font>
      <sz val="11"/>
      <color indexed="9"/>
      <name val="TimesLT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8" fillId="0" borderId="0" applyAlignment="0">
      <protection/>
    </xf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8" fillId="0" borderId="0" applyAlignment="0"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8" fontId="8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89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4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0" xfId="55" applyFont="1" applyFill="1">
      <alignment/>
      <protection/>
    </xf>
    <xf numFmtId="0" fontId="15" fillId="0" borderId="0" xfId="55" applyFont="1" applyFill="1" applyAlignment="1">
      <alignment horizontal="left"/>
      <protection/>
    </xf>
    <xf numFmtId="0" fontId="12" fillId="0" borderId="0" xfId="55" applyFont="1" applyFill="1">
      <alignment/>
      <protection/>
    </xf>
    <xf numFmtId="0" fontId="9" fillId="0" borderId="0" xfId="55" applyFont="1" applyFill="1" applyAlignment="1">
      <alignment horizontal="center"/>
      <protection/>
    </xf>
    <xf numFmtId="0" fontId="12" fillId="0" borderId="0" xfId="55" applyFont="1" applyFill="1" applyAlignment="1">
      <alignment horizontal="right"/>
      <protection/>
    </xf>
    <xf numFmtId="0" fontId="16" fillId="0" borderId="0" xfId="55" applyFont="1" applyFill="1" applyAlignment="1">
      <alignment horizontal="left"/>
      <protection/>
    </xf>
    <xf numFmtId="0" fontId="9" fillId="0" borderId="0" xfId="55" applyFont="1" applyFill="1" applyAlignment="1">
      <alignment horizontal="left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center" vertical="center"/>
      <protection/>
    </xf>
    <xf numFmtId="49" fontId="9" fillId="0" borderId="0" xfId="55" applyNumberFormat="1" applyFont="1" applyFill="1" applyAlignment="1">
      <alignment horizontal="center"/>
      <protection/>
    </xf>
    <xf numFmtId="0" fontId="9" fillId="0" borderId="0" xfId="55" applyNumberFormat="1" applyFont="1" applyFill="1">
      <alignment/>
      <protection/>
    </xf>
    <xf numFmtId="2" fontId="12" fillId="0" borderId="0" xfId="55" applyNumberFormat="1" applyFont="1" applyFill="1">
      <alignment/>
      <protection/>
    </xf>
    <xf numFmtId="2" fontId="14" fillId="0" borderId="0" xfId="55" applyNumberFormat="1" applyFont="1" applyFill="1" applyAlignment="1">
      <alignment horizontal="center" vertical="center"/>
      <protection/>
    </xf>
    <xf numFmtId="0" fontId="9" fillId="0" borderId="0" xfId="55" applyFont="1" applyFill="1" applyAlignment="1">
      <alignment vertical="center"/>
      <protection/>
    </xf>
    <xf numFmtId="49" fontId="9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0" xfId="75" applyFont="1" applyBorder="1" applyAlignment="1">
      <alignment horizontal="left"/>
      <protection/>
    </xf>
    <xf numFmtId="0" fontId="9" fillId="0" borderId="11" xfId="75" applyFont="1" applyBorder="1" applyAlignment="1">
      <alignment horizontal="center"/>
      <protection/>
    </xf>
    <xf numFmtId="0" fontId="9" fillId="0" borderId="11" xfId="75" applyFont="1" applyBorder="1" applyAlignment="1">
      <alignment horizontal="right"/>
      <protection/>
    </xf>
    <xf numFmtId="0" fontId="9" fillId="0" borderId="13" xfId="75" applyFont="1" applyBorder="1" applyAlignment="1">
      <alignment/>
      <protection/>
    </xf>
    <xf numFmtId="0" fontId="9" fillId="0" borderId="10" xfId="75" applyFont="1" applyBorder="1" applyAlignment="1">
      <alignment horizontal="center"/>
      <protection/>
    </xf>
    <xf numFmtId="49" fontId="9" fillId="0" borderId="14" xfId="75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200" fontId="20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2" fillId="0" borderId="19" xfId="0" applyFont="1" applyBorder="1" applyAlignment="1">
      <alignment horizontal="right"/>
    </xf>
    <xf numFmtId="200" fontId="2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189" fontId="23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0" fillId="0" borderId="14" xfId="68" applyNumberFormat="1" applyFont="1" applyBorder="1" applyAlignment="1">
      <alignment horizontal="center"/>
      <protection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6" fillId="0" borderId="0" xfId="0" applyFont="1" applyAlignment="1">
      <alignment/>
    </xf>
    <xf numFmtId="0" fontId="20" fillId="0" borderId="15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200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16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4" xfId="55" applyFont="1" applyFill="1" applyBorder="1" applyAlignment="1">
      <alignment horizontal="center" vertical="center"/>
      <protection/>
    </xf>
    <xf numFmtId="0" fontId="11" fillId="0" borderId="15" xfId="55" applyFont="1" applyFill="1" applyBorder="1" applyAlignment="1">
      <alignment horizontal="right" vertical="center"/>
      <protection/>
    </xf>
    <xf numFmtId="0" fontId="11" fillId="0" borderId="16" xfId="55" applyFont="1" applyFill="1" applyBorder="1" applyAlignment="1">
      <alignment horizontal="left" vertical="center"/>
      <protection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11" fillId="0" borderId="14" xfId="55" applyNumberFormat="1" applyFont="1" applyFill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1" fontId="11" fillId="0" borderId="10" xfId="55" applyNumberFormat="1" applyFont="1" applyFill="1" applyBorder="1" applyAlignment="1">
      <alignment horizontal="center" vertical="center"/>
      <protection/>
    </xf>
    <xf numFmtId="2" fontId="11" fillId="0" borderId="10" xfId="55" applyNumberFormat="1" applyFont="1" applyFill="1" applyBorder="1" applyAlignment="1">
      <alignment horizontal="center" vertical="center"/>
      <protection/>
    </xf>
    <xf numFmtId="0" fontId="11" fillId="0" borderId="0" xfId="55" applyFont="1" applyFill="1" applyAlignment="1">
      <alignment horizontal="center"/>
      <protection/>
    </xf>
    <xf numFmtId="0" fontId="11" fillId="0" borderId="0" xfId="55" applyFont="1" applyFill="1">
      <alignment/>
      <protection/>
    </xf>
    <xf numFmtId="0" fontId="20" fillId="0" borderId="10" xfId="0" applyFont="1" applyBorder="1" applyAlignment="1">
      <alignment horizontal="center"/>
    </xf>
    <xf numFmtId="0" fontId="11" fillId="0" borderId="10" xfId="75" applyFont="1" applyBorder="1" applyAlignment="1">
      <alignment horizontal="left"/>
      <protection/>
    </xf>
    <xf numFmtId="0" fontId="11" fillId="0" borderId="11" xfId="75" applyFont="1" applyBorder="1" applyAlignment="1">
      <alignment horizontal="center"/>
      <protection/>
    </xf>
    <xf numFmtId="0" fontId="11" fillId="0" borderId="11" xfId="75" applyFont="1" applyBorder="1" applyAlignment="1">
      <alignment horizontal="right"/>
      <protection/>
    </xf>
    <xf numFmtId="0" fontId="11" fillId="0" borderId="13" xfId="75" applyFont="1" applyBorder="1" applyAlignment="1">
      <alignment/>
      <protection/>
    </xf>
    <xf numFmtId="0" fontId="11" fillId="0" borderId="10" xfId="75" applyFont="1" applyBorder="1" applyAlignment="1">
      <alignment horizont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49" fontId="11" fillId="0" borderId="14" xfId="75" applyNumberFormat="1" applyFont="1" applyBorder="1" applyAlignment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4" fontId="19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2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0" fontId="29" fillId="0" borderId="19" xfId="0" applyFont="1" applyBorder="1" applyAlignment="1">
      <alignment horizontal="right"/>
    </xf>
    <xf numFmtId="0" fontId="7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right"/>
    </xf>
    <xf numFmtId="49" fontId="9" fillId="0" borderId="10" xfId="75" applyNumberFormat="1" applyFont="1" applyBorder="1" applyAlignment="1">
      <alignment horizontal="center"/>
      <protection/>
    </xf>
    <xf numFmtId="49" fontId="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9" fillId="0" borderId="0" xfId="55" applyFont="1" applyFill="1" applyAlignment="1">
      <alignment horizontal="center"/>
      <protection/>
    </xf>
    <xf numFmtId="2" fontId="20" fillId="0" borderId="10" xfId="0" applyNumberFormat="1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28" fillId="0" borderId="15" xfId="0" applyFont="1" applyBorder="1" applyAlignment="1">
      <alignment horizontal="right"/>
    </xf>
    <xf numFmtId="0" fontId="9" fillId="0" borderId="22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49" fontId="9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3" fillId="0" borderId="10" xfId="55" applyFont="1" applyFill="1" applyBorder="1" applyAlignment="1">
      <alignment horizontal="center" vertical="center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right" vertical="center"/>
      <protection/>
    </xf>
    <xf numFmtId="0" fontId="13" fillId="0" borderId="13" xfId="55" applyFont="1" applyFill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13" fillId="0" borderId="12" xfId="55" applyFont="1" applyFill="1" applyBorder="1" applyAlignment="1">
      <alignment horizontal="center" vertical="center"/>
      <protection/>
    </xf>
    <xf numFmtId="49" fontId="13" fillId="0" borderId="10" xfId="55" applyNumberFormat="1" applyFont="1" applyFill="1" applyBorder="1" applyAlignment="1">
      <alignment horizontal="center"/>
      <protection/>
    </xf>
    <xf numFmtId="49" fontId="12" fillId="0" borderId="0" xfId="55" applyNumberFormat="1" applyFont="1" applyFill="1" applyAlignment="1">
      <alignment horizontal="center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49" fontId="9" fillId="0" borderId="0" xfId="55" applyNumberFormat="1" applyFont="1" applyFill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/>
      <protection/>
    </xf>
    <xf numFmtId="0" fontId="20" fillId="0" borderId="23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9" fillId="0" borderId="0" xfId="55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189" fontId="31" fillId="0" borderId="0" xfId="0" applyNumberFormat="1" applyFont="1" applyFill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200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3" fillId="0" borderId="17" xfId="55" applyNumberFormat="1" applyFont="1" applyFill="1" applyBorder="1" applyAlignment="1">
      <alignment horizontal="center"/>
      <protection/>
    </xf>
    <xf numFmtId="49" fontId="13" fillId="0" borderId="12" xfId="55" applyNumberFormat="1" applyFont="1" applyFill="1" applyBorder="1" applyAlignment="1">
      <alignment horizontal="center" vertical="center"/>
      <protection/>
    </xf>
    <xf numFmtId="49" fontId="13" fillId="0" borderId="13" xfId="5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13" fillId="0" borderId="15" xfId="55" applyNumberFormat="1" applyFont="1" applyFill="1" applyBorder="1" applyAlignment="1">
      <alignment horizontal="center" vertical="center"/>
      <protection/>
    </xf>
    <xf numFmtId="49" fontId="13" fillId="0" borderId="24" xfId="55" applyNumberFormat="1" applyFont="1" applyFill="1" applyBorder="1" applyAlignment="1">
      <alignment horizontal="center" vertical="center"/>
      <protection/>
    </xf>
    <xf numFmtId="49" fontId="13" fillId="0" borderId="16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49" fontId="13" fillId="0" borderId="11" xfId="55" applyNumberFormat="1" applyFont="1" applyFill="1" applyBorder="1" applyAlignment="1">
      <alignment horizontal="center" vertical="center"/>
      <protection/>
    </xf>
    <xf numFmtId="49" fontId="13" fillId="0" borderId="12" xfId="55" applyNumberFormat="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2 3" xfId="57"/>
    <cellStyle name="Įprastas 3" xfId="58"/>
    <cellStyle name="Įprastas 3 2" xfId="59"/>
    <cellStyle name="Įprastas 4" xfId="60"/>
    <cellStyle name="Įprastas 5" xfId="61"/>
    <cellStyle name="Įprastas 6" xfId="62"/>
    <cellStyle name="Įprastas 7" xfId="63"/>
    <cellStyle name="Įprastas 8" xfId="64"/>
    <cellStyle name="Įprastas 9" xfId="65"/>
    <cellStyle name="Linked Cell" xfId="66"/>
    <cellStyle name="Neutral" xfId="67"/>
    <cellStyle name="Normal 10 9" xfId="68"/>
    <cellStyle name="Normal 2" xfId="69"/>
    <cellStyle name="Normal 2 2" xfId="70"/>
    <cellStyle name="Normal 2 3" xfId="71"/>
    <cellStyle name="Normal 3" xfId="72"/>
    <cellStyle name="Normal 3 2" xfId="73"/>
    <cellStyle name="Normal 32 3" xfId="74"/>
    <cellStyle name="Normal 4_20151106a" xfId="75"/>
    <cellStyle name="Normal 41" xfId="76"/>
    <cellStyle name="Note" xfId="77"/>
    <cellStyle name="Output" xfId="78"/>
    <cellStyle name="Paprastas_Lapas1" xfId="79"/>
    <cellStyle name="Percent" xfId="80"/>
    <cellStyle name="Title" xfId="81"/>
    <cellStyle name="Total" xfId="82"/>
    <cellStyle name="Valiuta 2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10" sqref="H10:H12"/>
    </sheetView>
  </sheetViews>
  <sheetFormatPr defaultColWidth="9.140625" defaultRowHeight="12.75"/>
  <cols>
    <col min="1" max="1" width="4.7109375" style="0" customWidth="1"/>
    <col min="2" max="2" width="5.7109375" style="8" customWidth="1"/>
    <col min="3" max="3" width="8.8515625" style="4" customWidth="1"/>
    <col min="4" max="4" width="13.00390625" style="0" customWidth="1"/>
    <col min="5" max="5" width="12.28125" style="0" customWidth="1"/>
    <col min="6" max="7" width="9.57421875" style="0" customWidth="1"/>
    <col min="8" max="8" width="7.8515625" style="0" customWidth="1"/>
    <col min="9" max="9" width="20.8515625" style="0" customWidth="1"/>
  </cols>
  <sheetData>
    <row r="1" spans="1:10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</row>
    <row r="2" ht="5.25" customHeight="1">
      <c r="E2" s="5">
        <v>1.1574074074074073E-05</v>
      </c>
    </row>
    <row r="3" spans="1:9" s="47" customFormat="1" ht="15.75">
      <c r="A3" s="100" t="s">
        <v>15</v>
      </c>
      <c r="B3" s="101"/>
      <c r="C3" s="102"/>
      <c r="F3" s="102"/>
      <c r="G3" s="102"/>
      <c r="H3" s="103"/>
      <c r="I3" s="104">
        <v>43159</v>
      </c>
    </row>
    <row r="4" spans="2:3" s="47" customFormat="1" ht="15.75">
      <c r="B4" s="101"/>
      <c r="C4" s="102"/>
    </row>
    <row r="5" spans="2:3" s="47" customFormat="1" ht="4.5" customHeight="1">
      <c r="B5" s="101"/>
      <c r="C5" s="102"/>
    </row>
    <row r="6" spans="1:7" s="47" customFormat="1" ht="15.75">
      <c r="A6" s="47" t="s">
        <v>30</v>
      </c>
      <c r="B6" s="101"/>
      <c r="C6" s="102"/>
      <c r="G6" s="47" t="s">
        <v>159</v>
      </c>
    </row>
    <row r="7" ht="8.25" customHeight="1"/>
    <row r="8" spans="1:5" ht="15">
      <c r="A8" s="172" t="s">
        <v>26</v>
      </c>
      <c r="B8" s="172"/>
      <c r="C8" s="172"/>
      <c r="D8" s="172"/>
      <c r="E8" s="172"/>
    </row>
    <row r="9" spans="1:9" s="39" customFormat="1" ht="12.75">
      <c r="A9" s="40" t="s">
        <v>18</v>
      </c>
      <c r="B9" s="41" t="s">
        <v>19</v>
      </c>
      <c r="C9" s="42" t="s">
        <v>1</v>
      </c>
      <c r="D9" s="43" t="s">
        <v>2</v>
      </c>
      <c r="E9" s="44" t="s">
        <v>27</v>
      </c>
      <c r="F9" s="44" t="s">
        <v>20</v>
      </c>
      <c r="G9" s="44" t="s">
        <v>162</v>
      </c>
      <c r="H9" s="44" t="s">
        <v>29</v>
      </c>
      <c r="I9" s="45" t="s">
        <v>10</v>
      </c>
    </row>
    <row r="10" spans="1:9" s="69" customFormat="1" ht="15">
      <c r="A10" s="65" t="s">
        <v>22</v>
      </c>
      <c r="B10" s="66" t="s">
        <v>179</v>
      </c>
      <c r="C10" s="70" t="s">
        <v>43</v>
      </c>
      <c r="D10" s="74" t="s">
        <v>44</v>
      </c>
      <c r="E10" s="51">
        <v>37813</v>
      </c>
      <c r="F10" s="67" t="s">
        <v>148</v>
      </c>
      <c r="G10" s="68" t="s">
        <v>149</v>
      </c>
      <c r="H10" s="65">
        <v>10.17</v>
      </c>
      <c r="I10" s="67" t="s">
        <v>45</v>
      </c>
    </row>
    <row r="11" spans="1:9" s="69" customFormat="1" ht="15">
      <c r="A11" s="65" t="s">
        <v>23</v>
      </c>
      <c r="B11" s="66" t="s">
        <v>154</v>
      </c>
      <c r="C11" s="70" t="s">
        <v>46</v>
      </c>
      <c r="D11" s="74" t="s">
        <v>47</v>
      </c>
      <c r="E11" s="51">
        <v>37858</v>
      </c>
      <c r="F11" s="67" t="s">
        <v>148</v>
      </c>
      <c r="G11" s="68" t="s">
        <v>149</v>
      </c>
      <c r="H11" s="65" t="s">
        <v>183</v>
      </c>
      <c r="I11" s="67" t="s">
        <v>48</v>
      </c>
    </row>
    <row r="12" spans="1:9" s="69" customFormat="1" ht="15">
      <c r="A12" s="65" t="s">
        <v>24</v>
      </c>
      <c r="B12" s="66" t="s">
        <v>158</v>
      </c>
      <c r="C12" s="71" t="s">
        <v>57</v>
      </c>
      <c r="D12" s="75" t="s">
        <v>58</v>
      </c>
      <c r="E12" s="72">
        <v>38194</v>
      </c>
      <c r="F12" s="67" t="s">
        <v>148</v>
      </c>
      <c r="G12" s="68" t="s">
        <v>149</v>
      </c>
      <c r="H12" s="65" t="s">
        <v>184</v>
      </c>
      <c r="I12" s="67" t="s">
        <v>59</v>
      </c>
    </row>
    <row r="13" spans="1:9" ht="3.75" customHeight="1">
      <c r="A13" s="14"/>
      <c r="B13" s="14"/>
      <c r="C13" s="15"/>
      <c r="D13" s="76"/>
      <c r="E13" s="17"/>
      <c r="F13" s="18"/>
      <c r="G13" s="18"/>
      <c r="H13" s="14"/>
      <c r="I13" s="20"/>
    </row>
    <row r="14" spans="1:8" ht="15">
      <c r="A14" s="172" t="s">
        <v>28</v>
      </c>
      <c r="B14" s="172"/>
      <c r="C14" s="172"/>
      <c r="D14" s="172"/>
      <c r="E14" s="172"/>
      <c r="H14" s="122"/>
    </row>
    <row r="15" spans="1:9" s="39" customFormat="1" ht="12.75">
      <c r="A15" s="40" t="s">
        <v>18</v>
      </c>
      <c r="B15" s="41" t="s">
        <v>19</v>
      </c>
      <c r="C15" s="42" t="s">
        <v>1</v>
      </c>
      <c r="D15" s="43" t="s">
        <v>2</v>
      </c>
      <c r="E15" s="44" t="s">
        <v>27</v>
      </c>
      <c r="F15" s="44" t="s">
        <v>20</v>
      </c>
      <c r="G15" s="44" t="s">
        <v>162</v>
      </c>
      <c r="H15" s="121" t="s">
        <v>29</v>
      </c>
      <c r="I15" s="45" t="s">
        <v>10</v>
      </c>
    </row>
    <row r="16" spans="1:9" ht="15">
      <c r="A16" s="9" t="s">
        <v>22</v>
      </c>
      <c r="B16" s="37" t="s">
        <v>155</v>
      </c>
      <c r="C16" s="70" t="s">
        <v>49</v>
      </c>
      <c r="D16" s="74" t="s">
        <v>50</v>
      </c>
      <c r="E16" s="51">
        <v>37750</v>
      </c>
      <c r="F16" s="67" t="s">
        <v>148</v>
      </c>
      <c r="G16" s="68" t="s">
        <v>149</v>
      </c>
      <c r="H16" s="65" t="s">
        <v>185</v>
      </c>
      <c r="I16" s="67" t="s">
        <v>48</v>
      </c>
    </row>
    <row r="17" spans="1:9" ht="15">
      <c r="A17" s="9" t="s">
        <v>23</v>
      </c>
      <c r="B17" s="37" t="s">
        <v>160</v>
      </c>
      <c r="C17" s="70" t="s">
        <v>69</v>
      </c>
      <c r="D17" s="74" t="s">
        <v>70</v>
      </c>
      <c r="E17" s="51" t="s">
        <v>71</v>
      </c>
      <c r="F17" s="67" t="s">
        <v>148</v>
      </c>
      <c r="G17" s="68" t="s">
        <v>149</v>
      </c>
      <c r="H17" s="65" t="s">
        <v>186</v>
      </c>
      <c r="I17" s="67" t="s">
        <v>59</v>
      </c>
    </row>
    <row r="18" spans="1:9" ht="15">
      <c r="A18" s="9" t="s">
        <v>24</v>
      </c>
      <c r="B18" s="37" t="s">
        <v>136</v>
      </c>
      <c r="C18" s="71" t="s">
        <v>90</v>
      </c>
      <c r="D18" s="75" t="s">
        <v>91</v>
      </c>
      <c r="E18" s="72" t="s">
        <v>92</v>
      </c>
      <c r="F18" s="67" t="s">
        <v>148</v>
      </c>
      <c r="G18" s="68" t="s">
        <v>149</v>
      </c>
      <c r="H18" s="65" t="s">
        <v>187</v>
      </c>
      <c r="I18" s="67" t="s">
        <v>102</v>
      </c>
    </row>
    <row r="19" spans="1:8" ht="6.75" customHeight="1">
      <c r="A19" s="39"/>
      <c r="B19" s="77"/>
      <c r="C19" s="78"/>
      <c r="D19" s="39"/>
      <c r="E19" s="39"/>
      <c r="H19" s="122"/>
    </row>
    <row r="20" spans="1:8" ht="15">
      <c r="A20" s="172" t="s">
        <v>140</v>
      </c>
      <c r="B20" s="172"/>
      <c r="C20" s="172"/>
      <c r="D20" s="172"/>
      <c r="E20" s="172"/>
      <c r="H20" s="122"/>
    </row>
    <row r="21" spans="1:9" s="39" customFormat="1" ht="12.75">
      <c r="A21" s="40" t="s">
        <v>18</v>
      </c>
      <c r="B21" s="41" t="s">
        <v>19</v>
      </c>
      <c r="C21" s="42" t="s">
        <v>1</v>
      </c>
      <c r="D21" s="43" t="s">
        <v>2</v>
      </c>
      <c r="E21" s="44" t="s">
        <v>27</v>
      </c>
      <c r="F21" s="44" t="s">
        <v>20</v>
      </c>
      <c r="G21" s="44" t="s">
        <v>162</v>
      </c>
      <c r="H21" s="121" t="s">
        <v>29</v>
      </c>
      <c r="I21" s="45" t="s">
        <v>10</v>
      </c>
    </row>
    <row r="22" spans="1:9" ht="15">
      <c r="A22" s="9" t="s">
        <v>22</v>
      </c>
      <c r="B22" s="37" t="s">
        <v>137</v>
      </c>
      <c r="C22" s="70" t="s">
        <v>93</v>
      </c>
      <c r="D22" s="74" t="s">
        <v>94</v>
      </c>
      <c r="E22" s="51" t="s">
        <v>95</v>
      </c>
      <c r="F22" s="67" t="s">
        <v>148</v>
      </c>
      <c r="G22" s="68" t="s">
        <v>149</v>
      </c>
      <c r="H22" s="65" t="s">
        <v>188</v>
      </c>
      <c r="I22" s="67" t="s">
        <v>102</v>
      </c>
    </row>
    <row r="23" spans="1:9" ht="15">
      <c r="A23" s="9" t="s">
        <v>23</v>
      </c>
      <c r="B23" s="37" t="s">
        <v>152</v>
      </c>
      <c r="C23" s="70" t="s">
        <v>113</v>
      </c>
      <c r="D23" s="74" t="s">
        <v>114</v>
      </c>
      <c r="E23" s="51">
        <v>37710</v>
      </c>
      <c r="F23" s="67" t="s">
        <v>148</v>
      </c>
      <c r="G23" s="68" t="s">
        <v>149</v>
      </c>
      <c r="H23" s="65" t="s">
        <v>189</v>
      </c>
      <c r="I23" s="67" t="s">
        <v>133</v>
      </c>
    </row>
    <row r="24" spans="1:9" ht="15">
      <c r="A24" s="9" t="s">
        <v>24</v>
      </c>
      <c r="B24" s="37" t="s">
        <v>156</v>
      </c>
      <c r="C24" s="71" t="s">
        <v>51</v>
      </c>
      <c r="D24" s="75" t="s">
        <v>52</v>
      </c>
      <c r="E24" s="72">
        <v>37947</v>
      </c>
      <c r="F24" s="67" t="s">
        <v>148</v>
      </c>
      <c r="G24" s="68" t="s">
        <v>149</v>
      </c>
      <c r="H24" s="65" t="s">
        <v>190</v>
      </c>
      <c r="I24" s="67" t="s">
        <v>48</v>
      </c>
    </row>
    <row r="25" spans="1:8" ht="7.5" customHeight="1">
      <c r="A25" s="39"/>
      <c r="B25" s="77"/>
      <c r="C25" s="78"/>
      <c r="D25" s="39"/>
      <c r="E25" s="39"/>
      <c r="H25" s="122"/>
    </row>
    <row r="26" spans="1:8" ht="15">
      <c r="A26" s="172" t="s">
        <v>141</v>
      </c>
      <c r="B26" s="172"/>
      <c r="C26" s="172"/>
      <c r="D26" s="172"/>
      <c r="E26" s="172"/>
      <c r="H26" s="122"/>
    </row>
    <row r="27" spans="1:9" s="39" customFormat="1" ht="12.75">
      <c r="A27" s="40" t="s">
        <v>18</v>
      </c>
      <c r="B27" s="41" t="s">
        <v>19</v>
      </c>
      <c r="C27" s="42" t="s">
        <v>1</v>
      </c>
      <c r="D27" s="43" t="s">
        <v>2</v>
      </c>
      <c r="E27" s="44" t="s">
        <v>27</v>
      </c>
      <c r="F27" s="44" t="s">
        <v>20</v>
      </c>
      <c r="G27" s="44" t="s">
        <v>162</v>
      </c>
      <c r="H27" s="121" t="s">
        <v>29</v>
      </c>
      <c r="I27" s="45" t="s">
        <v>10</v>
      </c>
    </row>
    <row r="28" spans="1:9" ht="15">
      <c r="A28" s="9" t="s">
        <v>22</v>
      </c>
      <c r="B28" s="37" t="s">
        <v>157</v>
      </c>
      <c r="C28" s="70" t="s">
        <v>55</v>
      </c>
      <c r="D28" s="74" t="s">
        <v>56</v>
      </c>
      <c r="E28" s="51">
        <v>38072</v>
      </c>
      <c r="F28" s="67" t="s">
        <v>148</v>
      </c>
      <c r="G28" s="68" t="s">
        <v>149</v>
      </c>
      <c r="H28" s="65" t="s">
        <v>191</v>
      </c>
      <c r="I28" s="67" t="s">
        <v>48</v>
      </c>
    </row>
    <row r="29" spans="1:9" ht="15">
      <c r="A29" s="9" t="s">
        <v>23</v>
      </c>
      <c r="B29" s="37" t="s">
        <v>84</v>
      </c>
      <c r="C29" s="70" t="s">
        <v>66</v>
      </c>
      <c r="D29" s="74" t="s">
        <v>67</v>
      </c>
      <c r="E29" s="51" t="s">
        <v>68</v>
      </c>
      <c r="F29" s="67" t="s">
        <v>148</v>
      </c>
      <c r="G29" s="68" t="s">
        <v>149</v>
      </c>
      <c r="H29" s="65" t="s">
        <v>192</v>
      </c>
      <c r="I29" s="67" t="s">
        <v>59</v>
      </c>
    </row>
    <row r="30" spans="1:9" ht="15">
      <c r="A30" s="9" t="s">
        <v>24</v>
      </c>
      <c r="B30" s="37" t="s">
        <v>151</v>
      </c>
      <c r="C30" s="71" t="s">
        <v>125</v>
      </c>
      <c r="D30" s="75" t="s">
        <v>126</v>
      </c>
      <c r="E30" s="72">
        <v>38237</v>
      </c>
      <c r="F30" s="67" t="s">
        <v>148</v>
      </c>
      <c r="G30" s="68" t="s">
        <v>149</v>
      </c>
      <c r="H30" s="65" t="s">
        <v>193</v>
      </c>
      <c r="I30" s="67" t="s">
        <v>134</v>
      </c>
    </row>
    <row r="31" spans="1:8" ht="8.25" customHeight="1">
      <c r="A31" s="39"/>
      <c r="B31" s="77"/>
      <c r="C31" s="78"/>
      <c r="D31" s="39"/>
      <c r="E31" s="39"/>
      <c r="H31" s="122"/>
    </row>
    <row r="32" spans="1:8" ht="15">
      <c r="A32" s="172" t="s">
        <v>142</v>
      </c>
      <c r="B32" s="172"/>
      <c r="C32" s="172"/>
      <c r="D32" s="172"/>
      <c r="E32" s="172"/>
      <c r="H32" s="122"/>
    </row>
    <row r="33" spans="1:9" s="39" customFormat="1" ht="12.75">
      <c r="A33" s="40" t="s">
        <v>18</v>
      </c>
      <c r="B33" s="41" t="s">
        <v>19</v>
      </c>
      <c r="C33" s="42" t="s">
        <v>1</v>
      </c>
      <c r="D33" s="43" t="s">
        <v>2</v>
      </c>
      <c r="E33" s="44" t="s">
        <v>27</v>
      </c>
      <c r="F33" s="44" t="s">
        <v>20</v>
      </c>
      <c r="G33" s="44" t="s">
        <v>162</v>
      </c>
      <c r="H33" s="121" t="s">
        <v>29</v>
      </c>
      <c r="I33" s="45" t="s">
        <v>10</v>
      </c>
    </row>
    <row r="34" spans="1:9" ht="15">
      <c r="A34" s="9" t="s">
        <v>22</v>
      </c>
      <c r="B34" s="37" t="s">
        <v>161</v>
      </c>
      <c r="C34" s="70" t="s">
        <v>72</v>
      </c>
      <c r="D34" s="74" t="s">
        <v>73</v>
      </c>
      <c r="E34" s="51" t="s">
        <v>74</v>
      </c>
      <c r="F34" s="67" t="s">
        <v>148</v>
      </c>
      <c r="G34" s="68" t="s">
        <v>149</v>
      </c>
      <c r="H34" s="65" t="s">
        <v>194</v>
      </c>
      <c r="I34" s="67" t="s">
        <v>59</v>
      </c>
    </row>
    <row r="35" spans="1:9" ht="15">
      <c r="A35" s="9" t="s">
        <v>23</v>
      </c>
      <c r="B35" s="37" t="s">
        <v>145</v>
      </c>
      <c r="C35" s="70" t="s">
        <v>110</v>
      </c>
      <c r="D35" s="74" t="s">
        <v>111</v>
      </c>
      <c r="E35" s="51">
        <v>38210</v>
      </c>
      <c r="F35" s="67" t="s">
        <v>148</v>
      </c>
      <c r="G35" s="68" t="s">
        <v>149</v>
      </c>
      <c r="H35" s="65" t="s">
        <v>195</v>
      </c>
      <c r="I35" s="67" t="s">
        <v>112</v>
      </c>
    </row>
    <row r="36" spans="1:9" ht="15">
      <c r="A36" s="9" t="s">
        <v>24</v>
      </c>
      <c r="B36" s="37" t="s">
        <v>150</v>
      </c>
      <c r="C36" s="71" t="s">
        <v>123</v>
      </c>
      <c r="D36" s="75" t="s">
        <v>124</v>
      </c>
      <c r="E36" s="72">
        <v>38186</v>
      </c>
      <c r="F36" s="67" t="s">
        <v>148</v>
      </c>
      <c r="G36" s="68" t="s">
        <v>149</v>
      </c>
      <c r="H36" s="65" t="s">
        <v>196</v>
      </c>
      <c r="I36" s="67" t="s">
        <v>134</v>
      </c>
    </row>
    <row r="37" spans="1:8" ht="4.5" customHeight="1">
      <c r="A37" s="39"/>
      <c r="B37" s="77"/>
      <c r="C37" s="78"/>
      <c r="D37" s="39"/>
      <c r="E37" s="39"/>
      <c r="H37" s="122"/>
    </row>
    <row r="38" spans="1:8" ht="15">
      <c r="A38" s="172" t="s">
        <v>143</v>
      </c>
      <c r="B38" s="172"/>
      <c r="C38" s="172"/>
      <c r="D38" s="172"/>
      <c r="E38" s="172"/>
      <c r="H38" s="122"/>
    </row>
    <row r="39" spans="1:9" s="39" customFormat="1" ht="12.75">
      <c r="A39" s="40" t="s">
        <v>18</v>
      </c>
      <c r="B39" s="41" t="s">
        <v>19</v>
      </c>
      <c r="C39" s="42" t="s">
        <v>1</v>
      </c>
      <c r="D39" s="43" t="s">
        <v>2</v>
      </c>
      <c r="E39" s="44" t="s">
        <v>27</v>
      </c>
      <c r="F39" s="44" t="s">
        <v>20</v>
      </c>
      <c r="G39" s="44" t="s">
        <v>162</v>
      </c>
      <c r="H39" s="121" t="s">
        <v>29</v>
      </c>
      <c r="I39" s="45" t="s">
        <v>10</v>
      </c>
    </row>
    <row r="40" spans="1:9" ht="15">
      <c r="A40" s="9" t="s">
        <v>22</v>
      </c>
      <c r="B40" s="37" t="s">
        <v>174</v>
      </c>
      <c r="C40" s="11" t="s">
        <v>172</v>
      </c>
      <c r="D40" s="79" t="s">
        <v>173</v>
      </c>
      <c r="E40" s="51" t="s">
        <v>176</v>
      </c>
      <c r="F40" s="67" t="s">
        <v>148</v>
      </c>
      <c r="G40" s="68" t="s">
        <v>149</v>
      </c>
      <c r="H40" s="65" t="s">
        <v>197</v>
      </c>
      <c r="I40" s="67" t="s">
        <v>175</v>
      </c>
    </row>
    <row r="41" spans="1:9" ht="15">
      <c r="A41" s="9" t="s">
        <v>23</v>
      </c>
      <c r="B41" s="37" t="s">
        <v>106</v>
      </c>
      <c r="C41" s="70" t="s">
        <v>103</v>
      </c>
      <c r="D41" s="74" t="s">
        <v>104</v>
      </c>
      <c r="E41" s="51">
        <v>38453</v>
      </c>
      <c r="F41" s="67" t="s">
        <v>148</v>
      </c>
      <c r="G41" s="68" t="s">
        <v>149</v>
      </c>
      <c r="H41" s="65" t="s">
        <v>198</v>
      </c>
      <c r="I41" s="67" t="s">
        <v>105</v>
      </c>
    </row>
    <row r="42" spans="1:9" ht="15">
      <c r="A42" s="9" t="s">
        <v>24</v>
      </c>
      <c r="B42" s="37" t="s">
        <v>42</v>
      </c>
      <c r="C42" s="71" t="s">
        <v>78</v>
      </c>
      <c r="D42" s="75" t="s">
        <v>79</v>
      </c>
      <c r="E42" s="72" t="s">
        <v>80</v>
      </c>
      <c r="F42" s="67" t="s">
        <v>148</v>
      </c>
      <c r="G42" s="68" t="s">
        <v>149</v>
      </c>
      <c r="H42" s="65" t="s">
        <v>199</v>
      </c>
      <c r="I42" s="67" t="s">
        <v>59</v>
      </c>
    </row>
    <row r="43" spans="1:8" ht="6" customHeight="1">
      <c r="A43" s="39"/>
      <c r="B43" s="77"/>
      <c r="C43" s="78"/>
      <c r="D43" s="39"/>
      <c r="E43" s="39"/>
      <c r="H43" s="122"/>
    </row>
    <row r="44" spans="1:8" ht="15">
      <c r="A44" s="172" t="s">
        <v>144</v>
      </c>
      <c r="B44" s="172"/>
      <c r="C44" s="172"/>
      <c r="D44" s="172"/>
      <c r="E44" s="172"/>
      <c r="H44" s="122"/>
    </row>
    <row r="45" spans="1:9" s="39" customFormat="1" ht="12.75">
      <c r="A45" s="40" t="s">
        <v>18</v>
      </c>
      <c r="B45" s="41" t="s">
        <v>19</v>
      </c>
      <c r="C45" s="42" t="s">
        <v>1</v>
      </c>
      <c r="D45" s="43" t="s">
        <v>2</v>
      </c>
      <c r="E45" s="44" t="s">
        <v>27</v>
      </c>
      <c r="F45" s="44" t="s">
        <v>20</v>
      </c>
      <c r="G45" s="44" t="s">
        <v>162</v>
      </c>
      <c r="H45" s="121" t="s">
        <v>29</v>
      </c>
      <c r="I45" s="45" t="s">
        <v>10</v>
      </c>
    </row>
    <row r="46" spans="1:9" ht="15">
      <c r="A46" s="9" t="s">
        <v>22</v>
      </c>
      <c r="B46" s="37"/>
      <c r="C46" s="11"/>
      <c r="D46" s="79"/>
      <c r="E46" s="12"/>
      <c r="F46" s="13"/>
      <c r="G46" s="21"/>
      <c r="H46" s="65"/>
      <c r="I46" s="13"/>
    </row>
    <row r="47" spans="1:9" ht="15">
      <c r="A47" s="9" t="s">
        <v>23</v>
      </c>
      <c r="B47" s="37" t="s">
        <v>85</v>
      </c>
      <c r="C47" s="70" t="s">
        <v>75</v>
      </c>
      <c r="D47" s="74" t="s">
        <v>76</v>
      </c>
      <c r="E47" s="51" t="s">
        <v>77</v>
      </c>
      <c r="F47" s="67" t="s">
        <v>148</v>
      </c>
      <c r="G47" s="68" t="s">
        <v>149</v>
      </c>
      <c r="H47" s="65" t="s">
        <v>183</v>
      </c>
      <c r="I47" s="67" t="s">
        <v>59</v>
      </c>
    </row>
    <row r="48" spans="1:9" ht="15">
      <c r="A48" s="9" t="s">
        <v>24</v>
      </c>
      <c r="B48" s="37" t="s">
        <v>135</v>
      </c>
      <c r="C48" s="71" t="s">
        <v>87</v>
      </c>
      <c r="D48" s="75" t="s">
        <v>88</v>
      </c>
      <c r="E48" s="72" t="s">
        <v>89</v>
      </c>
      <c r="F48" s="67" t="s">
        <v>148</v>
      </c>
      <c r="G48" s="68" t="s">
        <v>149</v>
      </c>
      <c r="H48" s="65" t="s">
        <v>200</v>
      </c>
      <c r="I48" s="67" t="s">
        <v>102</v>
      </c>
    </row>
    <row r="49" spans="1:5" ht="12.75">
      <c r="A49" s="39"/>
      <c r="B49" s="77"/>
      <c r="C49" s="78"/>
      <c r="D49" s="39"/>
      <c r="E49" s="39"/>
    </row>
    <row r="50" spans="1:5" ht="12.75">
      <c r="A50" s="39"/>
      <c r="B50" s="77"/>
      <c r="C50" s="78"/>
      <c r="D50" s="39"/>
      <c r="E50" s="39"/>
    </row>
    <row r="51" spans="1:5" ht="12.75">
      <c r="A51" s="39"/>
      <c r="B51" s="77"/>
      <c r="C51" s="78"/>
      <c r="D51" s="39"/>
      <c r="E51" s="39"/>
    </row>
    <row r="52" spans="1:5" ht="12.75">
      <c r="A52" s="39"/>
      <c r="B52" s="77"/>
      <c r="C52" s="78"/>
      <c r="D52" s="39"/>
      <c r="E52" s="39"/>
    </row>
  </sheetData>
  <sheetProtection/>
  <mergeCells count="8">
    <mergeCell ref="A38:E38"/>
    <mergeCell ref="A44:E44"/>
    <mergeCell ref="A8:E8"/>
    <mergeCell ref="A14:E14"/>
    <mergeCell ref="A1:J1"/>
    <mergeCell ref="A20:E20"/>
    <mergeCell ref="A26:E26"/>
    <mergeCell ref="A32:E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3.28125" style="0" customWidth="1"/>
    <col min="2" max="2" width="4.00390625" style="0" customWidth="1"/>
    <col min="4" max="4" width="12.8515625" style="0" customWidth="1"/>
    <col min="5" max="5" width="10.8515625" style="0" customWidth="1"/>
    <col min="6" max="6" width="7.140625" style="0" customWidth="1"/>
    <col min="7" max="7" width="6.7109375" style="0" customWidth="1"/>
    <col min="8" max="8" width="6.28125" style="0" customWidth="1"/>
    <col min="9" max="9" width="5.7109375" style="0" customWidth="1"/>
    <col min="10" max="10" width="5.8515625" style="0" customWidth="1"/>
    <col min="11" max="11" width="5.28125" style="0" customWidth="1"/>
    <col min="12" max="12" width="17.8515625" style="0" customWidth="1"/>
    <col min="13" max="13" width="2.8515625" style="0" customWidth="1"/>
    <col min="14" max="16" width="5.28125" style="0" customWidth="1"/>
    <col min="17" max="17" width="5.8515625" style="0" customWidth="1"/>
    <col min="18" max="18" width="6.8515625" style="0" customWidth="1"/>
  </cols>
  <sheetData>
    <row r="1" spans="1:19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ht="5.25" customHeight="1">
      <c r="D2" s="5">
        <v>1.1574074074074073E-05</v>
      </c>
    </row>
    <row r="3" spans="1:16" ht="15.75">
      <c r="A3" s="47" t="s">
        <v>15</v>
      </c>
      <c r="E3" s="4"/>
      <c r="F3" s="4"/>
      <c r="G3" s="3"/>
      <c r="H3" s="7"/>
      <c r="I3" s="7"/>
      <c r="J3" s="7"/>
      <c r="K3" s="7"/>
      <c r="L3" s="7">
        <v>43159</v>
      </c>
      <c r="M3" s="7"/>
      <c r="N3" s="7"/>
      <c r="O3" s="7"/>
      <c r="P3" s="7"/>
    </row>
    <row r="5" ht="4.5" customHeight="1"/>
    <row r="6" ht="15.75">
      <c r="D6" s="47" t="s">
        <v>39</v>
      </c>
    </row>
    <row r="7" spans="1:19" s="23" customFormat="1" ht="18.75">
      <c r="A7" s="25"/>
      <c r="C7" s="24"/>
      <c r="E7" s="25"/>
      <c r="H7" s="26"/>
      <c r="I7" s="26"/>
      <c r="J7" s="26"/>
      <c r="K7" s="26"/>
      <c r="L7" s="26"/>
      <c r="M7" s="26"/>
      <c r="N7" s="26"/>
      <c r="O7" s="26"/>
      <c r="P7" s="26"/>
      <c r="S7" s="27"/>
    </row>
    <row r="8" spans="5:11" s="23" customFormat="1" ht="12.75">
      <c r="E8" s="32"/>
      <c r="F8" s="33"/>
      <c r="G8" s="33"/>
      <c r="H8" s="177" t="s">
        <v>37</v>
      </c>
      <c r="I8" s="178"/>
      <c r="J8" s="179"/>
      <c r="K8" s="34"/>
    </row>
    <row r="9" spans="1:13" s="91" customFormat="1" ht="14.25" customHeight="1">
      <c r="A9" s="81" t="s">
        <v>0</v>
      </c>
      <c r="B9" s="82" t="s">
        <v>19</v>
      </c>
      <c r="C9" s="83" t="s">
        <v>1</v>
      </c>
      <c r="D9" s="84" t="s">
        <v>2</v>
      </c>
      <c r="E9" s="85" t="s">
        <v>32</v>
      </c>
      <c r="F9" s="86" t="s">
        <v>20</v>
      </c>
      <c r="G9" s="81" t="s">
        <v>162</v>
      </c>
      <c r="H9" s="88">
        <v>1</v>
      </c>
      <c r="I9" s="88">
        <v>2</v>
      </c>
      <c r="J9" s="88">
        <v>3</v>
      </c>
      <c r="K9" s="89" t="s">
        <v>29</v>
      </c>
      <c r="L9" s="82" t="s">
        <v>10</v>
      </c>
      <c r="M9" s="90"/>
    </row>
    <row r="10" spans="1:13" s="36" customFormat="1" ht="19.5" customHeight="1">
      <c r="A10" s="107">
        <v>1</v>
      </c>
      <c r="B10" s="66" t="s">
        <v>138</v>
      </c>
      <c r="C10" s="70" t="s">
        <v>96</v>
      </c>
      <c r="D10" s="74" t="s">
        <v>97</v>
      </c>
      <c r="E10" s="51" t="s">
        <v>98</v>
      </c>
      <c r="F10" s="105" t="s">
        <v>148</v>
      </c>
      <c r="G10" s="106" t="s">
        <v>149</v>
      </c>
      <c r="H10" s="92">
        <v>5.16</v>
      </c>
      <c r="I10" s="92">
        <v>5.08</v>
      </c>
      <c r="J10" s="92">
        <v>4.85</v>
      </c>
      <c r="K10" s="92">
        <v>5.16</v>
      </c>
      <c r="L10" s="105" t="s">
        <v>102</v>
      </c>
      <c r="M10" s="35"/>
    </row>
    <row r="11" spans="1:13" s="36" customFormat="1" ht="19.5" customHeight="1">
      <c r="A11" s="107">
        <v>2</v>
      </c>
      <c r="B11" s="66" t="s">
        <v>153</v>
      </c>
      <c r="C11" s="71" t="s">
        <v>115</v>
      </c>
      <c r="D11" s="75" t="s">
        <v>116</v>
      </c>
      <c r="E11" s="72">
        <v>37774</v>
      </c>
      <c r="F11" s="105" t="s">
        <v>148</v>
      </c>
      <c r="G11" s="106" t="s">
        <v>149</v>
      </c>
      <c r="H11" s="92">
        <v>4.77</v>
      </c>
      <c r="I11" s="126">
        <v>5.1</v>
      </c>
      <c r="J11" s="92">
        <v>5.08</v>
      </c>
      <c r="K11" s="65" t="s">
        <v>260</v>
      </c>
      <c r="L11" s="105" t="s">
        <v>133</v>
      </c>
      <c r="M11" s="35"/>
    </row>
    <row r="12" spans="1:13" s="36" customFormat="1" ht="19.5" customHeight="1">
      <c r="A12" s="107">
        <v>3</v>
      </c>
      <c r="B12" s="66" t="s">
        <v>165</v>
      </c>
      <c r="C12" s="70" t="s">
        <v>63</v>
      </c>
      <c r="D12" s="74" t="s">
        <v>64</v>
      </c>
      <c r="E12" s="51" t="s">
        <v>65</v>
      </c>
      <c r="F12" s="105" t="s">
        <v>148</v>
      </c>
      <c r="G12" s="106" t="s">
        <v>149</v>
      </c>
      <c r="H12" s="92">
        <v>4.48</v>
      </c>
      <c r="I12" s="92">
        <v>4.54</v>
      </c>
      <c r="J12" s="92">
        <v>5.05</v>
      </c>
      <c r="K12" s="92">
        <v>5.05</v>
      </c>
      <c r="L12" s="105" t="s">
        <v>59</v>
      </c>
      <c r="M12" s="35"/>
    </row>
    <row r="13" spans="1:13" s="36" customFormat="1" ht="19.5" customHeight="1">
      <c r="A13" s="107">
        <v>4</v>
      </c>
      <c r="B13" s="66" t="s">
        <v>182</v>
      </c>
      <c r="C13" s="70" t="s">
        <v>180</v>
      </c>
      <c r="D13" s="74" t="s">
        <v>181</v>
      </c>
      <c r="E13" s="51">
        <v>37714</v>
      </c>
      <c r="F13" s="105" t="s">
        <v>148</v>
      </c>
      <c r="G13" s="106" t="s">
        <v>149</v>
      </c>
      <c r="H13" s="147">
        <v>4.81</v>
      </c>
      <c r="I13" s="92">
        <v>4.51</v>
      </c>
      <c r="J13" s="126">
        <v>4.6</v>
      </c>
      <c r="K13" s="147">
        <v>4.81</v>
      </c>
      <c r="L13" s="109" t="s">
        <v>175</v>
      </c>
      <c r="M13" s="35"/>
    </row>
    <row r="14" spans="1:13" s="36" customFormat="1" ht="19.5" customHeight="1">
      <c r="A14" s="107">
        <v>5</v>
      </c>
      <c r="B14" s="66" t="s">
        <v>139</v>
      </c>
      <c r="C14" s="70" t="s">
        <v>99</v>
      </c>
      <c r="D14" s="74" t="s">
        <v>100</v>
      </c>
      <c r="E14" s="51" t="s">
        <v>101</v>
      </c>
      <c r="F14" s="105" t="s">
        <v>148</v>
      </c>
      <c r="G14" s="106" t="s">
        <v>149</v>
      </c>
      <c r="H14" s="92">
        <v>4.81</v>
      </c>
      <c r="I14" s="92" t="s">
        <v>236</v>
      </c>
      <c r="J14" s="92" t="s">
        <v>236</v>
      </c>
      <c r="K14" s="92">
        <v>4.81</v>
      </c>
      <c r="L14" s="105" t="s">
        <v>102</v>
      </c>
      <c r="M14" s="35"/>
    </row>
    <row r="15" spans="1:13" s="36" customFormat="1" ht="19.5" customHeight="1">
      <c r="A15" s="107">
        <v>6</v>
      </c>
      <c r="B15" s="66" t="s">
        <v>161</v>
      </c>
      <c r="C15" s="70" t="s">
        <v>53</v>
      </c>
      <c r="D15" s="74" t="s">
        <v>54</v>
      </c>
      <c r="E15" s="51">
        <v>38048</v>
      </c>
      <c r="F15" s="105" t="s">
        <v>148</v>
      </c>
      <c r="G15" s="106" t="s">
        <v>149</v>
      </c>
      <c r="H15" s="92" t="s">
        <v>236</v>
      </c>
      <c r="I15" s="92">
        <v>4.17</v>
      </c>
      <c r="J15" s="92">
        <v>4.37</v>
      </c>
      <c r="K15" s="150">
        <v>4.37</v>
      </c>
      <c r="L15" s="105" t="s">
        <v>48</v>
      </c>
      <c r="M15" s="35"/>
    </row>
    <row r="16" spans="1:12" s="36" customFormat="1" ht="19.5" customHeight="1">
      <c r="A16" s="107">
        <v>7</v>
      </c>
      <c r="B16" s="66" t="s">
        <v>171</v>
      </c>
      <c r="C16" s="70" t="s">
        <v>169</v>
      </c>
      <c r="D16" s="74" t="s">
        <v>170</v>
      </c>
      <c r="E16" s="51">
        <v>37751</v>
      </c>
      <c r="F16" s="105" t="s">
        <v>148</v>
      </c>
      <c r="G16" s="106" t="s">
        <v>149</v>
      </c>
      <c r="H16" s="92">
        <v>3.32</v>
      </c>
      <c r="I16" s="92">
        <v>4.23</v>
      </c>
      <c r="J16" s="92">
        <v>4.14</v>
      </c>
      <c r="K16" s="147">
        <v>4.23</v>
      </c>
      <c r="L16" s="105" t="s">
        <v>177</v>
      </c>
    </row>
    <row r="17" spans="1:13" s="36" customFormat="1" ht="19.5" customHeight="1">
      <c r="A17" s="107">
        <v>8</v>
      </c>
      <c r="B17" s="66" t="s">
        <v>156</v>
      </c>
      <c r="C17" s="71" t="s">
        <v>121</v>
      </c>
      <c r="D17" s="75" t="s">
        <v>122</v>
      </c>
      <c r="E17" s="72">
        <v>38306</v>
      </c>
      <c r="F17" s="105" t="s">
        <v>148</v>
      </c>
      <c r="G17" s="106" t="s">
        <v>149</v>
      </c>
      <c r="H17" s="92" t="s">
        <v>236</v>
      </c>
      <c r="I17" s="92">
        <v>3.97</v>
      </c>
      <c r="J17" s="92">
        <v>4.13</v>
      </c>
      <c r="K17" s="92">
        <v>4.13</v>
      </c>
      <c r="L17" s="105" t="s">
        <v>133</v>
      </c>
      <c r="M17" s="35"/>
    </row>
    <row r="18" spans="1:13" s="36" customFormat="1" ht="19.5" customHeight="1">
      <c r="A18" s="107">
        <v>9</v>
      </c>
      <c r="B18" s="66" t="s">
        <v>86</v>
      </c>
      <c r="C18" s="70" t="s">
        <v>60</v>
      </c>
      <c r="D18" s="74" t="s">
        <v>61</v>
      </c>
      <c r="E18" s="51" t="s">
        <v>62</v>
      </c>
      <c r="F18" s="105" t="s">
        <v>148</v>
      </c>
      <c r="G18" s="106" t="s">
        <v>149</v>
      </c>
      <c r="H18" s="92">
        <v>3.98</v>
      </c>
      <c r="I18" s="92">
        <v>3.91</v>
      </c>
      <c r="J18" s="92">
        <v>3.35</v>
      </c>
      <c r="K18" s="92">
        <v>3.98</v>
      </c>
      <c r="L18" s="105" t="s">
        <v>59</v>
      </c>
      <c r="M18" s="35"/>
    </row>
    <row r="19" spans="1:12" s="36" customFormat="1" ht="19.5" customHeight="1">
      <c r="A19" s="107">
        <v>10</v>
      </c>
      <c r="B19" s="66" t="s">
        <v>168</v>
      </c>
      <c r="C19" s="71" t="s">
        <v>166</v>
      </c>
      <c r="D19" s="75" t="s">
        <v>167</v>
      </c>
      <c r="E19" s="72">
        <v>38097</v>
      </c>
      <c r="F19" s="105" t="s">
        <v>148</v>
      </c>
      <c r="G19" s="106" t="s">
        <v>149</v>
      </c>
      <c r="H19" s="92">
        <v>3.95</v>
      </c>
      <c r="I19" s="92" t="s">
        <v>236</v>
      </c>
      <c r="J19" s="92">
        <v>3.12</v>
      </c>
      <c r="K19" s="147">
        <v>3.95</v>
      </c>
      <c r="L19" s="105" t="s">
        <v>175</v>
      </c>
    </row>
    <row r="20" spans="1:13" s="36" customFormat="1" ht="19.5" customHeight="1">
      <c r="A20" s="107">
        <v>11</v>
      </c>
      <c r="B20" s="66" t="s">
        <v>109</v>
      </c>
      <c r="C20" s="70" t="s">
        <v>107</v>
      </c>
      <c r="D20" s="74" t="s">
        <v>108</v>
      </c>
      <c r="E20" s="51">
        <v>38284</v>
      </c>
      <c r="F20" s="105" t="s">
        <v>148</v>
      </c>
      <c r="G20" s="106" t="s">
        <v>149</v>
      </c>
      <c r="H20" s="92" t="s">
        <v>236</v>
      </c>
      <c r="I20" s="92">
        <v>3.95</v>
      </c>
      <c r="J20" s="92" t="s">
        <v>236</v>
      </c>
      <c r="K20" s="92">
        <v>3.95</v>
      </c>
      <c r="L20" s="105" t="s">
        <v>105</v>
      </c>
      <c r="M20" s="35"/>
    </row>
    <row r="21" spans="1:13" s="36" customFormat="1" ht="19.5" customHeight="1">
      <c r="A21" s="107">
        <v>12</v>
      </c>
      <c r="B21" s="66" t="s">
        <v>145</v>
      </c>
      <c r="C21" s="71" t="s">
        <v>131</v>
      </c>
      <c r="D21" s="75" t="s">
        <v>132</v>
      </c>
      <c r="E21" s="72">
        <v>38349</v>
      </c>
      <c r="F21" s="105" t="s">
        <v>148</v>
      </c>
      <c r="G21" s="106" t="s">
        <v>149</v>
      </c>
      <c r="H21" s="92">
        <v>3.92</v>
      </c>
      <c r="I21" s="92">
        <v>3.89</v>
      </c>
      <c r="J21" s="92">
        <v>3.74</v>
      </c>
      <c r="K21" s="92">
        <v>3.92</v>
      </c>
      <c r="L21" s="105" t="s">
        <v>134</v>
      </c>
      <c r="M21" s="35"/>
    </row>
    <row r="22" spans="1:13" s="36" customFormat="1" ht="19.5" customHeight="1">
      <c r="A22" s="107">
        <v>13</v>
      </c>
      <c r="B22" s="66" t="s">
        <v>21</v>
      </c>
      <c r="C22" s="70" t="s">
        <v>81</v>
      </c>
      <c r="D22" s="74" t="s">
        <v>82</v>
      </c>
      <c r="E22" s="51" t="s">
        <v>83</v>
      </c>
      <c r="F22" s="105" t="s">
        <v>148</v>
      </c>
      <c r="G22" s="106" t="s">
        <v>149</v>
      </c>
      <c r="H22" s="92">
        <v>3.82</v>
      </c>
      <c r="I22" s="92">
        <v>3.48</v>
      </c>
      <c r="J22" s="92">
        <v>3.27</v>
      </c>
      <c r="K22" s="150">
        <v>3.82</v>
      </c>
      <c r="L22" s="105" t="s">
        <v>59</v>
      </c>
      <c r="M22" s="35"/>
    </row>
    <row r="23" spans="1:13" s="36" customFormat="1" ht="19.5" customHeight="1">
      <c r="A23" s="107">
        <v>14</v>
      </c>
      <c r="B23" s="66" t="s">
        <v>152</v>
      </c>
      <c r="C23" s="71" t="s">
        <v>127</v>
      </c>
      <c r="D23" s="75" t="s">
        <v>128</v>
      </c>
      <c r="E23" s="72">
        <v>38035</v>
      </c>
      <c r="F23" s="105" t="s">
        <v>148</v>
      </c>
      <c r="G23" s="106" t="s">
        <v>149</v>
      </c>
      <c r="H23" s="92">
        <v>3.79</v>
      </c>
      <c r="I23" s="92">
        <v>3.47</v>
      </c>
      <c r="J23" s="92">
        <v>3.52</v>
      </c>
      <c r="K23" s="92">
        <v>3.79</v>
      </c>
      <c r="L23" s="105" t="s">
        <v>134</v>
      </c>
      <c r="M23" s="35"/>
    </row>
    <row r="24" spans="1:13" s="36" customFormat="1" ht="18" customHeight="1">
      <c r="A24" s="107"/>
      <c r="B24" s="66" t="s">
        <v>151</v>
      </c>
      <c r="C24" s="71" t="s">
        <v>129</v>
      </c>
      <c r="D24" s="75" t="s">
        <v>130</v>
      </c>
      <c r="E24" s="72">
        <v>38175</v>
      </c>
      <c r="F24" s="105" t="s">
        <v>148</v>
      </c>
      <c r="G24" s="148" t="s">
        <v>149</v>
      </c>
      <c r="H24" s="92" t="s">
        <v>236</v>
      </c>
      <c r="I24" s="92" t="s">
        <v>236</v>
      </c>
      <c r="J24" s="92" t="s">
        <v>236</v>
      </c>
      <c r="K24" s="92" t="s">
        <v>201</v>
      </c>
      <c r="L24" s="105" t="s">
        <v>134</v>
      </c>
      <c r="M24" s="35"/>
    </row>
  </sheetData>
  <sheetProtection/>
  <mergeCells count="2">
    <mergeCell ref="A1:S1"/>
    <mergeCell ref="H8:J8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4.421875" style="0" customWidth="1"/>
    <col min="2" max="2" width="5.7109375" style="8" customWidth="1"/>
    <col min="3" max="3" width="8.8515625" style="0" customWidth="1"/>
    <col min="4" max="4" width="12.7109375" style="0" customWidth="1"/>
    <col min="5" max="5" width="13.140625" style="0" customWidth="1"/>
    <col min="6" max="6" width="7.421875" style="0" customWidth="1"/>
    <col min="7" max="7" width="7.7109375" style="0" customWidth="1"/>
    <col min="8" max="8" width="11.421875" style="0" customWidth="1"/>
    <col min="9" max="9" width="20.140625" style="0" customWidth="1"/>
  </cols>
  <sheetData>
    <row r="1" spans="1:9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ht="5.25" customHeight="1">
      <c r="E2" s="5">
        <v>1.1574074074074073E-05</v>
      </c>
    </row>
    <row r="3" spans="1:9" ht="15.75">
      <c r="A3" s="47" t="s">
        <v>15</v>
      </c>
      <c r="B3" s="38"/>
      <c r="F3" s="4"/>
      <c r="G3" s="4"/>
      <c r="H3" s="3"/>
      <c r="I3" s="7">
        <v>43159</v>
      </c>
    </row>
    <row r="5" ht="4.5" customHeight="1"/>
    <row r="6" ht="15.75">
      <c r="C6" s="47" t="s">
        <v>280</v>
      </c>
    </row>
    <row r="8" spans="1:5" s="39" customFormat="1" ht="15.75" thickBot="1">
      <c r="A8" s="172" t="s">
        <v>26</v>
      </c>
      <c r="B8" s="172"/>
      <c r="C8" s="172"/>
      <c r="D8" s="172"/>
      <c r="E8" s="172"/>
    </row>
    <row r="9" spans="1:9" s="73" customFormat="1" ht="10.5" customHeight="1" thickBot="1">
      <c r="A9" s="93" t="s">
        <v>0</v>
      </c>
      <c r="B9" s="94" t="s">
        <v>19</v>
      </c>
      <c r="C9" s="95" t="s">
        <v>1</v>
      </c>
      <c r="D9" s="96" t="s">
        <v>2</v>
      </c>
      <c r="E9" s="97" t="s">
        <v>27</v>
      </c>
      <c r="F9" s="97" t="s">
        <v>20</v>
      </c>
      <c r="G9" s="98" t="s">
        <v>162</v>
      </c>
      <c r="H9" s="97" t="s">
        <v>29</v>
      </c>
      <c r="I9" s="99" t="s">
        <v>10</v>
      </c>
    </row>
    <row r="10" spans="1:9" ht="18" customHeight="1">
      <c r="A10" s="9" t="s">
        <v>17</v>
      </c>
      <c r="B10" s="66" t="s">
        <v>165</v>
      </c>
      <c r="C10" s="70" t="s">
        <v>63</v>
      </c>
      <c r="D10" s="74" t="s">
        <v>64</v>
      </c>
      <c r="E10" s="51" t="s">
        <v>65</v>
      </c>
      <c r="F10" s="105" t="s">
        <v>148</v>
      </c>
      <c r="G10" s="106" t="s">
        <v>149</v>
      </c>
      <c r="H10" s="65" t="s">
        <v>284</v>
      </c>
      <c r="I10" s="105" t="s">
        <v>59</v>
      </c>
    </row>
    <row r="11" spans="1:9" ht="18" customHeight="1">
      <c r="A11" s="9" t="s">
        <v>21</v>
      </c>
      <c r="B11" s="66" t="s">
        <v>153</v>
      </c>
      <c r="C11" s="71" t="s">
        <v>115</v>
      </c>
      <c r="D11" s="75" t="s">
        <v>116</v>
      </c>
      <c r="E11" s="72">
        <v>37774</v>
      </c>
      <c r="F11" s="105" t="s">
        <v>148</v>
      </c>
      <c r="G11" s="106" t="s">
        <v>149</v>
      </c>
      <c r="H11" s="65" t="s">
        <v>285</v>
      </c>
      <c r="I11" s="105" t="s">
        <v>133</v>
      </c>
    </row>
    <row r="12" spans="1:9" ht="18" customHeight="1">
      <c r="A12" s="9" t="s">
        <v>22</v>
      </c>
      <c r="B12" s="66" t="s">
        <v>171</v>
      </c>
      <c r="C12" s="70" t="s">
        <v>169</v>
      </c>
      <c r="D12" s="74" t="s">
        <v>170</v>
      </c>
      <c r="E12" s="51">
        <v>37751</v>
      </c>
      <c r="F12" s="105" t="s">
        <v>148</v>
      </c>
      <c r="G12" s="106" t="s">
        <v>149</v>
      </c>
      <c r="H12" s="65" t="s">
        <v>281</v>
      </c>
      <c r="I12" s="105" t="s">
        <v>177</v>
      </c>
    </row>
    <row r="13" spans="1:9" ht="18" customHeight="1">
      <c r="A13" s="9" t="s">
        <v>23</v>
      </c>
      <c r="B13" s="66" t="s">
        <v>161</v>
      </c>
      <c r="C13" s="70" t="s">
        <v>53</v>
      </c>
      <c r="D13" s="74" t="s">
        <v>54</v>
      </c>
      <c r="E13" s="51">
        <v>38048</v>
      </c>
      <c r="F13" s="105" t="s">
        <v>148</v>
      </c>
      <c r="G13" s="106" t="s">
        <v>149</v>
      </c>
      <c r="H13" s="65" t="s">
        <v>288</v>
      </c>
      <c r="I13" s="105" t="s">
        <v>48</v>
      </c>
    </row>
    <row r="14" spans="1:9" ht="18" customHeight="1">
      <c r="A14" s="9" t="s">
        <v>24</v>
      </c>
      <c r="B14" s="66" t="s">
        <v>182</v>
      </c>
      <c r="C14" s="70" t="s">
        <v>180</v>
      </c>
      <c r="D14" s="74" t="s">
        <v>181</v>
      </c>
      <c r="E14" s="51">
        <v>37714</v>
      </c>
      <c r="F14" s="105" t="s">
        <v>148</v>
      </c>
      <c r="G14" s="106" t="s">
        <v>149</v>
      </c>
      <c r="H14" s="65" t="s">
        <v>286</v>
      </c>
      <c r="I14" s="109" t="s">
        <v>175</v>
      </c>
    </row>
    <row r="15" spans="1:9" ht="18" customHeight="1">
      <c r="A15" s="9" t="s">
        <v>25</v>
      </c>
      <c r="B15" s="66" t="s">
        <v>139</v>
      </c>
      <c r="C15" s="71" t="s">
        <v>99</v>
      </c>
      <c r="D15" s="75" t="s">
        <v>100</v>
      </c>
      <c r="E15" s="72" t="s">
        <v>101</v>
      </c>
      <c r="F15" s="105" t="s">
        <v>148</v>
      </c>
      <c r="G15" s="106" t="s">
        <v>149</v>
      </c>
      <c r="H15" s="65" t="s">
        <v>283</v>
      </c>
      <c r="I15" s="105" t="s">
        <v>102</v>
      </c>
    </row>
    <row r="16" spans="1:9" ht="18" customHeight="1">
      <c r="A16" s="9" t="s">
        <v>41</v>
      </c>
      <c r="B16" s="66" t="s">
        <v>138</v>
      </c>
      <c r="C16" s="70" t="s">
        <v>96</v>
      </c>
      <c r="D16" s="74" t="s">
        <v>97</v>
      </c>
      <c r="E16" s="51" t="s">
        <v>98</v>
      </c>
      <c r="F16" s="105" t="s">
        <v>148</v>
      </c>
      <c r="G16" s="106" t="s">
        <v>149</v>
      </c>
      <c r="H16" s="65" t="s">
        <v>282</v>
      </c>
      <c r="I16" s="105" t="s">
        <v>102</v>
      </c>
    </row>
    <row r="17" spans="1:9" ht="18" customHeight="1">
      <c r="A17" s="9" t="s">
        <v>42</v>
      </c>
      <c r="B17" s="66" t="s">
        <v>156</v>
      </c>
      <c r="C17" s="71" t="s">
        <v>121</v>
      </c>
      <c r="D17" s="75" t="s">
        <v>122</v>
      </c>
      <c r="E17" s="72">
        <v>38306</v>
      </c>
      <c r="F17" s="105" t="s">
        <v>148</v>
      </c>
      <c r="G17" s="106" t="s">
        <v>149</v>
      </c>
      <c r="H17" s="65" t="s">
        <v>287</v>
      </c>
      <c r="I17" s="105" t="s">
        <v>133</v>
      </c>
    </row>
    <row r="18" spans="1:9" ht="12.75">
      <c r="A18" s="14"/>
      <c r="B18" s="14"/>
      <c r="C18" s="15"/>
      <c r="D18" s="16"/>
      <c r="E18" s="17"/>
      <c r="F18" s="18"/>
      <c r="G18" s="18"/>
      <c r="H18" s="19"/>
      <c r="I18" s="20"/>
    </row>
    <row r="19" spans="1:5" ht="15.75" thickBot="1">
      <c r="A19" s="172" t="s">
        <v>28</v>
      </c>
      <c r="B19" s="172"/>
      <c r="C19" s="172"/>
      <c r="D19" s="172"/>
      <c r="E19" s="172"/>
    </row>
    <row r="20" spans="1:9" s="73" customFormat="1" ht="10.5" customHeight="1" thickBot="1">
      <c r="A20" s="93" t="s">
        <v>0</v>
      </c>
      <c r="B20" s="94" t="s">
        <v>19</v>
      </c>
      <c r="C20" s="95" t="s">
        <v>1</v>
      </c>
      <c r="D20" s="96" t="s">
        <v>2</v>
      </c>
      <c r="E20" s="97" t="s">
        <v>27</v>
      </c>
      <c r="F20" s="97" t="s">
        <v>20</v>
      </c>
      <c r="G20" s="98" t="s">
        <v>162</v>
      </c>
      <c r="H20" s="97" t="s">
        <v>29</v>
      </c>
      <c r="I20" s="99" t="s">
        <v>10</v>
      </c>
    </row>
    <row r="21" spans="1:9" ht="18" customHeight="1">
      <c r="A21" s="9" t="s">
        <v>17</v>
      </c>
      <c r="B21" s="66" t="s">
        <v>86</v>
      </c>
      <c r="C21" s="71" t="s">
        <v>60</v>
      </c>
      <c r="D21" s="75" t="s">
        <v>61</v>
      </c>
      <c r="E21" s="72" t="s">
        <v>62</v>
      </c>
      <c r="F21" s="105" t="s">
        <v>148</v>
      </c>
      <c r="G21" s="106" t="s">
        <v>149</v>
      </c>
      <c r="H21" s="65" t="s">
        <v>291</v>
      </c>
      <c r="I21" s="105" t="s">
        <v>59</v>
      </c>
    </row>
    <row r="22" spans="1:9" ht="18" customHeight="1">
      <c r="A22" s="9" t="s">
        <v>21</v>
      </c>
      <c r="B22" s="66" t="s">
        <v>168</v>
      </c>
      <c r="C22" s="70" t="s">
        <v>166</v>
      </c>
      <c r="D22" s="74" t="s">
        <v>167</v>
      </c>
      <c r="E22" s="51">
        <v>38097</v>
      </c>
      <c r="F22" s="105" t="s">
        <v>148</v>
      </c>
      <c r="G22" s="106" t="s">
        <v>149</v>
      </c>
      <c r="H22" s="65" t="s">
        <v>290</v>
      </c>
      <c r="I22" s="105" t="s">
        <v>175</v>
      </c>
    </row>
    <row r="23" spans="1:9" ht="18" customHeight="1">
      <c r="A23" s="9" t="s">
        <v>22</v>
      </c>
      <c r="B23" s="66" t="s">
        <v>21</v>
      </c>
      <c r="C23" s="70" t="s">
        <v>81</v>
      </c>
      <c r="D23" s="74" t="s">
        <v>82</v>
      </c>
      <c r="E23" s="51" t="s">
        <v>83</v>
      </c>
      <c r="F23" s="105" t="s">
        <v>148</v>
      </c>
      <c r="G23" s="106" t="s">
        <v>149</v>
      </c>
      <c r="H23" s="65" t="s">
        <v>289</v>
      </c>
      <c r="I23" s="105" t="s">
        <v>59</v>
      </c>
    </row>
    <row r="24" spans="1:9" ht="18" customHeight="1">
      <c r="A24" s="9" t="s">
        <v>23</v>
      </c>
      <c r="B24" s="66" t="s">
        <v>145</v>
      </c>
      <c r="C24" s="70" t="s">
        <v>131</v>
      </c>
      <c r="D24" s="74" t="s">
        <v>132</v>
      </c>
      <c r="E24" s="51">
        <v>38349</v>
      </c>
      <c r="F24" s="105" t="s">
        <v>148</v>
      </c>
      <c r="G24" s="106" t="s">
        <v>149</v>
      </c>
      <c r="H24" s="65" t="s">
        <v>295</v>
      </c>
      <c r="I24" s="105" t="s">
        <v>134</v>
      </c>
    </row>
    <row r="25" spans="1:9" ht="18" customHeight="1">
      <c r="A25" s="9" t="s">
        <v>24</v>
      </c>
      <c r="B25" s="66" t="s">
        <v>109</v>
      </c>
      <c r="C25" s="71" t="s">
        <v>107</v>
      </c>
      <c r="D25" s="75" t="s">
        <v>108</v>
      </c>
      <c r="E25" s="72">
        <v>38284</v>
      </c>
      <c r="F25" s="105" t="s">
        <v>148</v>
      </c>
      <c r="G25" s="106" t="s">
        <v>149</v>
      </c>
      <c r="H25" s="65" t="s">
        <v>292</v>
      </c>
      <c r="I25" s="105" t="s">
        <v>105</v>
      </c>
    </row>
    <row r="26" spans="1:9" ht="18" customHeight="1">
      <c r="A26" s="9" t="s">
        <v>25</v>
      </c>
      <c r="B26" s="66" t="s">
        <v>151</v>
      </c>
      <c r="C26" s="70" t="s">
        <v>129</v>
      </c>
      <c r="D26" s="74" t="s">
        <v>130</v>
      </c>
      <c r="E26" s="51">
        <v>38175</v>
      </c>
      <c r="F26" s="105" t="s">
        <v>148</v>
      </c>
      <c r="G26" s="106" t="s">
        <v>149</v>
      </c>
      <c r="H26" s="65" t="s">
        <v>294</v>
      </c>
      <c r="I26" s="105" t="s">
        <v>134</v>
      </c>
    </row>
    <row r="27" spans="1:9" ht="18" customHeight="1">
      <c r="A27" s="9" t="s">
        <v>41</v>
      </c>
      <c r="B27" s="66" t="s">
        <v>152</v>
      </c>
      <c r="C27" s="71" t="s">
        <v>127</v>
      </c>
      <c r="D27" s="75" t="s">
        <v>128</v>
      </c>
      <c r="E27" s="72">
        <v>38035</v>
      </c>
      <c r="F27" s="105" t="s">
        <v>148</v>
      </c>
      <c r="G27" s="106" t="s">
        <v>149</v>
      </c>
      <c r="H27" s="65" t="s">
        <v>293</v>
      </c>
      <c r="I27" s="105" t="s">
        <v>134</v>
      </c>
    </row>
    <row r="28" spans="1:9" ht="18" customHeight="1">
      <c r="A28" s="9"/>
      <c r="B28" s="66" t="s">
        <v>178</v>
      </c>
      <c r="C28" s="71" t="s">
        <v>117</v>
      </c>
      <c r="D28" s="75" t="s">
        <v>118</v>
      </c>
      <c r="E28" s="72">
        <v>37637</v>
      </c>
      <c r="F28" s="105" t="s">
        <v>148</v>
      </c>
      <c r="G28" s="106" t="s">
        <v>149</v>
      </c>
      <c r="H28" s="65" t="s">
        <v>218</v>
      </c>
      <c r="I28" s="105" t="s">
        <v>133</v>
      </c>
    </row>
  </sheetData>
  <sheetProtection/>
  <mergeCells count="3">
    <mergeCell ref="A1:I1"/>
    <mergeCell ref="A8:E8"/>
    <mergeCell ref="A19:E19"/>
  </mergeCells>
  <printOptions/>
  <pageMargins left="0.4330708661417323" right="0" top="0.7480314960629921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PageLayoutView="0" workbookViewId="0" topLeftCell="A1">
      <selection activeCell="P16" sqref="P16"/>
    </sheetView>
  </sheetViews>
  <sheetFormatPr defaultColWidth="8.8515625" defaultRowHeight="12.75"/>
  <cols>
    <col min="1" max="1" width="4.57421875" style="69" customWidth="1"/>
    <col min="2" max="2" width="9.140625" style="69" customWidth="1"/>
    <col min="3" max="3" width="11.57421875" style="69" customWidth="1"/>
    <col min="4" max="4" width="10.28125" style="69" customWidth="1"/>
    <col min="5" max="5" width="4.7109375" style="157" customWidth="1"/>
    <col min="6" max="10" width="8.421875" style="69" customWidth="1"/>
    <col min="11" max="11" width="11.00390625" style="69" bestFit="1" customWidth="1"/>
    <col min="12" max="16384" width="8.8515625" style="69" customWidth="1"/>
  </cols>
  <sheetData>
    <row r="1" ht="14.25">
      <c r="G1" s="157" t="s">
        <v>16</v>
      </c>
    </row>
    <row r="2" spans="4:5" ht="5.25" customHeight="1">
      <c r="D2" s="158">
        <v>1.1574074074074073E-05</v>
      </c>
      <c r="E2" s="158"/>
    </row>
    <row r="3" spans="1:11" ht="12.75">
      <c r="A3" s="6" t="s">
        <v>15</v>
      </c>
      <c r="E3" s="8"/>
      <c r="F3" s="112"/>
      <c r="G3" t="s">
        <v>147</v>
      </c>
      <c r="K3" s="7">
        <v>43159</v>
      </c>
    </row>
    <row r="5" spans="1:11" s="115" customFormat="1" ht="10.5" customHeight="1">
      <c r="A5" s="114" t="s">
        <v>0</v>
      </c>
      <c r="B5" s="128" t="s">
        <v>1</v>
      </c>
      <c r="C5" s="113" t="s">
        <v>2</v>
      </c>
      <c r="D5" s="114" t="s">
        <v>3</v>
      </c>
      <c r="E5" s="114" t="s">
        <v>19</v>
      </c>
      <c r="F5" s="114" t="s">
        <v>4</v>
      </c>
      <c r="G5" s="114" t="s">
        <v>7</v>
      </c>
      <c r="H5" s="114" t="s">
        <v>6</v>
      </c>
      <c r="I5" s="114" t="s">
        <v>5</v>
      </c>
      <c r="J5" s="114" t="s">
        <v>11</v>
      </c>
      <c r="K5" s="114" t="s">
        <v>9</v>
      </c>
    </row>
    <row r="6" spans="1:11" s="115" customFormat="1" ht="10.5" customHeight="1">
      <c r="A6" s="116"/>
      <c r="B6" s="117"/>
      <c r="C6" s="118" t="s">
        <v>10</v>
      </c>
      <c r="D6" s="116"/>
      <c r="E6" s="116"/>
      <c r="F6" s="127" t="s">
        <v>12</v>
      </c>
      <c r="G6" s="116"/>
      <c r="H6" s="116" t="s">
        <v>296</v>
      </c>
      <c r="I6" s="116"/>
      <c r="J6" s="116"/>
      <c r="K6" s="116"/>
    </row>
    <row r="7" spans="1:11" s="53" customFormat="1" ht="15">
      <c r="A7" s="48">
        <v>1</v>
      </c>
      <c r="B7" s="49" t="s">
        <v>115</v>
      </c>
      <c r="C7" s="50" t="s">
        <v>116</v>
      </c>
      <c r="D7" s="51">
        <v>37774</v>
      </c>
      <c r="E7" s="52" t="s">
        <v>153</v>
      </c>
      <c r="F7" s="59">
        <v>9.73</v>
      </c>
      <c r="G7" s="159">
        <v>5.1</v>
      </c>
      <c r="H7" s="59">
        <v>8.83</v>
      </c>
      <c r="I7" s="59">
        <v>1.53</v>
      </c>
      <c r="J7" s="60">
        <v>0.0022258101851851853</v>
      </c>
      <c r="K7" s="160">
        <f>SUM(F8:J8)</f>
        <v>2371</v>
      </c>
    </row>
    <row r="8" spans="1:11" s="53" customFormat="1" ht="15">
      <c r="A8" s="54">
        <f>A7</f>
        <v>1</v>
      </c>
      <c r="B8" s="55"/>
      <c r="C8" s="56" t="s">
        <v>133</v>
      </c>
      <c r="D8" s="57"/>
      <c r="E8" s="58"/>
      <c r="F8" s="62">
        <f>IF(ISBLANK(F7),"",TRUNC(20.5173*(15.5-F7)^1.92))</f>
        <v>593</v>
      </c>
      <c r="G8" s="62">
        <f>IF(ISBLANK(G7),"",TRUNC(0.14354*(G7*100-220)^1.4))</f>
        <v>402</v>
      </c>
      <c r="H8" s="62">
        <f>IF(ISBLANK(H7),"",TRUNC(51.39*(H7-1.5)^1.05))</f>
        <v>416</v>
      </c>
      <c r="I8" s="62">
        <f>IF(ISBLANK(I7),"",TRUNC(0.8465*(I7*100-75)^1.42))</f>
        <v>411</v>
      </c>
      <c r="J8" s="62">
        <f>IF(ISBLANK(J7),"",INT(0.08713*(305.5-(J7/$D$2))^1.85))</f>
        <v>549</v>
      </c>
      <c r="K8" s="63">
        <f>K7</f>
        <v>2371</v>
      </c>
    </row>
    <row r="9" spans="1:11" s="53" customFormat="1" ht="11.25" customHeight="1">
      <c r="A9" s="48">
        <v>2</v>
      </c>
      <c r="B9" s="49" t="s">
        <v>63</v>
      </c>
      <c r="C9" s="50" t="s">
        <v>64</v>
      </c>
      <c r="D9" s="51" t="s">
        <v>65</v>
      </c>
      <c r="E9" s="64">
        <v>108</v>
      </c>
      <c r="F9" s="59">
        <v>9.74</v>
      </c>
      <c r="G9" s="159">
        <v>5.05</v>
      </c>
      <c r="H9" s="59">
        <v>9.35</v>
      </c>
      <c r="I9" s="59">
        <v>1.35</v>
      </c>
      <c r="J9" s="60">
        <v>0.002139236111111111</v>
      </c>
      <c r="K9" s="160">
        <f>SUM(F10:J10)</f>
        <v>2331</v>
      </c>
    </row>
    <row r="10" spans="1:11" s="53" customFormat="1" ht="12" customHeight="1">
      <c r="A10" s="54">
        <f>A9</f>
        <v>2</v>
      </c>
      <c r="B10" s="55"/>
      <c r="C10" s="56" t="s">
        <v>59</v>
      </c>
      <c r="D10" s="57"/>
      <c r="E10" s="57"/>
      <c r="F10" s="62">
        <f>IF(ISBLANK(F9),"",TRUNC(20.5173*(15.5-F9)^1.92))</f>
        <v>591</v>
      </c>
      <c r="G10" s="62">
        <f>IF(ISBLANK(G9),"",TRUNC(0.14354*(G9*100-220)^1.4))</f>
        <v>392</v>
      </c>
      <c r="H10" s="62">
        <f>IF(ISBLANK(H9),"",TRUNC(51.39*(H9-1.5)^1.05))</f>
        <v>447</v>
      </c>
      <c r="I10" s="62">
        <f>IF(ISBLANK(I9),"",TRUNC(0.8465*(I9*100-75)^1.42))</f>
        <v>283</v>
      </c>
      <c r="J10" s="62">
        <f>IF(ISBLANK(J9),"",INT(0.08713*(305.5-(J9/$D$2))^1.85))</f>
        <v>618</v>
      </c>
      <c r="K10" s="63">
        <f>K9</f>
        <v>2331</v>
      </c>
    </row>
    <row r="11" spans="1:11" s="53" customFormat="1" ht="15">
      <c r="A11" s="48">
        <v>3</v>
      </c>
      <c r="B11" s="49" t="s">
        <v>180</v>
      </c>
      <c r="C11" s="50" t="s">
        <v>181</v>
      </c>
      <c r="D11" s="51">
        <v>37714</v>
      </c>
      <c r="E11" s="52" t="s">
        <v>182</v>
      </c>
      <c r="F11" s="59">
        <v>9.88</v>
      </c>
      <c r="G11" s="159">
        <v>4.81</v>
      </c>
      <c r="H11" s="59">
        <v>10.95</v>
      </c>
      <c r="I11" s="59">
        <v>1.38</v>
      </c>
      <c r="J11" s="60">
        <v>0.0023666666666666667</v>
      </c>
      <c r="K11" s="160">
        <f>SUM(F12:J12)</f>
        <v>2200</v>
      </c>
    </row>
    <row r="12" spans="1:11" s="53" customFormat="1" ht="15">
      <c r="A12" s="54">
        <f>A11</f>
        <v>3</v>
      </c>
      <c r="B12" s="55"/>
      <c r="C12" s="56" t="s">
        <v>175</v>
      </c>
      <c r="D12" s="57"/>
      <c r="E12" s="58"/>
      <c r="F12" s="62">
        <f>IF(ISBLANK(F11),"",TRUNC(20.5173*(15.5-F11)^1.92))</f>
        <v>564</v>
      </c>
      <c r="G12" s="62">
        <f>IF(ISBLANK(G11),"",TRUNC(0.14354*(G11*100-220)^1.4))</f>
        <v>346</v>
      </c>
      <c r="H12" s="62">
        <f>IF(ISBLANK(H11),"",TRUNC(51.39*(H11-1.5)^1.05))</f>
        <v>543</v>
      </c>
      <c r="I12" s="62">
        <f>IF(ISBLANK(I11),"",TRUNC(0.8465*(I11*100-75)^1.42))</f>
        <v>303</v>
      </c>
      <c r="J12" s="62">
        <f>IF(ISBLANK(J11),"",INT(0.08713*(305.5-(J11/$D$2))^1.85))</f>
        <v>444</v>
      </c>
      <c r="K12" s="63">
        <f>K11</f>
        <v>2200</v>
      </c>
    </row>
    <row r="13" spans="1:11" s="53" customFormat="1" ht="15">
      <c r="A13" s="48">
        <v>4</v>
      </c>
      <c r="B13" s="49" t="s">
        <v>99</v>
      </c>
      <c r="C13" s="50" t="s">
        <v>100</v>
      </c>
      <c r="D13" s="51" t="s">
        <v>101</v>
      </c>
      <c r="E13" s="64" t="s">
        <v>139</v>
      </c>
      <c r="F13" s="59">
        <v>9.43</v>
      </c>
      <c r="G13" s="159">
        <v>4.81</v>
      </c>
      <c r="H13" s="59">
        <v>9.32</v>
      </c>
      <c r="I13" s="59">
        <v>1.5</v>
      </c>
      <c r="J13" s="60">
        <v>0.0025245370370370374</v>
      </c>
      <c r="K13" s="160">
        <f>SUM(F14:J14)</f>
        <v>2174</v>
      </c>
    </row>
    <row r="14" spans="1:11" s="53" customFormat="1" ht="15">
      <c r="A14" s="54">
        <f>A13</f>
        <v>4</v>
      </c>
      <c r="B14" s="55"/>
      <c r="C14" s="56" t="s">
        <v>102</v>
      </c>
      <c r="D14" s="57"/>
      <c r="E14" s="58"/>
      <c r="F14" s="62">
        <f>IF(ISBLANK(F13),"",TRUNC(20.5173*(15.5-F13)^1.92))</f>
        <v>654</v>
      </c>
      <c r="G14" s="62">
        <f>IF(ISBLANK(G13),"",TRUNC(0.14354*(G13*100-220)^1.4))</f>
        <v>346</v>
      </c>
      <c r="H14" s="62">
        <f>IF(ISBLANK(H13),"",TRUNC(51.39*(H13-1.5)^1.05))</f>
        <v>445</v>
      </c>
      <c r="I14" s="62">
        <f>IF(ISBLANK(I13),"",TRUNC(0.8465*(I13*100-75)^1.42))</f>
        <v>389</v>
      </c>
      <c r="J14" s="62">
        <f>IF(ISBLANK(J13),"",INT(0.08713*(305.5-(J13/$D$2))^1.85))</f>
        <v>340</v>
      </c>
      <c r="K14" s="63">
        <f>K13</f>
        <v>2174</v>
      </c>
    </row>
    <row r="15" spans="1:11" s="53" customFormat="1" ht="12" customHeight="1">
      <c r="A15" s="48">
        <v>5</v>
      </c>
      <c r="B15" s="49" t="s">
        <v>96</v>
      </c>
      <c r="C15" s="50" t="s">
        <v>97</v>
      </c>
      <c r="D15" s="51" t="s">
        <v>98</v>
      </c>
      <c r="E15" s="64" t="s">
        <v>138</v>
      </c>
      <c r="F15" s="59">
        <v>9.77</v>
      </c>
      <c r="G15" s="159">
        <v>5.16</v>
      </c>
      <c r="H15" s="59">
        <v>6.71</v>
      </c>
      <c r="I15" s="59">
        <v>1.53</v>
      </c>
      <c r="J15" s="60">
        <v>0.002539699074074074</v>
      </c>
      <c r="K15" s="160">
        <f>SUM(F16:J16)</f>
        <v>2029</v>
      </c>
    </row>
    <row r="16" spans="1:11" s="53" customFormat="1" ht="12" customHeight="1">
      <c r="A16" s="54">
        <f>A15</f>
        <v>5</v>
      </c>
      <c r="B16" s="55"/>
      <c r="C16" s="56" t="s">
        <v>102</v>
      </c>
      <c r="D16" s="57"/>
      <c r="E16" s="58"/>
      <c r="F16" s="62">
        <f>IF(ISBLANK(F15),"",TRUNC(20.5173*(15.5-F15)^1.92))</f>
        <v>585</v>
      </c>
      <c r="G16" s="62">
        <f>IF(ISBLANK(G15),"",TRUNC(0.14354*(G15*100-220)^1.4))</f>
        <v>413</v>
      </c>
      <c r="H16" s="62">
        <f>IF(ISBLANK(H15),"",TRUNC(51.39*(H15-1.5)^1.05))</f>
        <v>290</v>
      </c>
      <c r="I16" s="62">
        <f>IF(ISBLANK(I15),"",TRUNC(0.8465*(I15*100-75)^1.42))</f>
        <v>411</v>
      </c>
      <c r="J16" s="62">
        <f>IF(ISBLANK(J15),"",INT(0.08713*(305.5-(J15/$D$2))^1.85))</f>
        <v>330</v>
      </c>
      <c r="K16" s="63">
        <f>K15</f>
        <v>2029</v>
      </c>
    </row>
    <row r="17" spans="1:11" s="53" customFormat="1" ht="12" customHeight="1">
      <c r="A17" s="48">
        <v>6</v>
      </c>
      <c r="B17" s="49" t="s">
        <v>53</v>
      </c>
      <c r="C17" s="50" t="s">
        <v>54</v>
      </c>
      <c r="D17" s="51">
        <v>38048</v>
      </c>
      <c r="E17" s="64">
        <v>377</v>
      </c>
      <c r="F17" s="59">
        <v>9.91</v>
      </c>
      <c r="G17" s="159">
        <v>4.37</v>
      </c>
      <c r="H17" s="59">
        <v>6.3</v>
      </c>
      <c r="I17" s="59">
        <v>1.47</v>
      </c>
      <c r="J17" s="60">
        <v>0.002310648148148148</v>
      </c>
      <c r="K17" s="160">
        <f>SUM(F18:J18)</f>
        <v>1943</v>
      </c>
    </row>
    <row r="18" spans="1:11" s="53" customFormat="1" ht="12.75" customHeight="1">
      <c r="A18" s="54">
        <f>A17</f>
        <v>6</v>
      </c>
      <c r="B18" s="55"/>
      <c r="C18" s="56" t="s">
        <v>48</v>
      </c>
      <c r="D18" s="57"/>
      <c r="E18" s="57"/>
      <c r="F18" s="62">
        <f>IF(ISBLANK(F17),"",TRUNC(20.5173*(15.5-F17)^1.92))</f>
        <v>558</v>
      </c>
      <c r="G18" s="62">
        <f>IF(ISBLANK(G17),"",TRUNC(0.14354*(G17*100-220)^1.4))</f>
        <v>267</v>
      </c>
      <c r="H18" s="62">
        <f>IF(ISBLANK(H17),"",TRUNC(51.39*(H17-1.5)^1.05))</f>
        <v>266</v>
      </c>
      <c r="I18" s="62">
        <f>IF(ISBLANK(I17),"",TRUNC(0.8465*(I17*100-75)^1.42))</f>
        <v>367</v>
      </c>
      <c r="J18" s="62">
        <f>IF(ISBLANK(J17),"",INT(0.08713*(305.5-(J17/$D$2))^1.85))</f>
        <v>485</v>
      </c>
      <c r="K18" s="63">
        <f>K17</f>
        <v>1943</v>
      </c>
    </row>
    <row r="19" spans="1:11" s="53" customFormat="1" ht="12.75" customHeight="1">
      <c r="A19" s="48">
        <v>7</v>
      </c>
      <c r="B19" s="49" t="s">
        <v>169</v>
      </c>
      <c r="C19" s="50" t="s">
        <v>170</v>
      </c>
      <c r="D19" s="51">
        <v>37751</v>
      </c>
      <c r="E19" s="52" t="s">
        <v>171</v>
      </c>
      <c r="F19" s="59">
        <v>10.65</v>
      </c>
      <c r="G19" s="159">
        <v>4.23</v>
      </c>
      <c r="H19" s="59">
        <v>5.3</v>
      </c>
      <c r="I19" s="59">
        <v>1.29</v>
      </c>
      <c r="J19" s="60">
        <v>0.0022363425925925927</v>
      </c>
      <c r="K19" s="160">
        <f>SUM(F20:J20)</f>
        <v>1662</v>
      </c>
    </row>
    <row r="20" spans="1:11" s="53" customFormat="1" ht="12.75" customHeight="1">
      <c r="A20" s="54">
        <f>A19</f>
        <v>7</v>
      </c>
      <c r="B20" s="55"/>
      <c r="C20" s="56" t="s">
        <v>175</v>
      </c>
      <c r="D20" s="57"/>
      <c r="E20" s="58"/>
      <c r="F20" s="62">
        <f>IF(ISBLANK(F19),"",TRUNC(20.5173*(15.5-F19)^1.92))</f>
        <v>425</v>
      </c>
      <c r="G20" s="62">
        <f>IF(ISBLANK(G19),"",TRUNC(0.14354*(G19*100-220)^1.4))</f>
        <v>244</v>
      </c>
      <c r="H20" s="62">
        <f>IF(ISBLANK(H19),"",TRUNC(51.39*(H19-1.5)^1.05))</f>
        <v>208</v>
      </c>
      <c r="I20" s="62">
        <f>IF(ISBLANK(I19),"",TRUNC(0.8465*(I19*100-75)^1.42))</f>
        <v>244</v>
      </c>
      <c r="J20" s="62">
        <f>IF(ISBLANK(J19),"",INT(0.08713*(305.5-(J19/$D$2))^1.85))</f>
        <v>541</v>
      </c>
      <c r="K20" s="63">
        <f>K19</f>
        <v>1662</v>
      </c>
    </row>
    <row r="21" spans="1:11" s="53" customFormat="1" ht="12.75" customHeight="1">
      <c r="A21" s="48">
        <f>A20+1</f>
        <v>8</v>
      </c>
      <c r="B21" s="49" t="s">
        <v>60</v>
      </c>
      <c r="C21" s="50" t="s">
        <v>61</v>
      </c>
      <c r="D21" s="51" t="s">
        <v>62</v>
      </c>
      <c r="E21" s="64" t="s">
        <v>86</v>
      </c>
      <c r="F21" s="59">
        <v>11.34</v>
      </c>
      <c r="G21" s="159">
        <v>3.98</v>
      </c>
      <c r="H21" s="59">
        <v>8.31</v>
      </c>
      <c r="I21" s="59">
        <v>1.23</v>
      </c>
      <c r="J21" s="60">
        <v>0.0023403935185185186</v>
      </c>
      <c r="K21" s="160">
        <f>SUM(F22:J22)</f>
        <v>1573</v>
      </c>
    </row>
    <row r="22" spans="1:11" s="53" customFormat="1" ht="12.75" customHeight="1">
      <c r="A22" s="54">
        <f>A21</f>
        <v>8</v>
      </c>
      <c r="B22" s="55"/>
      <c r="C22" s="56" t="s">
        <v>59</v>
      </c>
      <c r="D22" s="57"/>
      <c r="E22" s="57"/>
      <c r="F22" s="62">
        <f>IF(ISBLANK(F21),"",TRUNC(20.5173*(15.5-F21)^1.92))</f>
        <v>316</v>
      </c>
      <c r="G22" s="62">
        <f>IF(ISBLANK(G21),"",TRUNC(0.14354*(G21*100-220)^1.4))</f>
        <v>203</v>
      </c>
      <c r="H22" s="62">
        <f>IF(ISBLANK(H21),"",TRUNC(51.39*(H21-1.5)^1.05))</f>
        <v>385</v>
      </c>
      <c r="I22" s="62">
        <f>IF(ISBLANK(I21),"",TRUNC(0.8465*(I21*100-75)^1.42))</f>
        <v>206</v>
      </c>
      <c r="J22" s="62">
        <f>IF(ISBLANK(J21),"",INT(0.08713*(305.5-(J21/$D$2))^1.85))</f>
        <v>463</v>
      </c>
      <c r="K22" s="63">
        <f>K21</f>
        <v>1573</v>
      </c>
    </row>
    <row r="23" spans="1:11" s="53" customFormat="1" ht="12.75" customHeight="1">
      <c r="A23" s="48">
        <v>9</v>
      </c>
      <c r="B23" s="49" t="s">
        <v>121</v>
      </c>
      <c r="C23" s="50" t="s">
        <v>122</v>
      </c>
      <c r="D23" s="51">
        <v>38306</v>
      </c>
      <c r="E23" s="52" t="s">
        <v>156</v>
      </c>
      <c r="F23" s="59">
        <v>10.97</v>
      </c>
      <c r="G23" s="159">
        <v>4.13</v>
      </c>
      <c r="H23" s="59">
        <v>7.6</v>
      </c>
      <c r="I23" s="59">
        <v>1.29</v>
      </c>
      <c r="J23" s="60">
        <v>0.0025452546296296295</v>
      </c>
      <c r="K23" s="160">
        <f>SUM(F24:J24)</f>
        <v>1514</v>
      </c>
    </row>
    <row r="24" spans="1:11" s="53" customFormat="1" ht="12" customHeight="1">
      <c r="A24" s="54">
        <f>A23</f>
        <v>9</v>
      </c>
      <c r="B24" s="55"/>
      <c r="C24" s="56" t="s">
        <v>133</v>
      </c>
      <c r="D24" s="57"/>
      <c r="E24" s="58"/>
      <c r="F24" s="62">
        <f>IF(ISBLANK(F23),"",TRUNC(20.5173*(15.5-F23)^1.92))</f>
        <v>373</v>
      </c>
      <c r="G24" s="62">
        <f>IF(ISBLANK(G23),"",TRUNC(0.14354*(G23*100-220)^1.4))</f>
        <v>227</v>
      </c>
      <c r="H24" s="62">
        <f>IF(ISBLANK(H23),"",TRUNC(51.39*(H23-1.5)^1.05))</f>
        <v>343</v>
      </c>
      <c r="I24" s="62">
        <f>IF(ISBLANK(I23),"",TRUNC(0.8465*(I23*100-75)^1.42))</f>
        <v>244</v>
      </c>
      <c r="J24" s="62">
        <f>IF(ISBLANK(J23),"",INT(0.08713*(305.5-(J23/$D$2))^1.85))</f>
        <v>327</v>
      </c>
      <c r="K24" s="63">
        <f>K23</f>
        <v>1514</v>
      </c>
    </row>
    <row r="25" spans="1:11" s="53" customFormat="1" ht="12.75" customHeight="1">
      <c r="A25" s="48">
        <v>10</v>
      </c>
      <c r="B25" s="49" t="s">
        <v>81</v>
      </c>
      <c r="C25" s="50" t="s">
        <v>82</v>
      </c>
      <c r="D25" s="51" t="s">
        <v>83</v>
      </c>
      <c r="E25" s="64">
        <v>2</v>
      </c>
      <c r="F25" s="59">
        <v>11.79</v>
      </c>
      <c r="G25" s="159">
        <v>3.82</v>
      </c>
      <c r="H25" s="59">
        <v>7.81</v>
      </c>
      <c r="I25" s="59">
        <v>1.26</v>
      </c>
      <c r="J25" s="60">
        <v>0.0024478009259259258</v>
      </c>
      <c r="K25" s="160">
        <f>SUM(F26:J26)</f>
        <v>1400</v>
      </c>
    </row>
    <row r="26" spans="1:11" s="53" customFormat="1" ht="12.75" customHeight="1">
      <c r="A26" s="54">
        <f>A25</f>
        <v>10</v>
      </c>
      <c r="B26" s="55"/>
      <c r="C26" s="56" t="s">
        <v>59</v>
      </c>
      <c r="D26" s="57"/>
      <c r="E26" s="57"/>
      <c r="F26" s="62">
        <f>IF(ISBLANK(F25),"",TRUNC(20.5173*(15.5-F25)^1.92))</f>
        <v>254</v>
      </c>
      <c r="G26" s="62">
        <f>IF(ISBLANK(G25),"",TRUNC(0.14354*(G25*100-220)^1.4))</f>
        <v>177</v>
      </c>
      <c r="H26" s="62">
        <f>IF(ISBLANK(H25),"",TRUNC(51.39*(H25-1.5)^1.05))</f>
        <v>355</v>
      </c>
      <c r="I26" s="62">
        <f>IF(ISBLANK(I25),"",TRUNC(0.8465*(I25*100-75)^1.42))</f>
        <v>225</v>
      </c>
      <c r="J26" s="62">
        <f>IF(ISBLANK(J25),"",INT(0.08713*(305.5-(J25/$D$2))^1.85))</f>
        <v>389</v>
      </c>
      <c r="K26" s="63">
        <f>K25</f>
        <v>1400</v>
      </c>
    </row>
    <row r="27" spans="1:11" s="53" customFormat="1" ht="12.75" customHeight="1">
      <c r="A27" s="48">
        <v>11</v>
      </c>
      <c r="B27" s="49" t="s">
        <v>131</v>
      </c>
      <c r="C27" s="50" t="s">
        <v>132</v>
      </c>
      <c r="D27" s="51">
        <v>38349</v>
      </c>
      <c r="E27" s="52" t="s">
        <v>145</v>
      </c>
      <c r="F27" s="59">
        <v>11.52</v>
      </c>
      <c r="G27" s="159">
        <v>3.92</v>
      </c>
      <c r="H27" s="59">
        <v>7.13</v>
      </c>
      <c r="I27" s="59">
        <v>1.29</v>
      </c>
      <c r="J27" s="60">
        <v>0.0025203703703703703</v>
      </c>
      <c r="K27" s="160">
        <f>SUM(F28:J28)</f>
        <v>1385</v>
      </c>
    </row>
    <row r="28" spans="1:11" s="53" customFormat="1" ht="12.75" customHeight="1">
      <c r="A28" s="54">
        <f>A27</f>
        <v>11</v>
      </c>
      <c r="B28" s="55"/>
      <c r="C28" s="56" t="s">
        <v>134</v>
      </c>
      <c r="D28" s="57"/>
      <c r="E28" s="58"/>
      <c r="F28" s="62">
        <f>IF(ISBLANK(F27),"",TRUNC(20.5173*(15.5-F27)^1.92))</f>
        <v>291</v>
      </c>
      <c r="G28" s="62">
        <f>IF(ISBLANK(G27),"",TRUNC(0.14354*(G27*100-220)^1.4))</f>
        <v>193</v>
      </c>
      <c r="H28" s="62">
        <f>IF(ISBLANK(H27),"",TRUNC(51.39*(H27-1.5)^1.05))</f>
        <v>315</v>
      </c>
      <c r="I28" s="62">
        <f>IF(ISBLANK(I27),"",TRUNC(0.8465*(I27*100-75)^1.42))</f>
        <v>244</v>
      </c>
      <c r="J28" s="62">
        <f>IF(ISBLANK(J27),"",INT(0.08713*(305.5-(J27/$D$2))^1.85))</f>
        <v>342</v>
      </c>
      <c r="K28" s="63">
        <f>K27</f>
        <v>1385</v>
      </c>
    </row>
    <row r="29" spans="1:11" s="53" customFormat="1" ht="12.75" customHeight="1">
      <c r="A29" s="48">
        <f>A34+1</f>
        <v>15</v>
      </c>
      <c r="B29" s="49" t="s">
        <v>166</v>
      </c>
      <c r="C29" s="50" t="s">
        <v>167</v>
      </c>
      <c r="D29" s="51">
        <v>38097</v>
      </c>
      <c r="E29" s="52" t="s">
        <v>168</v>
      </c>
      <c r="F29" s="59">
        <v>10.12</v>
      </c>
      <c r="G29" s="159">
        <v>3.95</v>
      </c>
      <c r="H29" s="59">
        <v>5.9</v>
      </c>
      <c r="I29" s="59" t="s">
        <v>201</v>
      </c>
      <c r="J29" s="60">
        <v>0.0025091435185185186</v>
      </c>
      <c r="K29" s="160">
        <f>SUM(F30:J30)</f>
        <v>1309</v>
      </c>
    </row>
    <row r="30" spans="1:11" s="53" customFormat="1" ht="12.75" customHeight="1">
      <c r="A30" s="54">
        <f>A29</f>
        <v>15</v>
      </c>
      <c r="B30" s="55"/>
      <c r="C30" s="56" t="s">
        <v>175</v>
      </c>
      <c r="D30" s="57"/>
      <c r="E30" s="58"/>
      <c r="F30" s="62">
        <f>IF(ISBLANK(F29),"",TRUNC(20.5173*(15.5-F29)^1.92))</f>
        <v>519</v>
      </c>
      <c r="G30" s="62">
        <f>IF(ISBLANK(G29),"",TRUNC(0.14354*(G29*100-220)^1.4))</f>
        <v>198</v>
      </c>
      <c r="H30" s="62">
        <f>IF(ISBLANK(H29),"",TRUNC(51.39*(H29-1.5)^1.05))</f>
        <v>243</v>
      </c>
      <c r="I30" s="62"/>
      <c r="J30" s="62">
        <f>IF(ISBLANK(J29),"",INT(0.08713*(305.5-(J29/$D$2))^1.85))</f>
        <v>349</v>
      </c>
      <c r="K30" s="63">
        <f>K29</f>
        <v>1309</v>
      </c>
    </row>
    <row r="31" spans="1:11" s="53" customFormat="1" ht="12.75" customHeight="1">
      <c r="A31" s="48">
        <v>13</v>
      </c>
      <c r="B31" s="49" t="s">
        <v>107</v>
      </c>
      <c r="C31" s="50" t="s">
        <v>108</v>
      </c>
      <c r="D31" s="51">
        <v>38284</v>
      </c>
      <c r="E31" s="64" t="s">
        <v>109</v>
      </c>
      <c r="F31" s="59">
        <v>11.93</v>
      </c>
      <c r="G31" s="159">
        <v>3.95</v>
      </c>
      <c r="H31" s="59">
        <v>6.95</v>
      </c>
      <c r="I31" s="59">
        <v>1.35</v>
      </c>
      <c r="J31" s="60">
        <v>0.00269386574074074</v>
      </c>
      <c r="K31" s="160">
        <f>SUM(F32:J32)</f>
        <v>1263</v>
      </c>
    </row>
    <row r="32" spans="1:11" s="53" customFormat="1" ht="13.5" customHeight="1">
      <c r="A32" s="54">
        <f>A31</f>
        <v>13</v>
      </c>
      <c r="B32" s="55"/>
      <c r="C32" s="56" t="s">
        <v>105</v>
      </c>
      <c r="D32" s="57"/>
      <c r="E32" s="58"/>
      <c r="F32" s="62">
        <f>IF(ISBLANK(F31),"",TRUNC(20.5173*(15.5-F31)^1.92))</f>
        <v>236</v>
      </c>
      <c r="G32" s="62">
        <f>IF(ISBLANK(G31),"",TRUNC(0.14354*(G31*100-220)^1.4))</f>
        <v>198</v>
      </c>
      <c r="H32" s="62">
        <f>IF(ISBLANK(H31),"",TRUNC(51.39*(H31-1.5)^1.05))</f>
        <v>304</v>
      </c>
      <c r="I32" s="62">
        <f>IF(ISBLANK(I31),"",TRUNC(0.8465*(I31*100-75)^1.42))</f>
        <v>283</v>
      </c>
      <c r="J32" s="62">
        <f>IF(ISBLANK(J31),"",INT(0.08713*(305.5-(J31/$D$2))^1.85))</f>
        <v>242</v>
      </c>
      <c r="K32" s="63">
        <f>K31</f>
        <v>1263</v>
      </c>
    </row>
    <row r="33" spans="1:11" s="53" customFormat="1" ht="12.75" customHeight="1">
      <c r="A33" s="48">
        <v>14</v>
      </c>
      <c r="B33" s="49" t="s">
        <v>129</v>
      </c>
      <c r="C33" s="50" t="s">
        <v>130</v>
      </c>
      <c r="D33" s="51">
        <v>38175</v>
      </c>
      <c r="E33" s="52" t="s">
        <v>151</v>
      </c>
      <c r="F33" s="59">
        <v>11.18</v>
      </c>
      <c r="G33" s="159" t="s">
        <v>201</v>
      </c>
      <c r="H33" s="59">
        <v>8.33</v>
      </c>
      <c r="I33" s="59">
        <v>1.35</v>
      </c>
      <c r="J33" s="60">
        <v>0.002758101851851852</v>
      </c>
      <c r="K33" s="160">
        <f>SUM(F34:J34)</f>
        <v>1218</v>
      </c>
    </row>
    <row r="34" spans="1:11" s="53" customFormat="1" ht="12.75" customHeight="1">
      <c r="A34" s="54">
        <f>A33</f>
        <v>14</v>
      </c>
      <c r="B34" s="55"/>
      <c r="C34" s="56" t="s">
        <v>134</v>
      </c>
      <c r="D34" s="57"/>
      <c r="E34" s="58"/>
      <c r="F34" s="62">
        <f>IF(ISBLANK(F33),"",TRUNC(20.5173*(15.5-F33)^1.92))</f>
        <v>340</v>
      </c>
      <c r="G34" s="62"/>
      <c r="H34" s="62">
        <f>IF(ISBLANK(H33),"",TRUNC(51.39*(H33-1.5)^1.05))</f>
        <v>386</v>
      </c>
      <c r="I34" s="62">
        <f>IF(ISBLANK(I33),"",TRUNC(0.8465*(I33*100-75)^1.42))</f>
        <v>283</v>
      </c>
      <c r="J34" s="62">
        <f>IF(ISBLANK(J33),"",INT(0.08713*(305.5-(J33/$D$2))^1.85))</f>
        <v>209</v>
      </c>
      <c r="K34" s="63">
        <f>K33</f>
        <v>1218</v>
      </c>
    </row>
    <row r="35" spans="1:11" s="53" customFormat="1" ht="12.75" customHeight="1">
      <c r="A35" s="48">
        <v>15</v>
      </c>
      <c r="B35" s="49" t="s">
        <v>127</v>
      </c>
      <c r="C35" s="50" t="s">
        <v>128</v>
      </c>
      <c r="D35" s="51">
        <v>38035</v>
      </c>
      <c r="E35" s="52" t="s">
        <v>152</v>
      </c>
      <c r="F35" s="59">
        <v>12.25</v>
      </c>
      <c r="G35" s="159">
        <v>3.79</v>
      </c>
      <c r="H35" s="59">
        <v>5.95</v>
      </c>
      <c r="I35" s="59">
        <v>1.23</v>
      </c>
      <c r="J35" s="60">
        <v>0.002773263888888889</v>
      </c>
      <c r="K35" s="160">
        <f>SUM(F36:J36)</f>
        <v>1023</v>
      </c>
    </row>
    <row r="36" spans="1:11" s="53" customFormat="1" ht="13.5" customHeight="1">
      <c r="A36" s="54">
        <f>A35</f>
        <v>15</v>
      </c>
      <c r="B36" s="55"/>
      <c r="C36" s="56" t="s">
        <v>134</v>
      </c>
      <c r="D36" s="57"/>
      <c r="E36" s="58"/>
      <c r="F36" s="62">
        <f>IF(ISBLANK(F35),"",TRUNC(20.5173*(15.5-F35)^1.92))</f>
        <v>197</v>
      </c>
      <c r="G36" s="62">
        <f>IF(ISBLANK(G35),"",TRUNC(0.14354*(G35*100-220)^1.4))</f>
        <v>173</v>
      </c>
      <c r="H36" s="62">
        <f>IF(ISBLANK(H35),"",TRUNC(51.39*(H35-1.5)^1.05))</f>
        <v>246</v>
      </c>
      <c r="I36" s="62">
        <f>IF(ISBLANK(I35),"",TRUNC(0.8465*(I35*100-75)^1.42))</f>
        <v>206</v>
      </c>
      <c r="J36" s="62">
        <f>IF(ISBLANK(J35),"",INT(0.08713*(305.5-(J35/$D$2))^1.85))</f>
        <v>201</v>
      </c>
      <c r="K36" s="63">
        <f>K35</f>
        <v>1023</v>
      </c>
    </row>
    <row r="37" spans="1:11" ht="12.75" customHeight="1">
      <c r="A37" s="161"/>
      <c r="B37" s="162"/>
      <c r="C37" s="163"/>
      <c r="D37" s="164"/>
      <c r="E37" s="165"/>
      <c r="F37" s="166"/>
      <c r="G37" s="166"/>
      <c r="H37" s="166"/>
      <c r="I37" s="166"/>
      <c r="J37" s="166"/>
      <c r="K37" s="167"/>
    </row>
    <row r="38" ht="14.25">
      <c r="E38" s="168"/>
    </row>
  </sheetData>
  <sheetProtection/>
  <printOptions horizontalCentered="1"/>
  <pageMargins left="0.5511811023622047" right="0" top="0.5511811023622047" bottom="0" header="0.1574803149606299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0.57421875" style="0" customWidth="1"/>
    <col min="4" max="4" width="12.140625" style="0" customWidth="1"/>
    <col min="5" max="5" width="12.57421875" style="0" customWidth="1"/>
    <col min="6" max="6" width="7.28125" style="0" customWidth="1"/>
    <col min="7" max="7" width="7.57421875" style="0" customWidth="1"/>
    <col min="8" max="20" width="5.28125" style="0" customWidth="1"/>
    <col min="21" max="21" width="5.8515625" style="0" customWidth="1"/>
    <col min="22" max="22" width="18.28125" style="0" customWidth="1"/>
  </cols>
  <sheetData>
    <row r="1" spans="1:22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ht="5.25" customHeight="1">
      <c r="D2" s="5">
        <v>1.1574074074074073E-05</v>
      </c>
    </row>
    <row r="3" spans="1:22" s="47" customFormat="1" ht="15.75">
      <c r="A3" s="100" t="s">
        <v>15</v>
      </c>
      <c r="E3" s="102"/>
      <c r="F3" s="102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V3" s="104">
        <v>43159</v>
      </c>
    </row>
    <row r="4" ht="6" customHeight="1"/>
    <row r="5" ht="15.75">
      <c r="D5" s="47" t="s">
        <v>35</v>
      </c>
    </row>
    <row r="6" spans="1:22" s="23" customFormat="1" ht="15" customHeight="1">
      <c r="A6" s="25"/>
      <c r="C6" s="24"/>
      <c r="E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V6" s="27"/>
    </row>
    <row r="7" spans="3:22" s="26" customFormat="1" ht="11.25" customHeight="1">
      <c r="C7" s="28"/>
      <c r="H7" s="174" t="s">
        <v>31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29"/>
      <c r="V7" s="29"/>
    </row>
    <row r="8" spans="1:22" s="125" customFormat="1" ht="12.75">
      <c r="A8" s="136" t="s">
        <v>0</v>
      </c>
      <c r="B8" s="137" t="s">
        <v>19</v>
      </c>
      <c r="C8" s="138" t="s">
        <v>1</v>
      </c>
      <c r="D8" s="139" t="s">
        <v>2</v>
      </c>
      <c r="E8" s="136" t="s">
        <v>32</v>
      </c>
      <c r="F8" s="136" t="s">
        <v>20</v>
      </c>
      <c r="G8" s="141" t="s">
        <v>162</v>
      </c>
      <c r="H8" s="143" t="s">
        <v>202</v>
      </c>
      <c r="I8" s="143" t="s">
        <v>203</v>
      </c>
      <c r="J8" s="143" t="s">
        <v>204</v>
      </c>
      <c r="K8" s="143" t="s">
        <v>205</v>
      </c>
      <c r="L8" s="143" t="s">
        <v>206</v>
      </c>
      <c r="M8" s="143" t="s">
        <v>207</v>
      </c>
      <c r="N8" s="143" t="s">
        <v>208</v>
      </c>
      <c r="O8" s="143" t="s">
        <v>209</v>
      </c>
      <c r="P8" s="143" t="s">
        <v>210</v>
      </c>
      <c r="Q8" s="143" t="s">
        <v>211</v>
      </c>
      <c r="R8" s="143" t="s">
        <v>212</v>
      </c>
      <c r="S8" s="143" t="s">
        <v>213</v>
      </c>
      <c r="T8" s="143" t="s">
        <v>214</v>
      </c>
      <c r="U8" s="142" t="s">
        <v>33</v>
      </c>
      <c r="V8" s="140" t="s">
        <v>10</v>
      </c>
    </row>
    <row r="9" spans="1:22" s="31" customFormat="1" ht="18" customHeight="1">
      <c r="A9" s="130">
        <v>1</v>
      </c>
      <c r="B9" s="131" t="s">
        <v>136</v>
      </c>
      <c r="C9" s="120" t="s">
        <v>90</v>
      </c>
      <c r="D9" s="132" t="s">
        <v>91</v>
      </c>
      <c r="E9" s="57" t="s">
        <v>92</v>
      </c>
      <c r="F9" s="133" t="s">
        <v>148</v>
      </c>
      <c r="G9" s="134" t="s">
        <v>149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 t="s">
        <v>215</v>
      </c>
      <c r="U9" s="135">
        <v>1.48</v>
      </c>
      <c r="V9" s="133" t="s">
        <v>102</v>
      </c>
    </row>
    <row r="10" spans="1:22" s="31" customFormat="1" ht="18" customHeight="1">
      <c r="A10" s="30">
        <v>2</v>
      </c>
      <c r="B10" s="66" t="s">
        <v>154</v>
      </c>
      <c r="C10" s="70" t="s">
        <v>46</v>
      </c>
      <c r="D10" s="74" t="s">
        <v>47</v>
      </c>
      <c r="E10" s="51">
        <v>37858</v>
      </c>
      <c r="F10" s="67" t="s">
        <v>148</v>
      </c>
      <c r="G10" s="68" t="s">
        <v>149</v>
      </c>
      <c r="H10" s="123"/>
      <c r="I10" s="123"/>
      <c r="J10" s="123"/>
      <c r="K10" s="123"/>
      <c r="L10" s="123"/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 t="s">
        <v>215</v>
      </c>
      <c r="S10" s="123"/>
      <c r="T10" s="123"/>
      <c r="U10" s="123">
        <v>1.42</v>
      </c>
      <c r="V10" s="67" t="s">
        <v>48</v>
      </c>
    </row>
    <row r="11" spans="1:22" s="31" customFormat="1" ht="18" customHeight="1">
      <c r="A11" s="30">
        <v>3</v>
      </c>
      <c r="B11" s="37" t="s">
        <v>137</v>
      </c>
      <c r="C11" s="70" t="s">
        <v>93</v>
      </c>
      <c r="D11" s="74" t="s">
        <v>94</v>
      </c>
      <c r="E11" s="51" t="s">
        <v>95</v>
      </c>
      <c r="F11" s="67" t="s">
        <v>148</v>
      </c>
      <c r="G11" s="68" t="s">
        <v>149</v>
      </c>
      <c r="H11" s="123">
        <v>0</v>
      </c>
      <c r="I11" s="123">
        <v>0</v>
      </c>
      <c r="J11" s="123" t="s">
        <v>216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 t="s">
        <v>216</v>
      </c>
      <c r="Q11" s="123" t="s">
        <v>215</v>
      </c>
      <c r="R11" s="123"/>
      <c r="S11" s="123"/>
      <c r="T11" s="123"/>
      <c r="U11" s="123">
        <v>1.39</v>
      </c>
      <c r="V11" s="67" t="s">
        <v>102</v>
      </c>
    </row>
    <row r="12" spans="1:22" s="31" customFormat="1" ht="18" customHeight="1">
      <c r="A12" s="30">
        <v>4</v>
      </c>
      <c r="B12" s="66" t="s">
        <v>179</v>
      </c>
      <c r="C12" s="71" t="s">
        <v>43</v>
      </c>
      <c r="D12" s="75" t="s">
        <v>44</v>
      </c>
      <c r="E12" s="72">
        <v>37813</v>
      </c>
      <c r="F12" s="67" t="s">
        <v>148</v>
      </c>
      <c r="G12" s="68" t="s">
        <v>149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 t="s">
        <v>217</v>
      </c>
      <c r="N12" s="123" t="s">
        <v>216</v>
      </c>
      <c r="O12" s="123">
        <v>0</v>
      </c>
      <c r="P12" s="123" t="s">
        <v>215</v>
      </c>
      <c r="Q12" s="123"/>
      <c r="R12" s="123"/>
      <c r="S12" s="123"/>
      <c r="T12" s="123"/>
      <c r="U12" s="123">
        <v>1.36</v>
      </c>
      <c r="V12" s="67" t="s">
        <v>45</v>
      </c>
    </row>
    <row r="13" spans="1:22" s="31" customFormat="1" ht="18" customHeight="1">
      <c r="A13" s="30">
        <v>5</v>
      </c>
      <c r="B13" s="37" t="s">
        <v>156</v>
      </c>
      <c r="C13" s="70" t="s">
        <v>51</v>
      </c>
      <c r="D13" s="74" t="s">
        <v>52</v>
      </c>
      <c r="E13" s="51">
        <v>37947</v>
      </c>
      <c r="F13" s="67" t="s">
        <v>148</v>
      </c>
      <c r="G13" s="68" t="s">
        <v>149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 t="s">
        <v>217</v>
      </c>
      <c r="N13" s="123">
        <v>0</v>
      </c>
      <c r="O13" s="123" t="s">
        <v>215</v>
      </c>
      <c r="P13" s="123"/>
      <c r="Q13" s="123"/>
      <c r="R13" s="123"/>
      <c r="S13" s="123"/>
      <c r="T13" s="123"/>
      <c r="U13" s="123">
        <v>1.33</v>
      </c>
      <c r="V13" s="67" t="s">
        <v>48</v>
      </c>
    </row>
    <row r="14" spans="1:22" s="31" customFormat="1" ht="18" customHeight="1">
      <c r="A14" s="30">
        <v>6</v>
      </c>
      <c r="B14" s="37" t="s">
        <v>152</v>
      </c>
      <c r="C14" s="80" t="s">
        <v>113</v>
      </c>
      <c r="D14" s="74" t="s">
        <v>114</v>
      </c>
      <c r="E14" s="51">
        <v>37710</v>
      </c>
      <c r="F14" s="67" t="s">
        <v>148</v>
      </c>
      <c r="G14" s="68" t="s">
        <v>149</v>
      </c>
      <c r="H14" s="123">
        <v>0</v>
      </c>
      <c r="I14" s="123">
        <v>0</v>
      </c>
      <c r="J14" s="123" t="s">
        <v>216</v>
      </c>
      <c r="K14" s="123">
        <v>0</v>
      </c>
      <c r="L14" s="123">
        <v>0</v>
      </c>
      <c r="M14" s="123" t="s">
        <v>217</v>
      </c>
      <c r="N14" s="123" t="s">
        <v>216</v>
      </c>
      <c r="O14" s="123" t="s">
        <v>215</v>
      </c>
      <c r="P14" s="123"/>
      <c r="Q14" s="123"/>
      <c r="R14" s="123"/>
      <c r="S14" s="123"/>
      <c r="T14" s="123"/>
      <c r="U14" s="123">
        <v>1.33</v>
      </c>
      <c r="V14" s="67" t="s">
        <v>133</v>
      </c>
    </row>
    <row r="15" spans="1:22" s="31" customFormat="1" ht="18" customHeight="1">
      <c r="A15" s="30">
        <v>7</v>
      </c>
      <c r="B15" s="37" t="s">
        <v>161</v>
      </c>
      <c r="C15" s="71" t="s">
        <v>72</v>
      </c>
      <c r="D15" s="75" t="s">
        <v>73</v>
      </c>
      <c r="E15" s="72" t="s">
        <v>74</v>
      </c>
      <c r="F15" s="67" t="s">
        <v>148</v>
      </c>
      <c r="G15" s="68" t="s">
        <v>149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 t="s">
        <v>215</v>
      </c>
      <c r="O15" s="123"/>
      <c r="P15" s="123"/>
      <c r="Q15" s="123"/>
      <c r="R15" s="123"/>
      <c r="S15" s="123"/>
      <c r="T15" s="123"/>
      <c r="U15" s="124" t="s">
        <v>207</v>
      </c>
      <c r="V15" s="67" t="s">
        <v>59</v>
      </c>
    </row>
    <row r="16" spans="1:22" s="31" customFormat="1" ht="18" customHeight="1">
      <c r="A16" s="30">
        <v>7</v>
      </c>
      <c r="B16" s="37" t="s">
        <v>135</v>
      </c>
      <c r="C16" s="70" t="s">
        <v>87</v>
      </c>
      <c r="D16" s="74" t="s">
        <v>88</v>
      </c>
      <c r="E16" s="51" t="s">
        <v>89</v>
      </c>
      <c r="F16" s="67" t="s">
        <v>148</v>
      </c>
      <c r="G16" s="68" t="s">
        <v>149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 t="s">
        <v>215</v>
      </c>
      <c r="O16" s="123"/>
      <c r="P16" s="123"/>
      <c r="Q16" s="123"/>
      <c r="R16" s="123"/>
      <c r="S16" s="123"/>
      <c r="T16" s="123"/>
      <c r="U16" s="124" t="s">
        <v>207</v>
      </c>
      <c r="V16" s="67" t="s">
        <v>102</v>
      </c>
    </row>
    <row r="17" spans="1:22" s="31" customFormat="1" ht="18" customHeight="1">
      <c r="A17" s="30">
        <v>9</v>
      </c>
      <c r="B17" s="37" t="s">
        <v>160</v>
      </c>
      <c r="C17" s="70" t="s">
        <v>69</v>
      </c>
      <c r="D17" s="74" t="s">
        <v>70</v>
      </c>
      <c r="E17" s="51" t="s">
        <v>71</v>
      </c>
      <c r="F17" s="67" t="s">
        <v>148</v>
      </c>
      <c r="G17" s="68" t="s">
        <v>149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 t="s">
        <v>215</v>
      </c>
      <c r="N17" s="123"/>
      <c r="O17" s="123"/>
      <c r="P17" s="123"/>
      <c r="Q17" s="123"/>
      <c r="R17" s="123"/>
      <c r="S17" s="123"/>
      <c r="T17" s="123"/>
      <c r="U17" s="123">
        <v>1.27</v>
      </c>
      <c r="V17" s="67" t="s">
        <v>59</v>
      </c>
    </row>
    <row r="18" spans="1:22" s="31" customFormat="1" ht="18" customHeight="1">
      <c r="A18" s="30">
        <v>9</v>
      </c>
      <c r="B18" s="37" t="s">
        <v>84</v>
      </c>
      <c r="C18" s="71" t="s">
        <v>66</v>
      </c>
      <c r="D18" s="75" t="s">
        <v>67</v>
      </c>
      <c r="E18" s="72" t="s">
        <v>68</v>
      </c>
      <c r="F18" s="67" t="s">
        <v>148</v>
      </c>
      <c r="G18" s="68" t="s">
        <v>149</v>
      </c>
      <c r="H18" s="123" t="s">
        <v>216</v>
      </c>
      <c r="I18" s="123">
        <v>0</v>
      </c>
      <c r="J18" s="123">
        <v>0</v>
      </c>
      <c r="K18" s="123">
        <v>0</v>
      </c>
      <c r="L18" s="123">
        <v>0</v>
      </c>
      <c r="M18" s="123" t="s">
        <v>215</v>
      </c>
      <c r="N18" s="123"/>
      <c r="O18" s="123"/>
      <c r="P18" s="123"/>
      <c r="Q18" s="123"/>
      <c r="R18" s="123"/>
      <c r="S18" s="123"/>
      <c r="T18" s="123"/>
      <c r="U18" s="123">
        <v>1.27</v>
      </c>
      <c r="V18" s="67" t="s">
        <v>59</v>
      </c>
    </row>
    <row r="19" spans="1:22" s="31" customFormat="1" ht="18" customHeight="1">
      <c r="A19" s="30">
        <v>11</v>
      </c>
      <c r="B19" s="37" t="s">
        <v>151</v>
      </c>
      <c r="C19" s="70" t="s">
        <v>125</v>
      </c>
      <c r="D19" s="74" t="s">
        <v>126</v>
      </c>
      <c r="E19" s="51">
        <v>38237</v>
      </c>
      <c r="F19" s="67" t="s">
        <v>148</v>
      </c>
      <c r="G19" s="68" t="s">
        <v>149</v>
      </c>
      <c r="H19" s="123">
        <v>0</v>
      </c>
      <c r="I19" s="123">
        <v>0</v>
      </c>
      <c r="J19" s="123">
        <v>0</v>
      </c>
      <c r="K19" s="123" t="s">
        <v>216</v>
      </c>
      <c r="L19" s="123">
        <v>0</v>
      </c>
      <c r="M19" s="123" t="s">
        <v>215</v>
      </c>
      <c r="N19" s="123"/>
      <c r="O19" s="123"/>
      <c r="P19" s="123"/>
      <c r="Q19" s="123"/>
      <c r="R19" s="123"/>
      <c r="S19" s="123"/>
      <c r="T19" s="123"/>
      <c r="U19" s="123">
        <v>1.27</v>
      </c>
      <c r="V19" s="67" t="s">
        <v>134</v>
      </c>
    </row>
    <row r="20" spans="1:22" s="31" customFormat="1" ht="18" customHeight="1">
      <c r="A20" s="30">
        <v>12</v>
      </c>
      <c r="B20" s="37" t="s">
        <v>157</v>
      </c>
      <c r="C20" s="71" t="s">
        <v>55</v>
      </c>
      <c r="D20" s="75" t="s">
        <v>56</v>
      </c>
      <c r="E20" s="72">
        <v>38072</v>
      </c>
      <c r="F20" s="67" t="s">
        <v>148</v>
      </c>
      <c r="G20" s="68" t="s">
        <v>149</v>
      </c>
      <c r="H20" s="123">
        <v>0</v>
      </c>
      <c r="I20" s="123">
        <v>0</v>
      </c>
      <c r="J20" s="123">
        <v>0</v>
      </c>
      <c r="K20" s="123" t="s">
        <v>216</v>
      </c>
      <c r="L20" s="123" t="s">
        <v>215</v>
      </c>
      <c r="M20" s="123"/>
      <c r="N20" s="123"/>
      <c r="O20" s="123"/>
      <c r="P20" s="123"/>
      <c r="Q20" s="123"/>
      <c r="R20" s="123"/>
      <c r="S20" s="123"/>
      <c r="T20" s="123"/>
      <c r="U20" s="123">
        <v>1.24</v>
      </c>
      <c r="V20" s="67" t="s">
        <v>48</v>
      </c>
    </row>
    <row r="21" spans="1:22" s="31" customFormat="1" ht="18" customHeight="1">
      <c r="A21" s="30">
        <v>13</v>
      </c>
      <c r="B21" s="37" t="s">
        <v>42</v>
      </c>
      <c r="C21" s="70" t="s">
        <v>78</v>
      </c>
      <c r="D21" s="74" t="s">
        <v>79</v>
      </c>
      <c r="E21" s="51" t="s">
        <v>80</v>
      </c>
      <c r="F21" s="67" t="s">
        <v>148</v>
      </c>
      <c r="G21" s="68" t="s">
        <v>149</v>
      </c>
      <c r="H21" s="123" t="s">
        <v>216</v>
      </c>
      <c r="I21" s="123">
        <v>0</v>
      </c>
      <c r="J21" s="123">
        <v>0</v>
      </c>
      <c r="K21" s="123" t="s">
        <v>216</v>
      </c>
      <c r="L21" s="123" t="s">
        <v>215</v>
      </c>
      <c r="M21" s="123"/>
      <c r="N21" s="123"/>
      <c r="O21" s="123"/>
      <c r="P21" s="123"/>
      <c r="Q21" s="123"/>
      <c r="R21" s="123"/>
      <c r="S21" s="123"/>
      <c r="T21" s="123"/>
      <c r="U21" s="123">
        <v>1.24</v>
      </c>
      <c r="V21" s="67" t="s">
        <v>59</v>
      </c>
    </row>
    <row r="22" spans="1:22" s="31" customFormat="1" ht="18" customHeight="1">
      <c r="A22" s="30">
        <v>14</v>
      </c>
      <c r="B22" s="66" t="s">
        <v>158</v>
      </c>
      <c r="C22" s="71" t="s">
        <v>57</v>
      </c>
      <c r="D22" s="75" t="s">
        <v>58</v>
      </c>
      <c r="E22" s="72">
        <v>38194</v>
      </c>
      <c r="F22" s="67" t="s">
        <v>148</v>
      </c>
      <c r="G22" s="68" t="s">
        <v>149</v>
      </c>
      <c r="H22" s="123" t="s">
        <v>216</v>
      </c>
      <c r="I22" s="123" t="s">
        <v>216</v>
      </c>
      <c r="J22" s="123">
        <v>0</v>
      </c>
      <c r="K22" s="123" t="s">
        <v>215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>
        <v>1.21</v>
      </c>
      <c r="V22" s="67" t="s">
        <v>59</v>
      </c>
    </row>
    <row r="23" spans="1:22" s="31" customFormat="1" ht="18" customHeight="1">
      <c r="A23" s="30">
        <v>15</v>
      </c>
      <c r="B23" s="37" t="s">
        <v>150</v>
      </c>
      <c r="C23" s="70" t="s">
        <v>123</v>
      </c>
      <c r="D23" s="74" t="s">
        <v>124</v>
      </c>
      <c r="E23" s="51">
        <v>38186</v>
      </c>
      <c r="F23" s="67" t="s">
        <v>148</v>
      </c>
      <c r="G23" s="68" t="s">
        <v>149</v>
      </c>
      <c r="H23" s="123">
        <v>0</v>
      </c>
      <c r="I23" s="123" t="s">
        <v>216</v>
      </c>
      <c r="J23" s="123" t="s">
        <v>216</v>
      </c>
      <c r="K23" s="123" t="s">
        <v>215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>
        <v>1.21</v>
      </c>
      <c r="V23" s="67" t="s">
        <v>134</v>
      </c>
    </row>
    <row r="24" spans="1:22" s="31" customFormat="1" ht="18" customHeight="1">
      <c r="A24" s="30">
        <v>16</v>
      </c>
      <c r="B24" s="37" t="s">
        <v>106</v>
      </c>
      <c r="C24" s="70" t="s">
        <v>103</v>
      </c>
      <c r="D24" s="74" t="s">
        <v>104</v>
      </c>
      <c r="E24" s="51">
        <v>38453</v>
      </c>
      <c r="F24" s="67" t="s">
        <v>148</v>
      </c>
      <c r="G24" s="68" t="s">
        <v>149</v>
      </c>
      <c r="H24" s="123">
        <v>0</v>
      </c>
      <c r="I24" s="123">
        <v>0</v>
      </c>
      <c r="J24" s="123" t="s">
        <v>215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>
        <v>1.18</v>
      </c>
      <c r="V24" s="67" t="s">
        <v>105</v>
      </c>
    </row>
    <row r="25" spans="1:22" s="31" customFormat="1" ht="18" customHeight="1">
      <c r="A25" s="30">
        <v>17</v>
      </c>
      <c r="B25" s="37" t="s">
        <v>85</v>
      </c>
      <c r="C25" s="71" t="s">
        <v>75</v>
      </c>
      <c r="D25" s="75" t="s">
        <v>76</v>
      </c>
      <c r="E25" s="72" t="s">
        <v>77</v>
      </c>
      <c r="F25" s="67" t="s">
        <v>148</v>
      </c>
      <c r="G25" s="68" t="s">
        <v>149</v>
      </c>
      <c r="H25" s="123" t="s">
        <v>216</v>
      </c>
      <c r="I25" s="123">
        <v>0</v>
      </c>
      <c r="J25" s="123" t="s">
        <v>215</v>
      </c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>
        <v>1.18</v>
      </c>
      <c r="V25" s="67" t="s">
        <v>59</v>
      </c>
    </row>
    <row r="26" spans="1:22" s="31" customFormat="1" ht="18" customHeight="1">
      <c r="A26" s="30">
        <v>18</v>
      </c>
      <c r="B26" s="37" t="s">
        <v>174</v>
      </c>
      <c r="C26" s="71" t="s">
        <v>172</v>
      </c>
      <c r="D26" s="75" t="s">
        <v>173</v>
      </c>
      <c r="E26" s="72" t="s">
        <v>176</v>
      </c>
      <c r="F26" s="67" t="s">
        <v>148</v>
      </c>
      <c r="G26" s="68" t="s">
        <v>149</v>
      </c>
      <c r="H26" s="123" t="s">
        <v>217</v>
      </c>
      <c r="I26" s="123" t="s">
        <v>216</v>
      </c>
      <c r="J26" s="123" t="s">
        <v>215</v>
      </c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>
        <v>1.18</v>
      </c>
      <c r="V26" s="22" t="s">
        <v>175</v>
      </c>
    </row>
    <row r="27" spans="1:22" s="31" customFormat="1" ht="18" customHeight="1">
      <c r="A27" s="30"/>
      <c r="B27" s="37" t="s">
        <v>145</v>
      </c>
      <c r="C27" s="70" t="s">
        <v>110</v>
      </c>
      <c r="D27" s="74" t="s">
        <v>111</v>
      </c>
      <c r="E27" s="51">
        <v>38210</v>
      </c>
      <c r="F27" s="67" t="s">
        <v>148</v>
      </c>
      <c r="G27" s="68" t="s">
        <v>149</v>
      </c>
      <c r="H27" s="123" t="s">
        <v>215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 t="s">
        <v>201</v>
      </c>
      <c r="V27" s="67" t="s">
        <v>112</v>
      </c>
    </row>
    <row r="28" spans="1:22" s="31" customFormat="1" ht="18" customHeight="1">
      <c r="A28" s="30"/>
      <c r="B28" s="37" t="s">
        <v>155</v>
      </c>
      <c r="C28" s="71" t="s">
        <v>49</v>
      </c>
      <c r="D28" s="75" t="s">
        <v>50</v>
      </c>
      <c r="E28" s="72">
        <v>37750</v>
      </c>
      <c r="F28" s="67" t="s">
        <v>148</v>
      </c>
      <c r="G28" s="68" t="s">
        <v>149</v>
      </c>
      <c r="H28" s="123" t="s">
        <v>215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 t="s">
        <v>201</v>
      </c>
      <c r="V28" s="67" t="s">
        <v>48</v>
      </c>
    </row>
  </sheetData>
  <sheetProtection/>
  <mergeCells count="2">
    <mergeCell ref="H7:T7"/>
    <mergeCell ref="A1:V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2" width="4.00390625" style="0" customWidth="1"/>
    <col min="3" max="3" width="7.8515625" style="0" customWidth="1"/>
    <col min="4" max="4" width="10.8515625" style="0" customWidth="1"/>
    <col min="5" max="5" width="11.140625" style="0" customWidth="1"/>
    <col min="7" max="7" width="7.00390625" style="0" customWidth="1"/>
    <col min="8" max="8" width="6.8515625" style="0" customWidth="1"/>
    <col min="9" max="10" width="5.421875" style="0" customWidth="1"/>
    <col min="11" max="11" width="7.57421875" style="0" customWidth="1"/>
    <col min="12" max="12" width="20.57421875" style="0" customWidth="1"/>
  </cols>
  <sheetData>
    <row r="1" spans="1:12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ht="5.25" customHeight="1">
      <c r="D2" s="5">
        <v>1.1574074074074073E-05</v>
      </c>
    </row>
    <row r="3" spans="1:12" ht="15.75">
      <c r="A3" s="47" t="s">
        <v>15</v>
      </c>
      <c r="E3" s="4"/>
      <c r="F3" s="4"/>
      <c r="G3" s="3"/>
      <c r="H3" s="7"/>
      <c r="L3" s="7">
        <v>43159</v>
      </c>
    </row>
    <row r="5" ht="4.5" customHeight="1"/>
    <row r="6" ht="15.75">
      <c r="D6" s="47" t="s">
        <v>297</v>
      </c>
    </row>
    <row r="8" spans="5:11" s="23" customFormat="1" ht="12.75">
      <c r="E8" s="32"/>
      <c r="F8" s="33"/>
      <c r="G8" s="33"/>
      <c r="H8" s="177" t="s">
        <v>37</v>
      </c>
      <c r="I8" s="178"/>
      <c r="J8" s="179"/>
      <c r="K8" s="34"/>
    </row>
    <row r="9" spans="1:12" s="91" customFormat="1" ht="16.5" customHeight="1">
      <c r="A9" s="81" t="s">
        <v>0</v>
      </c>
      <c r="B9" s="82" t="s">
        <v>19</v>
      </c>
      <c r="C9" s="83" t="s">
        <v>1</v>
      </c>
      <c r="D9" s="84" t="s">
        <v>2</v>
      </c>
      <c r="E9" s="85" t="s">
        <v>32</v>
      </c>
      <c r="F9" s="86" t="s">
        <v>20</v>
      </c>
      <c r="G9" s="86" t="s">
        <v>162</v>
      </c>
      <c r="H9" s="88">
        <v>1</v>
      </c>
      <c r="I9" s="88">
        <v>2</v>
      </c>
      <c r="J9" s="88">
        <v>3</v>
      </c>
      <c r="K9" s="89" t="s">
        <v>29</v>
      </c>
      <c r="L9" s="82" t="s">
        <v>10</v>
      </c>
    </row>
    <row r="10" spans="1:12" s="36" customFormat="1" ht="18" customHeight="1">
      <c r="A10" s="30">
        <v>1</v>
      </c>
      <c r="B10" s="66" t="s">
        <v>154</v>
      </c>
      <c r="C10" s="70" t="s">
        <v>46</v>
      </c>
      <c r="D10" s="74" t="s">
        <v>47</v>
      </c>
      <c r="E10" s="51">
        <v>37858</v>
      </c>
      <c r="F10" s="67" t="s">
        <v>148</v>
      </c>
      <c r="G10" s="68" t="s">
        <v>149</v>
      </c>
      <c r="H10" s="65" t="s">
        <v>224</v>
      </c>
      <c r="I10" s="65"/>
      <c r="J10" s="65"/>
      <c r="K10" s="65" t="s">
        <v>224</v>
      </c>
      <c r="L10" s="67" t="s">
        <v>48</v>
      </c>
    </row>
    <row r="11" spans="1:12" s="36" customFormat="1" ht="18" customHeight="1">
      <c r="A11" s="30">
        <v>2</v>
      </c>
      <c r="B11" s="37" t="s">
        <v>136</v>
      </c>
      <c r="C11" s="71" t="s">
        <v>90</v>
      </c>
      <c r="D11" s="75" t="s">
        <v>91</v>
      </c>
      <c r="E11" s="72" t="s">
        <v>92</v>
      </c>
      <c r="F11" s="67" t="s">
        <v>148</v>
      </c>
      <c r="G11" s="68" t="s">
        <v>149</v>
      </c>
      <c r="H11" s="65" t="s">
        <v>229</v>
      </c>
      <c r="I11" s="65"/>
      <c r="J11" s="65"/>
      <c r="K11" s="65" t="s">
        <v>229</v>
      </c>
      <c r="L11" s="67" t="s">
        <v>102</v>
      </c>
    </row>
    <row r="12" spans="1:12" s="36" customFormat="1" ht="18" customHeight="1">
      <c r="A12" s="30">
        <v>3</v>
      </c>
      <c r="B12" s="37" t="s">
        <v>150</v>
      </c>
      <c r="C12" s="70" t="s">
        <v>123</v>
      </c>
      <c r="D12" s="74" t="s">
        <v>124</v>
      </c>
      <c r="E12" s="51">
        <v>38186</v>
      </c>
      <c r="F12" s="67" t="s">
        <v>148</v>
      </c>
      <c r="G12" s="68" t="s">
        <v>149</v>
      </c>
      <c r="H12" s="65" t="s">
        <v>232</v>
      </c>
      <c r="I12" s="65"/>
      <c r="J12" s="65"/>
      <c r="K12" s="65" t="s">
        <v>232</v>
      </c>
      <c r="L12" s="67" t="s">
        <v>134</v>
      </c>
    </row>
    <row r="13" spans="1:12" s="36" customFormat="1" ht="18" customHeight="1">
      <c r="A13" s="30">
        <v>4</v>
      </c>
      <c r="B13" s="66" t="s">
        <v>179</v>
      </c>
      <c r="C13" s="70" t="s">
        <v>43</v>
      </c>
      <c r="D13" s="74" t="s">
        <v>44</v>
      </c>
      <c r="E13" s="51">
        <v>37813</v>
      </c>
      <c r="F13" s="67" t="s">
        <v>148</v>
      </c>
      <c r="G13" s="68" t="s">
        <v>149</v>
      </c>
      <c r="H13" s="65">
        <v>8.51</v>
      </c>
      <c r="I13" s="65"/>
      <c r="J13" s="65"/>
      <c r="K13" s="65">
        <v>8.51</v>
      </c>
      <c r="L13" s="67" t="s">
        <v>45</v>
      </c>
    </row>
    <row r="14" spans="1:12" s="36" customFormat="1" ht="18" customHeight="1">
      <c r="A14" s="30">
        <v>5</v>
      </c>
      <c r="B14" s="37" t="s">
        <v>42</v>
      </c>
      <c r="C14" s="71" t="s">
        <v>78</v>
      </c>
      <c r="D14" s="75" t="s">
        <v>79</v>
      </c>
      <c r="E14" s="72" t="s">
        <v>80</v>
      </c>
      <c r="F14" s="67" t="s">
        <v>148</v>
      </c>
      <c r="G14" s="68" t="s">
        <v>149</v>
      </c>
      <c r="H14" s="65" t="s">
        <v>235</v>
      </c>
      <c r="I14" s="65"/>
      <c r="J14" s="65"/>
      <c r="K14" s="65" t="s">
        <v>235</v>
      </c>
      <c r="L14" s="67" t="s">
        <v>59</v>
      </c>
    </row>
    <row r="15" spans="1:12" s="36" customFormat="1" ht="18" customHeight="1">
      <c r="A15" s="30">
        <v>6</v>
      </c>
      <c r="B15" s="37" t="s">
        <v>157</v>
      </c>
      <c r="C15" s="70" t="s">
        <v>55</v>
      </c>
      <c r="D15" s="74" t="s">
        <v>56</v>
      </c>
      <c r="E15" s="51">
        <v>38072</v>
      </c>
      <c r="F15" s="67" t="s">
        <v>148</v>
      </c>
      <c r="G15" s="68" t="s">
        <v>149</v>
      </c>
      <c r="H15" s="65" t="s">
        <v>230</v>
      </c>
      <c r="I15" s="65"/>
      <c r="J15" s="65"/>
      <c r="K15" s="65" t="s">
        <v>230</v>
      </c>
      <c r="L15" s="67" t="s">
        <v>48</v>
      </c>
    </row>
    <row r="16" spans="1:12" s="36" customFormat="1" ht="18" customHeight="1">
      <c r="A16" s="30">
        <v>7</v>
      </c>
      <c r="B16" s="37" t="s">
        <v>161</v>
      </c>
      <c r="C16" s="70" t="s">
        <v>72</v>
      </c>
      <c r="D16" s="74" t="s">
        <v>73</v>
      </c>
      <c r="E16" s="51" t="s">
        <v>74</v>
      </c>
      <c r="F16" s="67" t="s">
        <v>148</v>
      </c>
      <c r="G16" s="68" t="s">
        <v>149</v>
      </c>
      <c r="H16" s="65" t="s">
        <v>226</v>
      </c>
      <c r="I16" s="65"/>
      <c r="J16" s="65"/>
      <c r="K16" s="65" t="s">
        <v>226</v>
      </c>
      <c r="L16" s="67" t="s">
        <v>59</v>
      </c>
    </row>
    <row r="17" spans="1:12" s="36" customFormat="1" ht="18" customHeight="1">
      <c r="A17" s="30">
        <v>8</v>
      </c>
      <c r="B17" s="37" t="s">
        <v>174</v>
      </c>
      <c r="C17" s="71" t="s">
        <v>172</v>
      </c>
      <c r="D17" s="75" t="s">
        <v>173</v>
      </c>
      <c r="E17" s="72" t="s">
        <v>176</v>
      </c>
      <c r="F17" s="67" t="s">
        <v>148</v>
      </c>
      <c r="G17" s="68" t="s">
        <v>149</v>
      </c>
      <c r="H17" s="65" t="s">
        <v>228</v>
      </c>
      <c r="I17" s="65"/>
      <c r="J17" s="65"/>
      <c r="K17" s="65" t="s">
        <v>228</v>
      </c>
      <c r="L17" s="67" t="s">
        <v>175</v>
      </c>
    </row>
    <row r="18" spans="1:12" s="36" customFormat="1" ht="18" customHeight="1">
      <c r="A18" s="30">
        <v>9</v>
      </c>
      <c r="B18" s="37" t="s">
        <v>152</v>
      </c>
      <c r="C18" s="80" t="s">
        <v>113</v>
      </c>
      <c r="D18" s="74" t="s">
        <v>114</v>
      </c>
      <c r="E18" s="51">
        <v>37710</v>
      </c>
      <c r="F18" s="67" t="s">
        <v>148</v>
      </c>
      <c r="G18" s="68" t="s">
        <v>149</v>
      </c>
      <c r="H18" s="65" t="s">
        <v>222</v>
      </c>
      <c r="I18" s="65"/>
      <c r="J18" s="65"/>
      <c r="K18" s="65" t="s">
        <v>222</v>
      </c>
      <c r="L18" s="67" t="s">
        <v>133</v>
      </c>
    </row>
    <row r="19" spans="1:12" s="36" customFormat="1" ht="18" customHeight="1">
      <c r="A19" s="30">
        <v>10</v>
      </c>
      <c r="B19" s="66" t="s">
        <v>158</v>
      </c>
      <c r="C19" s="70" t="s">
        <v>57</v>
      </c>
      <c r="D19" s="74" t="s">
        <v>58</v>
      </c>
      <c r="E19" s="51">
        <v>38194</v>
      </c>
      <c r="F19" s="67" t="s">
        <v>148</v>
      </c>
      <c r="G19" s="68" t="s">
        <v>149</v>
      </c>
      <c r="H19" s="65" t="s">
        <v>233</v>
      </c>
      <c r="I19" s="65"/>
      <c r="J19" s="65"/>
      <c r="K19" s="65" t="s">
        <v>233</v>
      </c>
      <c r="L19" s="67" t="s">
        <v>59</v>
      </c>
    </row>
    <row r="20" spans="1:12" s="31" customFormat="1" ht="18" customHeight="1">
      <c r="A20" s="30">
        <v>11</v>
      </c>
      <c r="B20" s="37" t="s">
        <v>156</v>
      </c>
      <c r="C20" s="71" t="s">
        <v>51</v>
      </c>
      <c r="D20" s="75" t="s">
        <v>52</v>
      </c>
      <c r="E20" s="72">
        <v>37947</v>
      </c>
      <c r="F20" s="67" t="s">
        <v>148</v>
      </c>
      <c r="G20" s="68" t="s">
        <v>149</v>
      </c>
      <c r="H20" s="65" t="s">
        <v>225</v>
      </c>
      <c r="I20" s="65"/>
      <c r="J20" s="65"/>
      <c r="K20" s="65" t="s">
        <v>225</v>
      </c>
      <c r="L20" s="67" t="s">
        <v>48</v>
      </c>
    </row>
    <row r="21" spans="1:12" s="36" customFormat="1" ht="18" customHeight="1">
      <c r="A21" s="30">
        <v>12</v>
      </c>
      <c r="B21" s="37" t="s">
        <v>106</v>
      </c>
      <c r="C21" s="71" t="s">
        <v>103</v>
      </c>
      <c r="D21" s="75" t="s">
        <v>104</v>
      </c>
      <c r="E21" s="72">
        <v>38453</v>
      </c>
      <c r="F21" s="67" t="s">
        <v>148</v>
      </c>
      <c r="G21" s="68" t="s">
        <v>149</v>
      </c>
      <c r="H21" s="65" t="s">
        <v>234</v>
      </c>
      <c r="I21" s="65"/>
      <c r="J21" s="65"/>
      <c r="K21" s="65" t="s">
        <v>234</v>
      </c>
      <c r="L21" s="67" t="s">
        <v>105</v>
      </c>
    </row>
    <row r="22" spans="1:12" s="36" customFormat="1" ht="18" customHeight="1">
      <c r="A22" s="30">
        <v>13</v>
      </c>
      <c r="B22" s="37" t="s">
        <v>160</v>
      </c>
      <c r="C22" s="70" t="s">
        <v>69</v>
      </c>
      <c r="D22" s="74" t="s">
        <v>70</v>
      </c>
      <c r="E22" s="51" t="s">
        <v>71</v>
      </c>
      <c r="F22" s="67" t="s">
        <v>148</v>
      </c>
      <c r="G22" s="68" t="s">
        <v>149</v>
      </c>
      <c r="H22" s="65" t="s">
        <v>231</v>
      </c>
      <c r="I22" s="65"/>
      <c r="J22" s="65"/>
      <c r="K22" s="65" t="s">
        <v>231</v>
      </c>
      <c r="L22" s="67" t="s">
        <v>59</v>
      </c>
    </row>
    <row r="23" spans="1:12" s="36" customFormat="1" ht="18" customHeight="1">
      <c r="A23" s="30">
        <v>14</v>
      </c>
      <c r="B23" s="37" t="s">
        <v>85</v>
      </c>
      <c r="C23" s="70" t="s">
        <v>75</v>
      </c>
      <c r="D23" s="74" t="s">
        <v>76</v>
      </c>
      <c r="E23" s="51" t="s">
        <v>77</v>
      </c>
      <c r="F23" s="67" t="s">
        <v>148</v>
      </c>
      <c r="G23" s="68" t="s">
        <v>149</v>
      </c>
      <c r="H23" s="65" t="s">
        <v>223</v>
      </c>
      <c r="I23" s="65"/>
      <c r="J23" s="65"/>
      <c r="K23" s="65" t="s">
        <v>223</v>
      </c>
      <c r="L23" s="67" t="s">
        <v>59</v>
      </c>
    </row>
    <row r="24" spans="1:12" s="36" customFormat="1" ht="18" customHeight="1">
      <c r="A24" s="30">
        <v>15</v>
      </c>
      <c r="B24" s="37" t="s">
        <v>137</v>
      </c>
      <c r="C24" s="71" t="s">
        <v>93</v>
      </c>
      <c r="D24" s="75" t="s">
        <v>94</v>
      </c>
      <c r="E24" s="72" t="s">
        <v>95</v>
      </c>
      <c r="F24" s="67" t="s">
        <v>148</v>
      </c>
      <c r="G24" s="68" t="s">
        <v>149</v>
      </c>
      <c r="H24" s="65" t="s">
        <v>219</v>
      </c>
      <c r="I24" s="65"/>
      <c r="J24" s="65"/>
      <c r="K24" s="65" t="s">
        <v>219</v>
      </c>
      <c r="L24" s="67" t="s">
        <v>102</v>
      </c>
    </row>
    <row r="25" spans="1:12" s="36" customFormat="1" ht="18" customHeight="1">
      <c r="A25" s="30">
        <v>16</v>
      </c>
      <c r="B25" s="37" t="s">
        <v>151</v>
      </c>
      <c r="C25" s="70" t="s">
        <v>125</v>
      </c>
      <c r="D25" s="74" t="s">
        <v>126</v>
      </c>
      <c r="E25" s="51">
        <v>38237</v>
      </c>
      <c r="F25" s="67" t="s">
        <v>148</v>
      </c>
      <c r="G25" s="68" t="s">
        <v>149</v>
      </c>
      <c r="H25" s="65">
        <v>6.56</v>
      </c>
      <c r="I25" s="65"/>
      <c r="J25" s="65"/>
      <c r="K25" s="65">
        <v>6.56</v>
      </c>
      <c r="L25" s="67" t="s">
        <v>134</v>
      </c>
    </row>
    <row r="26" spans="1:12" s="36" customFormat="1" ht="18" customHeight="1">
      <c r="A26" s="30">
        <v>17</v>
      </c>
      <c r="B26" s="37" t="s">
        <v>84</v>
      </c>
      <c r="C26" s="71" t="s">
        <v>66</v>
      </c>
      <c r="D26" s="75" t="s">
        <v>67</v>
      </c>
      <c r="E26" s="72" t="s">
        <v>68</v>
      </c>
      <c r="F26" s="67" t="s">
        <v>148</v>
      </c>
      <c r="G26" s="68" t="s">
        <v>149</v>
      </c>
      <c r="H26" s="65" t="s">
        <v>220</v>
      </c>
      <c r="I26" s="65"/>
      <c r="J26" s="65"/>
      <c r="K26" s="65" t="s">
        <v>220</v>
      </c>
      <c r="L26" s="67" t="s">
        <v>59</v>
      </c>
    </row>
    <row r="27" spans="1:12" s="36" customFormat="1" ht="18" customHeight="1">
      <c r="A27" s="30">
        <v>18</v>
      </c>
      <c r="B27" s="37" t="s">
        <v>155</v>
      </c>
      <c r="C27" s="70" t="s">
        <v>49</v>
      </c>
      <c r="D27" s="74" t="s">
        <v>50</v>
      </c>
      <c r="E27" s="51">
        <v>37750</v>
      </c>
      <c r="F27" s="67" t="s">
        <v>148</v>
      </c>
      <c r="G27" s="68" t="s">
        <v>149</v>
      </c>
      <c r="H27" s="65" t="s">
        <v>221</v>
      </c>
      <c r="I27" s="65"/>
      <c r="J27" s="65"/>
      <c r="K27" s="65" t="s">
        <v>221</v>
      </c>
      <c r="L27" s="67" t="s">
        <v>48</v>
      </c>
    </row>
    <row r="28" spans="1:12" s="36" customFormat="1" ht="18" customHeight="1">
      <c r="A28" s="30">
        <v>19</v>
      </c>
      <c r="B28" s="37" t="s">
        <v>135</v>
      </c>
      <c r="C28" s="71" t="s">
        <v>87</v>
      </c>
      <c r="D28" s="75" t="s">
        <v>88</v>
      </c>
      <c r="E28" s="72" t="s">
        <v>89</v>
      </c>
      <c r="F28" s="67" t="s">
        <v>148</v>
      </c>
      <c r="G28" s="68" t="s">
        <v>149</v>
      </c>
      <c r="H28" s="65" t="s">
        <v>227</v>
      </c>
      <c r="I28" s="65"/>
      <c r="J28" s="65"/>
      <c r="K28" s="65" t="s">
        <v>227</v>
      </c>
      <c r="L28" s="67" t="s">
        <v>102</v>
      </c>
    </row>
    <row r="29" spans="1:12" s="36" customFormat="1" ht="18" customHeight="1">
      <c r="A29" s="30"/>
      <c r="B29" s="37" t="s">
        <v>145</v>
      </c>
      <c r="C29" s="71" t="s">
        <v>110</v>
      </c>
      <c r="D29" s="75" t="s">
        <v>111</v>
      </c>
      <c r="E29" s="72">
        <v>38210</v>
      </c>
      <c r="F29" s="67" t="s">
        <v>148</v>
      </c>
      <c r="G29" s="68" t="s">
        <v>149</v>
      </c>
      <c r="H29" s="65"/>
      <c r="I29" s="65"/>
      <c r="J29" s="65"/>
      <c r="K29" s="65" t="s">
        <v>218</v>
      </c>
      <c r="L29" s="67" t="s">
        <v>112</v>
      </c>
    </row>
    <row r="30" ht="18" customHeight="1"/>
    <row r="31" ht="18" customHeight="1"/>
    <row r="32" ht="18" customHeight="1"/>
    <row r="33" s="31" customFormat="1" ht="18" customHeight="1"/>
    <row r="34" s="31" customFormat="1" ht="18" customHeight="1"/>
    <row r="35" s="31" customFormat="1" ht="18" customHeight="1"/>
    <row r="36" s="31" customFormat="1" ht="18" customHeight="1"/>
    <row r="37" s="31" customFormat="1" ht="18" customHeight="1"/>
    <row r="38" s="31" customFormat="1" ht="18" customHeight="1"/>
    <row r="39" s="31" customFormat="1" ht="18" customHeight="1"/>
    <row r="40" s="31" customFormat="1" ht="18" customHeight="1"/>
    <row r="41" s="31" customFormat="1" ht="18" customHeight="1"/>
    <row r="42" s="31" customFormat="1" ht="23.25" customHeight="1"/>
    <row r="43" s="31" customFormat="1" ht="23.25" customHeight="1"/>
    <row r="44" s="31" customFormat="1" ht="23.25" customHeight="1"/>
    <row r="45" s="31" customFormat="1" ht="23.25" customHeight="1"/>
    <row r="46" s="31" customFormat="1" ht="23.25" customHeight="1"/>
    <row r="47" s="31" customFormat="1" ht="23.25" customHeight="1"/>
    <row r="48" s="31" customFormat="1" ht="23.25" customHeight="1"/>
    <row r="49" s="31" customFormat="1" ht="23.25" customHeight="1"/>
    <row r="50" s="31" customFormat="1" ht="23.25" customHeight="1"/>
    <row r="51" s="31" customFormat="1" ht="23.25" customHeight="1"/>
  </sheetData>
  <sheetProtection/>
  <mergeCells count="2">
    <mergeCell ref="H8:J8"/>
    <mergeCell ref="A1:L1"/>
  </mergeCells>
  <printOptions/>
  <pageMargins left="0" right="0" top="0.5511811023622047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0.57421875" style="0" customWidth="1"/>
    <col min="4" max="4" width="11.7109375" style="0" customWidth="1"/>
    <col min="5" max="5" width="10.7109375" style="0" customWidth="1"/>
    <col min="6" max="7" width="6.8515625" style="0" customWidth="1"/>
    <col min="8" max="9" width="6.28125" style="0" customWidth="1"/>
    <col min="10" max="10" width="6.00390625" style="0" customWidth="1"/>
    <col min="11" max="11" width="6.28125" style="0" customWidth="1"/>
    <col min="12" max="12" width="20.28125" style="0" customWidth="1"/>
    <col min="13" max="13" width="2.8515625" style="0" customWidth="1"/>
    <col min="14" max="16" width="5.28125" style="0" customWidth="1"/>
    <col min="17" max="17" width="5.8515625" style="0" customWidth="1"/>
    <col min="18" max="18" width="6.8515625" style="0" customWidth="1"/>
  </cols>
  <sheetData>
    <row r="1" spans="1:19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ht="5.25" customHeight="1">
      <c r="D2" s="5">
        <v>1.1574074074074073E-05</v>
      </c>
    </row>
    <row r="3" spans="1:16" ht="15.75">
      <c r="A3" s="47" t="s">
        <v>15</v>
      </c>
      <c r="E3" s="4"/>
      <c r="F3" s="4"/>
      <c r="G3" s="3"/>
      <c r="H3" s="7"/>
      <c r="I3" s="7"/>
      <c r="J3" s="7"/>
      <c r="K3" s="7"/>
      <c r="L3" s="7">
        <v>43159</v>
      </c>
      <c r="M3" s="7"/>
      <c r="N3" s="7"/>
      <c r="O3" s="7"/>
      <c r="P3" s="7"/>
    </row>
    <row r="5" ht="4.5" customHeight="1"/>
    <row r="6" ht="15.75">
      <c r="D6" s="47" t="s">
        <v>38</v>
      </c>
    </row>
    <row r="7" spans="1:19" s="23" customFormat="1" ht="18.75">
      <c r="A7" s="25"/>
      <c r="C7" s="24"/>
      <c r="E7" s="25"/>
      <c r="H7" s="26"/>
      <c r="I7" s="26"/>
      <c r="J7" s="26"/>
      <c r="K7" s="26"/>
      <c r="L7" s="26"/>
      <c r="M7" s="26"/>
      <c r="N7" s="26"/>
      <c r="O7" s="26"/>
      <c r="P7" s="26"/>
      <c r="S7" s="27"/>
    </row>
    <row r="8" spans="5:11" s="23" customFormat="1" ht="12.75">
      <c r="E8" s="32"/>
      <c r="F8" s="33"/>
      <c r="G8" s="33"/>
      <c r="H8" s="177" t="s">
        <v>37</v>
      </c>
      <c r="I8" s="178"/>
      <c r="J8" s="179"/>
      <c r="K8" s="34"/>
    </row>
    <row r="9" spans="1:13" s="91" customFormat="1" ht="18" customHeight="1">
      <c r="A9" s="81" t="s">
        <v>0</v>
      </c>
      <c r="B9" s="82" t="s">
        <v>19</v>
      </c>
      <c r="C9" s="83" t="s">
        <v>1</v>
      </c>
      <c r="D9" s="84" t="s">
        <v>2</v>
      </c>
      <c r="E9" s="85" t="s">
        <v>32</v>
      </c>
      <c r="F9" s="86" t="s">
        <v>20</v>
      </c>
      <c r="G9" s="86" t="s">
        <v>162</v>
      </c>
      <c r="H9" s="88">
        <v>1</v>
      </c>
      <c r="I9" s="88">
        <v>2</v>
      </c>
      <c r="J9" s="88">
        <v>3</v>
      </c>
      <c r="K9" s="89" t="s">
        <v>29</v>
      </c>
      <c r="L9" s="82" t="s">
        <v>10</v>
      </c>
      <c r="M9" s="90"/>
    </row>
    <row r="10" spans="1:13" s="36" customFormat="1" ht="18" customHeight="1">
      <c r="A10" s="30">
        <v>1</v>
      </c>
      <c r="B10" s="37" t="s">
        <v>85</v>
      </c>
      <c r="C10" s="71" t="s">
        <v>75</v>
      </c>
      <c r="D10" s="75" t="s">
        <v>76</v>
      </c>
      <c r="E10" s="72" t="s">
        <v>77</v>
      </c>
      <c r="F10" s="67" t="s">
        <v>148</v>
      </c>
      <c r="G10" s="68" t="s">
        <v>149</v>
      </c>
      <c r="H10" s="126" t="s">
        <v>236</v>
      </c>
      <c r="I10" s="126">
        <v>4.76</v>
      </c>
      <c r="J10" s="126">
        <v>4.6</v>
      </c>
      <c r="K10" s="126">
        <f aca="true" t="shared" si="0" ref="K10:K27">MAX(H10,I10,J10)</f>
        <v>4.76</v>
      </c>
      <c r="L10" s="67" t="s">
        <v>59</v>
      </c>
      <c r="M10" s="35"/>
    </row>
    <row r="11" spans="1:13" s="36" customFormat="1" ht="18" customHeight="1">
      <c r="A11" s="30">
        <v>2</v>
      </c>
      <c r="B11" s="37" t="s">
        <v>136</v>
      </c>
      <c r="C11" s="70" t="s">
        <v>90</v>
      </c>
      <c r="D11" s="74" t="s">
        <v>91</v>
      </c>
      <c r="E11" s="51" t="s">
        <v>92</v>
      </c>
      <c r="F11" s="67" t="s">
        <v>148</v>
      </c>
      <c r="G11" s="68" t="s">
        <v>149</v>
      </c>
      <c r="H11" s="126">
        <v>4.64</v>
      </c>
      <c r="I11" s="126">
        <v>4.56</v>
      </c>
      <c r="J11" s="126" t="s">
        <v>236</v>
      </c>
      <c r="K11" s="126">
        <f t="shared" si="0"/>
        <v>4.64</v>
      </c>
      <c r="L11" s="67" t="s">
        <v>102</v>
      </c>
      <c r="M11" s="35"/>
    </row>
    <row r="12" spans="1:13" s="36" customFormat="1" ht="18" customHeight="1">
      <c r="A12" s="30">
        <v>3</v>
      </c>
      <c r="B12" s="66" t="s">
        <v>154</v>
      </c>
      <c r="C12" s="70" t="s">
        <v>46</v>
      </c>
      <c r="D12" s="74" t="s">
        <v>47</v>
      </c>
      <c r="E12" s="51">
        <v>37858</v>
      </c>
      <c r="F12" s="67" t="s">
        <v>148</v>
      </c>
      <c r="G12" s="68" t="s">
        <v>149</v>
      </c>
      <c r="H12" s="126">
        <v>4.18</v>
      </c>
      <c r="I12" s="126">
        <v>4.59</v>
      </c>
      <c r="J12" s="126">
        <v>4.58</v>
      </c>
      <c r="K12" s="126">
        <f t="shared" si="0"/>
        <v>4.59</v>
      </c>
      <c r="L12" s="67" t="s">
        <v>48</v>
      </c>
      <c r="M12" s="35"/>
    </row>
    <row r="13" spans="1:13" s="36" customFormat="1" ht="18" customHeight="1">
      <c r="A13" s="30">
        <v>4</v>
      </c>
      <c r="B13" s="66" t="s">
        <v>179</v>
      </c>
      <c r="C13" s="71" t="s">
        <v>43</v>
      </c>
      <c r="D13" s="75" t="s">
        <v>44</v>
      </c>
      <c r="E13" s="72">
        <v>37813</v>
      </c>
      <c r="F13" s="67" t="s">
        <v>148</v>
      </c>
      <c r="G13" s="68" t="s">
        <v>149</v>
      </c>
      <c r="H13" s="126">
        <v>3.93</v>
      </c>
      <c r="I13" s="126">
        <v>4.43</v>
      </c>
      <c r="J13" s="126">
        <v>4.4</v>
      </c>
      <c r="K13" s="126">
        <f t="shared" si="0"/>
        <v>4.43</v>
      </c>
      <c r="L13" s="67" t="s">
        <v>45</v>
      </c>
      <c r="M13" s="35"/>
    </row>
    <row r="14" spans="1:13" s="36" customFormat="1" ht="18" customHeight="1">
      <c r="A14" s="30">
        <v>5</v>
      </c>
      <c r="B14" s="37" t="s">
        <v>84</v>
      </c>
      <c r="C14" s="70" t="s">
        <v>66</v>
      </c>
      <c r="D14" s="74" t="s">
        <v>67</v>
      </c>
      <c r="E14" s="51" t="s">
        <v>68</v>
      </c>
      <c r="F14" s="67" t="s">
        <v>148</v>
      </c>
      <c r="G14" s="68" t="s">
        <v>149</v>
      </c>
      <c r="H14" s="126">
        <v>4.15</v>
      </c>
      <c r="I14" s="126">
        <v>4.4</v>
      </c>
      <c r="J14" s="126">
        <v>3.79</v>
      </c>
      <c r="K14" s="126">
        <f t="shared" si="0"/>
        <v>4.4</v>
      </c>
      <c r="L14" s="67" t="s">
        <v>59</v>
      </c>
      <c r="M14" s="35"/>
    </row>
    <row r="15" spans="1:13" s="36" customFormat="1" ht="18" customHeight="1">
      <c r="A15" s="30">
        <v>6</v>
      </c>
      <c r="B15" s="37" t="s">
        <v>161</v>
      </c>
      <c r="C15" s="70" t="s">
        <v>72</v>
      </c>
      <c r="D15" s="74" t="s">
        <v>73</v>
      </c>
      <c r="E15" s="51" t="s">
        <v>74</v>
      </c>
      <c r="F15" s="67" t="s">
        <v>148</v>
      </c>
      <c r="G15" s="68" t="s">
        <v>149</v>
      </c>
      <c r="H15" s="126">
        <v>4.39</v>
      </c>
      <c r="I15" s="126">
        <v>4.36</v>
      </c>
      <c r="J15" s="126">
        <v>4.16</v>
      </c>
      <c r="K15" s="126">
        <f t="shared" si="0"/>
        <v>4.39</v>
      </c>
      <c r="L15" s="67" t="s">
        <v>59</v>
      </c>
      <c r="M15" s="35"/>
    </row>
    <row r="16" spans="1:13" s="36" customFormat="1" ht="18" customHeight="1">
      <c r="A16" s="30">
        <v>7</v>
      </c>
      <c r="B16" s="37" t="s">
        <v>160</v>
      </c>
      <c r="C16" s="71" t="s">
        <v>69</v>
      </c>
      <c r="D16" s="75" t="s">
        <v>70</v>
      </c>
      <c r="E16" s="72" t="s">
        <v>71</v>
      </c>
      <c r="F16" s="67" t="s">
        <v>148</v>
      </c>
      <c r="G16" s="68" t="s">
        <v>149</v>
      </c>
      <c r="H16" s="126">
        <v>4.25</v>
      </c>
      <c r="I16" s="126">
        <v>4.31</v>
      </c>
      <c r="J16" s="126" t="s">
        <v>236</v>
      </c>
      <c r="K16" s="126">
        <f t="shared" si="0"/>
        <v>4.31</v>
      </c>
      <c r="L16" s="67" t="s">
        <v>59</v>
      </c>
      <c r="M16" s="35"/>
    </row>
    <row r="17" spans="1:13" s="36" customFormat="1" ht="18" customHeight="1">
      <c r="A17" s="30">
        <v>8</v>
      </c>
      <c r="B17" s="37" t="s">
        <v>152</v>
      </c>
      <c r="C17" s="80" t="s">
        <v>113</v>
      </c>
      <c r="D17" s="74" t="s">
        <v>114</v>
      </c>
      <c r="E17" s="51">
        <v>37710</v>
      </c>
      <c r="F17" s="67" t="s">
        <v>148</v>
      </c>
      <c r="G17" s="68" t="s">
        <v>149</v>
      </c>
      <c r="H17" s="126">
        <v>4.24</v>
      </c>
      <c r="I17" s="126" t="s">
        <v>236</v>
      </c>
      <c r="J17" s="126">
        <v>4.27</v>
      </c>
      <c r="K17" s="126">
        <f t="shared" si="0"/>
        <v>4.27</v>
      </c>
      <c r="L17" s="67" t="s">
        <v>133</v>
      </c>
      <c r="M17" s="35"/>
    </row>
    <row r="18" spans="1:13" s="36" customFormat="1" ht="18" customHeight="1">
      <c r="A18" s="30">
        <v>9</v>
      </c>
      <c r="B18" s="66" t="s">
        <v>158</v>
      </c>
      <c r="C18" s="70" t="s">
        <v>57</v>
      </c>
      <c r="D18" s="74" t="s">
        <v>58</v>
      </c>
      <c r="E18" s="51">
        <v>38194</v>
      </c>
      <c r="F18" s="67" t="s">
        <v>148</v>
      </c>
      <c r="G18" s="68" t="s">
        <v>149</v>
      </c>
      <c r="H18" s="126">
        <v>3.78</v>
      </c>
      <c r="I18" s="126">
        <v>3.17</v>
      </c>
      <c r="J18" s="126">
        <v>4.2</v>
      </c>
      <c r="K18" s="126">
        <f t="shared" si="0"/>
        <v>4.2</v>
      </c>
      <c r="L18" s="67" t="s">
        <v>59</v>
      </c>
      <c r="M18" s="35"/>
    </row>
    <row r="19" spans="1:13" s="36" customFormat="1" ht="18" customHeight="1">
      <c r="A19" s="30">
        <v>10</v>
      </c>
      <c r="B19" s="37" t="s">
        <v>42</v>
      </c>
      <c r="C19" s="71" t="s">
        <v>78</v>
      </c>
      <c r="D19" s="75" t="s">
        <v>79</v>
      </c>
      <c r="E19" s="72" t="s">
        <v>80</v>
      </c>
      <c r="F19" s="67" t="s">
        <v>148</v>
      </c>
      <c r="G19" s="68" t="s">
        <v>149</v>
      </c>
      <c r="H19" s="126">
        <v>4.17</v>
      </c>
      <c r="I19" s="126">
        <v>3.98</v>
      </c>
      <c r="J19" s="126">
        <v>3.79</v>
      </c>
      <c r="K19" s="126">
        <f t="shared" si="0"/>
        <v>4.17</v>
      </c>
      <c r="L19" s="67" t="s">
        <v>59</v>
      </c>
      <c r="M19" s="35"/>
    </row>
    <row r="20" spans="1:13" s="36" customFormat="1" ht="18" customHeight="1">
      <c r="A20" s="30">
        <v>11</v>
      </c>
      <c r="B20" s="37" t="s">
        <v>137</v>
      </c>
      <c r="C20" s="70" t="s">
        <v>93</v>
      </c>
      <c r="D20" s="74" t="s">
        <v>94</v>
      </c>
      <c r="E20" s="51" t="s">
        <v>95</v>
      </c>
      <c r="F20" s="67" t="s">
        <v>148</v>
      </c>
      <c r="G20" s="68" t="s">
        <v>149</v>
      </c>
      <c r="H20" s="126">
        <v>3.85</v>
      </c>
      <c r="I20" s="126">
        <v>3.93</v>
      </c>
      <c r="J20" s="126">
        <v>4.12</v>
      </c>
      <c r="K20" s="126">
        <f t="shared" si="0"/>
        <v>4.12</v>
      </c>
      <c r="L20" s="67" t="s">
        <v>102</v>
      </c>
      <c r="M20" s="35"/>
    </row>
    <row r="21" spans="1:13" s="36" customFormat="1" ht="18" customHeight="1">
      <c r="A21" s="30">
        <v>12</v>
      </c>
      <c r="B21" s="37" t="s">
        <v>135</v>
      </c>
      <c r="C21" s="70" t="s">
        <v>87</v>
      </c>
      <c r="D21" s="74" t="s">
        <v>88</v>
      </c>
      <c r="E21" s="51" t="s">
        <v>89</v>
      </c>
      <c r="F21" s="67" t="s">
        <v>148</v>
      </c>
      <c r="G21" s="68" t="s">
        <v>149</v>
      </c>
      <c r="H21" s="126">
        <v>4.1</v>
      </c>
      <c r="I21" s="126">
        <v>3.82</v>
      </c>
      <c r="J21" s="126">
        <v>4.11</v>
      </c>
      <c r="K21" s="126">
        <f t="shared" si="0"/>
        <v>4.11</v>
      </c>
      <c r="L21" s="67" t="s">
        <v>102</v>
      </c>
      <c r="M21" s="35"/>
    </row>
    <row r="22" spans="1:13" s="36" customFormat="1" ht="18" customHeight="1">
      <c r="A22" s="30">
        <v>13</v>
      </c>
      <c r="B22" s="37" t="s">
        <v>151</v>
      </c>
      <c r="C22" s="71" t="s">
        <v>125</v>
      </c>
      <c r="D22" s="75" t="s">
        <v>126</v>
      </c>
      <c r="E22" s="72">
        <v>38237</v>
      </c>
      <c r="F22" s="67" t="s">
        <v>148</v>
      </c>
      <c r="G22" s="68" t="s">
        <v>149</v>
      </c>
      <c r="H22" s="126">
        <v>3.68</v>
      </c>
      <c r="I22" s="126">
        <v>3.91</v>
      </c>
      <c r="J22" s="126">
        <v>3.76</v>
      </c>
      <c r="K22" s="126">
        <f t="shared" si="0"/>
        <v>3.91</v>
      </c>
      <c r="L22" s="67" t="s">
        <v>134</v>
      </c>
      <c r="M22" s="35"/>
    </row>
    <row r="23" spans="1:19" s="31" customFormat="1" ht="18" customHeight="1">
      <c r="A23" s="30">
        <v>14</v>
      </c>
      <c r="B23" s="37" t="s">
        <v>106</v>
      </c>
      <c r="C23" s="71" t="s">
        <v>103</v>
      </c>
      <c r="D23" s="75" t="s">
        <v>104</v>
      </c>
      <c r="E23" s="72">
        <v>38453</v>
      </c>
      <c r="F23" s="67" t="s">
        <v>148</v>
      </c>
      <c r="G23" s="68" t="s">
        <v>149</v>
      </c>
      <c r="H23" s="126">
        <v>3.8</v>
      </c>
      <c r="I23" s="126" t="s">
        <v>236</v>
      </c>
      <c r="J23" s="126" t="s">
        <v>236</v>
      </c>
      <c r="K23" s="126">
        <f t="shared" si="0"/>
        <v>3.8</v>
      </c>
      <c r="L23" s="67" t="s">
        <v>105</v>
      </c>
      <c r="M23" s="35"/>
      <c r="N23" s="36"/>
      <c r="O23" s="36"/>
      <c r="P23" s="36"/>
      <c r="Q23" s="36"/>
      <c r="R23" s="36"/>
      <c r="S23" s="36"/>
    </row>
    <row r="24" spans="1:13" s="36" customFormat="1" ht="18" customHeight="1">
      <c r="A24" s="30">
        <v>15</v>
      </c>
      <c r="B24" s="37" t="s">
        <v>156</v>
      </c>
      <c r="C24" s="70" t="s">
        <v>51</v>
      </c>
      <c r="D24" s="74" t="s">
        <v>52</v>
      </c>
      <c r="E24" s="51">
        <v>37947</v>
      </c>
      <c r="F24" s="67" t="s">
        <v>148</v>
      </c>
      <c r="G24" s="68" t="s">
        <v>149</v>
      </c>
      <c r="H24" s="126">
        <v>3.48</v>
      </c>
      <c r="I24" s="126">
        <v>3.73</v>
      </c>
      <c r="J24" s="126">
        <v>3.53</v>
      </c>
      <c r="K24" s="126">
        <f t="shared" si="0"/>
        <v>3.73</v>
      </c>
      <c r="L24" s="67" t="s">
        <v>48</v>
      </c>
      <c r="M24" s="35"/>
    </row>
    <row r="25" spans="1:13" s="36" customFormat="1" ht="18" customHeight="1">
      <c r="A25" s="30">
        <v>16</v>
      </c>
      <c r="B25" s="37" t="s">
        <v>150</v>
      </c>
      <c r="C25" s="71" t="s">
        <v>123</v>
      </c>
      <c r="D25" s="75" t="s">
        <v>124</v>
      </c>
      <c r="E25" s="72">
        <v>38186</v>
      </c>
      <c r="F25" s="67" t="s">
        <v>148</v>
      </c>
      <c r="G25" s="68" t="s">
        <v>149</v>
      </c>
      <c r="H25" s="126">
        <v>3</v>
      </c>
      <c r="I25" s="126">
        <v>3.38</v>
      </c>
      <c r="J25" s="126" t="s">
        <v>236</v>
      </c>
      <c r="K25" s="126">
        <f t="shared" si="0"/>
        <v>3.38</v>
      </c>
      <c r="L25" s="67" t="s">
        <v>134</v>
      </c>
      <c r="M25" s="35"/>
    </row>
    <row r="26" spans="1:13" s="36" customFormat="1" ht="18" customHeight="1">
      <c r="A26" s="30">
        <v>17</v>
      </c>
      <c r="B26" s="37" t="s">
        <v>155</v>
      </c>
      <c r="C26" s="70" t="s">
        <v>49</v>
      </c>
      <c r="D26" s="74" t="s">
        <v>50</v>
      </c>
      <c r="E26" s="51">
        <v>37750</v>
      </c>
      <c r="F26" s="67" t="s">
        <v>148</v>
      </c>
      <c r="G26" s="68" t="s">
        <v>149</v>
      </c>
      <c r="H26" s="126">
        <v>3.23</v>
      </c>
      <c r="I26" s="126">
        <v>3.23</v>
      </c>
      <c r="J26" s="126">
        <v>3.08</v>
      </c>
      <c r="K26" s="126">
        <f t="shared" si="0"/>
        <v>3.23</v>
      </c>
      <c r="L26" s="67" t="s">
        <v>48</v>
      </c>
      <c r="M26" s="35"/>
    </row>
    <row r="27" spans="1:13" s="36" customFormat="1" ht="18" customHeight="1">
      <c r="A27" s="30">
        <v>18</v>
      </c>
      <c r="B27" s="37" t="s">
        <v>157</v>
      </c>
      <c r="C27" s="71" t="s">
        <v>55</v>
      </c>
      <c r="D27" s="75" t="s">
        <v>56</v>
      </c>
      <c r="E27" s="72">
        <v>38072</v>
      </c>
      <c r="F27" s="67" t="s">
        <v>148</v>
      </c>
      <c r="G27" s="68" t="s">
        <v>149</v>
      </c>
      <c r="H27" s="126" t="s">
        <v>236</v>
      </c>
      <c r="I27" s="126" t="s">
        <v>236</v>
      </c>
      <c r="J27" s="126">
        <v>3.1</v>
      </c>
      <c r="K27" s="126">
        <f t="shared" si="0"/>
        <v>3.1</v>
      </c>
      <c r="L27" s="67" t="s">
        <v>48</v>
      </c>
      <c r="M27" s="35"/>
    </row>
    <row r="28" spans="1:19" s="36" customFormat="1" ht="18" customHeight="1">
      <c r="A28" s="30"/>
      <c r="B28" s="37" t="s">
        <v>174</v>
      </c>
      <c r="C28" s="70" t="s">
        <v>172</v>
      </c>
      <c r="D28" s="74" t="s">
        <v>173</v>
      </c>
      <c r="E28" s="51" t="s">
        <v>176</v>
      </c>
      <c r="F28" s="67" t="s">
        <v>148</v>
      </c>
      <c r="G28" s="68" t="s">
        <v>149</v>
      </c>
      <c r="H28" s="126" t="s">
        <v>236</v>
      </c>
      <c r="I28" s="126" t="s">
        <v>236</v>
      </c>
      <c r="J28" s="126" t="s">
        <v>236</v>
      </c>
      <c r="K28" s="126" t="s">
        <v>201</v>
      </c>
      <c r="L28" s="67" t="s">
        <v>175</v>
      </c>
      <c r="M28" s="31"/>
      <c r="N28" s="31"/>
      <c r="O28" s="31"/>
      <c r="P28" s="31"/>
      <c r="Q28" s="31"/>
      <c r="R28" s="31"/>
      <c r="S28" s="31"/>
    </row>
    <row r="29" spans="1:13" s="36" customFormat="1" ht="18" customHeight="1">
      <c r="A29" s="30"/>
      <c r="B29" s="37" t="s">
        <v>145</v>
      </c>
      <c r="C29" s="71" t="s">
        <v>110</v>
      </c>
      <c r="D29" s="75" t="s">
        <v>111</v>
      </c>
      <c r="E29" s="72">
        <v>38210</v>
      </c>
      <c r="F29" s="67" t="s">
        <v>148</v>
      </c>
      <c r="G29" s="68" t="s">
        <v>149</v>
      </c>
      <c r="H29" s="126"/>
      <c r="I29" s="126"/>
      <c r="J29" s="126"/>
      <c r="K29" s="126" t="s">
        <v>218</v>
      </c>
      <c r="L29" s="67" t="s">
        <v>112</v>
      </c>
      <c r="M29" s="35"/>
    </row>
  </sheetData>
  <sheetProtection/>
  <mergeCells count="2">
    <mergeCell ref="A1:S1"/>
    <mergeCell ref="H8:J8"/>
  </mergeCells>
  <printOptions/>
  <pageMargins left="0.2362204724409449" right="0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1">
      <selection activeCell="H26" sqref="H26"/>
    </sheetView>
  </sheetViews>
  <sheetFormatPr defaultColWidth="9.140625" defaultRowHeight="12.75"/>
  <cols>
    <col min="1" max="1" width="5.7109375" style="0" customWidth="1"/>
    <col min="2" max="2" width="5.7109375" style="8" customWidth="1"/>
    <col min="3" max="3" width="10.8515625" style="0" customWidth="1"/>
    <col min="4" max="4" width="11.57421875" style="0" customWidth="1"/>
    <col min="5" max="5" width="11.28125" style="0" customWidth="1"/>
    <col min="6" max="6" width="7.28125" style="0" customWidth="1"/>
    <col min="7" max="7" width="8.00390625" style="0" customWidth="1"/>
    <col min="8" max="8" width="7.8515625" style="0" customWidth="1"/>
    <col min="9" max="9" width="20.57421875" style="0" customWidth="1"/>
  </cols>
  <sheetData>
    <row r="1" spans="1:9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ht="5.25" customHeight="1">
      <c r="E2" s="5">
        <v>1.1574074074074073E-05</v>
      </c>
    </row>
    <row r="3" spans="1:8" ht="15.75">
      <c r="A3" s="47" t="s">
        <v>15</v>
      </c>
      <c r="B3" s="38"/>
      <c r="F3" s="4"/>
      <c r="G3" s="4"/>
      <c r="H3" s="3"/>
    </row>
    <row r="5" ht="4.5" customHeight="1"/>
    <row r="6" ht="15.75">
      <c r="C6" s="47" t="s">
        <v>40</v>
      </c>
    </row>
    <row r="8" spans="1:5" ht="15">
      <c r="A8" s="172" t="s">
        <v>26</v>
      </c>
      <c r="B8" s="172"/>
      <c r="C8" s="172"/>
      <c r="D8" s="172"/>
      <c r="E8" s="172"/>
    </row>
    <row r="9" spans="1:9" s="73" customFormat="1" ht="12">
      <c r="A9" s="93" t="s">
        <v>0</v>
      </c>
      <c r="B9" s="94" t="s">
        <v>19</v>
      </c>
      <c r="C9" s="95" t="s">
        <v>1</v>
      </c>
      <c r="D9" s="96" t="s">
        <v>2</v>
      </c>
      <c r="E9" s="97" t="s">
        <v>27</v>
      </c>
      <c r="F9" s="97" t="s">
        <v>20</v>
      </c>
      <c r="G9" s="97" t="s">
        <v>162</v>
      </c>
      <c r="H9" s="97" t="s">
        <v>29</v>
      </c>
      <c r="I9" s="99" t="s">
        <v>10</v>
      </c>
    </row>
    <row r="10" spans="1:9" ht="18" customHeight="1">
      <c r="A10" s="9" t="s">
        <v>17</v>
      </c>
      <c r="B10" s="37" t="s">
        <v>174</v>
      </c>
      <c r="C10" s="70" t="s">
        <v>172</v>
      </c>
      <c r="D10" s="74" t="s">
        <v>173</v>
      </c>
      <c r="E10" s="51" t="s">
        <v>176</v>
      </c>
      <c r="F10" s="67" t="s">
        <v>148</v>
      </c>
      <c r="G10" s="68" t="s">
        <v>149</v>
      </c>
      <c r="H10" s="65" t="s">
        <v>261</v>
      </c>
      <c r="I10" s="67" t="s">
        <v>175</v>
      </c>
    </row>
    <row r="11" spans="1:9" ht="18" customHeight="1">
      <c r="A11" s="9" t="s">
        <v>21</v>
      </c>
      <c r="B11" s="37" t="s">
        <v>135</v>
      </c>
      <c r="C11" s="70" t="s">
        <v>87</v>
      </c>
      <c r="D11" s="74" t="s">
        <v>88</v>
      </c>
      <c r="E11" s="51" t="s">
        <v>89</v>
      </c>
      <c r="F11" s="67" t="s">
        <v>148</v>
      </c>
      <c r="G11" s="68" t="s">
        <v>149</v>
      </c>
      <c r="H11" s="65" t="s">
        <v>262</v>
      </c>
      <c r="I11" s="67" t="s">
        <v>102</v>
      </c>
    </row>
    <row r="12" spans="1:9" ht="18" customHeight="1">
      <c r="A12" s="9" t="s">
        <v>22</v>
      </c>
      <c r="B12" s="37" t="s">
        <v>157</v>
      </c>
      <c r="C12" s="71" t="s">
        <v>55</v>
      </c>
      <c r="D12" s="75" t="s">
        <v>56</v>
      </c>
      <c r="E12" s="72">
        <v>38072</v>
      </c>
      <c r="F12" s="67" t="s">
        <v>148</v>
      </c>
      <c r="G12" s="68" t="s">
        <v>149</v>
      </c>
      <c r="H12" s="65" t="s">
        <v>269</v>
      </c>
      <c r="I12" s="67" t="s">
        <v>48</v>
      </c>
    </row>
    <row r="13" spans="1:9" ht="18" customHeight="1">
      <c r="A13" s="9" t="s">
        <v>23</v>
      </c>
      <c r="B13" s="37" t="s">
        <v>137</v>
      </c>
      <c r="C13" s="70" t="s">
        <v>93</v>
      </c>
      <c r="D13" s="74" t="s">
        <v>94</v>
      </c>
      <c r="E13" s="51" t="s">
        <v>95</v>
      </c>
      <c r="F13" s="67" t="s">
        <v>148</v>
      </c>
      <c r="G13" s="68" t="s">
        <v>149</v>
      </c>
      <c r="H13" s="65" t="s">
        <v>263</v>
      </c>
      <c r="I13" s="67" t="s">
        <v>102</v>
      </c>
    </row>
    <row r="14" spans="1:9" ht="18" customHeight="1">
      <c r="A14" s="9" t="s">
        <v>24</v>
      </c>
      <c r="B14" s="37" t="s">
        <v>155</v>
      </c>
      <c r="C14" s="70" t="s">
        <v>49</v>
      </c>
      <c r="D14" s="74" t="s">
        <v>50</v>
      </c>
      <c r="E14" s="51">
        <v>37750</v>
      </c>
      <c r="F14" s="67" t="s">
        <v>148</v>
      </c>
      <c r="G14" s="68" t="s">
        <v>149</v>
      </c>
      <c r="H14" s="65" t="s">
        <v>267</v>
      </c>
      <c r="I14" s="67" t="s">
        <v>48</v>
      </c>
    </row>
    <row r="15" spans="1:9" ht="18" customHeight="1">
      <c r="A15" s="9" t="s">
        <v>25</v>
      </c>
      <c r="B15" s="37" t="s">
        <v>156</v>
      </c>
      <c r="C15" s="71" t="s">
        <v>51</v>
      </c>
      <c r="D15" s="75" t="s">
        <v>52</v>
      </c>
      <c r="E15" s="72">
        <v>37947</v>
      </c>
      <c r="F15" s="67" t="s">
        <v>148</v>
      </c>
      <c r="G15" s="68" t="s">
        <v>149</v>
      </c>
      <c r="H15" s="65" t="s">
        <v>268</v>
      </c>
      <c r="I15" s="67" t="s">
        <v>48</v>
      </c>
    </row>
    <row r="16" spans="1:9" ht="18" customHeight="1">
      <c r="A16" s="9" t="s">
        <v>41</v>
      </c>
      <c r="B16" s="37" t="s">
        <v>151</v>
      </c>
      <c r="C16" s="70" t="s">
        <v>125</v>
      </c>
      <c r="D16" s="74" t="s">
        <v>126</v>
      </c>
      <c r="E16" s="51">
        <v>38237</v>
      </c>
      <c r="F16" s="67" t="s">
        <v>148</v>
      </c>
      <c r="G16" s="68" t="s">
        <v>149</v>
      </c>
      <c r="H16" s="65" t="s">
        <v>265</v>
      </c>
      <c r="I16" s="67" t="s">
        <v>134</v>
      </c>
    </row>
    <row r="17" spans="1:9" ht="18" customHeight="1">
      <c r="A17" s="9" t="s">
        <v>42</v>
      </c>
      <c r="B17" s="37" t="s">
        <v>106</v>
      </c>
      <c r="C17" s="70" t="s">
        <v>103</v>
      </c>
      <c r="D17" s="74" t="s">
        <v>104</v>
      </c>
      <c r="E17" s="51">
        <v>38453</v>
      </c>
      <c r="F17" s="67" t="s">
        <v>148</v>
      </c>
      <c r="G17" s="68" t="s">
        <v>149</v>
      </c>
      <c r="H17" s="65" t="s">
        <v>264</v>
      </c>
      <c r="I17" s="67" t="s">
        <v>105</v>
      </c>
    </row>
    <row r="18" spans="1:9" ht="18" customHeight="1">
      <c r="A18" s="9" t="s">
        <v>163</v>
      </c>
      <c r="B18" s="37" t="s">
        <v>150</v>
      </c>
      <c r="C18" s="71" t="s">
        <v>123</v>
      </c>
      <c r="D18" s="75" t="s">
        <v>124</v>
      </c>
      <c r="E18" s="72">
        <v>38186</v>
      </c>
      <c r="F18" s="67" t="s">
        <v>148</v>
      </c>
      <c r="G18" s="68" t="s">
        <v>149</v>
      </c>
      <c r="H18" s="65" t="s">
        <v>266</v>
      </c>
      <c r="I18" s="67" t="s">
        <v>134</v>
      </c>
    </row>
    <row r="19" spans="1:9" ht="18" customHeight="1">
      <c r="A19" s="9"/>
      <c r="B19" s="37" t="s">
        <v>145</v>
      </c>
      <c r="C19" s="71" t="s">
        <v>110</v>
      </c>
      <c r="D19" s="75" t="s">
        <v>111</v>
      </c>
      <c r="E19" s="72">
        <v>38210</v>
      </c>
      <c r="F19" s="67" t="s">
        <v>148</v>
      </c>
      <c r="G19" s="68" t="s">
        <v>149</v>
      </c>
      <c r="H19" s="65" t="s">
        <v>218</v>
      </c>
      <c r="I19" s="67" t="s">
        <v>112</v>
      </c>
    </row>
    <row r="20" spans="1:9" ht="12.75">
      <c r="A20" s="14"/>
      <c r="B20" s="14"/>
      <c r="C20" s="15"/>
      <c r="D20" s="16"/>
      <c r="E20" s="17"/>
      <c r="F20" s="18"/>
      <c r="G20" s="18"/>
      <c r="H20" s="19"/>
      <c r="I20" s="20"/>
    </row>
    <row r="21" spans="1:5" ht="15">
      <c r="A21" s="172" t="s">
        <v>28</v>
      </c>
      <c r="B21" s="172"/>
      <c r="C21" s="172"/>
      <c r="D21" s="172"/>
      <c r="E21" s="172"/>
    </row>
    <row r="22" spans="1:9" s="73" customFormat="1" ht="12.75" customHeight="1">
      <c r="A22" s="93" t="s">
        <v>0</v>
      </c>
      <c r="B22" s="94" t="s">
        <v>19</v>
      </c>
      <c r="C22" s="95" t="s">
        <v>1</v>
      </c>
      <c r="D22" s="96" t="s">
        <v>2</v>
      </c>
      <c r="E22" s="97" t="s">
        <v>27</v>
      </c>
      <c r="F22" s="97" t="s">
        <v>20</v>
      </c>
      <c r="G22" s="97" t="s">
        <v>162</v>
      </c>
      <c r="H22" s="97" t="s">
        <v>29</v>
      </c>
      <c r="I22" s="99" t="s">
        <v>10</v>
      </c>
    </row>
    <row r="23" spans="1:9" ht="18" customHeight="1">
      <c r="A23" s="9" t="s">
        <v>17</v>
      </c>
      <c r="B23" s="66" t="s">
        <v>154</v>
      </c>
      <c r="C23" s="71" t="s">
        <v>46</v>
      </c>
      <c r="D23" s="75" t="s">
        <v>47</v>
      </c>
      <c r="E23" s="72">
        <v>37858</v>
      </c>
      <c r="F23" s="67" t="s">
        <v>148</v>
      </c>
      <c r="G23" s="68" t="s">
        <v>149</v>
      </c>
      <c r="H23" s="65" t="s">
        <v>278</v>
      </c>
      <c r="I23" s="67" t="s">
        <v>48</v>
      </c>
    </row>
    <row r="24" spans="1:9" ht="18" customHeight="1">
      <c r="A24" s="9" t="s">
        <v>21</v>
      </c>
      <c r="B24" s="37" t="s">
        <v>136</v>
      </c>
      <c r="C24" s="70" t="s">
        <v>90</v>
      </c>
      <c r="D24" s="74" t="s">
        <v>91</v>
      </c>
      <c r="E24" s="51" t="s">
        <v>92</v>
      </c>
      <c r="F24" s="67" t="s">
        <v>148</v>
      </c>
      <c r="G24" s="68" t="s">
        <v>149</v>
      </c>
      <c r="H24" s="65" t="s">
        <v>273</v>
      </c>
      <c r="I24" s="67" t="s">
        <v>102</v>
      </c>
    </row>
    <row r="25" spans="1:9" ht="18" customHeight="1">
      <c r="A25" s="9" t="s">
        <v>22</v>
      </c>
      <c r="B25" s="37" t="s">
        <v>161</v>
      </c>
      <c r="C25" s="70" t="s">
        <v>72</v>
      </c>
      <c r="D25" s="74" t="s">
        <v>73</v>
      </c>
      <c r="E25" s="51" t="s">
        <v>74</v>
      </c>
      <c r="F25" s="67" t="s">
        <v>148</v>
      </c>
      <c r="G25" s="68" t="s">
        <v>149</v>
      </c>
      <c r="H25" s="65" t="s">
        <v>279</v>
      </c>
      <c r="I25" s="67" t="s">
        <v>59</v>
      </c>
    </row>
    <row r="26" spans="1:9" ht="18" customHeight="1">
      <c r="A26" s="9" t="s">
        <v>23</v>
      </c>
      <c r="B26" s="37" t="s">
        <v>85</v>
      </c>
      <c r="C26" s="71" t="s">
        <v>75</v>
      </c>
      <c r="D26" s="75" t="s">
        <v>76</v>
      </c>
      <c r="E26" s="72" t="s">
        <v>77</v>
      </c>
      <c r="F26" s="67" t="s">
        <v>148</v>
      </c>
      <c r="G26" s="68" t="s">
        <v>149</v>
      </c>
      <c r="H26" s="65" t="s">
        <v>275</v>
      </c>
      <c r="I26" s="67" t="s">
        <v>59</v>
      </c>
    </row>
    <row r="27" spans="1:9" ht="18" customHeight="1">
      <c r="A27" s="9" t="s">
        <v>24</v>
      </c>
      <c r="B27" s="37" t="s">
        <v>160</v>
      </c>
      <c r="C27" s="71" t="s">
        <v>69</v>
      </c>
      <c r="D27" s="75" t="s">
        <v>70</v>
      </c>
      <c r="E27" s="72" t="s">
        <v>71</v>
      </c>
      <c r="F27" s="67" t="s">
        <v>148</v>
      </c>
      <c r="G27" s="68" t="s">
        <v>149</v>
      </c>
      <c r="H27" s="65" t="s">
        <v>277</v>
      </c>
      <c r="I27" s="67" t="s">
        <v>59</v>
      </c>
    </row>
    <row r="28" spans="1:9" ht="18" customHeight="1">
      <c r="A28" s="9" t="s">
        <v>25</v>
      </c>
      <c r="B28" s="66" t="s">
        <v>158</v>
      </c>
      <c r="C28" s="70" t="s">
        <v>57</v>
      </c>
      <c r="D28" s="74" t="s">
        <v>58</v>
      </c>
      <c r="E28" s="51">
        <v>38194</v>
      </c>
      <c r="F28" s="67" t="s">
        <v>148</v>
      </c>
      <c r="G28" s="68" t="s">
        <v>149</v>
      </c>
      <c r="H28" s="65" t="s">
        <v>274</v>
      </c>
      <c r="I28" s="67" t="s">
        <v>59</v>
      </c>
    </row>
    <row r="29" spans="1:9" ht="18" customHeight="1">
      <c r="A29" s="9" t="s">
        <v>41</v>
      </c>
      <c r="B29" s="66" t="s">
        <v>179</v>
      </c>
      <c r="C29" s="71" t="s">
        <v>43</v>
      </c>
      <c r="D29" s="75" t="s">
        <v>44</v>
      </c>
      <c r="E29" s="72">
        <v>37813</v>
      </c>
      <c r="F29" s="67" t="s">
        <v>148</v>
      </c>
      <c r="G29" s="68" t="s">
        <v>149</v>
      </c>
      <c r="H29" s="65" t="s">
        <v>271</v>
      </c>
      <c r="I29" s="67" t="s">
        <v>45</v>
      </c>
    </row>
    <row r="30" spans="1:9" ht="18" customHeight="1">
      <c r="A30" s="9" t="s">
        <v>42</v>
      </c>
      <c r="B30" s="37" t="s">
        <v>84</v>
      </c>
      <c r="C30" s="70" t="s">
        <v>66</v>
      </c>
      <c r="D30" s="74" t="s">
        <v>67</v>
      </c>
      <c r="E30" s="51" t="s">
        <v>68</v>
      </c>
      <c r="F30" s="67" t="s">
        <v>148</v>
      </c>
      <c r="G30" s="68" t="s">
        <v>149</v>
      </c>
      <c r="H30" s="65" t="s">
        <v>272</v>
      </c>
      <c r="I30" s="67" t="s">
        <v>59</v>
      </c>
    </row>
    <row r="31" spans="1:9" ht="18" customHeight="1">
      <c r="A31" s="9" t="s">
        <v>163</v>
      </c>
      <c r="B31" s="37" t="s">
        <v>152</v>
      </c>
      <c r="C31" s="10" t="s">
        <v>113</v>
      </c>
      <c r="D31" s="75" t="s">
        <v>114</v>
      </c>
      <c r="E31" s="72">
        <v>37710</v>
      </c>
      <c r="F31" s="67" t="s">
        <v>148</v>
      </c>
      <c r="G31" s="68" t="s">
        <v>149</v>
      </c>
      <c r="H31" s="65" t="s">
        <v>276</v>
      </c>
      <c r="I31" s="67" t="s">
        <v>133</v>
      </c>
    </row>
    <row r="32" spans="1:9" ht="18" customHeight="1">
      <c r="A32" s="9" t="s">
        <v>164</v>
      </c>
      <c r="B32" s="37" t="s">
        <v>42</v>
      </c>
      <c r="C32" s="71" t="s">
        <v>78</v>
      </c>
      <c r="D32" s="75" t="s">
        <v>79</v>
      </c>
      <c r="E32" s="72" t="s">
        <v>80</v>
      </c>
      <c r="F32" s="67" t="s">
        <v>148</v>
      </c>
      <c r="G32" s="68" t="s">
        <v>149</v>
      </c>
      <c r="H32" s="65" t="s">
        <v>270</v>
      </c>
      <c r="I32" s="67" t="s">
        <v>59</v>
      </c>
    </row>
  </sheetData>
  <sheetProtection/>
  <mergeCells count="3">
    <mergeCell ref="A1:I1"/>
    <mergeCell ref="A8:E8"/>
    <mergeCell ref="A21:E21"/>
  </mergeCells>
  <printOptions/>
  <pageMargins left="0.4330708661417323" right="0.2362204724409449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showZeros="0" zoomScalePageLayoutView="0" workbookViewId="0" topLeftCell="A1">
      <selection activeCell="A3" sqref="A3:IV3"/>
    </sheetView>
  </sheetViews>
  <sheetFormatPr defaultColWidth="9.140625" defaultRowHeight="12.75"/>
  <cols>
    <col min="1" max="1" width="3.7109375" style="0" customWidth="1"/>
    <col min="2" max="2" width="8.8515625" style="0" customWidth="1"/>
    <col min="3" max="3" width="13.421875" style="0" customWidth="1"/>
    <col min="4" max="4" width="10.28125" style="0" customWidth="1"/>
    <col min="5" max="5" width="5.28125" style="8" customWidth="1"/>
    <col min="6" max="6" width="8.28125" style="0" customWidth="1"/>
    <col min="7" max="7" width="7.00390625" style="0" customWidth="1"/>
    <col min="8" max="8" width="7.140625" style="0" customWidth="1"/>
    <col min="9" max="10" width="7.7109375" style="0" customWidth="1"/>
    <col min="11" max="11" width="8.7109375" style="0" customWidth="1"/>
  </cols>
  <sheetData>
    <row r="1" spans="5:6" s="39" customFormat="1" ht="15">
      <c r="E1" s="77"/>
      <c r="F1" s="111" t="s">
        <v>16</v>
      </c>
    </row>
    <row r="2" spans="4:6" ht="5.25" customHeight="1">
      <c r="D2" s="2">
        <v>1.1574074074074073E-05</v>
      </c>
      <c r="E2" s="2"/>
      <c r="F2" s="1"/>
    </row>
    <row r="3" spans="1:11" ht="12.75">
      <c r="A3" s="6" t="s">
        <v>14</v>
      </c>
      <c r="F3" s="112" t="s">
        <v>146</v>
      </c>
      <c r="K3" s="7">
        <v>43159</v>
      </c>
    </row>
    <row r="5" spans="1:11" s="115" customFormat="1" ht="10.5" customHeight="1">
      <c r="A5" s="114" t="s">
        <v>0</v>
      </c>
      <c r="B5" s="128" t="s">
        <v>1</v>
      </c>
      <c r="C5" s="113" t="s">
        <v>2</v>
      </c>
      <c r="D5" s="114" t="s">
        <v>3</v>
      </c>
      <c r="E5" s="114" t="s">
        <v>19</v>
      </c>
      <c r="F5" s="114" t="s">
        <v>4</v>
      </c>
      <c r="G5" s="114" t="s">
        <v>5</v>
      </c>
      <c r="H5" s="114" t="s">
        <v>6</v>
      </c>
      <c r="I5" s="114" t="s">
        <v>7</v>
      </c>
      <c r="J5" s="114" t="s">
        <v>8</v>
      </c>
      <c r="K5" s="114" t="s">
        <v>9</v>
      </c>
    </row>
    <row r="6" spans="1:11" s="115" customFormat="1" ht="10.5" customHeight="1">
      <c r="A6" s="116"/>
      <c r="B6" s="117"/>
      <c r="C6" s="118" t="s">
        <v>10</v>
      </c>
      <c r="D6" s="116"/>
      <c r="E6" s="116"/>
      <c r="F6" s="127" t="s">
        <v>13</v>
      </c>
      <c r="G6" s="116"/>
      <c r="H6" s="116" t="s">
        <v>237</v>
      </c>
      <c r="I6" s="116"/>
      <c r="J6" s="116"/>
      <c r="K6" s="116"/>
    </row>
    <row r="7" spans="1:11" s="53" customFormat="1" ht="15" customHeight="1">
      <c r="A7" s="48">
        <v>1</v>
      </c>
      <c r="B7" s="70" t="s">
        <v>46</v>
      </c>
      <c r="C7" s="50" t="s">
        <v>47</v>
      </c>
      <c r="D7" s="51">
        <v>37858</v>
      </c>
      <c r="E7" s="52" t="s">
        <v>154</v>
      </c>
      <c r="F7" s="59">
        <v>9.7</v>
      </c>
      <c r="G7" s="59">
        <v>1.42</v>
      </c>
      <c r="H7" s="59">
        <v>10.5</v>
      </c>
      <c r="I7" s="59">
        <v>4.59</v>
      </c>
      <c r="J7" s="60">
        <v>0.001867824074074074</v>
      </c>
      <c r="K7" s="61">
        <f>SUM(F8:J8)</f>
        <v>2873</v>
      </c>
    </row>
    <row r="8" spans="1:11" s="53" customFormat="1" ht="15" customHeight="1">
      <c r="A8" s="54">
        <f>A7</f>
        <v>1</v>
      </c>
      <c r="B8" s="120"/>
      <c r="C8" s="56" t="s">
        <v>48</v>
      </c>
      <c r="D8" s="57"/>
      <c r="E8" s="58"/>
      <c r="F8" s="62">
        <f>IF(ISBLANK(F7),"",INT(20.0479*(17-F7)^1.835))</f>
        <v>769</v>
      </c>
      <c r="G8" s="62">
        <f>IF(ISBLANK(G7),"",INT(1.84523*(G7*100-75)^1.348))</f>
        <v>534</v>
      </c>
      <c r="H8" s="62">
        <f>IF(ISBLANK(H7),"",INT(56.0211*(H7-1.5)^1.05))</f>
        <v>562</v>
      </c>
      <c r="I8" s="62">
        <f>IF(ISBLANK(I7),"",INT(0.188807*(I7*100-210)^1.41))</f>
        <v>451</v>
      </c>
      <c r="J8" s="62">
        <f>IF(ISBLANK(J7),"",INT(0.11193*(254-(J7/$D$2))^1.88))</f>
        <v>557</v>
      </c>
      <c r="K8" s="119">
        <f>K7</f>
        <v>2873</v>
      </c>
    </row>
    <row r="9" spans="1:11" s="53" customFormat="1" ht="15" customHeight="1">
      <c r="A9" s="48">
        <v>2</v>
      </c>
      <c r="B9" s="70" t="s">
        <v>90</v>
      </c>
      <c r="C9" s="50" t="s">
        <v>91</v>
      </c>
      <c r="D9" s="51" t="s">
        <v>92</v>
      </c>
      <c r="E9" s="64" t="s">
        <v>136</v>
      </c>
      <c r="F9" s="59">
        <v>9.86</v>
      </c>
      <c r="G9" s="59">
        <v>1.48</v>
      </c>
      <c r="H9" s="59">
        <v>9.95</v>
      </c>
      <c r="I9" s="59">
        <v>4.64</v>
      </c>
      <c r="J9" s="60">
        <v>0.0019180555555555557</v>
      </c>
      <c r="K9" s="61">
        <f>SUM(F10:J10)</f>
        <v>2836</v>
      </c>
    </row>
    <row r="10" spans="1:11" s="53" customFormat="1" ht="15" customHeight="1">
      <c r="A10" s="54">
        <f>A9</f>
        <v>2</v>
      </c>
      <c r="B10" s="120"/>
      <c r="C10" s="56" t="s">
        <v>102</v>
      </c>
      <c r="D10" s="57"/>
      <c r="E10" s="58"/>
      <c r="F10" s="62">
        <f>IF(ISBLANK(F9),"",INT(20.0479*(17-F9)^1.835))</f>
        <v>738</v>
      </c>
      <c r="G10" s="62">
        <f>IF(ISBLANK(G9),"",INT(1.84523*(G9*100-75)^1.348))</f>
        <v>599</v>
      </c>
      <c r="H10" s="62">
        <f>IF(ISBLANK(H9),"",INT(56.0211*(H9-1.5)^1.05))</f>
        <v>526</v>
      </c>
      <c r="I10" s="62">
        <f>IF(ISBLANK(I9),"",INT(0.188807*(I9*100-210)^1.41))</f>
        <v>464</v>
      </c>
      <c r="J10" s="62">
        <f>IF(ISBLANK(J9),"",INT(0.11193*(254-(J9/$D$2))^1.88))</f>
        <v>509</v>
      </c>
      <c r="K10" s="63">
        <f>K9</f>
        <v>2836</v>
      </c>
    </row>
    <row r="11" spans="1:11" s="53" customFormat="1" ht="15" customHeight="1">
      <c r="A11" s="48">
        <f>A10+1</f>
        <v>3</v>
      </c>
      <c r="B11" s="70" t="s">
        <v>72</v>
      </c>
      <c r="C11" s="50" t="s">
        <v>73</v>
      </c>
      <c r="D11" s="51" t="s">
        <v>74</v>
      </c>
      <c r="E11" s="64">
        <v>377</v>
      </c>
      <c r="F11" s="59">
        <v>9.88</v>
      </c>
      <c r="G11" s="59">
        <v>1.3</v>
      </c>
      <c r="H11" s="59">
        <v>7.67</v>
      </c>
      <c r="I11" s="59">
        <v>4.39</v>
      </c>
      <c r="J11" s="60">
        <v>0.0019197916666666667</v>
      </c>
      <c r="K11" s="61">
        <f>SUM(F12:J12)</f>
        <v>2430</v>
      </c>
    </row>
    <row r="12" spans="1:11" s="53" customFormat="1" ht="15" customHeight="1">
      <c r="A12" s="54">
        <f>A11</f>
        <v>3</v>
      </c>
      <c r="B12" s="120"/>
      <c r="C12" s="56" t="s">
        <v>59</v>
      </c>
      <c r="D12" s="57"/>
      <c r="E12" s="58"/>
      <c r="F12" s="62">
        <f>IF(ISBLANK(F11),"",INT(20.0479*(17-F11)^1.835))</f>
        <v>735</v>
      </c>
      <c r="G12" s="62">
        <f>IF(ISBLANK(G11),"",INT(1.84523*(G11*100-75)^1.348))</f>
        <v>409</v>
      </c>
      <c r="H12" s="62">
        <f>IF(ISBLANK(H11),"",INT(56.0211*(H11-1.5)^1.05))</f>
        <v>378</v>
      </c>
      <c r="I12" s="62">
        <f>IF(ISBLANK(I11),"",INT(0.188807*(I11*100-210)^1.41))</f>
        <v>401</v>
      </c>
      <c r="J12" s="62">
        <f>IF(ISBLANK(J11),"",INT(0.11193*(254-(J11/$D$2))^1.88))</f>
        <v>507</v>
      </c>
      <c r="K12" s="63">
        <f>K11</f>
        <v>2430</v>
      </c>
    </row>
    <row r="13" spans="1:11" s="53" customFormat="1" ht="15" customHeight="1">
      <c r="A13" s="48">
        <v>4</v>
      </c>
      <c r="B13" s="70" t="s">
        <v>43</v>
      </c>
      <c r="C13" s="50" t="s">
        <v>44</v>
      </c>
      <c r="D13" s="51">
        <v>37813</v>
      </c>
      <c r="E13" s="52" t="s">
        <v>179</v>
      </c>
      <c r="F13" s="59">
        <v>10.17</v>
      </c>
      <c r="G13" s="59">
        <v>1.36</v>
      </c>
      <c r="H13" s="59">
        <v>8.51</v>
      </c>
      <c r="I13" s="59">
        <v>4.43</v>
      </c>
      <c r="J13" s="60">
        <v>0.002033333333333333</v>
      </c>
      <c r="K13" s="61">
        <f>SUM(F14:J14)</f>
        <v>2400</v>
      </c>
    </row>
    <row r="14" spans="1:11" s="53" customFormat="1" ht="15" customHeight="1">
      <c r="A14" s="54">
        <f>A13</f>
        <v>4</v>
      </c>
      <c r="B14" s="120"/>
      <c r="C14" s="56" t="s">
        <v>45</v>
      </c>
      <c r="D14" s="57"/>
      <c r="E14" s="58"/>
      <c r="F14" s="62">
        <f>IF(ISBLANK(F13),"",INT(20.0479*(17-F13)^1.835))</f>
        <v>681</v>
      </c>
      <c r="G14" s="62">
        <f>IF(ISBLANK(G13),"",INT(1.84523*(G13*100-75)^1.348))</f>
        <v>470</v>
      </c>
      <c r="H14" s="62">
        <f>IF(ISBLANK(H13),"",INT(56.0211*(H13-1.5)^1.05))</f>
        <v>432</v>
      </c>
      <c r="I14" s="62">
        <f>IF(ISBLANK(I13),"",INT(0.188807*(I13*100-210)^1.41))</f>
        <v>411</v>
      </c>
      <c r="J14" s="62">
        <f>IF(ISBLANK(J13),"",INT(0.11193*(254-(J13/$D$2))^1.88))</f>
        <v>406</v>
      </c>
      <c r="K14" s="119">
        <f>K13</f>
        <v>2400</v>
      </c>
    </row>
    <row r="15" spans="1:11" s="53" customFormat="1" ht="15" customHeight="1">
      <c r="A15" s="48">
        <v>5</v>
      </c>
      <c r="B15" s="70" t="s">
        <v>69</v>
      </c>
      <c r="C15" s="50" t="s">
        <v>70</v>
      </c>
      <c r="D15" s="51" t="s">
        <v>71</v>
      </c>
      <c r="E15" s="64">
        <v>370</v>
      </c>
      <c r="F15" s="59">
        <v>9.52</v>
      </c>
      <c r="G15" s="59">
        <v>1.27</v>
      </c>
      <c r="H15" s="59">
        <v>6.9</v>
      </c>
      <c r="I15" s="59">
        <v>4.31</v>
      </c>
      <c r="J15" s="60">
        <v>0.0019417824074074075</v>
      </c>
      <c r="K15" s="61">
        <f>SUM(F16:J16)</f>
        <v>2380</v>
      </c>
    </row>
    <row r="16" spans="1:11" s="53" customFormat="1" ht="15" customHeight="1">
      <c r="A16" s="54">
        <f>A15</f>
        <v>5</v>
      </c>
      <c r="B16" s="120"/>
      <c r="C16" s="56" t="s">
        <v>59</v>
      </c>
      <c r="D16" s="57"/>
      <c r="E16" s="58"/>
      <c r="F16" s="62">
        <f>IF(ISBLANK(F15),"",INT(20.0479*(17-F15)^1.835))</f>
        <v>804</v>
      </c>
      <c r="G16" s="62">
        <f>IF(ISBLANK(G15),"",INT(1.84523*(G15*100-75)^1.348))</f>
        <v>379</v>
      </c>
      <c r="H16" s="62">
        <f>IF(ISBLANK(H15),"",INT(56.0211*(H15-1.5)^1.05))</f>
        <v>329</v>
      </c>
      <c r="I16" s="62">
        <f>IF(ISBLANK(I15),"",INT(0.188807*(I15*100-210)^1.41))</f>
        <v>381</v>
      </c>
      <c r="J16" s="62">
        <f>IF(ISBLANK(J15),"",INT(0.11193*(254-(J15/$D$2))^1.88))</f>
        <v>487</v>
      </c>
      <c r="K16" s="63">
        <f>K15</f>
        <v>2380</v>
      </c>
    </row>
    <row r="17" spans="1:11" s="53" customFormat="1" ht="15" customHeight="1">
      <c r="A17" s="48">
        <f>A16+1</f>
        <v>6</v>
      </c>
      <c r="B17" s="70" t="s">
        <v>75</v>
      </c>
      <c r="C17" s="50" t="s">
        <v>76</v>
      </c>
      <c r="D17" s="51" t="s">
        <v>77</v>
      </c>
      <c r="E17" s="64" t="s">
        <v>85</v>
      </c>
      <c r="F17" s="59">
        <v>9.7</v>
      </c>
      <c r="G17" s="59">
        <v>1.18</v>
      </c>
      <c r="H17" s="59">
        <v>6.82</v>
      </c>
      <c r="I17" s="59">
        <v>4.76</v>
      </c>
      <c r="J17" s="60">
        <v>0.0019347222222222222</v>
      </c>
      <c r="K17" s="61">
        <f>SUM(F18:J18)</f>
        <v>2375</v>
      </c>
    </row>
    <row r="18" spans="1:11" s="53" customFormat="1" ht="15" customHeight="1">
      <c r="A18" s="54">
        <f>A17</f>
        <v>6</v>
      </c>
      <c r="B18" s="120"/>
      <c r="C18" s="56" t="s">
        <v>59</v>
      </c>
      <c r="D18" s="57"/>
      <c r="E18" s="58"/>
      <c r="F18" s="62">
        <f>IF(ISBLANK(F17),"",INT(20.0479*(17-F17)^1.835))</f>
        <v>769</v>
      </c>
      <c r="G18" s="62">
        <f>IF(ISBLANK(G17),"",INT(1.84523*(G17*100-75)^1.348))</f>
        <v>293</v>
      </c>
      <c r="H18" s="62">
        <f>IF(ISBLANK(H17),"",INT(56.0211*(H17-1.5)^1.05))</f>
        <v>324</v>
      </c>
      <c r="I18" s="62">
        <f>IF(ISBLANK(I17),"",INT(0.188807*(I17*100-210)^1.41))</f>
        <v>495</v>
      </c>
      <c r="J18" s="62">
        <f>IF(ISBLANK(J17),"",INT(0.11193*(254-(J17/$D$2))^1.88))</f>
        <v>494</v>
      </c>
      <c r="K18" s="63">
        <f>K17</f>
        <v>2375</v>
      </c>
    </row>
    <row r="19" spans="1:11" s="53" customFormat="1" ht="15" customHeight="1">
      <c r="A19" s="48">
        <v>7</v>
      </c>
      <c r="B19" s="70" t="s">
        <v>57</v>
      </c>
      <c r="C19" s="50" t="s">
        <v>58</v>
      </c>
      <c r="D19" s="51">
        <v>38194</v>
      </c>
      <c r="E19" s="52">
        <v>175</v>
      </c>
      <c r="F19" s="59">
        <v>9.93</v>
      </c>
      <c r="G19" s="59">
        <v>1.21</v>
      </c>
      <c r="H19" s="59">
        <v>7.14</v>
      </c>
      <c r="I19" s="59">
        <v>4.2</v>
      </c>
      <c r="J19" s="60">
        <v>0.002033101851851852</v>
      </c>
      <c r="K19" s="61">
        <f>SUM(F20:J20)</f>
        <v>2152</v>
      </c>
    </row>
    <row r="20" spans="1:11" s="53" customFormat="1" ht="15" customHeight="1">
      <c r="A20" s="54">
        <f>A19</f>
        <v>7</v>
      </c>
      <c r="B20" s="55"/>
      <c r="C20" s="56" t="s">
        <v>59</v>
      </c>
      <c r="D20" s="57"/>
      <c r="E20" s="58"/>
      <c r="F20" s="62">
        <f>IF(ISBLANK(F19),"",INT(20.0479*(17-F19)^1.835))</f>
        <v>725</v>
      </c>
      <c r="G20" s="62">
        <f>IF(ISBLANK(G19),"",INT(1.84523*(G19*100-75)^1.348))</f>
        <v>321</v>
      </c>
      <c r="H20" s="62">
        <f>IF(ISBLANK(H19),"",INT(56.0211*(H19-1.5)^1.05))</f>
        <v>344</v>
      </c>
      <c r="I20" s="62">
        <f>IF(ISBLANK(I19),"",INT(0.188807*(I19*100-210)^1.41))</f>
        <v>355</v>
      </c>
      <c r="J20" s="62">
        <f>IF(ISBLANK(J19),"",INT(0.11193*(254-(J19/$D$2))^1.88))</f>
        <v>407</v>
      </c>
      <c r="K20" s="63">
        <f>K19</f>
        <v>2152</v>
      </c>
    </row>
    <row r="21" spans="1:11" s="53" customFormat="1" ht="15" customHeight="1">
      <c r="A21" s="48">
        <f>A20+1</f>
        <v>8</v>
      </c>
      <c r="B21" s="70" t="s">
        <v>66</v>
      </c>
      <c r="C21" s="50" t="s">
        <v>67</v>
      </c>
      <c r="D21" s="51" t="s">
        <v>68</v>
      </c>
      <c r="E21" s="64" t="s">
        <v>84</v>
      </c>
      <c r="F21" s="59">
        <v>10.4</v>
      </c>
      <c r="G21" s="59">
        <v>1.27</v>
      </c>
      <c r="H21" s="59">
        <v>6.34</v>
      </c>
      <c r="I21" s="59">
        <v>4.4</v>
      </c>
      <c r="J21" s="60">
        <v>0.002047337962962963</v>
      </c>
      <c r="K21" s="61">
        <f>SUM(F22:J22)</f>
        <v>2109</v>
      </c>
    </row>
    <row r="22" spans="1:11" s="53" customFormat="1" ht="15" customHeight="1">
      <c r="A22" s="54">
        <f>A21</f>
        <v>8</v>
      </c>
      <c r="B22" s="120"/>
      <c r="C22" s="56" t="s">
        <v>59</v>
      </c>
      <c r="D22" s="57"/>
      <c r="E22" s="58"/>
      <c r="F22" s="62">
        <f>IF(ISBLANK(F21),"",INT(20.0479*(17-F21)^1.835))</f>
        <v>639</v>
      </c>
      <c r="G22" s="62">
        <f>IF(ISBLANK(G21),"",INT(1.84523*(G21*100-75)^1.348))</f>
        <v>379</v>
      </c>
      <c r="H22" s="62">
        <f>IF(ISBLANK(H21),"",INT(56.0211*(H21-1.5)^1.05))</f>
        <v>293</v>
      </c>
      <c r="I22" s="62">
        <f>IF(ISBLANK(I21),"",INT(0.188807*(I21*100-210)^1.41))</f>
        <v>403</v>
      </c>
      <c r="J22" s="62">
        <f>IF(ISBLANK(J21),"",INT(0.11193*(254-(J21/$D$2))^1.88))</f>
        <v>395</v>
      </c>
      <c r="K22" s="63">
        <f>K21</f>
        <v>2109</v>
      </c>
    </row>
    <row r="23" spans="1:11" s="53" customFormat="1" ht="15" customHeight="1">
      <c r="A23" s="48">
        <v>9</v>
      </c>
      <c r="B23" s="70" t="s">
        <v>78</v>
      </c>
      <c r="C23" s="50" t="s">
        <v>79</v>
      </c>
      <c r="D23" s="51" t="s">
        <v>80</v>
      </c>
      <c r="E23" s="64" t="s">
        <v>42</v>
      </c>
      <c r="F23" s="59">
        <v>10.23</v>
      </c>
      <c r="G23" s="59">
        <v>1.24</v>
      </c>
      <c r="H23" s="59">
        <v>8.1</v>
      </c>
      <c r="I23" s="59">
        <v>4.17</v>
      </c>
      <c r="J23" s="60">
        <v>0.002138425925925926</v>
      </c>
      <c r="K23" s="61">
        <f>SUM(F24:J24)</f>
        <v>2095</v>
      </c>
    </row>
    <row r="24" spans="1:11" s="53" customFormat="1" ht="15" customHeight="1">
      <c r="A24" s="54">
        <f>A23</f>
        <v>9</v>
      </c>
      <c r="B24" s="55"/>
      <c r="C24" s="56" t="s">
        <v>59</v>
      </c>
      <c r="D24" s="57"/>
      <c r="E24" s="58"/>
      <c r="F24" s="62">
        <f>IF(ISBLANK(F23),"",INT(20.0479*(17-F23)^1.835))</f>
        <v>670</v>
      </c>
      <c r="G24" s="62">
        <f>IF(ISBLANK(G23),"",INT(1.84523*(G23*100-75)^1.348))</f>
        <v>350</v>
      </c>
      <c r="H24" s="62">
        <f>IF(ISBLANK(H23),"",INT(56.0211*(H23-1.5)^1.05))</f>
        <v>406</v>
      </c>
      <c r="I24" s="62">
        <f>IF(ISBLANK(I23),"",INT(0.188807*(I23*100-210)^1.41))</f>
        <v>347</v>
      </c>
      <c r="J24" s="62">
        <f>IF(ISBLANK(J23),"",INT(0.11193*(254-(J23/$D$2))^1.88))</f>
        <v>322</v>
      </c>
      <c r="K24" s="63">
        <f>K23</f>
        <v>2095</v>
      </c>
    </row>
    <row r="25" spans="1:11" s="53" customFormat="1" ht="15" customHeight="1">
      <c r="A25" s="48">
        <f>A28+1</f>
        <v>12</v>
      </c>
      <c r="B25" s="70" t="s">
        <v>87</v>
      </c>
      <c r="C25" s="50" t="s">
        <v>88</v>
      </c>
      <c r="D25" s="51" t="s">
        <v>89</v>
      </c>
      <c r="E25" s="64" t="s">
        <v>135</v>
      </c>
      <c r="F25" s="59">
        <v>10.38</v>
      </c>
      <c r="G25" s="59">
        <v>1.3</v>
      </c>
      <c r="H25" s="59">
        <v>6.1</v>
      </c>
      <c r="I25" s="59">
        <v>4.11</v>
      </c>
      <c r="J25" s="60">
        <v>0.002041666666666667</v>
      </c>
      <c r="K25" s="61">
        <f>SUM(F26:J26)</f>
        <v>2062</v>
      </c>
    </row>
    <row r="26" spans="1:11" s="53" customFormat="1" ht="15" customHeight="1">
      <c r="A26" s="54">
        <f>A25</f>
        <v>12</v>
      </c>
      <c r="B26" s="120"/>
      <c r="C26" s="56" t="s">
        <v>102</v>
      </c>
      <c r="D26" s="57"/>
      <c r="E26" s="58"/>
      <c r="F26" s="62">
        <f>IF(ISBLANK(F25),"",INT(20.0479*(17-F25)^1.835))</f>
        <v>643</v>
      </c>
      <c r="G26" s="62">
        <f>IF(ISBLANK(G25),"",INT(1.84523*(G25*100-75)^1.348))</f>
        <v>409</v>
      </c>
      <c r="H26" s="62">
        <f>IF(ISBLANK(H25),"",INT(56.0211*(H25-1.5)^1.05))</f>
        <v>278</v>
      </c>
      <c r="I26" s="62">
        <f>IF(ISBLANK(I25),"",INT(0.188807*(I25*100-210)^1.41))</f>
        <v>333</v>
      </c>
      <c r="J26" s="62">
        <f>IF(ISBLANK(J25),"",INT(0.11193*(254-(J25/$D$2))^1.88))</f>
        <v>399</v>
      </c>
      <c r="K26" s="63">
        <f>K25</f>
        <v>2062</v>
      </c>
    </row>
    <row r="27" spans="1:11" s="53" customFormat="1" ht="15" customHeight="1">
      <c r="A27" s="48">
        <v>11</v>
      </c>
      <c r="B27" s="49" t="s">
        <v>113</v>
      </c>
      <c r="C27" s="50" t="s">
        <v>114</v>
      </c>
      <c r="D27" s="51">
        <v>37710</v>
      </c>
      <c r="E27" s="52" t="s">
        <v>152</v>
      </c>
      <c r="F27" s="59">
        <v>11.07</v>
      </c>
      <c r="G27" s="59">
        <v>1.33</v>
      </c>
      <c r="H27" s="59">
        <v>7.38</v>
      </c>
      <c r="I27" s="59">
        <v>4.27</v>
      </c>
      <c r="J27" s="60">
        <v>0.00213599537037037</v>
      </c>
      <c r="K27" s="61">
        <f>SUM(F28:J28)</f>
        <v>2018</v>
      </c>
    </row>
    <row r="28" spans="1:11" s="53" customFormat="1" ht="15" customHeight="1">
      <c r="A28" s="54">
        <f>A27</f>
        <v>11</v>
      </c>
      <c r="B28" s="55"/>
      <c r="C28" s="56" t="s">
        <v>133</v>
      </c>
      <c r="D28" s="57"/>
      <c r="E28" s="58"/>
      <c r="F28" s="62">
        <f>IF(ISBLANK(F27),"",INT(20.0479*(17-F27)^1.835))</f>
        <v>525</v>
      </c>
      <c r="G28" s="62">
        <f>IF(ISBLANK(G27),"",INT(1.84523*(G27*100-75)^1.348))</f>
        <v>439</v>
      </c>
      <c r="H28" s="62">
        <f>IF(ISBLANK(H27),"",INT(56.0211*(H27-1.5)^1.05))</f>
        <v>359</v>
      </c>
      <c r="I28" s="62">
        <f>IF(ISBLANK(I27),"",INT(0.188807*(I27*100-210)^1.41))</f>
        <v>371</v>
      </c>
      <c r="J28" s="62">
        <f>IF(ISBLANK(J27),"",INT(0.11193*(254-(J27/$D$2))^1.88))</f>
        <v>324</v>
      </c>
      <c r="K28" s="63">
        <f>K27</f>
        <v>2018</v>
      </c>
    </row>
    <row r="29" spans="1:11" s="53" customFormat="1" ht="15" customHeight="1">
      <c r="A29" s="48">
        <v>12</v>
      </c>
      <c r="B29" s="70" t="s">
        <v>93</v>
      </c>
      <c r="C29" s="50" t="s">
        <v>94</v>
      </c>
      <c r="D29" s="51" t="s">
        <v>95</v>
      </c>
      <c r="E29" s="64" t="s">
        <v>137</v>
      </c>
      <c r="F29" s="59">
        <v>11.72</v>
      </c>
      <c r="G29" s="59">
        <v>1.39</v>
      </c>
      <c r="H29" s="59">
        <v>6.7</v>
      </c>
      <c r="I29" s="59">
        <v>4.12</v>
      </c>
      <c r="J29" s="60">
        <v>0.002156365740740741</v>
      </c>
      <c r="K29" s="61">
        <f>SUM(F30:J30)</f>
        <v>1887</v>
      </c>
    </row>
    <row r="30" spans="1:11" s="53" customFormat="1" ht="15" customHeight="1">
      <c r="A30" s="54">
        <f>A29</f>
        <v>12</v>
      </c>
      <c r="B30" s="120"/>
      <c r="C30" s="56" t="s">
        <v>102</v>
      </c>
      <c r="D30" s="57"/>
      <c r="E30" s="58"/>
      <c r="F30" s="62">
        <f>IF(ISBLANK(F29),"",INT(20.0479*(17-F29)^1.835))</f>
        <v>424</v>
      </c>
      <c r="G30" s="62">
        <f>IF(ISBLANK(G29),"",INT(1.84523*(G29*100-75)^1.348))</f>
        <v>502</v>
      </c>
      <c r="H30" s="62">
        <f>IF(ISBLANK(H29),"",INT(56.0211*(H29-1.5)^1.05))</f>
        <v>316</v>
      </c>
      <c r="I30" s="62">
        <f>IF(ISBLANK(I29),"",INT(0.188807*(I29*100-210)^1.41))</f>
        <v>336</v>
      </c>
      <c r="J30" s="62">
        <f>IF(ISBLANK(J29),"",INT(0.11193*(254-(J29/$D$2))^1.88))</f>
        <v>309</v>
      </c>
      <c r="K30" s="63">
        <f>K29</f>
        <v>1887</v>
      </c>
    </row>
    <row r="31" spans="1:11" s="53" customFormat="1" ht="15" customHeight="1">
      <c r="A31" s="48">
        <v>13</v>
      </c>
      <c r="B31" s="70" t="s">
        <v>55</v>
      </c>
      <c r="C31" s="50" t="s">
        <v>56</v>
      </c>
      <c r="D31" s="51">
        <v>38072</v>
      </c>
      <c r="E31" s="52" t="s">
        <v>157</v>
      </c>
      <c r="F31" s="59">
        <v>11.04</v>
      </c>
      <c r="G31" s="59">
        <v>1.24</v>
      </c>
      <c r="H31" s="59">
        <v>7.73</v>
      </c>
      <c r="I31" s="59">
        <v>3.1</v>
      </c>
      <c r="J31" s="60">
        <v>0.002071412037037037</v>
      </c>
      <c r="K31" s="61">
        <f>SUM(F32:J32)</f>
        <v>1761</v>
      </c>
    </row>
    <row r="32" spans="1:11" s="53" customFormat="1" ht="15" customHeight="1">
      <c r="A32" s="54">
        <f>A31</f>
        <v>13</v>
      </c>
      <c r="B32" s="120"/>
      <c r="C32" s="56" t="s">
        <v>48</v>
      </c>
      <c r="D32" s="57"/>
      <c r="E32" s="58"/>
      <c r="F32" s="62">
        <f>IF(ISBLANK(F31),"",INT(20.0479*(17-F31)^1.835))</f>
        <v>530</v>
      </c>
      <c r="G32" s="62">
        <f>IF(ISBLANK(G31),"",INT(1.84523*(G31*100-75)^1.348))</f>
        <v>350</v>
      </c>
      <c r="H32" s="62">
        <f>IF(ISBLANK(H31),"",INT(56.0211*(H31-1.5)^1.05))</f>
        <v>382</v>
      </c>
      <c r="I32" s="62">
        <f>IF(ISBLANK(I31),"",INT(0.188807*(I31*100-210)^1.41))</f>
        <v>124</v>
      </c>
      <c r="J32" s="62">
        <f>IF(ISBLANK(J31),"",INT(0.11193*(254-(J31/$D$2))^1.88))</f>
        <v>375</v>
      </c>
      <c r="K32" s="63">
        <f>K31</f>
        <v>1761</v>
      </c>
    </row>
    <row r="33" spans="1:11" s="53" customFormat="1" ht="15" customHeight="1">
      <c r="A33" s="48">
        <v>14</v>
      </c>
      <c r="B33" s="70" t="s">
        <v>51</v>
      </c>
      <c r="C33" s="50" t="s">
        <v>52</v>
      </c>
      <c r="D33" s="51">
        <v>37947</v>
      </c>
      <c r="E33" s="52" t="s">
        <v>156</v>
      </c>
      <c r="F33" s="59">
        <v>11.86</v>
      </c>
      <c r="G33" s="59">
        <v>1.33</v>
      </c>
      <c r="H33" s="59">
        <v>7.12</v>
      </c>
      <c r="I33" s="59">
        <v>3.73</v>
      </c>
      <c r="J33" s="60">
        <v>0.0021913194444444445</v>
      </c>
      <c r="K33" s="61">
        <f>SUM(F34:J34)</f>
        <v>1717</v>
      </c>
    </row>
    <row r="34" spans="1:11" s="53" customFormat="1" ht="15" customHeight="1">
      <c r="A34" s="54">
        <f>A33</f>
        <v>14</v>
      </c>
      <c r="B34" s="120"/>
      <c r="C34" s="56" t="s">
        <v>48</v>
      </c>
      <c r="D34" s="57"/>
      <c r="E34" s="58"/>
      <c r="F34" s="62">
        <f>IF(ISBLANK(F33),"",INT(20.0479*(17-F33)^1.835))</f>
        <v>404</v>
      </c>
      <c r="G34" s="62">
        <f>IF(ISBLANK(G33),"",INT(1.84523*(G33*100-75)^1.348))</f>
        <v>439</v>
      </c>
      <c r="H34" s="62">
        <f>IF(ISBLANK(H33),"",INT(56.0211*(H33-1.5)^1.05))</f>
        <v>343</v>
      </c>
      <c r="I34" s="62">
        <f>IF(ISBLANK(I33),"",INT(0.188807*(I33*100-210)^1.41))</f>
        <v>248</v>
      </c>
      <c r="J34" s="62">
        <f>IF(ISBLANK(J33),"",INT(0.11193*(254-(J33/$D$2))^1.88))</f>
        <v>283</v>
      </c>
      <c r="K34" s="119">
        <f>K33</f>
        <v>1717</v>
      </c>
    </row>
    <row r="35" spans="1:11" s="53" customFormat="1" ht="15" customHeight="1">
      <c r="A35" s="48">
        <v>15</v>
      </c>
      <c r="B35" s="70" t="s">
        <v>125</v>
      </c>
      <c r="C35" s="50" t="s">
        <v>126</v>
      </c>
      <c r="D35" s="51">
        <v>38237</v>
      </c>
      <c r="E35" s="52" t="s">
        <v>151</v>
      </c>
      <c r="F35" s="59">
        <v>11.39</v>
      </c>
      <c r="G35" s="59">
        <v>1.27</v>
      </c>
      <c r="H35" s="59">
        <v>6.56</v>
      </c>
      <c r="I35" s="59">
        <v>3.91</v>
      </c>
      <c r="J35" s="60">
        <v>0.0023400462962962962</v>
      </c>
      <c r="K35" s="61">
        <f>SUM(F36:J36)</f>
        <v>1634</v>
      </c>
    </row>
    <row r="36" spans="1:11" s="53" customFormat="1" ht="15" customHeight="1">
      <c r="A36" s="54">
        <f>A35</f>
        <v>15</v>
      </c>
      <c r="B36" s="55"/>
      <c r="C36" s="56" t="s">
        <v>134</v>
      </c>
      <c r="D36" s="57"/>
      <c r="E36" s="58"/>
      <c r="F36" s="62">
        <f>IF(ISBLANK(F35),"",INT(20.0479*(17-F35)^1.835))</f>
        <v>474</v>
      </c>
      <c r="G36" s="62">
        <f>IF(ISBLANK(G35),"",INT(1.84523*(G35*100-75)^1.348))</f>
        <v>379</v>
      </c>
      <c r="H36" s="62">
        <f>IF(ISBLANK(H35),"",INT(56.0211*(H35-1.5)^1.05))</f>
        <v>307</v>
      </c>
      <c r="I36" s="62">
        <f>IF(ISBLANK(I35),"",INT(0.188807*(I35*100-210)^1.41))</f>
        <v>287</v>
      </c>
      <c r="J36" s="62">
        <f>IF(ISBLANK(J35),"",INT(0.11193*(254-(J35/$D$2))^1.88))</f>
        <v>187</v>
      </c>
      <c r="K36" s="63">
        <f>K35</f>
        <v>1634</v>
      </c>
    </row>
    <row r="37" spans="1:11" s="53" customFormat="1" ht="15" customHeight="1">
      <c r="A37" s="48">
        <v>16</v>
      </c>
      <c r="B37" s="70" t="s">
        <v>172</v>
      </c>
      <c r="C37" s="50" t="s">
        <v>173</v>
      </c>
      <c r="D37" s="51">
        <v>38352</v>
      </c>
      <c r="E37" s="52" t="s">
        <v>174</v>
      </c>
      <c r="F37" s="59">
        <v>11.59</v>
      </c>
      <c r="G37" s="59">
        <v>1.18</v>
      </c>
      <c r="H37" s="59">
        <v>7.41</v>
      </c>
      <c r="I37" s="59" t="s">
        <v>201</v>
      </c>
      <c r="J37" s="60">
        <v>0.00202962962962963</v>
      </c>
      <c r="K37" s="61">
        <f>SUM(F38:J38)</f>
        <v>1507</v>
      </c>
    </row>
    <row r="38" spans="1:11" s="53" customFormat="1" ht="15" customHeight="1">
      <c r="A38" s="54">
        <f>A37</f>
        <v>16</v>
      </c>
      <c r="B38" s="55"/>
      <c r="C38" s="56" t="s">
        <v>175</v>
      </c>
      <c r="D38" s="57"/>
      <c r="E38" s="58"/>
      <c r="F38" s="62">
        <f>IF(ISBLANK(F37),"",INT(20.0479*(17-F37)^1.835))</f>
        <v>444</v>
      </c>
      <c r="G38" s="62">
        <f>IF(ISBLANK(G37),"",INT(1.84523*(G37*100-75)^1.348))</f>
        <v>293</v>
      </c>
      <c r="H38" s="62">
        <f>IF(ISBLANK(H37),"",INT(56.0211*(H37-1.5)^1.05))</f>
        <v>361</v>
      </c>
      <c r="I38" s="62"/>
      <c r="J38" s="62">
        <f>IF(ISBLANK(J37),"",INT(0.11193*(254-(J37/$D$2))^1.88))</f>
        <v>409</v>
      </c>
      <c r="K38" s="63">
        <f>K37</f>
        <v>1507</v>
      </c>
    </row>
    <row r="39" spans="1:11" s="53" customFormat="1" ht="15" customHeight="1">
      <c r="A39" s="48">
        <v>17</v>
      </c>
      <c r="B39" s="70" t="s">
        <v>103</v>
      </c>
      <c r="C39" s="50" t="s">
        <v>104</v>
      </c>
      <c r="D39" s="51">
        <v>38453</v>
      </c>
      <c r="E39" s="52" t="s">
        <v>106</v>
      </c>
      <c r="F39" s="59">
        <v>12.12</v>
      </c>
      <c r="G39" s="59">
        <v>1.18</v>
      </c>
      <c r="H39" s="59">
        <v>7.1</v>
      </c>
      <c r="I39" s="59">
        <v>3.8</v>
      </c>
      <c r="J39" s="60">
        <v>0.0025497685185185185</v>
      </c>
      <c r="K39" s="61">
        <f>SUM(F40:J40)</f>
        <v>1347</v>
      </c>
    </row>
    <row r="40" spans="1:11" s="53" customFormat="1" ht="15" customHeight="1">
      <c r="A40" s="54">
        <f>A39</f>
        <v>17</v>
      </c>
      <c r="B40" s="120"/>
      <c r="C40" s="56" t="s">
        <v>105</v>
      </c>
      <c r="D40" s="57"/>
      <c r="E40" s="58"/>
      <c r="F40" s="62">
        <f>IF(ISBLANK(F39),"",INT(20.0479*(17-F39)^1.835))</f>
        <v>367</v>
      </c>
      <c r="G40" s="62">
        <f>IF(ISBLANK(G39),"",INT(1.84523*(G39*100-75)^1.348))</f>
        <v>293</v>
      </c>
      <c r="H40" s="62">
        <f>IF(ISBLANK(H39),"",INT(56.0211*(H39-1.5)^1.05))</f>
        <v>341</v>
      </c>
      <c r="I40" s="62">
        <f>IF(ISBLANK(I39),"",INT(0.188807*(I39*100-210)^1.41))</f>
        <v>263</v>
      </c>
      <c r="J40" s="62">
        <f>IF(ISBLANK(J39),"",INT(0.11193*(254-(J39/$D$2))^1.88))</f>
        <v>83</v>
      </c>
      <c r="K40" s="63">
        <f>K39</f>
        <v>1347</v>
      </c>
    </row>
    <row r="41" spans="1:11" s="53" customFormat="1" ht="15" customHeight="1">
      <c r="A41" s="48">
        <f>A40+1</f>
        <v>18</v>
      </c>
      <c r="B41" s="49" t="s">
        <v>123</v>
      </c>
      <c r="C41" s="50" t="s">
        <v>124</v>
      </c>
      <c r="D41" s="51">
        <v>38186</v>
      </c>
      <c r="E41" s="52" t="s">
        <v>150</v>
      </c>
      <c r="F41" s="59">
        <v>12.62</v>
      </c>
      <c r="G41" s="59">
        <v>1.21</v>
      </c>
      <c r="H41" s="59">
        <v>8.8</v>
      </c>
      <c r="I41" s="59">
        <v>3.38</v>
      </c>
      <c r="J41" s="60">
        <v>0.0027167824074074073</v>
      </c>
      <c r="K41" s="61">
        <f>SUM(F42:J42)</f>
        <v>1278</v>
      </c>
    </row>
    <row r="42" spans="1:11" s="53" customFormat="1" ht="15" customHeight="1">
      <c r="A42" s="54">
        <f>A41</f>
        <v>18</v>
      </c>
      <c r="B42" s="55"/>
      <c r="C42" s="56" t="s">
        <v>134</v>
      </c>
      <c r="D42" s="57"/>
      <c r="E42" s="58"/>
      <c r="F42" s="62">
        <f>IF(ISBLANK(F41),"",INT(20.0479*(17-F41)^1.835))</f>
        <v>301</v>
      </c>
      <c r="G42" s="62">
        <f>IF(ISBLANK(G41),"",INT(1.84523*(G41*100-75)^1.348))</f>
        <v>321</v>
      </c>
      <c r="H42" s="62">
        <f>IF(ISBLANK(H41),"",INT(56.0211*(H41-1.5)^1.05))</f>
        <v>451</v>
      </c>
      <c r="I42" s="62">
        <f>IF(ISBLANK(I41),"",INT(0.188807*(I41*100-210)^1.41))</f>
        <v>176</v>
      </c>
      <c r="J42" s="62">
        <f>IF(ISBLANK(J41),"",INT(0.11193*(254-(J41/$D$2))^1.88))</f>
        <v>29</v>
      </c>
      <c r="K42" s="63">
        <f>K41</f>
        <v>1278</v>
      </c>
    </row>
    <row r="43" spans="1:11" s="53" customFormat="1" ht="15" customHeight="1">
      <c r="A43" s="48">
        <v>19</v>
      </c>
      <c r="B43" s="70" t="s">
        <v>49</v>
      </c>
      <c r="C43" s="50" t="s">
        <v>50</v>
      </c>
      <c r="D43" s="51">
        <v>37750</v>
      </c>
      <c r="E43" s="52" t="s">
        <v>155</v>
      </c>
      <c r="F43" s="59">
        <v>11.55</v>
      </c>
      <c r="G43" s="59" t="s">
        <v>201</v>
      </c>
      <c r="H43" s="59">
        <v>6.14</v>
      </c>
      <c r="I43" s="59">
        <v>3.23</v>
      </c>
      <c r="J43" s="60">
        <v>0.002157060185185185</v>
      </c>
      <c r="K43" s="61">
        <f>SUM(F44:J44)</f>
        <v>1186</v>
      </c>
    </row>
    <row r="44" spans="1:11" s="53" customFormat="1" ht="15" customHeight="1">
      <c r="A44" s="54">
        <f>A43</f>
        <v>19</v>
      </c>
      <c r="B44" s="120"/>
      <c r="C44" s="56" t="s">
        <v>48</v>
      </c>
      <c r="D44" s="57"/>
      <c r="E44" s="58"/>
      <c r="F44" s="62">
        <f>IF(ISBLANK(F43),"",INT(20.0479*(17-F43)^1.835))</f>
        <v>450</v>
      </c>
      <c r="G44" s="62"/>
      <c r="H44" s="62">
        <f>IF(ISBLANK(H43),"",INT(56.0211*(H43-1.5)^1.05))</f>
        <v>280</v>
      </c>
      <c r="I44" s="62">
        <f>IF(ISBLANK(I43),"",INT(0.188807*(I43*100-210)^1.41))</f>
        <v>148</v>
      </c>
      <c r="J44" s="62">
        <f>IF(ISBLANK(J43),"",INT(0.11193*(254-(J43/$D$2))^1.88))</f>
        <v>308</v>
      </c>
      <c r="K44" s="119">
        <f>K43</f>
        <v>1186</v>
      </c>
    </row>
    <row r="45" spans="1:11" s="53" customFormat="1" ht="15" customHeight="1">
      <c r="A45" s="48"/>
      <c r="B45" s="70" t="s">
        <v>110</v>
      </c>
      <c r="C45" s="50" t="s">
        <v>111</v>
      </c>
      <c r="D45" s="51">
        <v>38210</v>
      </c>
      <c r="E45" s="52" t="s">
        <v>145</v>
      </c>
      <c r="F45" s="59">
        <v>10.81</v>
      </c>
      <c r="G45" s="59" t="s">
        <v>201</v>
      </c>
      <c r="H45" s="59" t="s">
        <v>218</v>
      </c>
      <c r="I45" s="59"/>
      <c r="J45" s="60"/>
      <c r="K45" s="61">
        <f>SUM(F46:J46)</f>
        <v>568</v>
      </c>
    </row>
    <row r="46" spans="1:11" s="53" customFormat="1" ht="15" customHeight="1">
      <c r="A46" s="54">
        <f>A45</f>
        <v>0</v>
      </c>
      <c r="B46" s="55"/>
      <c r="C46" s="56" t="s">
        <v>112</v>
      </c>
      <c r="D46" s="57"/>
      <c r="E46" s="58"/>
      <c r="F46" s="62">
        <f>IF(ISBLANK(F45),"",INT(20.0479*(17-F45)^1.835))</f>
        <v>568</v>
      </c>
      <c r="G46" s="62"/>
      <c r="H46" s="62"/>
      <c r="I46" s="62">
        <f>IF(ISBLANK(I45),"",INT(0.188807*(I45*100-210)^1.41))</f>
      </c>
      <c r="J46" s="62">
        <f>IF(ISBLANK(J45),"",INT(0.11193*(254-(J45/$D$2))^1.88))</f>
      </c>
      <c r="K46" s="63">
        <f>K45</f>
        <v>568</v>
      </c>
    </row>
  </sheetData>
  <sheetProtection/>
  <printOptions horizontalCentered="1"/>
  <pageMargins left="0.7480314960629921" right="0.7480314960629921" top="0.984251968503937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N31" sqref="N31"/>
    </sheetView>
  </sheetViews>
  <sheetFormatPr defaultColWidth="9.140625" defaultRowHeight="12.75"/>
  <cols>
    <col min="1" max="1" width="4.28125" style="0" customWidth="1"/>
    <col min="2" max="2" width="5.7109375" style="8" customWidth="1"/>
    <col min="3" max="3" width="8.8515625" style="0" customWidth="1"/>
    <col min="4" max="4" width="12.28125" style="0" customWidth="1"/>
    <col min="5" max="5" width="13.140625" style="0" customWidth="1"/>
    <col min="6" max="6" width="7.7109375" style="0" customWidth="1"/>
    <col min="7" max="7" width="9.57421875" style="0" customWidth="1"/>
    <col min="8" max="8" width="7.8515625" style="0" customWidth="1"/>
    <col min="9" max="9" width="18.28125" style="0" customWidth="1"/>
  </cols>
  <sheetData>
    <row r="1" spans="1:10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</row>
    <row r="2" ht="5.25" customHeight="1">
      <c r="E2" s="5">
        <v>1.1574074074074073E-05</v>
      </c>
    </row>
    <row r="3" spans="1:10" ht="15.75">
      <c r="A3" s="47" t="s">
        <v>15</v>
      </c>
      <c r="B3" s="38"/>
      <c r="F3" s="4"/>
      <c r="G3" s="4"/>
      <c r="H3" s="3"/>
      <c r="J3" s="7">
        <v>43159</v>
      </c>
    </row>
    <row r="5" ht="4.5" customHeight="1"/>
    <row r="6" spans="1:6" ht="15.75">
      <c r="A6" s="47" t="s">
        <v>34</v>
      </c>
      <c r="F6" s="73" t="s">
        <v>159</v>
      </c>
    </row>
    <row r="8" spans="1:5" s="39" customFormat="1" ht="15">
      <c r="A8" s="172" t="s">
        <v>26</v>
      </c>
      <c r="B8" s="172"/>
      <c r="C8" s="172"/>
      <c r="D8" s="172"/>
      <c r="E8" s="172"/>
    </row>
    <row r="9" spans="1:9" s="73" customFormat="1" ht="10.5" customHeight="1">
      <c r="A9" s="93" t="s">
        <v>18</v>
      </c>
      <c r="B9" s="94" t="s">
        <v>19</v>
      </c>
      <c r="C9" s="95" t="s">
        <v>1</v>
      </c>
      <c r="D9" s="96" t="s">
        <v>2</v>
      </c>
      <c r="E9" s="97" t="s">
        <v>27</v>
      </c>
      <c r="F9" s="97" t="s">
        <v>20</v>
      </c>
      <c r="G9" s="97" t="s">
        <v>162</v>
      </c>
      <c r="H9" s="97" t="s">
        <v>29</v>
      </c>
      <c r="I9" s="99" t="s">
        <v>10</v>
      </c>
    </row>
    <row r="10" spans="1:9" s="53" customFormat="1" ht="15" customHeight="1">
      <c r="A10" s="65" t="s">
        <v>22</v>
      </c>
      <c r="B10" s="66" t="s">
        <v>109</v>
      </c>
      <c r="C10" s="70" t="s">
        <v>107</v>
      </c>
      <c r="D10" s="74" t="s">
        <v>108</v>
      </c>
      <c r="E10" s="51">
        <v>38284</v>
      </c>
      <c r="F10" s="97" t="s">
        <v>148</v>
      </c>
      <c r="G10" s="97" t="s">
        <v>149</v>
      </c>
      <c r="H10" s="92">
        <v>11.93</v>
      </c>
      <c r="I10" s="105" t="s">
        <v>105</v>
      </c>
    </row>
    <row r="11" spans="1:9" s="53" customFormat="1" ht="15" customHeight="1">
      <c r="A11" s="65" t="s">
        <v>23</v>
      </c>
      <c r="B11" s="66" t="s">
        <v>161</v>
      </c>
      <c r="C11" s="70" t="s">
        <v>53</v>
      </c>
      <c r="D11" s="74" t="s">
        <v>54</v>
      </c>
      <c r="E11" s="51">
        <v>38048</v>
      </c>
      <c r="F11" s="105" t="s">
        <v>148</v>
      </c>
      <c r="G11" s="106" t="s">
        <v>149</v>
      </c>
      <c r="H11" s="92">
        <v>9.91</v>
      </c>
      <c r="I11" s="105" t="s">
        <v>48</v>
      </c>
    </row>
    <row r="12" spans="1:9" s="53" customFormat="1" ht="15" customHeight="1">
      <c r="A12" s="65" t="s">
        <v>24</v>
      </c>
      <c r="B12" s="66" t="s">
        <v>165</v>
      </c>
      <c r="C12" s="71" t="s">
        <v>63</v>
      </c>
      <c r="D12" s="75" t="s">
        <v>64</v>
      </c>
      <c r="E12" s="72" t="s">
        <v>65</v>
      </c>
      <c r="F12" s="105" t="s">
        <v>148</v>
      </c>
      <c r="G12" s="106" t="s">
        <v>149</v>
      </c>
      <c r="H12" s="92">
        <v>9.74</v>
      </c>
      <c r="I12" s="105" t="s">
        <v>59</v>
      </c>
    </row>
    <row r="13" spans="1:9" ht="12.75">
      <c r="A13" s="14"/>
      <c r="B13" s="14"/>
      <c r="C13" s="15"/>
      <c r="D13" s="16"/>
      <c r="E13" s="17"/>
      <c r="F13" s="18"/>
      <c r="G13" s="18"/>
      <c r="H13" s="19"/>
      <c r="I13" s="20"/>
    </row>
    <row r="14" spans="1:5" s="39" customFormat="1" ht="15">
      <c r="A14" s="172" t="s">
        <v>28</v>
      </c>
      <c r="B14" s="172"/>
      <c r="C14" s="172"/>
      <c r="D14" s="172"/>
      <c r="E14" s="172"/>
    </row>
    <row r="15" spans="1:9" s="73" customFormat="1" ht="10.5" customHeight="1">
      <c r="A15" s="93" t="s">
        <v>18</v>
      </c>
      <c r="B15" s="94" t="s">
        <v>19</v>
      </c>
      <c r="C15" s="95" t="s">
        <v>1</v>
      </c>
      <c r="D15" s="96" t="s">
        <v>2</v>
      </c>
      <c r="E15" s="97" t="s">
        <v>27</v>
      </c>
      <c r="F15" s="97" t="s">
        <v>20</v>
      </c>
      <c r="G15" s="97" t="s">
        <v>162</v>
      </c>
      <c r="H15" s="97" t="s">
        <v>29</v>
      </c>
      <c r="I15" s="99" t="s">
        <v>10</v>
      </c>
    </row>
    <row r="16" spans="1:9" s="53" customFormat="1" ht="15" customHeight="1">
      <c r="A16" s="65" t="s">
        <v>22</v>
      </c>
      <c r="B16" s="66" t="s">
        <v>21</v>
      </c>
      <c r="C16" s="70" t="s">
        <v>81</v>
      </c>
      <c r="D16" s="74" t="s">
        <v>82</v>
      </c>
      <c r="E16" s="51" t="s">
        <v>83</v>
      </c>
      <c r="F16" s="105" t="s">
        <v>148</v>
      </c>
      <c r="G16" s="106" t="s">
        <v>149</v>
      </c>
      <c r="H16" s="92">
        <v>11.79</v>
      </c>
      <c r="I16" s="105" t="s">
        <v>59</v>
      </c>
    </row>
    <row r="17" spans="1:9" s="53" customFormat="1" ht="15" customHeight="1">
      <c r="A17" s="65" t="s">
        <v>23</v>
      </c>
      <c r="B17" s="66"/>
      <c r="C17" s="70" t="s">
        <v>119</v>
      </c>
      <c r="D17" s="74" t="s">
        <v>120</v>
      </c>
      <c r="E17" s="51">
        <v>38087</v>
      </c>
      <c r="F17" s="105" t="s">
        <v>148</v>
      </c>
      <c r="G17" s="106" t="s">
        <v>149</v>
      </c>
      <c r="H17" s="92" t="s">
        <v>218</v>
      </c>
      <c r="I17" s="105" t="s">
        <v>133</v>
      </c>
    </row>
    <row r="18" spans="1:9" s="53" customFormat="1" ht="15" customHeight="1">
      <c r="A18" s="65" t="s">
        <v>24</v>
      </c>
      <c r="B18" s="66" t="s">
        <v>145</v>
      </c>
      <c r="C18" s="71" t="s">
        <v>131</v>
      </c>
      <c r="D18" s="75" t="s">
        <v>132</v>
      </c>
      <c r="E18" s="72">
        <v>38349</v>
      </c>
      <c r="F18" s="105" t="s">
        <v>148</v>
      </c>
      <c r="G18" s="106" t="s">
        <v>149</v>
      </c>
      <c r="H18" s="92">
        <v>11.52</v>
      </c>
      <c r="I18" s="105" t="s">
        <v>134</v>
      </c>
    </row>
    <row r="20" spans="1:5" ht="15">
      <c r="A20" s="172" t="s">
        <v>140</v>
      </c>
      <c r="B20" s="172"/>
      <c r="C20" s="172"/>
      <c r="D20" s="172"/>
      <c r="E20" s="172"/>
    </row>
    <row r="21" spans="1:9" s="73" customFormat="1" ht="10.5" customHeight="1">
      <c r="A21" s="93" t="s">
        <v>18</v>
      </c>
      <c r="B21" s="94" t="s">
        <v>19</v>
      </c>
      <c r="C21" s="95" t="s">
        <v>1</v>
      </c>
      <c r="D21" s="96" t="s">
        <v>2</v>
      </c>
      <c r="E21" s="97" t="s">
        <v>27</v>
      </c>
      <c r="F21" s="97" t="s">
        <v>20</v>
      </c>
      <c r="G21" s="97" t="s">
        <v>162</v>
      </c>
      <c r="H21" s="97" t="s">
        <v>29</v>
      </c>
      <c r="I21" s="99" t="s">
        <v>10</v>
      </c>
    </row>
    <row r="22" spans="1:9" s="53" customFormat="1" ht="15" customHeight="1">
      <c r="A22" s="65" t="s">
        <v>22</v>
      </c>
      <c r="B22" s="66" t="s">
        <v>138</v>
      </c>
      <c r="C22" s="70" t="s">
        <v>96</v>
      </c>
      <c r="D22" s="74" t="s">
        <v>97</v>
      </c>
      <c r="E22" s="51" t="s">
        <v>98</v>
      </c>
      <c r="F22" s="105" t="s">
        <v>148</v>
      </c>
      <c r="G22" s="106" t="s">
        <v>149</v>
      </c>
      <c r="H22" s="92">
        <v>9.77</v>
      </c>
      <c r="I22" s="105" t="s">
        <v>102</v>
      </c>
    </row>
    <row r="23" spans="1:9" s="53" customFormat="1" ht="15" customHeight="1">
      <c r="A23" s="65" t="s">
        <v>23</v>
      </c>
      <c r="B23" s="66" t="s">
        <v>153</v>
      </c>
      <c r="C23" s="70" t="s">
        <v>115</v>
      </c>
      <c r="D23" s="74" t="s">
        <v>116</v>
      </c>
      <c r="E23" s="51">
        <v>37774</v>
      </c>
      <c r="F23" s="105" t="s">
        <v>148</v>
      </c>
      <c r="G23" s="106" t="s">
        <v>149</v>
      </c>
      <c r="H23" s="92">
        <v>9.37</v>
      </c>
      <c r="I23" s="105" t="s">
        <v>133</v>
      </c>
    </row>
    <row r="24" spans="1:9" s="53" customFormat="1" ht="15" customHeight="1">
      <c r="A24" s="65" t="s">
        <v>24</v>
      </c>
      <c r="B24" s="66" t="s">
        <v>156</v>
      </c>
      <c r="C24" s="71" t="s">
        <v>121</v>
      </c>
      <c r="D24" s="75" t="s">
        <v>122</v>
      </c>
      <c r="E24" s="72">
        <v>38306</v>
      </c>
      <c r="F24" s="105" t="s">
        <v>148</v>
      </c>
      <c r="G24" s="106" t="s">
        <v>149</v>
      </c>
      <c r="H24" s="92">
        <v>10.97</v>
      </c>
      <c r="I24" s="105" t="s">
        <v>133</v>
      </c>
    </row>
    <row r="25" spans="1:5" ht="12.75">
      <c r="A25" s="39"/>
      <c r="B25" s="77"/>
      <c r="C25" s="39"/>
      <c r="D25" s="39"/>
      <c r="E25" s="39"/>
    </row>
    <row r="26" spans="1:5" ht="15">
      <c r="A26" s="172" t="s">
        <v>141</v>
      </c>
      <c r="B26" s="172"/>
      <c r="C26" s="172"/>
      <c r="D26" s="172"/>
      <c r="E26" s="172"/>
    </row>
    <row r="27" spans="1:9" s="73" customFormat="1" ht="10.5" customHeight="1">
      <c r="A27" s="93" t="s">
        <v>18</v>
      </c>
      <c r="B27" s="94" t="s">
        <v>19</v>
      </c>
      <c r="C27" s="95" t="s">
        <v>1</v>
      </c>
      <c r="D27" s="96" t="s">
        <v>2</v>
      </c>
      <c r="E27" s="97" t="s">
        <v>27</v>
      </c>
      <c r="F27" s="97" t="s">
        <v>20</v>
      </c>
      <c r="G27" s="97" t="s">
        <v>162</v>
      </c>
      <c r="H27" s="97" t="s">
        <v>29</v>
      </c>
      <c r="I27" s="99" t="s">
        <v>10</v>
      </c>
    </row>
    <row r="28" spans="1:9" s="53" customFormat="1" ht="15" customHeight="1">
      <c r="A28" s="65" t="s">
        <v>22</v>
      </c>
      <c r="B28" s="66" t="s">
        <v>178</v>
      </c>
      <c r="C28" s="70" t="s">
        <v>117</v>
      </c>
      <c r="D28" s="74" t="s">
        <v>118</v>
      </c>
      <c r="E28" s="51">
        <v>37637</v>
      </c>
      <c r="F28" s="105" t="s">
        <v>148</v>
      </c>
      <c r="G28" s="106" t="s">
        <v>149</v>
      </c>
      <c r="H28" s="92" t="s">
        <v>218</v>
      </c>
      <c r="I28" s="105" t="s">
        <v>133</v>
      </c>
    </row>
    <row r="29" spans="1:9" s="53" customFormat="1" ht="15" customHeight="1">
      <c r="A29" s="65" t="s">
        <v>23</v>
      </c>
      <c r="B29" s="66" t="s">
        <v>86</v>
      </c>
      <c r="C29" s="70" t="s">
        <v>60</v>
      </c>
      <c r="D29" s="74" t="s">
        <v>61</v>
      </c>
      <c r="E29" s="51" t="s">
        <v>62</v>
      </c>
      <c r="F29" s="105" t="s">
        <v>148</v>
      </c>
      <c r="G29" s="106" t="s">
        <v>149</v>
      </c>
      <c r="H29" s="92">
        <v>11.34</v>
      </c>
      <c r="I29" s="105" t="s">
        <v>59</v>
      </c>
    </row>
    <row r="30" spans="1:9" s="53" customFormat="1" ht="15" customHeight="1">
      <c r="A30" s="65" t="s">
        <v>24</v>
      </c>
      <c r="B30" s="66" t="s">
        <v>139</v>
      </c>
      <c r="C30" s="71" t="s">
        <v>99</v>
      </c>
      <c r="D30" s="75" t="s">
        <v>100</v>
      </c>
      <c r="E30" s="72" t="s">
        <v>101</v>
      </c>
      <c r="F30" s="105" t="s">
        <v>148</v>
      </c>
      <c r="G30" s="106" t="s">
        <v>149</v>
      </c>
      <c r="H30" s="92">
        <v>9.43</v>
      </c>
      <c r="I30" s="105" t="s">
        <v>102</v>
      </c>
    </row>
    <row r="31" spans="1:5" ht="8.25" customHeight="1">
      <c r="A31" s="39"/>
      <c r="B31" s="77"/>
      <c r="C31" s="39"/>
      <c r="D31" s="39"/>
      <c r="E31" s="39"/>
    </row>
    <row r="32" spans="1:5" ht="15">
      <c r="A32" s="172" t="s">
        <v>142</v>
      </c>
      <c r="B32" s="172"/>
      <c r="C32" s="172"/>
      <c r="D32" s="172"/>
      <c r="E32" s="172"/>
    </row>
    <row r="33" spans="1:9" s="73" customFormat="1" ht="13.5" customHeight="1">
      <c r="A33" s="93" t="s">
        <v>18</v>
      </c>
      <c r="B33" s="94" t="s">
        <v>19</v>
      </c>
      <c r="C33" s="95" t="s">
        <v>1</v>
      </c>
      <c r="D33" s="96" t="s">
        <v>2</v>
      </c>
      <c r="E33" s="97" t="s">
        <v>27</v>
      </c>
      <c r="F33" s="97" t="s">
        <v>20</v>
      </c>
      <c r="G33" s="97" t="s">
        <v>162</v>
      </c>
      <c r="H33" s="97" t="s">
        <v>29</v>
      </c>
      <c r="I33" s="99" t="s">
        <v>10</v>
      </c>
    </row>
    <row r="34" spans="1:9" s="53" customFormat="1" ht="15" customHeight="1">
      <c r="A34" s="65" t="s">
        <v>22</v>
      </c>
      <c r="B34" s="66" t="s">
        <v>182</v>
      </c>
      <c r="C34" s="70" t="s">
        <v>180</v>
      </c>
      <c r="D34" s="74" t="s">
        <v>181</v>
      </c>
      <c r="E34" s="51">
        <v>37714</v>
      </c>
      <c r="F34" s="105" t="s">
        <v>148</v>
      </c>
      <c r="G34" s="106" t="s">
        <v>149</v>
      </c>
      <c r="H34" s="92">
        <v>9.88</v>
      </c>
      <c r="I34" s="105" t="s">
        <v>175</v>
      </c>
    </row>
    <row r="35" spans="1:9" s="53" customFormat="1" ht="15" customHeight="1">
      <c r="A35" s="65" t="s">
        <v>23</v>
      </c>
      <c r="B35" s="66" t="s">
        <v>168</v>
      </c>
      <c r="C35" s="70" t="s">
        <v>166</v>
      </c>
      <c r="D35" s="74" t="s">
        <v>167</v>
      </c>
      <c r="E35" s="51">
        <v>38097</v>
      </c>
      <c r="F35" s="105" t="s">
        <v>148</v>
      </c>
      <c r="G35" s="106" t="s">
        <v>149</v>
      </c>
      <c r="H35" s="92">
        <v>10.12</v>
      </c>
      <c r="I35" s="105" t="s">
        <v>175</v>
      </c>
    </row>
    <row r="36" spans="1:9" s="53" customFormat="1" ht="15" customHeight="1">
      <c r="A36" s="65" t="s">
        <v>24</v>
      </c>
      <c r="B36" s="66" t="s">
        <v>151</v>
      </c>
      <c r="C36" s="71" t="s">
        <v>129</v>
      </c>
      <c r="D36" s="75" t="s">
        <v>130</v>
      </c>
      <c r="E36" s="72">
        <v>38175</v>
      </c>
      <c r="F36" s="105" t="s">
        <v>148</v>
      </c>
      <c r="G36" s="106" t="s">
        <v>149</v>
      </c>
      <c r="H36" s="92">
        <v>11.18</v>
      </c>
      <c r="I36" s="105" t="s">
        <v>134</v>
      </c>
    </row>
    <row r="37" spans="1:5" ht="12.75">
      <c r="A37" s="39"/>
      <c r="B37" s="77"/>
      <c r="C37" s="39"/>
      <c r="D37" s="39"/>
      <c r="E37" s="39"/>
    </row>
    <row r="38" spans="1:5" ht="15">
      <c r="A38" s="172" t="s">
        <v>143</v>
      </c>
      <c r="B38" s="172"/>
      <c r="C38" s="172"/>
      <c r="D38" s="172"/>
      <c r="E38" s="172"/>
    </row>
    <row r="39" spans="1:9" s="73" customFormat="1" ht="10.5" customHeight="1">
      <c r="A39" s="93" t="s">
        <v>18</v>
      </c>
      <c r="B39" s="94" t="s">
        <v>19</v>
      </c>
      <c r="C39" s="95" t="s">
        <v>1</v>
      </c>
      <c r="D39" s="96" t="s">
        <v>2</v>
      </c>
      <c r="E39" s="97" t="s">
        <v>27</v>
      </c>
      <c r="F39" s="97" t="s">
        <v>20</v>
      </c>
      <c r="G39" s="97" t="s">
        <v>162</v>
      </c>
      <c r="H39" s="97" t="s">
        <v>29</v>
      </c>
      <c r="I39" s="99" t="s">
        <v>10</v>
      </c>
    </row>
    <row r="40" spans="1:9" s="53" customFormat="1" ht="15">
      <c r="A40" s="65" t="s">
        <v>22</v>
      </c>
      <c r="B40" s="66"/>
      <c r="C40" s="70"/>
      <c r="D40" s="74"/>
      <c r="E40" s="51"/>
      <c r="F40" s="105"/>
      <c r="G40" s="106"/>
      <c r="H40" s="92"/>
      <c r="I40" s="105"/>
    </row>
    <row r="41" spans="1:9" s="53" customFormat="1" ht="15" customHeight="1">
      <c r="A41" s="65" t="s">
        <v>23</v>
      </c>
      <c r="B41" s="66" t="s">
        <v>152</v>
      </c>
      <c r="C41" s="70" t="s">
        <v>127</v>
      </c>
      <c r="D41" s="74" t="s">
        <v>128</v>
      </c>
      <c r="E41" s="51">
        <v>38035</v>
      </c>
      <c r="F41" s="105" t="s">
        <v>148</v>
      </c>
      <c r="G41" s="106" t="s">
        <v>149</v>
      </c>
      <c r="H41" s="92">
        <v>12.55</v>
      </c>
      <c r="I41" s="105" t="s">
        <v>134</v>
      </c>
    </row>
    <row r="42" spans="1:9" s="53" customFormat="1" ht="15">
      <c r="A42" s="65" t="s">
        <v>24</v>
      </c>
      <c r="B42" s="66" t="s">
        <v>171</v>
      </c>
      <c r="C42" s="71" t="s">
        <v>169</v>
      </c>
      <c r="D42" s="75" t="s">
        <v>170</v>
      </c>
      <c r="E42" s="72">
        <v>37751</v>
      </c>
      <c r="F42" s="105" t="s">
        <v>148</v>
      </c>
      <c r="G42" s="106" t="s">
        <v>149</v>
      </c>
      <c r="H42" s="92">
        <v>10.65</v>
      </c>
      <c r="I42" s="105" t="s">
        <v>177</v>
      </c>
    </row>
  </sheetData>
  <sheetProtection/>
  <mergeCells count="7">
    <mergeCell ref="A38:E38"/>
    <mergeCell ref="A1:J1"/>
    <mergeCell ref="A8:E8"/>
    <mergeCell ref="A14:E14"/>
    <mergeCell ref="A20:E20"/>
    <mergeCell ref="A26:E26"/>
    <mergeCell ref="A32:E32"/>
  </mergeCells>
  <printOptions/>
  <pageMargins left="0.4330708661417323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28125" style="0" customWidth="1"/>
    <col min="2" max="2" width="4.140625" style="0" customWidth="1"/>
    <col min="4" max="4" width="11.421875" style="0" customWidth="1"/>
    <col min="5" max="5" width="12.421875" style="0" customWidth="1"/>
    <col min="6" max="6" width="7.7109375" style="0" customWidth="1"/>
    <col min="7" max="7" width="6.7109375" style="0" customWidth="1"/>
    <col min="8" max="20" width="5.28125" style="0" customWidth="1"/>
    <col min="21" max="21" width="7.140625" style="0" customWidth="1"/>
    <col min="22" max="22" width="18.8515625" style="0" customWidth="1"/>
  </cols>
  <sheetData>
    <row r="1" spans="1:22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ht="5.25" customHeight="1">
      <c r="D2" s="5">
        <v>1.1574074074074073E-05</v>
      </c>
    </row>
    <row r="3" spans="1:22" ht="15.75">
      <c r="A3" s="47" t="s">
        <v>15</v>
      </c>
      <c r="E3" s="4"/>
      <c r="F3" s="4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>
        <v>43159</v>
      </c>
    </row>
    <row r="5" ht="4.5" customHeight="1"/>
    <row r="6" ht="15.75">
      <c r="D6" s="47" t="s">
        <v>36</v>
      </c>
    </row>
    <row r="7" spans="1:22" s="23" customFormat="1" ht="18.75">
      <c r="A7" s="25"/>
      <c r="C7" s="24"/>
      <c r="E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V7" s="27"/>
    </row>
    <row r="8" spans="3:22" s="26" customFormat="1" ht="11.25" customHeight="1">
      <c r="C8" s="28"/>
      <c r="H8" s="180" t="s">
        <v>31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70"/>
      <c r="T8" s="171"/>
      <c r="U8" s="156"/>
      <c r="V8" s="29"/>
    </row>
    <row r="9" spans="1:22" s="26" customFormat="1" ht="12.75">
      <c r="A9" s="136" t="s">
        <v>0</v>
      </c>
      <c r="B9" s="137" t="s">
        <v>19</v>
      </c>
      <c r="C9" s="138" t="s">
        <v>1</v>
      </c>
      <c r="D9" s="139" t="s">
        <v>2</v>
      </c>
      <c r="E9" s="136" t="s">
        <v>32</v>
      </c>
      <c r="F9" s="136" t="s">
        <v>20</v>
      </c>
      <c r="G9" s="141" t="s">
        <v>162</v>
      </c>
      <c r="H9" s="169" t="s">
        <v>238</v>
      </c>
      <c r="I9" s="169" t="s">
        <v>239</v>
      </c>
      <c r="J9" s="169" t="s">
        <v>240</v>
      </c>
      <c r="K9" s="169" t="s">
        <v>241</v>
      </c>
      <c r="L9" s="169" t="s">
        <v>242</v>
      </c>
      <c r="M9" s="169" t="s">
        <v>243</v>
      </c>
      <c r="N9" s="169" t="s">
        <v>244</v>
      </c>
      <c r="O9" s="169" t="s">
        <v>245</v>
      </c>
      <c r="P9" s="169" t="s">
        <v>246</v>
      </c>
      <c r="Q9" s="169" t="s">
        <v>247</v>
      </c>
      <c r="R9" s="169" t="s">
        <v>248</v>
      </c>
      <c r="S9" s="169" t="s">
        <v>249</v>
      </c>
      <c r="T9" s="169" t="s">
        <v>250</v>
      </c>
      <c r="U9" s="142" t="s">
        <v>33</v>
      </c>
      <c r="V9" s="140" t="s">
        <v>10</v>
      </c>
    </row>
    <row r="10" spans="1:23" s="31" customFormat="1" ht="23.25" customHeight="1">
      <c r="A10" s="151">
        <v>1</v>
      </c>
      <c r="B10" s="152" t="s">
        <v>138</v>
      </c>
      <c r="C10" s="120" t="s">
        <v>96</v>
      </c>
      <c r="D10" s="132" t="s">
        <v>97</v>
      </c>
      <c r="E10" s="57" t="s">
        <v>98</v>
      </c>
      <c r="F10" s="153" t="s">
        <v>148</v>
      </c>
      <c r="G10" s="148" t="s">
        <v>149</v>
      </c>
      <c r="H10" s="154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 t="s">
        <v>215</v>
      </c>
      <c r="U10" s="155">
        <v>1.53</v>
      </c>
      <c r="V10" s="153" t="s">
        <v>102</v>
      </c>
      <c r="W10" s="53"/>
    </row>
    <row r="11" spans="1:23" s="31" customFormat="1" ht="23.25" customHeight="1">
      <c r="A11" s="107">
        <v>2</v>
      </c>
      <c r="B11" s="66" t="s">
        <v>153</v>
      </c>
      <c r="C11" s="70" t="s">
        <v>115</v>
      </c>
      <c r="D11" s="74" t="s">
        <v>116</v>
      </c>
      <c r="E11" s="51">
        <v>37774</v>
      </c>
      <c r="F11" s="105" t="s">
        <v>148</v>
      </c>
      <c r="G11" s="106" t="s">
        <v>149</v>
      </c>
      <c r="H11" s="108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 t="s">
        <v>216</v>
      </c>
      <c r="P11" s="92">
        <v>0</v>
      </c>
      <c r="Q11" s="92" t="s">
        <v>216</v>
      </c>
      <c r="R11" s="92" t="s">
        <v>216</v>
      </c>
      <c r="S11" s="92">
        <v>0</v>
      </c>
      <c r="T11" s="92" t="s">
        <v>215</v>
      </c>
      <c r="U11" s="92">
        <v>1.53</v>
      </c>
      <c r="V11" s="105" t="s">
        <v>133</v>
      </c>
      <c r="W11" s="53"/>
    </row>
    <row r="12" spans="1:23" s="31" customFormat="1" ht="23.25" customHeight="1">
      <c r="A12" s="107">
        <v>3</v>
      </c>
      <c r="B12" s="66" t="s">
        <v>139</v>
      </c>
      <c r="C12" s="70" t="s">
        <v>99</v>
      </c>
      <c r="D12" s="74" t="s">
        <v>100</v>
      </c>
      <c r="E12" s="51" t="s">
        <v>101</v>
      </c>
      <c r="F12" s="105" t="s">
        <v>148</v>
      </c>
      <c r="G12" s="106" t="s">
        <v>149</v>
      </c>
      <c r="H12" s="108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 t="s">
        <v>217</v>
      </c>
      <c r="O12" s="92">
        <v>0</v>
      </c>
      <c r="P12" s="92" t="s">
        <v>216</v>
      </c>
      <c r="Q12" s="92">
        <v>0</v>
      </c>
      <c r="R12" s="92" t="s">
        <v>216</v>
      </c>
      <c r="S12" s="92" t="s">
        <v>215</v>
      </c>
      <c r="T12" s="92"/>
      <c r="U12" s="126">
        <v>1.5</v>
      </c>
      <c r="V12" s="105" t="s">
        <v>102</v>
      </c>
      <c r="W12" s="53"/>
    </row>
    <row r="13" spans="1:23" s="31" customFormat="1" ht="23.25" customHeight="1">
      <c r="A13" s="107">
        <v>4</v>
      </c>
      <c r="B13" s="66" t="s">
        <v>161</v>
      </c>
      <c r="C13" s="70" t="s">
        <v>53</v>
      </c>
      <c r="D13" s="74" t="s">
        <v>54</v>
      </c>
      <c r="E13" s="51">
        <v>38048</v>
      </c>
      <c r="F13" s="105" t="s">
        <v>148</v>
      </c>
      <c r="G13" s="106" t="s">
        <v>149</v>
      </c>
      <c r="H13" s="108">
        <v>0</v>
      </c>
      <c r="I13" s="92">
        <v>0</v>
      </c>
      <c r="J13" s="92">
        <v>0</v>
      </c>
      <c r="K13" s="92" t="s">
        <v>216</v>
      </c>
      <c r="L13" s="92">
        <v>0</v>
      </c>
      <c r="M13" s="92">
        <v>0</v>
      </c>
      <c r="N13" s="92">
        <v>0</v>
      </c>
      <c r="O13" s="92" t="s">
        <v>217</v>
      </c>
      <c r="P13" s="92" t="s">
        <v>217</v>
      </c>
      <c r="Q13" s="92" t="s">
        <v>216</v>
      </c>
      <c r="R13" s="92" t="s">
        <v>215</v>
      </c>
      <c r="S13" s="92"/>
      <c r="T13" s="92"/>
      <c r="U13" s="92">
        <v>1.47</v>
      </c>
      <c r="V13" s="105" t="s">
        <v>48</v>
      </c>
      <c r="W13" s="53"/>
    </row>
    <row r="14" spans="1:23" s="31" customFormat="1" ht="23.25" customHeight="1">
      <c r="A14" s="107">
        <v>5</v>
      </c>
      <c r="B14" s="66" t="s">
        <v>182</v>
      </c>
      <c r="C14" s="71" t="s">
        <v>180</v>
      </c>
      <c r="D14" s="75" t="s">
        <v>181</v>
      </c>
      <c r="E14" s="72">
        <v>37714</v>
      </c>
      <c r="F14" s="105" t="s">
        <v>148</v>
      </c>
      <c r="G14" s="106" t="s">
        <v>149</v>
      </c>
      <c r="H14" s="108"/>
      <c r="I14" s="30"/>
      <c r="J14" s="92">
        <v>0</v>
      </c>
      <c r="K14" s="92">
        <v>0</v>
      </c>
      <c r="L14" s="92">
        <v>0</v>
      </c>
      <c r="M14" s="92">
        <v>0</v>
      </c>
      <c r="N14" s="92" t="s">
        <v>217</v>
      </c>
      <c r="O14" s="92" t="s">
        <v>215</v>
      </c>
      <c r="P14" s="92"/>
      <c r="Q14" s="92"/>
      <c r="R14" s="92"/>
      <c r="S14" s="92"/>
      <c r="T14" s="92"/>
      <c r="U14" s="92">
        <v>1.38</v>
      </c>
      <c r="V14" s="109" t="s">
        <v>175</v>
      </c>
      <c r="W14" s="53"/>
    </row>
    <row r="15" spans="1:23" s="31" customFormat="1" ht="23.25" customHeight="1">
      <c r="A15" s="107">
        <v>6</v>
      </c>
      <c r="B15" s="66" t="s">
        <v>109</v>
      </c>
      <c r="C15" s="70" t="s">
        <v>107</v>
      </c>
      <c r="D15" s="74" t="s">
        <v>108</v>
      </c>
      <c r="E15" s="51">
        <v>38284</v>
      </c>
      <c r="F15" s="105" t="s">
        <v>148</v>
      </c>
      <c r="G15" s="106" t="s">
        <v>149</v>
      </c>
      <c r="H15" s="108">
        <v>0</v>
      </c>
      <c r="I15" s="92">
        <v>0</v>
      </c>
      <c r="J15" s="92">
        <v>0</v>
      </c>
      <c r="K15" s="92" t="s">
        <v>216</v>
      </c>
      <c r="L15" s="92">
        <v>0</v>
      </c>
      <c r="M15" s="92" t="s">
        <v>216</v>
      </c>
      <c r="N15" s="92" t="s">
        <v>215</v>
      </c>
      <c r="O15" s="92"/>
      <c r="P15" s="92"/>
      <c r="Q15" s="92"/>
      <c r="R15" s="92"/>
      <c r="S15" s="92"/>
      <c r="T15" s="92"/>
      <c r="U15" s="92">
        <v>1.35</v>
      </c>
      <c r="V15" s="105" t="s">
        <v>105</v>
      </c>
      <c r="W15" s="53"/>
    </row>
    <row r="16" spans="1:23" s="31" customFormat="1" ht="23.25" customHeight="1">
      <c r="A16" s="107">
        <v>7</v>
      </c>
      <c r="B16" s="66" t="s">
        <v>151</v>
      </c>
      <c r="C16" s="71" t="s">
        <v>129</v>
      </c>
      <c r="D16" s="75" t="s">
        <v>130</v>
      </c>
      <c r="E16" s="72">
        <v>38175</v>
      </c>
      <c r="F16" s="105" t="s">
        <v>148</v>
      </c>
      <c r="G16" s="106" t="s">
        <v>149</v>
      </c>
      <c r="H16" s="108">
        <v>0</v>
      </c>
      <c r="I16" s="92" t="s">
        <v>216</v>
      </c>
      <c r="J16" s="92" t="s">
        <v>216</v>
      </c>
      <c r="K16" s="92" t="s">
        <v>216</v>
      </c>
      <c r="L16" s="92" t="s">
        <v>216</v>
      </c>
      <c r="M16" s="92" t="s">
        <v>216</v>
      </c>
      <c r="N16" s="92" t="s">
        <v>215</v>
      </c>
      <c r="O16" s="92"/>
      <c r="P16" s="92"/>
      <c r="Q16" s="92"/>
      <c r="R16" s="92"/>
      <c r="S16" s="92"/>
      <c r="T16" s="92"/>
      <c r="U16" s="92">
        <v>1.35</v>
      </c>
      <c r="V16" s="105" t="s">
        <v>134</v>
      </c>
      <c r="W16" s="53"/>
    </row>
    <row r="17" spans="1:23" s="31" customFormat="1" ht="23.25" customHeight="1">
      <c r="A17" s="107">
        <v>8</v>
      </c>
      <c r="B17" s="66" t="s">
        <v>165</v>
      </c>
      <c r="C17" s="70" t="s">
        <v>63</v>
      </c>
      <c r="D17" s="74" t="s">
        <v>64</v>
      </c>
      <c r="E17" s="51" t="s">
        <v>65</v>
      </c>
      <c r="F17" s="105" t="s">
        <v>148</v>
      </c>
      <c r="G17" s="106" t="s">
        <v>149</v>
      </c>
      <c r="H17" s="108">
        <v>0</v>
      </c>
      <c r="I17" s="92"/>
      <c r="J17" s="92">
        <v>0</v>
      </c>
      <c r="K17" s="92">
        <v>0</v>
      </c>
      <c r="L17" s="92">
        <v>0</v>
      </c>
      <c r="M17" s="92" t="s">
        <v>217</v>
      </c>
      <c r="N17" s="92" t="s">
        <v>215</v>
      </c>
      <c r="O17" s="92"/>
      <c r="P17" s="92"/>
      <c r="Q17" s="92"/>
      <c r="R17" s="92"/>
      <c r="S17" s="92"/>
      <c r="T17" s="92"/>
      <c r="U17" s="92">
        <v>1.35</v>
      </c>
      <c r="V17" s="105" t="s">
        <v>59</v>
      </c>
      <c r="W17" s="53"/>
    </row>
    <row r="18" spans="1:23" s="31" customFormat="1" ht="23.25" customHeight="1">
      <c r="A18" s="107">
        <v>9</v>
      </c>
      <c r="B18" s="66" t="s">
        <v>171</v>
      </c>
      <c r="C18" s="70" t="s">
        <v>169</v>
      </c>
      <c r="D18" s="74" t="s">
        <v>170</v>
      </c>
      <c r="E18" s="51">
        <v>37751</v>
      </c>
      <c r="F18" s="105" t="s">
        <v>148</v>
      </c>
      <c r="G18" s="106" t="s">
        <v>149</v>
      </c>
      <c r="H18" s="108">
        <v>0</v>
      </c>
      <c r="I18" s="92" t="s">
        <v>217</v>
      </c>
      <c r="J18" s="92">
        <v>0</v>
      </c>
      <c r="K18" s="92">
        <v>0</v>
      </c>
      <c r="L18" s="92" t="s">
        <v>215</v>
      </c>
      <c r="M18" s="92"/>
      <c r="N18" s="92"/>
      <c r="O18" s="92"/>
      <c r="P18" s="92"/>
      <c r="Q18" s="92"/>
      <c r="R18" s="92"/>
      <c r="S18" s="92"/>
      <c r="T18" s="92"/>
      <c r="U18" s="92">
        <v>1.29</v>
      </c>
      <c r="V18" s="105" t="s">
        <v>177</v>
      </c>
      <c r="W18" s="53"/>
    </row>
    <row r="19" spans="1:23" s="31" customFormat="1" ht="23.25" customHeight="1">
      <c r="A19" s="107">
        <v>10</v>
      </c>
      <c r="B19" s="66" t="s">
        <v>156</v>
      </c>
      <c r="C19" s="70" t="s">
        <v>121</v>
      </c>
      <c r="D19" s="74" t="s">
        <v>122</v>
      </c>
      <c r="E19" s="51">
        <v>38306</v>
      </c>
      <c r="F19" s="105" t="s">
        <v>148</v>
      </c>
      <c r="G19" s="106" t="s">
        <v>149</v>
      </c>
      <c r="H19" s="108">
        <v>0</v>
      </c>
      <c r="I19" s="92">
        <v>0</v>
      </c>
      <c r="J19" s="92">
        <v>0</v>
      </c>
      <c r="K19" s="92" t="s">
        <v>216</v>
      </c>
      <c r="L19" s="92" t="s">
        <v>215</v>
      </c>
      <c r="M19" s="92"/>
      <c r="N19" s="92"/>
      <c r="O19" s="92"/>
      <c r="P19" s="92"/>
      <c r="Q19" s="92"/>
      <c r="R19" s="92"/>
      <c r="S19" s="92"/>
      <c r="T19" s="92"/>
      <c r="U19" s="92">
        <v>1.29</v>
      </c>
      <c r="V19" s="105" t="s">
        <v>133</v>
      </c>
      <c r="W19" s="53"/>
    </row>
    <row r="20" spans="1:23" s="31" customFormat="1" ht="23.25" customHeight="1">
      <c r="A20" s="107">
        <v>11</v>
      </c>
      <c r="B20" s="66" t="s">
        <v>145</v>
      </c>
      <c r="C20" s="71" t="s">
        <v>131</v>
      </c>
      <c r="D20" s="75" t="s">
        <v>132</v>
      </c>
      <c r="E20" s="72">
        <v>38349</v>
      </c>
      <c r="F20" s="105" t="s">
        <v>148</v>
      </c>
      <c r="G20" s="106" t="s">
        <v>149</v>
      </c>
      <c r="H20" s="108">
        <v>0</v>
      </c>
      <c r="I20" s="92">
        <v>0</v>
      </c>
      <c r="J20" s="92" t="s">
        <v>217</v>
      </c>
      <c r="K20" s="92" t="s">
        <v>216</v>
      </c>
      <c r="L20" s="92" t="s">
        <v>215</v>
      </c>
      <c r="M20" s="92"/>
      <c r="N20" s="92"/>
      <c r="O20" s="92"/>
      <c r="P20" s="92"/>
      <c r="Q20" s="92"/>
      <c r="R20" s="92"/>
      <c r="S20" s="92"/>
      <c r="T20" s="92"/>
      <c r="U20" s="92">
        <v>1.29</v>
      </c>
      <c r="V20" s="105" t="s">
        <v>134</v>
      </c>
      <c r="W20" s="53"/>
    </row>
    <row r="21" spans="1:23" s="31" customFormat="1" ht="23.25" customHeight="1">
      <c r="A21" s="107">
        <v>12</v>
      </c>
      <c r="B21" s="66" t="s">
        <v>21</v>
      </c>
      <c r="C21" s="70" t="s">
        <v>81</v>
      </c>
      <c r="D21" s="74" t="s">
        <v>82</v>
      </c>
      <c r="E21" s="51" t="s">
        <v>83</v>
      </c>
      <c r="F21" s="105" t="s">
        <v>148</v>
      </c>
      <c r="G21" s="106" t="s">
        <v>149</v>
      </c>
      <c r="H21" s="108">
        <v>0</v>
      </c>
      <c r="I21" s="92" t="s">
        <v>216</v>
      </c>
      <c r="J21" s="92">
        <v>0</v>
      </c>
      <c r="K21" s="92" t="s">
        <v>215</v>
      </c>
      <c r="L21" s="92"/>
      <c r="M21" s="92"/>
      <c r="N21" s="92"/>
      <c r="O21" s="92"/>
      <c r="P21" s="92"/>
      <c r="Q21" s="92"/>
      <c r="R21" s="92"/>
      <c r="S21" s="92"/>
      <c r="T21" s="92"/>
      <c r="U21" s="92">
        <v>1.26</v>
      </c>
      <c r="V21" s="105" t="s">
        <v>59</v>
      </c>
      <c r="W21" s="53"/>
    </row>
    <row r="22" spans="1:23" s="31" customFormat="1" ht="23.25" customHeight="1">
      <c r="A22" s="107">
        <v>13</v>
      </c>
      <c r="B22" s="66" t="s">
        <v>86</v>
      </c>
      <c r="C22" s="70" t="s">
        <v>60</v>
      </c>
      <c r="D22" s="74" t="s">
        <v>61</v>
      </c>
      <c r="E22" s="51" t="s">
        <v>62</v>
      </c>
      <c r="F22" s="105" t="s">
        <v>148</v>
      </c>
      <c r="G22" s="106" t="s">
        <v>149</v>
      </c>
      <c r="H22" s="108">
        <v>0</v>
      </c>
      <c r="I22" s="92">
        <v>0</v>
      </c>
      <c r="J22" s="92" t="s">
        <v>215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>
        <v>1.23</v>
      </c>
      <c r="V22" s="105" t="s">
        <v>59</v>
      </c>
      <c r="W22" s="53"/>
    </row>
    <row r="23" spans="1:23" s="31" customFormat="1" ht="23.25" customHeight="1">
      <c r="A23" s="107">
        <v>14</v>
      </c>
      <c r="B23" s="66" t="s">
        <v>152</v>
      </c>
      <c r="C23" s="71" t="s">
        <v>127</v>
      </c>
      <c r="D23" s="75" t="s">
        <v>128</v>
      </c>
      <c r="E23" s="72">
        <v>38035</v>
      </c>
      <c r="F23" s="105" t="s">
        <v>148</v>
      </c>
      <c r="G23" s="106" t="s">
        <v>149</v>
      </c>
      <c r="H23" s="108">
        <v>0</v>
      </c>
      <c r="I23" s="149" t="s">
        <v>217</v>
      </c>
      <c r="J23" s="92" t="s">
        <v>215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>
        <v>1.23</v>
      </c>
      <c r="V23" s="105" t="s">
        <v>134</v>
      </c>
      <c r="W23" s="53"/>
    </row>
    <row r="24" spans="1:23" s="31" customFormat="1" ht="23.25" customHeight="1">
      <c r="A24" s="107"/>
      <c r="B24" s="66" t="s">
        <v>168</v>
      </c>
      <c r="C24" s="71" t="s">
        <v>166</v>
      </c>
      <c r="D24" s="75" t="s">
        <v>167</v>
      </c>
      <c r="E24" s="72">
        <v>38097</v>
      </c>
      <c r="F24" s="105" t="s">
        <v>148</v>
      </c>
      <c r="G24" s="106" t="s">
        <v>149</v>
      </c>
      <c r="H24" s="108" t="s">
        <v>215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 t="s">
        <v>201</v>
      </c>
      <c r="V24" s="105" t="s">
        <v>175</v>
      </c>
      <c r="W24" s="53"/>
    </row>
    <row r="31" s="53" customFormat="1" ht="17.25" customHeight="1"/>
    <row r="32" s="53" customFormat="1" ht="17.25" customHeight="1"/>
    <row r="33" s="53" customFormat="1" ht="17.25" customHeight="1"/>
    <row r="34" s="53" customFormat="1" ht="17.25" customHeight="1"/>
    <row r="35" s="53" customFormat="1" ht="17.25" customHeight="1"/>
    <row r="36" s="53" customFormat="1" ht="17.25" customHeight="1"/>
    <row r="37" s="53" customFormat="1" ht="17.25" customHeight="1"/>
    <row r="38" s="53" customFormat="1" ht="17.25" customHeight="1"/>
    <row r="39" s="53" customFormat="1" ht="17.25" customHeight="1"/>
    <row r="40" s="53" customFormat="1" ht="17.25" customHeight="1"/>
    <row r="41" s="53" customFormat="1" ht="17.25" customHeight="1"/>
    <row r="42" s="53" customFormat="1" ht="17.25" customHeight="1"/>
    <row r="43" s="53" customFormat="1" ht="17.25" customHeight="1"/>
    <row r="44" s="53" customFormat="1" ht="17.25" customHeight="1"/>
  </sheetData>
  <sheetProtection/>
  <mergeCells count="2">
    <mergeCell ref="A1:V1"/>
    <mergeCell ref="H8:R8"/>
  </mergeCells>
  <printOptions/>
  <pageMargins left="0.03937007874015748" right="0" top="0.7480314960629921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7.8515625" style="0" customWidth="1"/>
    <col min="4" max="4" width="10.8515625" style="0" customWidth="1"/>
    <col min="5" max="5" width="11.57421875" style="0" customWidth="1"/>
    <col min="7" max="7" width="7.00390625" style="0" customWidth="1"/>
    <col min="8" max="8" width="6.7109375" style="0" customWidth="1"/>
    <col min="9" max="10" width="7.57421875" style="0" customWidth="1"/>
    <col min="11" max="11" width="6.7109375" style="46" customWidth="1"/>
    <col min="12" max="12" width="18.28125" style="0" customWidth="1"/>
  </cols>
  <sheetData>
    <row r="1" spans="1:12" ht="15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ht="5.25" customHeight="1">
      <c r="D2" s="5">
        <v>1.1574074074074073E-05</v>
      </c>
    </row>
    <row r="3" spans="1:12" ht="15.75">
      <c r="A3" s="47" t="s">
        <v>15</v>
      </c>
      <c r="E3" s="4"/>
      <c r="F3" s="4"/>
      <c r="G3" s="3"/>
      <c r="H3" s="7"/>
      <c r="L3" s="7">
        <v>43159</v>
      </c>
    </row>
    <row r="5" ht="4.5" customHeight="1"/>
    <row r="6" ht="15.75">
      <c r="D6" s="47" t="s">
        <v>298</v>
      </c>
    </row>
    <row r="8" spans="5:11" s="23" customFormat="1" ht="13.5" thickBot="1">
      <c r="E8" s="32"/>
      <c r="F8" s="33"/>
      <c r="G8" s="33"/>
      <c r="H8" s="177" t="s">
        <v>37</v>
      </c>
      <c r="I8" s="178"/>
      <c r="J8" s="179"/>
      <c r="K8" s="144"/>
    </row>
    <row r="9" spans="1:12" s="91" customFormat="1" ht="16.5" customHeight="1" thickBot="1">
      <c r="A9" s="81" t="s">
        <v>0</v>
      </c>
      <c r="B9" s="82" t="s">
        <v>19</v>
      </c>
      <c r="C9" s="83" t="s">
        <v>1</v>
      </c>
      <c r="D9" s="84" t="s">
        <v>2</v>
      </c>
      <c r="E9" s="85" t="s">
        <v>32</v>
      </c>
      <c r="F9" s="86" t="s">
        <v>20</v>
      </c>
      <c r="G9" s="87" t="s">
        <v>162</v>
      </c>
      <c r="H9" s="88">
        <v>1</v>
      </c>
      <c r="I9" s="88">
        <v>2</v>
      </c>
      <c r="J9" s="88">
        <v>3</v>
      </c>
      <c r="K9" s="145" t="s">
        <v>29</v>
      </c>
      <c r="L9" s="82" t="s">
        <v>10</v>
      </c>
    </row>
    <row r="10" spans="1:13" s="36" customFormat="1" ht="19.5" customHeight="1">
      <c r="A10" s="107">
        <v>1</v>
      </c>
      <c r="B10" s="66" t="s">
        <v>182</v>
      </c>
      <c r="C10" s="70" t="s">
        <v>180</v>
      </c>
      <c r="D10" s="74" t="s">
        <v>181</v>
      </c>
      <c r="E10" s="51">
        <v>37714</v>
      </c>
      <c r="F10" s="105" t="s">
        <v>148</v>
      </c>
      <c r="G10" s="106" t="s">
        <v>149</v>
      </c>
      <c r="H10" s="65" t="s">
        <v>251</v>
      </c>
      <c r="I10" s="30"/>
      <c r="J10" s="109"/>
      <c r="K10" s="65" t="s">
        <v>251</v>
      </c>
      <c r="L10" s="109" t="s">
        <v>175</v>
      </c>
      <c r="M10" s="53"/>
    </row>
    <row r="11" spans="1:12" s="36" customFormat="1" ht="19.5" customHeight="1">
      <c r="A11" s="107">
        <v>2</v>
      </c>
      <c r="B11" s="66" t="s">
        <v>165</v>
      </c>
      <c r="C11" s="70" t="s">
        <v>63</v>
      </c>
      <c r="D11" s="74" t="s">
        <v>64</v>
      </c>
      <c r="E11" s="51" t="s">
        <v>65</v>
      </c>
      <c r="F11" s="105" t="s">
        <v>148</v>
      </c>
      <c r="G11" s="106" t="s">
        <v>149</v>
      </c>
      <c r="H11" s="65" t="s">
        <v>252</v>
      </c>
      <c r="I11" s="109"/>
      <c r="J11" s="109"/>
      <c r="K11" s="65" t="s">
        <v>252</v>
      </c>
      <c r="L11" s="105" t="s">
        <v>59</v>
      </c>
    </row>
    <row r="12" spans="1:12" s="36" customFormat="1" ht="19.5" customHeight="1">
      <c r="A12" s="107">
        <v>3</v>
      </c>
      <c r="B12" s="66" t="s">
        <v>139</v>
      </c>
      <c r="C12" s="70" t="s">
        <v>99</v>
      </c>
      <c r="D12" s="74" t="s">
        <v>100</v>
      </c>
      <c r="E12" s="51" t="s">
        <v>101</v>
      </c>
      <c r="F12" s="105" t="s">
        <v>148</v>
      </c>
      <c r="G12" s="106" t="s">
        <v>149</v>
      </c>
      <c r="H12" s="65">
        <v>9.32</v>
      </c>
      <c r="I12" s="109"/>
      <c r="J12" s="109"/>
      <c r="K12" s="65">
        <v>9.32</v>
      </c>
      <c r="L12" s="105" t="s">
        <v>102</v>
      </c>
    </row>
    <row r="13" spans="1:12" s="36" customFormat="1" ht="19.5" customHeight="1">
      <c r="A13" s="107">
        <v>4</v>
      </c>
      <c r="B13" s="66" t="s">
        <v>153</v>
      </c>
      <c r="C13" s="70" t="s">
        <v>115</v>
      </c>
      <c r="D13" s="74" t="s">
        <v>116</v>
      </c>
      <c r="E13" s="51">
        <v>37774</v>
      </c>
      <c r="F13" s="105" t="s">
        <v>148</v>
      </c>
      <c r="G13" s="106" t="s">
        <v>149</v>
      </c>
      <c r="H13" s="65">
        <v>8.83</v>
      </c>
      <c r="I13" s="109"/>
      <c r="J13" s="109"/>
      <c r="K13" s="65">
        <v>8.83</v>
      </c>
      <c r="L13" s="105" t="s">
        <v>133</v>
      </c>
    </row>
    <row r="14" spans="1:12" s="36" customFormat="1" ht="19.5" customHeight="1">
      <c r="A14" s="107">
        <v>4</v>
      </c>
      <c r="B14" s="66" t="s">
        <v>151</v>
      </c>
      <c r="C14" s="70" t="s">
        <v>129</v>
      </c>
      <c r="D14" s="74" t="s">
        <v>130</v>
      </c>
      <c r="E14" s="51">
        <v>38175</v>
      </c>
      <c r="F14" s="105" t="s">
        <v>148</v>
      </c>
      <c r="G14" s="106" t="s">
        <v>149</v>
      </c>
      <c r="H14" s="65">
        <v>8.33</v>
      </c>
      <c r="I14" s="109"/>
      <c r="J14" s="109"/>
      <c r="K14" s="65">
        <v>8.33</v>
      </c>
      <c r="L14" s="105" t="s">
        <v>134</v>
      </c>
    </row>
    <row r="15" spans="1:12" s="36" customFormat="1" ht="19.5" customHeight="1">
      <c r="A15" s="107">
        <v>6</v>
      </c>
      <c r="B15" s="66" t="s">
        <v>86</v>
      </c>
      <c r="C15" s="71" t="s">
        <v>60</v>
      </c>
      <c r="D15" s="75" t="s">
        <v>61</v>
      </c>
      <c r="E15" s="72" t="s">
        <v>62</v>
      </c>
      <c r="F15" s="105" t="s">
        <v>148</v>
      </c>
      <c r="G15" s="106" t="s">
        <v>149</v>
      </c>
      <c r="H15" s="65" t="s">
        <v>253</v>
      </c>
      <c r="I15" s="109"/>
      <c r="J15" s="109"/>
      <c r="K15" s="65" t="s">
        <v>253</v>
      </c>
      <c r="L15" s="105" t="s">
        <v>59</v>
      </c>
    </row>
    <row r="16" spans="1:12" s="36" customFormat="1" ht="19.5" customHeight="1">
      <c r="A16" s="107">
        <v>7</v>
      </c>
      <c r="B16" s="66" t="s">
        <v>21</v>
      </c>
      <c r="C16" s="70" t="s">
        <v>81</v>
      </c>
      <c r="D16" s="74" t="s">
        <v>82</v>
      </c>
      <c r="E16" s="51" t="s">
        <v>83</v>
      </c>
      <c r="F16" s="105" t="s">
        <v>148</v>
      </c>
      <c r="G16" s="106" t="s">
        <v>149</v>
      </c>
      <c r="H16" s="65" t="s">
        <v>254</v>
      </c>
      <c r="I16" s="109"/>
      <c r="J16" s="109"/>
      <c r="K16" s="65" t="s">
        <v>254</v>
      </c>
      <c r="L16" s="105" t="s">
        <v>59</v>
      </c>
    </row>
    <row r="17" spans="1:12" s="36" customFormat="1" ht="19.5" customHeight="1">
      <c r="A17" s="107">
        <v>8</v>
      </c>
      <c r="B17" s="66" t="s">
        <v>156</v>
      </c>
      <c r="C17" s="70" t="s">
        <v>121</v>
      </c>
      <c r="D17" s="74" t="s">
        <v>122</v>
      </c>
      <c r="E17" s="51">
        <v>38306</v>
      </c>
      <c r="F17" s="105" t="s">
        <v>148</v>
      </c>
      <c r="G17" s="106" t="s">
        <v>149</v>
      </c>
      <c r="H17" s="65" t="s">
        <v>255</v>
      </c>
      <c r="I17" s="109"/>
      <c r="J17" s="109"/>
      <c r="K17" s="65" t="s">
        <v>255</v>
      </c>
      <c r="L17" s="105" t="s">
        <v>133</v>
      </c>
    </row>
    <row r="18" spans="1:12" s="36" customFormat="1" ht="19.5" customHeight="1">
      <c r="A18" s="107">
        <v>9</v>
      </c>
      <c r="B18" s="66" t="s">
        <v>145</v>
      </c>
      <c r="C18" s="71" t="s">
        <v>131</v>
      </c>
      <c r="D18" s="75" t="s">
        <v>132</v>
      </c>
      <c r="E18" s="72">
        <v>38349</v>
      </c>
      <c r="F18" s="105" t="s">
        <v>148</v>
      </c>
      <c r="G18" s="106" t="s">
        <v>149</v>
      </c>
      <c r="H18" s="65" t="s">
        <v>256</v>
      </c>
      <c r="I18" s="109"/>
      <c r="J18" s="109"/>
      <c r="K18" s="65" t="s">
        <v>256</v>
      </c>
      <c r="L18" s="105" t="s">
        <v>134</v>
      </c>
    </row>
    <row r="19" spans="1:12" s="36" customFormat="1" ht="19.5" customHeight="1">
      <c r="A19" s="107">
        <v>10</v>
      </c>
      <c r="B19" s="66" t="s">
        <v>109</v>
      </c>
      <c r="C19" s="70" t="s">
        <v>107</v>
      </c>
      <c r="D19" s="74" t="s">
        <v>108</v>
      </c>
      <c r="E19" s="51">
        <v>38284</v>
      </c>
      <c r="F19" s="105" t="s">
        <v>148</v>
      </c>
      <c r="G19" s="106" t="s">
        <v>149</v>
      </c>
      <c r="H19" s="65">
        <v>6.95</v>
      </c>
      <c r="I19" s="109"/>
      <c r="J19" s="109"/>
      <c r="K19" s="65">
        <v>6.95</v>
      </c>
      <c r="L19" s="105" t="s">
        <v>105</v>
      </c>
    </row>
    <row r="20" spans="1:12" s="36" customFormat="1" ht="19.5" customHeight="1">
      <c r="A20" s="107">
        <v>11</v>
      </c>
      <c r="B20" s="66" t="s">
        <v>138</v>
      </c>
      <c r="C20" s="70" t="s">
        <v>96</v>
      </c>
      <c r="D20" s="74" t="s">
        <v>97</v>
      </c>
      <c r="E20" s="51" t="s">
        <v>98</v>
      </c>
      <c r="F20" s="105" t="s">
        <v>148</v>
      </c>
      <c r="G20" s="106" t="s">
        <v>149</v>
      </c>
      <c r="H20" s="65">
        <v>6.71</v>
      </c>
      <c r="I20" s="109"/>
      <c r="J20" s="109"/>
      <c r="K20" s="65">
        <v>6.71</v>
      </c>
      <c r="L20" s="105" t="s">
        <v>102</v>
      </c>
    </row>
    <row r="21" spans="1:12" s="36" customFormat="1" ht="19.5" customHeight="1">
      <c r="A21" s="107">
        <v>12</v>
      </c>
      <c r="B21" s="66" t="s">
        <v>161</v>
      </c>
      <c r="C21" s="70" t="s">
        <v>53</v>
      </c>
      <c r="D21" s="74" t="s">
        <v>54</v>
      </c>
      <c r="E21" s="51">
        <v>38048</v>
      </c>
      <c r="F21" s="105" t="s">
        <v>148</v>
      </c>
      <c r="G21" s="106" t="s">
        <v>149</v>
      </c>
      <c r="H21" s="65" t="s">
        <v>257</v>
      </c>
      <c r="I21" s="109"/>
      <c r="J21" s="109"/>
      <c r="K21" s="65" t="s">
        <v>257</v>
      </c>
      <c r="L21" s="105" t="s">
        <v>48</v>
      </c>
    </row>
    <row r="22" spans="1:12" s="36" customFormat="1" ht="19.5" customHeight="1">
      <c r="A22" s="107">
        <v>13</v>
      </c>
      <c r="B22" s="66" t="s">
        <v>152</v>
      </c>
      <c r="C22" s="70" t="s">
        <v>127</v>
      </c>
      <c r="D22" s="74" t="s">
        <v>128</v>
      </c>
      <c r="E22" s="51">
        <v>38035</v>
      </c>
      <c r="F22" s="105" t="s">
        <v>148</v>
      </c>
      <c r="G22" s="106" t="s">
        <v>149</v>
      </c>
      <c r="H22" s="65">
        <v>5.95</v>
      </c>
      <c r="I22" s="109"/>
      <c r="J22" s="109"/>
      <c r="K22" s="65">
        <v>5.95</v>
      </c>
      <c r="L22" s="105" t="s">
        <v>134</v>
      </c>
    </row>
    <row r="23" spans="1:12" s="36" customFormat="1" ht="19.5" customHeight="1">
      <c r="A23" s="107">
        <v>14</v>
      </c>
      <c r="B23" s="66" t="s">
        <v>168</v>
      </c>
      <c r="C23" s="70" t="s">
        <v>166</v>
      </c>
      <c r="D23" s="74" t="s">
        <v>167</v>
      </c>
      <c r="E23" s="51">
        <v>38097</v>
      </c>
      <c r="F23" s="105" t="s">
        <v>148</v>
      </c>
      <c r="G23" s="106" t="s">
        <v>149</v>
      </c>
      <c r="H23" s="65" t="s">
        <v>258</v>
      </c>
      <c r="I23" s="109"/>
      <c r="J23" s="109"/>
      <c r="K23" s="65" t="s">
        <v>258</v>
      </c>
      <c r="L23" s="105" t="s">
        <v>175</v>
      </c>
    </row>
    <row r="24" spans="1:12" s="36" customFormat="1" ht="19.5" customHeight="1">
      <c r="A24" s="107">
        <v>15</v>
      </c>
      <c r="B24" s="66" t="s">
        <v>171</v>
      </c>
      <c r="C24" s="71" t="s">
        <v>169</v>
      </c>
      <c r="D24" s="75" t="s">
        <v>170</v>
      </c>
      <c r="E24" s="72">
        <v>37751</v>
      </c>
      <c r="F24" s="105" t="s">
        <v>148</v>
      </c>
      <c r="G24" s="106" t="s">
        <v>149</v>
      </c>
      <c r="H24" s="65" t="s">
        <v>259</v>
      </c>
      <c r="I24" s="109"/>
      <c r="J24" s="109"/>
      <c r="K24" s="65" t="s">
        <v>259</v>
      </c>
      <c r="L24" s="105" t="s">
        <v>177</v>
      </c>
    </row>
    <row r="28" s="31" customFormat="1" ht="23.25" customHeight="1">
      <c r="K28" s="146"/>
    </row>
    <row r="29" s="31" customFormat="1" ht="23.25" customHeight="1">
      <c r="K29" s="146"/>
    </row>
    <row r="30" s="31" customFormat="1" ht="23.25" customHeight="1">
      <c r="K30" s="146"/>
    </row>
    <row r="31" s="31" customFormat="1" ht="23.25" customHeight="1">
      <c r="K31" s="146"/>
    </row>
    <row r="32" s="31" customFormat="1" ht="23.25" customHeight="1">
      <c r="K32" s="146"/>
    </row>
    <row r="33" s="31" customFormat="1" ht="23.25" customHeight="1">
      <c r="K33" s="146"/>
    </row>
    <row r="34" s="31" customFormat="1" ht="23.25" customHeight="1">
      <c r="K34" s="146"/>
    </row>
    <row r="35" s="31" customFormat="1" ht="23.25" customHeight="1">
      <c r="K35" s="146"/>
    </row>
    <row r="36" s="31" customFormat="1" ht="23.25" customHeight="1">
      <c r="K36" s="146"/>
    </row>
    <row r="37" s="31" customFormat="1" ht="23.25" customHeight="1">
      <c r="K37" s="146"/>
    </row>
    <row r="38" s="31" customFormat="1" ht="23.25" customHeight="1">
      <c r="K38" s="146"/>
    </row>
    <row r="39" s="31" customFormat="1" ht="23.25" customHeight="1">
      <c r="K39" s="146"/>
    </row>
    <row r="40" s="31" customFormat="1" ht="23.25" customHeight="1">
      <c r="K40" s="146"/>
    </row>
    <row r="41" s="31" customFormat="1" ht="23.25" customHeight="1">
      <c r="K41" s="146"/>
    </row>
    <row r="42" ht="15">
      <c r="A42" s="110"/>
    </row>
  </sheetData>
  <sheetProtection/>
  <mergeCells count="2">
    <mergeCell ref="A1:L1"/>
    <mergeCell ref="H8:J8"/>
  </mergeCells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Steponas Misiūnas</cp:lastModifiedBy>
  <cp:lastPrinted>2018-02-28T16:32:48Z</cp:lastPrinted>
  <dcterms:created xsi:type="dcterms:W3CDTF">2006-12-19T12:58:12Z</dcterms:created>
  <dcterms:modified xsi:type="dcterms:W3CDTF">2018-03-01T11:27:47Z</dcterms:modified>
  <cp:category/>
  <cp:version/>
  <cp:contentType/>
  <cp:contentStatus/>
</cp:coreProperties>
</file>