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14370" windowHeight="11445" tabRatio="929" firstSheet="2" activeTab="6"/>
  </bookViews>
  <sheets>
    <sheet name="id" sheetId="2" state="hidden" r:id="rId1"/>
    <sheet name="nbox" sheetId="3" state="hidden" r:id="rId2"/>
    <sheet name="Titulinis" sheetId="45" r:id="rId3"/>
    <sheet name="komandiniai" sheetId="46" r:id="rId4"/>
    <sheet name="100m M" sheetId="4" r:id="rId5"/>
    <sheet name="TITUL" sheetId="5" state="hidden" r:id="rId6"/>
    <sheet name="100m M suv" sheetId="48" r:id="rId7"/>
    <sheet name="100 V" sheetId="6" r:id="rId8"/>
    <sheet name="200m M" sheetId="8" state="hidden" r:id="rId9"/>
    <sheet name="200m V" sheetId="9" state="hidden" r:id="rId10"/>
    <sheet name="100m V suv" sheetId="50" r:id="rId11"/>
    <sheet name="400m M" sheetId="44" r:id="rId12"/>
    <sheet name="400m M suv" sheetId="51" r:id="rId13"/>
    <sheet name="400m V" sheetId="12" r:id="rId14"/>
    <sheet name="400m V suv" sheetId="52" r:id="rId15"/>
    <sheet name="1000m M" sheetId="13" r:id="rId16"/>
    <sheet name="startas" sheetId="17" state="hidden" r:id="rId17"/>
    <sheet name="1000 V" sheetId="53" r:id="rId18"/>
    <sheet name="4x100 M" sheetId="47" r:id="rId19"/>
    <sheet name="4x100 V" sheetId="54" r:id="rId20"/>
    <sheet name="rut M V" sheetId="33" r:id="rId21"/>
    <sheet name="60m fab M" sheetId="20" state="hidden" r:id="rId22"/>
    <sheet name="60m fab V" sheetId="21" state="hidden" r:id="rId23"/>
    <sheet name="Kartis M" sheetId="22" state="hidden" r:id="rId24"/>
    <sheet name="Rut V(6kg)" sheetId="24" state="hidden" r:id="rId25"/>
    <sheet name="tolis M V" sheetId="25" r:id="rId26"/>
    <sheet name="kv" sheetId="27" state="hidden" r:id="rId27"/>
    <sheet name="rek" sheetId="28" state="hidden" r:id="rId28"/>
    <sheet name="teisėjai" sheetId="29" state="hidden" r:id="rId29"/>
    <sheet name="aukštis M V" sheetId="42" r:id="rId30"/>
  </sheets>
  <definedNames>
    <definedName name="_xlnm._FilterDatabase" localSheetId="0" hidden="1">id!$B$1:$AA$978</definedName>
    <definedName name="_xlnm._FilterDatabase" localSheetId="27" hidden="1">rek!$A$3:$AA$106</definedName>
    <definedName name="_xlnm._FilterDatabase" localSheetId="16" hidden="1">startas!$A$1:$Q$1</definedName>
    <definedName name="_xlnm._FilterDatabase" localSheetId="28" hidden="1">teisėjai!$A:$C</definedName>
    <definedName name="beg">nbox!$C$70:$D$105</definedName>
    <definedName name="dal">startas!$I$2:$Q$1020</definedName>
    <definedName name="diena">nbox!$A$2:$B$3</definedName>
    <definedName name="gend">nbox!$F$2:$G$3</definedName>
    <definedName name="id">id!$D$2:$J$978</definedName>
    <definedName name="klp">#REF!</definedName>
    <definedName name="kv_band" localSheetId="20">'rut M V'!#REF!</definedName>
    <definedName name="kv_band" localSheetId="24">'Rut V(6kg)'!$N$8:$O$17</definedName>
    <definedName name="kv_band" localSheetId="25">'tolis M V'!#REF!</definedName>
    <definedName name="kvli">kv!$D$4:$E$403</definedName>
    <definedName name="kvlt">kv!$K$4:$L$283</definedName>
    <definedName name="kvo">kv!$R$4:$S$313</definedName>
    <definedName name="min">nbox!$I$9:$J$94</definedName>
    <definedName name="_xlnm.Print_Area" localSheetId="15">'1000m M'!$1:$1048576</definedName>
    <definedName name="_xlnm.Print_Area" localSheetId="4">'100m M'!$1:$1048576</definedName>
    <definedName name="_xlnm.Print_Area" localSheetId="8">'200m M'!$1:$1048576</definedName>
    <definedName name="_xlnm.Print_Area" localSheetId="9">'200m V'!$1:$1048576</definedName>
    <definedName name="_xlnm.Print_Area" localSheetId="13">'400m V'!$1:$1048576</definedName>
    <definedName name="_xlnm.Print_Area" localSheetId="21">'60m fab M'!$1:$1048576</definedName>
    <definedName name="_xlnm.Print_Area" localSheetId="22">'60m fab V'!$1:$1048576</definedName>
    <definedName name="_xlnm.Print_Area" localSheetId="0">id!$1:$1048576</definedName>
    <definedName name="_xlnm.Print_Area" localSheetId="23">'Kartis M'!$1:$1048576</definedName>
    <definedName name="_xlnm.Print_Area" localSheetId="26">kv!$1:$1048576</definedName>
    <definedName name="_xlnm.Print_Area" localSheetId="1">nbox!$1:$1048576</definedName>
    <definedName name="_xlnm.Print_Area" localSheetId="27">rek!$1:$1048576</definedName>
    <definedName name="_xlnm.Print_Area" localSheetId="24">'Rut V(6kg)'!$1:$1048576</definedName>
    <definedName name="_xlnm.Print_Area" localSheetId="16">startas!$1:$1048576</definedName>
    <definedName name="_xlnm.Print_Area" localSheetId="28">teisėjai!$1:$1048576</definedName>
    <definedName name="_xlnm.Print_Area" localSheetId="5">TITUL!$1:$1048576</definedName>
    <definedName name="referi">teisėjai!$A$2:$C$51</definedName>
    <definedName name="rek">rek!$E$4:$G$107</definedName>
    <definedName name="rngt">nbox!$C$9:$E$69</definedName>
    <definedName name="rzfasm" localSheetId="21">'60m fab M'!$T$9:$AK$14</definedName>
    <definedName name="rzfasm" localSheetId="22">'60m fab V'!$T$9:$AK$14</definedName>
    <definedName name="rzfasv">'60m fab V'!$U$9:$AD$14</definedName>
    <definedName name="rzfbsm">'60m fab M'!$T$19:$AK$24</definedName>
    <definedName name="rzfbsv">'60m fab V'!$U$19:$AD$24</definedName>
    <definedName name="rzfrutm" localSheetId="20">'rut M V'!#REF!</definedName>
    <definedName name="rzfrutm">#REF!</definedName>
    <definedName name="rzfrutv">#REF!</definedName>
    <definedName name="rzfrutvj">'Rut V(6kg)'!$A$41:$P$48</definedName>
    <definedName name="rzfsdm" localSheetId="20">#REF!</definedName>
    <definedName name="rzfsdm">#REF!</definedName>
    <definedName name="rzfsdq" localSheetId="20">'400m V'!#REF!</definedName>
    <definedName name="rzfsdq">'400m V'!#REF!</definedName>
    <definedName name="rzfsdv">#REF!</definedName>
    <definedName name="rzfsm" localSheetId="20">'100m M'!#REF!</definedName>
    <definedName name="rzfsm">'100m M'!#REF!</definedName>
    <definedName name="rzfssm">#REF!</definedName>
    <definedName name="rzfsv" localSheetId="20">'100 V'!#REF!</definedName>
    <definedName name="rzfsv">'100 V'!#REF!</definedName>
    <definedName name="rzfswm">#REF!</definedName>
    <definedName name="rzftm" localSheetId="20">'rut M V'!#REF!</definedName>
    <definedName name="rzftm" localSheetId="24">'Rut V(6kg)'!$A$41:$O$48</definedName>
    <definedName name="rzftm" localSheetId="25">'tolis M V'!#REF!</definedName>
    <definedName name="rzftrm">#REF!</definedName>
    <definedName name="rzftrv">#REF!</definedName>
    <definedName name="rzftv">#REF!</definedName>
    <definedName name="rziiv">#REF!</definedName>
    <definedName name="rzim">#REF!</definedName>
    <definedName name="rzrutm" localSheetId="20">'rut M V'!#REF!</definedName>
    <definedName name="rzrutm">#REF!</definedName>
    <definedName name="rzrutv">#REF!</definedName>
    <definedName name="rzrutvj">'Rut V(6kg)'!$A$7:$M$34</definedName>
    <definedName name="rzsdfam">#REF!</definedName>
    <definedName name="rzsdfav">'400m V'!#REF!</definedName>
    <definedName name="rzsfam">'100m M'!$B$12:$F$44</definedName>
    <definedName name="rzsfav">'100 V'!$B$19:$F$31</definedName>
    <definedName name="rzsm">#REF!</definedName>
    <definedName name="rzsmfb" localSheetId="21">'60m fab M'!$B$9:$S$89</definedName>
    <definedName name="rzsmfb" localSheetId="22">'60m fab V'!$B$9:$S$89</definedName>
    <definedName name="rzssfam">#REF!</definedName>
    <definedName name="rzsssfav">#REF!</definedName>
    <definedName name="rzsv">#REF!</definedName>
    <definedName name="rzsvfb">'60m fab V'!$B$19:$R$89</definedName>
    <definedName name="rzswfam">#REF!</definedName>
    <definedName name="rztm" localSheetId="20">'rut M V'!#REF!</definedName>
    <definedName name="rztm" localSheetId="24">'Rut V(6kg)'!$A$7:$L$34</definedName>
    <definedName name="rztm" localSheetId="25">'tolis M V'!#REF!</definedName>
    <definedName name="rztrm">#REF!</definedName>
    <definedName name="rztrv">#REF!</definedName>
    <definedName name="rztv">#REF!</definedName>
    <definedName name="rzvm">#REF!</definedName>
    <definedName name="rzvv">#REF!</definedName>
    <definedName name="rzvvm" localSheetId="15">'1000m M'!$C$11:$F$15</definedName>
    <definedName name="rzvvv">#REF!</definedName>
    <definedName name="_xlnm.Sheet_Title" localSheetId="7">"60m V"</definedName>
    <definedName name="_xlnm.Sheet_Title" localSheetId="15">"1000m M"</definedName>
    <definedName name="_xlnm.Sheet_Title" localSheetId="4">"60m M"</definedName>
    <definedName name="_xlnm.Sheet_Title" localSheetId="8">"200m M"</definedName>
    <definedName name="_xlnm.Sheet_Title" localSheetId="9">"200m V"</definedName>
    <definedName name="_xlnm.Sheet_Title" localSheetId="13">"300m V"</definedName>
    <definedName name="_xlnm.Sheet_Title" localSheetId="21">"60m fab M"</definedName>
    <definedName name="_xlnm.Sheet_Title" localSheetId="22">"60m fab V"</definedName>
    <definedName name="_xlnm.Sheet_Title" localSheetId="0">"id"</definedName>
    <definedName name="_xlnm.Sheet_Title" localSheetId="23">"Kartis M"</definedName>
    <definedName name="_xlnm.Sheet_Title" localSheetId="26">"kv"</definedName>
    <definedName name="_xlnm.Sheet_Title" localSheetId="1">"nbox"</definedName>
    <definedName name="_xlnm.Sheet_Title" localSheetId="27">"rek"</definedName>
    <definedName name="_xlnm.Sheet_Title" localSheetId="20">"Rut M"</definedName>
    <definedName name="_xlnm.Sheet_Title" localSheetId="24">"Rut V(6kg)"</definedName>
    <definedName name="_xlnm.Sheet_Title" localSheetId="16">"startas"</definedName>
    <definedName name="_xlnm.Sheet_Title" localSheetId="28">"teisėjai"</definedName>
    <definedName name="_xlnm.Sheet_Title" localSheetId="5">"TITUL"</definedName>
    <definedName name="_xlnm.Sheet_Title" localSheetId="25">"tolis m"</definedName>
    <definedName name="stm">#REF!</definedName>
    <definedName name="time">nbox!$B$107:$C$122</definedName>
    <definedName name="tskk">#REF!</definedName>
  </definedNames>
  <calcPr calcId="162913" fullCalcOnLoad="1"/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/>
  <c r="D12" i="3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F85" i="2"/>
  <c r="Y85" i="2"/>
  <c r="G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/>
  <c r="U168" i="2"/>
  <c r="V168" i="2"/>
  <c r="F168" i="2"/>
  <c r="Y168" i="2"/>
  <c r="G168" i="2"/>
  <c r="H168" i="2"/>
  <c r="I168" i="2"/>
  <c r="J168" i="2"/>
  <c r="U81" i="2"/>
  <c r="E81" i="2"/>
  <c r="V81" i="2"/>
  <c r="F81" i="2"/>
  <c r="Y81" i="2"/>
  <c r="G81" i="2"/>
  <c r="U90" i="2"/>
  <c r="V90" i="2"/>
  <c r="F90" i="2"/>
  <c r="Y90" i="2"/>
  <c r="G90" i="2"/>
  <c r="U53" i="2"/>
  <c r="V53" i="2"/>
  <c r="F53" i="2"/>
  <c r="Y53" i="2"/>
  <c r="G53" i="2"/>
  <c r="U63" i="2"/>
  <c r="E63" i="2"/>
  <c r="V63" i="2"/>
  <c r="F63" i="2"/>
  <c r="Y63" i="2"/>
  <c r="G63" i="2"/>
  <c r="U64" i="2"/>
  <c r="E64" i="2"/>
  <c r="V64" i="2"/>
  <c r="F64" i="2"/>
  <c r="Y64" i="2"/>
  <c r="G64" i="2"/>
  <c r="U27" i="2"/>
  <c r="V27" i="2"/>
  <c r="F27" i="2"/>
  <c r="Y27" i="2"/>
  <c r="G27" i="2"/>
  <c r="U91" i="2"/>
  <c r="E91" i="2"/>
  <c r="V91" i="2"/>
  <c r="F91" i="2"/>
  <c r="Y91" i="2"/>
  <c r="G91" i="2"/>
  <c r="U89" i="2"/>
  <c r="E89" i="2"/>
  <c r="V89" i="2"/>
  <c r="F89" i="2"/>
  <c r="Y89" i="2"/>
  <c r="G89" i="2"/>
  <c r="U49" i="2"/>
  <c r="V49" i="2"/>
  <c r="F49" i="2"/>
  <c r="Y49" i="2"/>
  <c r="G49" i="2"/>
  <c r="U10" i="2"/>
  <c r="E10" i="2"/>
  <c r="V10" i="2"/>
  <c r="F10" i="2"/>
  <c r="Y10" i="2"/>
  <c r="G10" i="2"/>
  <c r="U51" i="2"/>
  <c r="E51" i="2"/>
  <c r="V51" i="2"/>
  <c r="F51" i="2"/>
  <c r="Y51" i="2"/>
  <c r="G51" i="2"/>
  <c r="U92" i="2"/>
  <c r="E92" i="2"/>
  <c r="V92" i="2"/>
  <c r="F92" i="2"/>
  <c r="Y92" i="2"/>
  <c r="G92" i="2"/>
  <c r="U54" i="2"/>
  <c r="V54" i="2"/>
  <c r="F54" i="2"/>
  <c r="Y54" i="2"/>
  <c r="G54" i="2"/>
  <c r="U12" i="2"/>
  <c r="V12" i="2"/>
  <c r="F12" i="2"/>
  <c r="Y12" i="2"/>
  <c r="G12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/>
  <c r="D37" i="3"/>
  <c r="U72" i="2"/>
  <c r="E72" i="2"/>
  <c r="V72" i="2"/>
  <c r="F72" i="2"/>
  <c r="Y72" i="2"/>
  <c r="G72" i="2"/>
  <c r="U73" i="2"/>
  <c r="V73" i="2"/>
  <c r="F73" i="2"/>
  <c r="Y73" i="2"/>
  <c r="G73" i="2"/>
  <c r="U96" i="2"/>
  <c r="V96" i="2"/>
  <c r="E96" i="2"/>
  <c r="F96" i="2"/>
  <c r="Y96" i="2"/>
  <c r="G96" i="2"/>
  <c r="U38" i="2"/>
  <c r="V38" i="2"/>
  <c r="F38" i="2"/>
  <c r="Y38" i="2"/>
  <c r="G38" i="2"/>
  <c r="U69" i="2"/>
  <c r="E69" i="2"/>
  <c r="V69" i="2"/>
  <c r="F69" i="2"/>
  <c r="Y69" i="2"/>
  <c r="G69" i="2"/>
  <c r="U83" i="2"/>
  <c r="V83" i="2"/>
  <c r="F83" i="2"/>
  <c r="Y83" i="2"/>
  <c r="G83" i="2"/>
  <c r="U99" i="2"/>
  <c r="E99" i="2"/>
  <c r="V99" i="2"/>
  <c r="F99" i="2"/>
  <c r="Y99" i="2"/>
  <c r="G99" i="2"/>
  <c r="U14" i="2"/>
  <c r="V14" i="2"/>
  <c r="F14" i="2"/>
  <c r="Y14" i="2"/>
  <c r="G14" i="2"/>
  <c r="U60" i="2"/>
  <c r="V60" i="2"/>
  <c r="F60" i="2"/>
  <c r="Y60" i="2"/>
  <c r="G60" i="2"/>
  <c r="U95" i="2"/>
  <c r="V95" i="2"/>
  <c r="F95" i="2"/>
  <c r="Y95" i="2"/>
  <c r="G95" i="2"/>
  <c r="U34" i="2"/>
  <c r="V34" i="2"/>
  <c r="F34" i="2"/>
  <c r="Y34" i="2"/>
  <c r="G34" i="2"/>
  <c r="U80" i="2"/>
  <c r="E80" i="2"/>
  <c r="V80" i="2"/>
  <c r="F80" i="2"/>
  <c r="Y80" i="2"/>
  <c r="G80" i="2"/>
  <c r="U87" i="2"/>
  <c r="V87" i="2"/>
  <c r="F87" i="2"/>
  <c r="Y87" i="2"/>
  <c r="G87" i="2"/>
  <c r="U65" i="2"/>
  <c r="V65" i="2"/>
  <c r="F65" i="2"/>
  <c r="Y65" i="2"/>
  <c r="G65" i="2"/>
  <c r="U20" i="2"/>
  <c r="V20" i="2"/>
  <c r="F20" i="2"/>
  <c r="Y20" i="2"/>
  <c r="G20" i="2"/>
  <c r="U84" i="2"/>
  <c r="V84" i="2"/>
  <c r="F84" i="2"/>
  <c r="Y84" i="2"/>
  <c r="G84" i="2"/>
  <c r="U59" i="2"/>
  <c r="V59" i="2"/>
  <c r="E59" i="2"/>
  <c r="F59" i="2"/>
  <c r="Y59" i="2"/>
  <c r="G59" i="2"/>
  <c r="U18" i="2"/>
  <c r="V18" i="2"/>
  <c r="F18" i="2"/>
  <c r="Y18" i="2"/>
  <c r="G18" i="2"/>
  <c r="U93" i="2"/>
  <c r="V93" i="2"/>
  <c r="F93" i="2"/>
  <c r="Y93" i="2"/>
  <c r="G93" i="2"/>
  <c r="U94" i="2"/>
  <c r="V94" i="2"/>
  <c r="F94" i="2"/>
  <c r="Y94" i="2"/>
  <c r="G94" i="2"/>
  <c r="U35" i="2"/>
  <c r="E35" i="2"/>
  <c r="V35" i="2"/>
  <c r="F35" i="2"/>
  <c r="Y35" i="2"/>
  <c r="G35" i="2"/>
  <c r="U88" i="2"/>
  <c r="V88" i="2"/>
  <c r="F88" i="2"/>
  <c r="Y88" i="2"/>
  <c r="G88" i="2"/>
  <c r="U67" i="2"/>
  <c r="V67" i="2"/>
  <c r="F67" i="2"/>
  <c r="Y67" i="2"/>
  <c r="G67" i="2"/>
  <c r="U32" i="2"/>
  <c r="V32" i="2"/>
  <c r="F32" i="2"/>
  <c r="Y32" i="2"/>
  <c r="G32" i="2"/>
  <c r="A1" i="24"/>
  <c r="A2" i="24"/>
  <c r="F2" i="24"/>
  <c r="U2" i="24"/>
  <c r="C4" i="24"/>
  <c r="C5" i="24"/>
  <c r="M6" i="24"/>
  <c r="M11" i="24"/>
  <c r="G18" i="3"/>
  <c r="F18" i="3"/>
  <c r="D18" i="3"/>
  <c r="F4" i="24"/>
  <c r="W4" i="24"/>
  <c r="E5" i="24"/>
  <c r="V5" i="24"/>
  <c r="I7" i="24"/>
  <c r="A7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G14" i="3"/>
  <c r="F14" i="3"/>
  <c r="D14" i="3"/>
  <c r="U31" i="2"/>
  <c r="V31" i="2"/>
  <c r="F31" i="2"/>
  <c r="Y31" i="2"/>
  <c r="G31" i="2"/>
  <c r="H31" i="2"/>
  <c r="I31" i="2"/>
  <c r="J31" i="2"/>
  <c r="U29" i="2"/>
  <c r="E29" i="2"/>
  <c r="V29" i="2"/>
  <c r="F29" i="2"/>
  <c r="Y29" i="2"/>
  <c r="G29" i="2"/>
  <c r="H29" i="2"/>
  <c r="J29" i="2"/>
  <c r="U30" i="2"/>
  <c r="E30" i="2"/>
  <c r="V30" i="2"/>
  <c r="F30" i="2"/>
  <c r="Y30" i="2"/>
  <c r="G30" i="2"/>
  <c r="H30" i="2"/>
  <c r="J30" i="2"/>
  <c r="H27" i="2"/>
  <c r="J27" i="2"/>
  <c r="A1" i="22"/>
  <c r="A2" i="22"/>
  <c r="F2" i="22"/>
  <c r="C4" i="22"/>
  <c r="C5" i="22"/>
  <c r="G36" i="3"/>
  <c r="F36" i="3"/>
  <c r="D36" i="3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K6" i="22"/>
  <c r="A7" i="22"/>
  <c r="C7" i="22"/>
  <c r="L7" i="22"/>
  <c r="M7" i="22"/>
  <c r="N7" i="22"/>
  <c r="O7" i="22"/>
  <c r="A8" i="22"/>
  <c r="C8" i="22"/>
  <c r="L8" i="22"/>
  <c r="P8" i="22"/>
  <c r="M8" i="22"/>
  <c r="N8" i="22"/>
  <c r="O8" i="22"/>
  <c r="A9" i="22"/>
  <c r="C9" i="22"/>
  <c r="L9" i="22"/>
  <c r="M9" i="22"/>
  <c r="P9" i="22"/>
  <c r="N9" i="22"/>
  <c r="O9" i="22"/>
  <c r="A10" i="22"/>
  <c r="C10" i="22"/>
  <c r="L10" i="22"/>
  <c r="M10" i="22"/>
  <c r="N10" i="22"/>
  <c r="O10" i="22"/>
  <c r="A11" i="22"/>
  <c r="C11" i="22"/>
  <c r="L11" i="22"/>
  <c r="P11" i="22"/>
  <c r="M11" i="22"/>
  <c r="N11" i="22"/>
  <c r="O11" i="22"/>
  <c r="A12" i="22"/>
  <c r="C12" i="22"/>
  <c r="L12" i="22"/>
  <c r="M12" i="22"/>
  <c r="N12" i="22"/>
  <c r="O12" i="22"/>
  <c r="A13" i="22"/>
  <c r="C13" i="22"/>
  <c r="L13" i="22"/>
  <c r="M13" i="22"/>
  <c r="N13" i="22"/>
  <c r="O13" i="22"/>
  <c r="A14" i="22"/>
  <c r="C14" i="22"/>
  <c r="E14" i="22"/>
  <c r="L14" i="22"/>
  <c r="M14" i="22"/>
  <c r="N14" i="22"/>
  <c r="O14" i="22"/>
  <c r="A15" i="22"/>
  <c r="C15" i="22"/>
  <c r="L15" i="22"/>
  <c r="P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P22" i="22"/>
  <c r="O22" i="22"/>
  <c r="A23" i="22"/>
  <c r="C23" i="22"/>
  <c r="L23" i="22"/>
  <c r="M23" i="22"/>
  <c r="N23" i="22"/>
  <c r="O23" i="22"/>
  <c r="A24" i="22"/>
  <c r="C24" i="22"/>
  <c r="L24" i="22"/>
  <c r="P24" i="22"/>
  <c r="M24" i="22"/>
  <c r="N24" i="22"/>
  <c r="O24" i="22"/>
  <c r="A25" i="22"/>
  <c r="C25" i="22"/>
  <c r="L25" i="22"/>
  <c r="M25" i="22"/>
  <c r="N25" i="22"/>
  <c r="O25" i="22"/>
  <c r="A26" i="22"/>
  <c r="C26" i="22"/>
  <c r="L26" i="22"/>
  <c r="M26" i="22"/>
  <c r="N26" i="22"/>
  <c r="O26" i="22"/>
  <c r="A27" i="22"/>
  <c r="C27" i="22"/>
  <c r="L27" i="22"/>
  <c r="M27" i="22"/>
  <c r="N27" i="22"/>
  <c r="O27" i="22"/>
  <c r="A28" i="22"/>
  <c r="C28" i="22"/>
  <c r="L28" i="22"/>
  <c r="M28" i="22"/>
  <c r="P28" i="22"/>
  <c r="N28" i="22"/>
  <c r="O28" i="22"/>
  <c r="A29" i="22"/>
  <c r="C29" i="22"/>
  <c r="L29" i="22"/>
  <c r="M29" i="22"/>
  <c r="N29" i="22"/>
  <c r="O29" i="22"/>
  <c r="A30" i="22"/>
  <c r="C30" i="22"/>
  <c r="L30" i="22"/>
  <c r="P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N32" i="22"/>
  <c r="O32" i="22"/>
  <c r="A33" i="22"/>
  <c r="C33" i="22"/>
  <c r="L33" i="22"/>
  <c r="M33" i="22"/>
  <c r="N33" i="22"/>
  <c r="O33" i="22"/>
  <c r="A34" i="22"/>
  <c r="C34" i="22"/>
  <c r="L34" i="22"/>
  <c r="M34" i="22"/>
  <c r="N34" i="22"/>
  <c r="O34" i="22"/>
  <c r="E1" i="21"/>
  <c r="V1" i="21"/>
  <c r="E2" i="21"/>
  <c r="V2" i="21"/>
  <c r="I2" i="21"/>
  <c r="I47" i="21"/>
  <c r="G7" i="21"/>
  <c r="G5" i="21"/>
  <c r="G21" i="3"/>
  <c r="F21" i="3"/>
  <c r="D21" i="3"/>
  <c r="A5" i="21"/>
  <c r="G6" i="21"/>
  <c r="H6" i="21"/>
  <c r="J6" i="2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T11" i="21"/>
  <c r="U12" i="21"/>
  <c r="U13" i="21"/>
  <c r="T13" i="21"/>
  <c r="U14" i="21"/>
  <c r="A10" i="21"/>
  <c r="D10" i="21"/>
  <c r="G10" i="21"/>
  <c r="J10" i="21"/>
  <c r="N10" i="21"/>
  <c r="R10" i="21"/>
  <c r="O10" i="21"/>
  <c r="P10" i="21"/>
  <c r="Q10" i="21"/>
  <c r="X10" i="21"/>
  <c r="A11" i="21"/>
  <c r="D11" i="21"/>
  <c r="C11" i="21"/>
  <c r="G11" i="21"/>
  <c r="J11" i="21"/>
  <c r="N11" i="21"/>
  <c r="O11" i="21"/>
  <c r="P11" i="21"/>
  <c r="Q11" i="21"/>
  <c r="X11" i="21"/>
  <c r="A12" i="21"/>
  <c r="C12" i="21"/>
  <c r="D12" i="21"/>
  <c r="G12" i="21"/>
  <c r="N12" i="21"/>
  <c r="O12" i="21"/>
  <c r="P12" i="21"/>
  <c r="Q12" i="21"/>
  <c r="X12" i="21"/>
  <c r="A13" i="21"/>
  <c r="D13" i="21"/>
  <c r="C13" i="21"/>
  <c r="G13" i="21"/>
  <c r="N13" i="21"/>
  <c r="O13" i="21"/>
  <c r="P13" i="21"/>
  <c r="R13" i="21"/>
  <c r="Q13" i="21"/>
  <c r="X13" i="21"/>
  <c r="A14" i="21"/>
  <c r="C14" i="21"/>
  <c r="D14" i="21"/>
  <c r="G14" i="21"/>
  <c r="N14" i="21"/>
  <c r="R14" i="21"/>
  <c r="O14" i="21"/>
  <c r="P14" i="21"/>
  <c r="Q14" i="21"/>
  <c r="X14" i="21"/>
  <c r="U19" i="21"/>
  <c r="U20" i="21"/>
  <c r="T20" i="21"/>
  <c r="U21" i="21"/>
  <c r="U22" i="21"/>
  <c r="U23" i="21"/>
  <c r="T23" i="21"/>
  <c r="U24" i="21"/>
  <c r="T24" i="2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D20" i="21"/>
  <c r="E20" i="21"/>
  <c r="G20" i="21"/>
  <c r="N20" i="21"/>
  <c r="O20" i="21"/>
  <c r="P20" i="21"/>
  <c r="Q20" i="21"/>
  <c r="X20" i="21"/>
  <c r="A21" i="21"/>
  <c r="D21" i="21"/>
  <c r="C21" i="21"/>
  <c r="E21" i="21"/>
  <c r="G21" i="21"/>
  <c r="N21" i="21"/>
  <c r="O21" i="21"/>
  <c r="P21" i="21"/>
  <c r="Q21" i="21"/>
  <c r="X21" i="21"/>
  <c r="A22" i="21"/>
  <c r="C22" i="21"/>
  <c r="D22" i="21"/>
  <c r="E22" i="21"/>
  <c r="G22" i="21"/>
  <c r="N22" i="21"/>
  <c r="O22" i="21"/>
  <c r="P22" i="21"/>
  <c r="Q22" i="21"/>
  <c r="X22" i="21"/>
  <c r="A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E29" i="21"/>
  <c r="G29" i="21"/>
  <c r="N29" i="21"/>
  <c r="O29" i="21"/>
  <c r="P29" i="21"/>
  <c r="Q29" i="21"/>
  <c r="A30" i="21"/>
  <c r="D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C32" i="21"/>
  <c r="D32" i="21"/>
  <c r="E32" i="21"/>
  <c r="G32" i="21"/>
  <c r="N32" i="21"/>
  <c r="O32" i="21"/>
  <c r="P32" i="21"/>
  <c r="Q32" i="21"/>
  <c r="A33" i="21"/>
  <c r="C33" i="21"/>
  <c r="D33" i="21"/>
  <c r="E33" i="21"/>
  <c r="G33" i="21"/>
  <c r="N33" i="21"/>
  <c r="O33" i="21"/>
  <c r="P33" i="21"/>
  <c r="Q33" i="21"/>
  <c r="A34" i="21"/>
  <c r="D34" i="21"/>
  <c r="C34" i="21"/>
  <c r="E34" i="21"/>
  <c r="G34" i="21"/>
  <c r="N34" i="21"/>
  <c r="O34" i="21"/>
  <c r="R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D39" i="21"/>
  <c r="C39" i="21"/>
  <c r="E39" i="21"/>
  <c r="G39" i="21"/>
  <c r="N39" i="21"/>
  <c r="O39" i="21"/>
  <c r="P39" i="21"/>
  <c r="Q39" i="21"/>
  <c r="A40" i="21"/>
  <c r="C40" i="21"/>
  <c r="D40" i="21"/>
  <c r="E40" i="21"/>
  <c r="G40" i="21"/>
  <c r="J40" i="21"/>
  <c r="N40" i="21"/>
  <c r="O40" i="21"/>
  <c r="P40" i="21"/>
  <c r="R40" i="21"/>
  <c r="Q40" i="21"/>
  <c r="A41" i="21"/>
  <c r="D41" i="21"/>
  <c r="C41" i="21"/>
  <c r="E41" i="21"/>
  <c r="G41" i="21"/>
  <c r="N41" i="21"/>
  <c r="O41" i="21"/>
  <c r="P41" i="21"/>
  <c r="Q41" i="21"/>
  <c r="A42" i="21"/>
  <c r="C42" i="21"/>
  <c r="D42" i="21"/>
  <c r="E42" i="21"/>
  <c r="G42" i="21"/>
  <c r="N42" i="21"/>
  <c r="O42" i="21"/>
  <c r="P42" i="21"/>
  <c r="R42" i="21"/>
  <c r="Q42" i="21"/>
  <c r="A43" i="21"/>
  <c r="D43" i="21"/>
  <c r="E43" i="21"/>
  <c r="G43" i="21"/>
  <c r="N43" i="21"/>
  <c r="R43" i="21"/>
  <c r="O43" i="21"/>
  <c r="P43" i="21"/>
  <c r="Q43" i="21"/>
  <c r="A44" i="21"/>
  <c r="D44" i="21"/>
  <c r="E44" i="21"/>
  <c r="G44" i="21"/>
  <c r="N44" i="21"/>
  <c r="O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D54" i="21"/>
  <c r="E54" i="21"/>
  <c r="G54" i="21"/>
  <c r="N54" i="21"/>
  <c r="R54" i="21"/>
  <c r="O54" i="21"/>
  <c r="P54" i="21"/>
  <c r="Q54" i="21"/>
  <c r="A55" i="21"/>
  <c r="C55" i="21"/>
  <c r="D55" i="21"/>
  <c r="E55" i="21"/>
  <c r="G55" i="21"/>
  <c r="N55" i="21"/>
  <c r="O55" i="21"/>
  <c r="P55" i="21"/>
  <c r="R55" i="21"/>
  <c r="Q55" i="21"/>
  <c r="A56" i="21"/>
  <c r="D56" i="21"/>
  <c r="E56" i="21"/>
  <c r="G56" i="21"/>
  <c r="N56" i="21"/>
  <c r="R56" i="21"/>
  <c r="O56" i="21"/>
  <c r="P56" i="21"/>
  <c r="Q56" i="21"/>
  <c r="A57" i="21"/>
  <c r="D57" i="21"/>
  <c r="E57" i="21"/>
  <c r="G57" i="21"/>
  <c r="N57" i="21"/>
  <c r="O57" i="21"/>
  <c r="P57" i="21"/>
  <c r="Q57" i="21"/>
  <c r="A58" i="21"/>
  <c r="D58" i="21"/>
  <c r="E58" i="21"/>
  <c r="G58" i="21"/>
  <c r="N58" i="21"/>
  <c r="O58" i="21"/>
  <c r="P58" i="21"/>
  <c r="Q58" i="21"/>
  <c r="A59" i="21"/>
  <c r="D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E64" i="21"/>
  <c r="G64" i="21"/>
  <c r="J64" i="21"/>
  <c r="N64" i="21"/>
  <c r="O64" i="21"/>
  <c r="P64" i="21"/>
  <c r="Q64" i="21"/>
  <c r="A65" i="21"/>
  <c r="D65" i="21"/>
  <c r="E65" i="21"/>
  <c r="G65" i="21"/>
  <c r="J65" i="21"/>
  <c r="N65" i="21"/>
  <c r="O65" i="21"/>
  <c r="P65" i="21"/>
  <c r="Q65" i="21"/>
  <c r="A66" i="21"/>
  <c r="D66" i="21"/>
  <c r="C66" i="21"/>
  <c r="E66" i="21"/>
  <c r="G66" i="21"/>
  <c r="N66" i="21"/>
  <c r="O66" i="21"/>
  <c r="P66" i="21"/>
  <c r="Q66" i="21"/>
  <c r="A67" i="21"/>
  <c r="D67" i="21"/>
  <c r="E67" i="21"/>
  <c r="G67" i="21"/>
  <c r="N67" i="21"/>
  <c r="O67" i="21"/>
  <c r="P67" i="21"/>
  <c r="Q67" i="21"/>
  <c r="A68" i="21"/>
  <c r="D68" i="21"/>
  <c r="C68" i="21"/>
  <c r="E68" i="21"/>
  <c r="G68" i="21"/>
  <c r="N68" i="21"/>
  <c r="O68" i="21"/>
  <c r="P68" i="21"/>
  <c r="Q68" i="21"/>
  <c r="A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P74" i="21"/>
  <c r="Q74" i="21"/>
  <c r="A75" i="21"/>
  <c r="D75" i="21"/>
  <c r="E75" i="21"/>
  <c r="G75" i="21"/>
  <c r="N75" i="21"/>
  <c r="O75" i="21"/>
  <c r="P75" i="21"/>
  <c r="Q75" i="21"/>
  <c r="A76" i="21"/>
  <c r="D76" i="21"/>
  <c r="E76" i="21"/>
  <c r="G76" i="21"/>
  <c r="N76" i="21"/>
  <c r="O76" i="21"/>
  <c r="R76" i="21"/>
  <c r="P76" i="21"/>
  <c r="Q76" i="21"/>
  <c r="A77" i="21"/>
  <c r="C77" i="21"/>
  <c r="D77" i="21"/>
  <c r="E77" i="21"/>
  <c r="G77" i="21"/>
  <c r="N77" i="21"/>
  <c r="O77" i="21"/>
  <c r="P77" i="21"/>
  <c r="R77" i="21"/>
  <c r="Q77" i="21"/>
  <c r="A78" i="21"/>
  <c r="D78" i="21"/>
  <c r="C78" i="21"/>
  <c r="E78" i="21"/>
  <c r="G78" i="21"/>
  <c r="N78" i="21"/>
  <c r="O78" i="21"/>
  <c r="P78" i="21"/>
  <c r="Q78" i="21"/>
  <c r="A79" i="21"/>
  <c r="D79" i="21"/>
  <c r="E79" i="21"/>
  <c r="G79" i="21"/>
  <c r="N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D84" i="21"/>
  <c r="E84" i="21"/>
  <c r="G84" i="21"/>
  <c r="N84" i="21"/>
  <c r="O84" i="21"/>
  <c r="P84" i="21"/>
  <c r="Q84" i="21"/>
  <c r="A85" i="21"/>
  <c r="D85" i="21"/>
  <c r="E85" i="21"/>
  <c r="G85" i="21"/>
  <c r="N85" i="21"/>
  <c r="O85" i="21"/>
  <c r="P85" i="21"/>
  <c r="Q85" i="21"/>
  <c r="A86" i="21"/>
  <c r="D86" i="21"/>
  <c r="C86" i="21"/>
  <c r="E86" i="21"/>
  <c r="G86" i="21"/>
  <c r="N86" i="21"/>
  <c r="O86" i="21"/>
  <c r="R86" i="21"/>
  <c r="P86" i="21"/>
  <c r="Q86" i="21"/>
  <c r="A87" i="21"/>
  <c r="C87" i="21"/>
  <c r="D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C89" i="21"/>
  <c r="E89" i="21"/>
  <c r="G89" i="21"/>
  <c r="N89" i="21"/>
  <c r="O89" i="21"/>
  <c r="P89" i="21"/>
  <c r="Q89" i="21"/>
  <c r="E1" i="20"/>
  <c r="E2" i="20"/>
  <c r="E47" i="20"/>
  <c r="I2" i="20"/>
  <c r="G7" i="20"/>
  <c r="G5" i="20"/>
  <c r="C38" i="3"/>
  <c r="C39" i="3"/>
  <c r="C40" i="3"/>
  <c r="C41" i="3"/>
  <c r="G41" i="3"/>
  <c r="F41" i="3"/>
  <c r="D41" i="3"/>
  <c r="A5" i="20"/>
  <c r="G6" i="20"/>
  <c r="H6" i="20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/>
  <c r="X9" i="20"/>
  <c r="B18" i="20"/>
  <c r="B28" i="20"/>
  <c r="B38" i="20"/>
  <c r="B53" i="20"/>
  <c r="B63" i="20"/>
  <c r="B73" i="20"/>
  <c r="B83" i="20"/>
  <c r="U10" i="20"/>
  <c r="T10" i="20"/>
  <c r="U11" i="20"/>
  <c r="T11" i="20"/>
  <c r="U12" i="20"/>
  <c r="T12" i="20"/>
  <c r="U13" i="20"/>
  <c r="T13" i="20"/>
  <c r="U14" i="20"/>
  <c r="T14" i="20"/>
  <c r="A10" i="20"/>
  <c r="D10" i="20"/>
  <c r="G10" i="20"/>
  <c r="J10" i="20"/>
  <c r="N10" i="20"/>
  <c r="O10" i="20"/>
  <c r="P10" i="20"/>
  <c r="Q10" i="20"/>
  <c r="X10" i="20"/>
  <c r="A11" i="20"/>
  <c r="D11" i="20"/>
  <c r="G11" i="20"/>
  <c r="N11" i="20"/>
  <c r="R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C13" i="20"/>
  <c r="G13" i="20"/>
  <c r="N13" i="20"/>
  <c r="O13" i="20"/>
  <c r="P13" i="20"/>
  <c r="Q13" i="20"/>
  <c r="X13" i="20"/>
  <c r="A14" i="20"/>
  <c r="D14" i="20"/>
  <c r="C14" i="20"/>
  <c r="G14" i="20"/>
  <c r="N14" i="20"/>
  <c r="O14" i="20"/>
  <c r="P14" i="20"/>
  <c r="Q14" i="20"/>
  <c r="X14" i="20"/>
  <c r="U19" i="20"/>
  <c r="T19" i="20"/>
  <c r="U20" i="20"/>
  <c r="T20" i="20"/>
  <c r="U21" i="20"/>
  <c r="T21" i="20"/>
  <c r="U22" i="20"/>
  <c r="T22" i="20"/>
  <c r="U23" i="20"/>
  <c r="T23" i="20"/>
  <c r="U24" i="20"/>
  <c r="T24" i="20"/>
  <c r="G16" i="20"/>
  <c r="H16" i="20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C19" i="20"/>
  <c r="D19" i="20"/>
  <c r="E19" i="20"/>
  <c r="G19" i="20"/>
  <c r="N19" i="20"/>
  <c r="O19" i="20"/>
  <c r="P19" i="20"/>
  <c r="Q19" i="20"/>
  <c r="X19" i="20"/>
  <c r="A20" i="20"/>
  <c r="D20" i="20"/>
  <c r="C20" i="20"/>
  <c r="E20" i="20"/>
  <c r="G20" i="20"/>
  <c r="N20" i="20"/>
  <c r="O20" i="20"/>
  <c r="P20" i="20"/>
  <c r="Q20" i="20"/>
  <c r="X20" i="20"/>
  <c r="A21" i="20"/>
  <c r="D21" i="20"/>
  <c r="E21" i="20"/>
  <c r="G21" i="20"/>
  <c r="N21" i="20"/>
  <c r="O21" i="20"/>
  <c r="P21" i="20"/>
  <c r="Q21" i="20"/>
  <c r="X21" i="20"/>
  <c r="A22" i="20"/>
  <c r="D22" i="20"/>
  <c r="C22" i="20"/>
  <c r="E22" i="20"/>
  <c r="G22" i="20"/>
  <c r="J22" i="20"/>
  <c r="N22" i="20"/>
  <c r="O22" i="20"/>
  <c r="P22" i="20"/>
  <c r="Q22" i="20"/>
  <c r="X22" i="20"/>
  <c r="A23" i="20"/>
  <c r="D23" i="20"/>
  <c r="E23" i="20"/>
  <c r="G23" i="20"/>
  <c r="N23" i="20"/>
  <c r="R23" i="20"/>
  <c r="O23" i="20"/>
  <c r="P23" i="20"/>
  <c r="Q23" i="20"/>
  <c r="X23" i="20"/>
  <c r="A24" i="20"/>
  <c r="D24" i="20"/>
  <c r="C24" i="20"/>
  <c r="E24" i="20"/>
  <c r="G24" i="20"/>
  <c r="N24" i="20"/>
  <c r="O24" i="20"/>
  <c r="P24" i="20"/>
  <c r="Q24" i="20"/>
  <c r="X24" i="20"/>
  <c r="G26" i="20"/>
  <c r="H26" i="20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E29" i="20"/>
  <c r="G29" i="20"/>
  <c r="N29" i="20"/>
  <c r="O29" i="20"/>
  <c r="P29" i="20"/>
  <c r="Q29" i="20"/>
  <c r="A30" i="20"/>
  <c r="D30" i="20"/>
  <c r="E30" i="20"/>
  <c r="G30" i="20"/>
  <c r="N30" i="20"/>
  <c r="R30" i="20"/>
  <c r="O30" i="20"/>
  <c r="P30" i="20"/>
  <c r="Q30" i="20"/>
  <c r="A31" i="20"/>
  <c r="D31" i="20"/>
  <c r="C31" i="20"/>
  <c r="E31" i="20"/>
  <c r="G31" i="20"/>
  <c r="N31" i="20"/>
  <c r="R31" i="20"/>
  <c r="O31" i="20"/>
  <c r="P31" i="20"/>
  <c r="Q31" i="20"/>
  <c r="A32" i="20"/>
  <c r="D32" i="20"/>
  <c r="C32" i="20"/>
  <c r="E32" i="20"/>
  <c r="G32" i="20"/>
  <c r="N32" i="20"/>
  <c r="R32" i="20"/>
  <c r="O32" i="20"/>
  <c r="P32" i="20"/>
  <c r="Q32" i="20"/>
  <c r="A33" i="20"/>
  <c r="D33" i="20"/>
  <c r="E33" i="20"/>
  <c r="G33" i="20"/>
  <c r="N33" i="20"/>
  <c r="O33" i="20"/>
  <c r="P33" i="20"/>
  <c r="Q33" i="20"/>
  <c r="A34" i="20"/>
  <c r="D34" i="20"/>
  <c r="C34" i="20"/>
  <c r="E34" i="20"/>
  <c r="G34" i="20"/>
  <c r="N34" i="20"/>
  <c r="R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E39" i="20"/>
  <c r="G39" i="20"/>
  <c r="N39" i="20"/>
  <c r="O39" i="20"/>
  <c r="P39" i="20"/>
  <c r="Q39" i="20"/>
  <c r="A40" i="20"/>
  <c r="D40" i="20"/>
  <c r="E40" i="20"/>
  <c r="G40" i="20"/>
  <c r="N40" i="20"/>
  <c r="O40" i="20"/>
  <c r="R40" i="20"/>
  <c r="P40" i="20"/>
  <c r="Q40" i="20"/>
  <c r="A41" i="20"/>
  <c r="C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I42" i="20"/>
  <c r="N42" i="20"/>
  <c r="O42" i="20"/>
  <c r="R42" i="20"/>
  <c r="P42" i="20"/>
  <c r="Q42" i="20"/>
  <c r="A43" i="20"/>
  <c r="D43" i="20"/>
  <c r="C43" i="20"/>
  <c r="E43" i="20"/>
  <c r="G43" i="20"/>
  <c r="N43" i="20"/>
  <c r="O43" i="20"/>
  <c r="P43" i="20"/>
  <c r="Q43" i="20"/>
  <c r="A44" i="20"/>
  <c r="D44" i="20"/>
  <c r="C44" i="20"/>
  <c r="E44" i="20"/>
  <c r="G44" i="20"/>
  <c r="N44" i="20"/>
  <c r="O44" i="20"/>
  <c r="P44" i="20"/>
  <c r="Q44" i="20"/>
  <c r="G50" i="20"/>
  <c r="G51" i="20"/>
  <c r="H51" i="20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E54" i="20"/>
  <c r="G54" i="20"/>
  <c r="N54" i="20"/>
  <c r="O54" i="20"/>
  <c r="P54" i="20"/>
  <c r="R54" i="20"/>
  <c r="Q54" i="20"/>
  <c r="A55" i="20"/>
  <c r="D55" i="20"/>
  <c r="C55" i="20"/>
  <c r="E55" i="20"/>
  <c r="G55" i="20"/>
  <c r="N55" i="20"/>
  <c r="O55" i="20"/>
  <c r="R55" i="20"/>
  <c r="P55" i="20"/>
  <c r="Q55" i="20"/>
  <c r="A56" i="20"/>
  <c r="D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O57" i="20"/>
  <c r="P57" i="20"/>
  <c r="R57" i="20"/>
  <c r="Q57" i="20"/>
  <c r="A58" i="20"/>
  <c r="D58" i="20"/>
  <c r="E58" i="20"/>
  <c r="G58" i="20"/>
  <c r="N58" i="20"/>
  <c r="R58" i="20"/>
  <c r="O58" i="20"/>
  <c r="P58" i="20"/>
  <c r="Q58" i="20"/>
  <c r="A59" i="20"/>
  <c r="D59" i="20"/>
  <c r="C59" i="20"/>
  <c r="E59" i="20"/>
  <c r="G59" i="20"/>
  <c r="N59" i="20"/>
  <c r="O59" i="20"/>
  <c r="P59" i="20"/>
  <c r="Q59" i="20"/>
  <c r="G61" i="20"/>
  <c r="H61" i="20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C64" i="20"/>
  <c r="D64" i="20"/>
  <c r="E64" i="20"/>
  <c r="G64" i="20"/>
  <c r="N64" i="20"/>
  <c r="O64" i="20"/>
  <c r="P64" i="20"/>
  <c r="R64" i="20"/>
  <c r="Q64" i="20"/>
  <c r="A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R66" i="20"/>
  <c r="O66" i="20"/>
  <c r="P66" i="20"/>
  <c r="Q66" i="20"/>
  <c r="A67" i="20"/>
  <c r="C67" i="20"/>
  <c r="D67" i="20"/>
  <c r="E67" i="20"/>
  <c r="G67" i="20"/>
  <c r="I67" i="20"/>
  <c r="N67" i="20"/>
  <c r="R67" i="20"/>
  <c r="O67" i="20"/>
  <c r="P67" i="20"/>
  <c r="Q67" i="20"/>
  <c r="A68" i="20"/>
  <c r="D68" i="20"/>
  <c r="C68" i="20"/>
  <c r="E68" i="20"/>
  <c r="G68" i="20"/>
  <c r="N68" i="20"/>
  <c r="O68" i="20"/>
  <c r="P68" i="20"/>
  <c r="Q68" i="20"/>
  <c r="A69" i="20"/>
  <c r="D69" i="20"/>
  <c r="E69" i="20"/>
  <c r="G69" i="20"/>
  <c r="N69" i="20"/>
  <c r="O69" i="20"/>
  <c r="P69" i="20"/>
  <c r="Q69" i="20"/>
  <c r="G71" i="20"/>
  <c r="H71" i="20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C74" i="20"/>
  <c r="D74" i="20"/>
  <c r="E74" i="20"/>
  <c r="G74" i="20"/>
  <c r="N74" i="20"/>
  <c r="O74" i="20"/>
  <c r="P74" i="20"/>
  <c r="R74" i="20"/>
  <c r="Q74" i="20"/>
  <c r="A75" i="20"/>
  <c r="D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R76" i="20"/>
  <c r="O76" i="20"/>
  <c r="P76" i="20"/>
  <c r="Q76" i="20"/>
  <c r="A77" i="20"/>
  <c r="D77" i="20"/>
  <c r="E77" i="20"/>
  <c r="G77" i="20"/>
  <c r="N77" i="20"/>
  <c r="O77" i="20"/>
  <c r="P77" i="20"/>
  <c r="Q77" i="20"/>
  <c r="A78" i="20"/>
  <c r="C78" i="20"/>
  <c r="D78" i="20"/>
  <c r="E78" i="20"/>
  <c r="G78" i="20"/>
  <c r="N78" i="20"/>
  <c r="O78" i="20"/>
  <c r="P78" i="20"/>
  <c r="R78" i="20"/>
  <c r="Q78" i="20"/>
  <c r="A79" i="20"/>
  <c r="D79" i="20"/>
  <c r="E79" i="20"/>
  <c r="G79" i="20"/>
  <c r="N79" i="20"/>
  <c r="R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C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O85" i="20"/>
  <c r="P85" i="20"/>
  <c r="Q85" i="20"/>
  <c r="A86" i="20"/>
  <c r="D86" i="20"/>
  <c r="E86" i="20"/>
  <c r="G86" i="20"/>
  <c r="N86" i="20"/>
  <c r="O86" i="20"/>
  <c r="R86" i="20"/>
  <c r="P86" i="20"/>
  <c r="Q86" i="20"/>
  <c r="A87" i="20"/>
  <c r="D87" i="20"/>
  <c r="C87" i="20"/>
  <c r="E87" i="20"/>
  <c r="G87" i="20"/>
  <c r="N87" i="20"/>
  <c r="R87" i="20"/>
  <c r="O87" i="20"/>
  <c r="P87" i="20"/>
  <c r="Q87" i="20"/>
  <c r="A88" i="20"/>
  <c r="C88" i="20"/>
  <c r="D88" i="20"/>
  <c r="E88" i="20"/>
  <c r="G88" i="20"/>
  <c r="N88" i="20"/>
  <c r="O88" i="20"/>
  <c r="P88" i="20"/>
  <c r="R88" i="20"/>
  <c r="Q88" i="20"/>
  <c r="A89" i="20"/>
  <c r="D89" i="20"/>
  <c r="E89" i="20"/>
  <c r="G89" i="20"/>
  <c r="N89" i="20"/>
  <c r="O89" i="20"/>
  <c r="P89" i="20"/>
  <c r="Q89" i="20"/>
  <c r="G15" i="3"/>
  <c r="F15" i="3"/>
  <c r="D15" i="3"/>
  <c r="U45" i="2"/>
  <c r="E45" i="2"/>
  <c r="V45" i="2"/>
  <c r="F45" i="2"/>
  <c r="Y45" i="2"/>
  <c r="G45" i="2"/>
  <c r="U47" i="2"/>
  <c r="V47" i="2"/>
  <c r="F47" i="2"/>
  <c r="Y47" i="2"/>
  <c r="G47" i="2"/>
  <c r="U56" i="2"/>
  <c r="E56" i="2"/>
  <c r="V56" i="2"/>
  <c r="F56" i="2"/>
  <c r="Y56" i="2"/>
  <c r="G56" i="2"/>
  <c r="U28" i="2"/>
  <c r="E28" i="2"/>
  <c r="V28" i="2"/>
  <c r="F28" i="2"/>
  <c r="Y28" i="2"/>
  <c r="G28" i="2"/>
  <c r="U50" i="2"/>
  <c r="E50" i="2"/>
  <c r="V50" i="2"/>
  <c r="F50" i="2"/>
  <c r="Y50" i="2"/>
  <c r="G50" i="2"/>
  <c r="U36" i="2"/>
  <c r="E36" i="2"/>
  <c r="V36" i="2"/>
  <c r="F36" i="2"/>
  <c r="Y36" i="2"/>
  <c r="G36" i="2"/>
  <c r="U48" i="2"/>
  <c r="E48" i="2"/>
  <c r="V48" i="2"/>
  <c r="F48" i="2"/>
  <c r="Y48" i="2"/>
  <c r="G48" i="2"/>
  <c r="U97" i="2"/>
  <c r="V97" i="2"/>
  <c r="F97" i="2"/>
  <c r="Y97" i="2"/>
  <c r="G97" i="2"/>
  <c r="G39" i="3"/>
  <c r="F39" i="3"/>
  <c r="D39" i="3"/>
  <c r="U46" i="2"/>
  <c r="E46" i="2"/>
  <c r="V46" i="2"/>
  <c r="F46" i="2"/>
  <c r="Y46" i="2"/>
  <c r="G46" i="2"/>
  <c r="U9" i="2"/>
  <c r="E9" i="2"/>
  <c r="V9" i="2"/>
  <c r="F9" i="2"/>
  <c r="Y9" i="2"/>
  <c r="G9" i="2"/>
  <c r="U61" i="2"/>
  <c r="E61" i="2"/>
  <c r="V61" i="2"/>
  <c r="F61" i="2"/>
  <c r="Y61" i="2"/>
  <c r="G61" i="2"/>
  <c r="U79" i="2"/>
  <c r="E79" i="2"/>
  <c r="V79" i="2"/>
  <c r="F79" i="2"/>
  <c r="Y79" i="2"/>
  <c r="G79" i="2"/>
  <c r="U8" i="2"/>
  <c r="E8" i="2"/>
  <c r="V8" i="2"/>
  <c r="F8" i="2"/>
  <c r="Y8" i="2"/>
  <c r="G8" i="2"/>
  <c r="C2" i="17"/>
  <c r="F2" i="17"/>
  <c r="I2" i="17"/>
  <c r="C3" i="17"/>
  <c r="F3" i="17"/>
  <c r="I3" i="17"/>
  <c r="C4" i="17"/>
  <c r="F4" i="17"/>
  <c r="I4" i="17"/>
  <c r="C5" i="17"/>
  <c r="F5" i="17"/>
  <c r="I5" i="17"/>
  <c r="K5" i="17"/>
  <c r="C6" i="17"/>
  <c r="F6" i="17"/>
  <c r="I6" i="17"/>
  <c r="C7" i="17"/>
  <c r="F7" i="17"/>
  <c r="I7" i="17"/>
  <c r="C8" i="17"/>
  <c r="F8" i="17"/>
  <c r="I8" i="17"/>
  <c r="C9" i="17"/>
  <c r="F9" i="17"/>
  <c r="I9" i="17"/>
  <c r="L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K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K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L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L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K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K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L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K177" i="17"/>
  <c r="I178" i="17"/>
  <c r="I179" i="17"/>
  <c r="I180" i="17"/>
  <c r="I181" i="17"/>
  <c r="M181" i="17"/>
  <c r="I182" i="17"/>
  <c r="I183" i="17"/>
  <c r="I184" i="17"/>
  <c r="I185" i="17"/>
  <c r="M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M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K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L229" i="17"/>
  <c r="I230" i="17"/>
  <c r="I231" i="17"/>
  <c r="I232" i="17"/>
  <c r="I233" i="17"/>
  <c r="I234" i="17"/>
  <c r="I235" i="17"/>
  <c r="I236" i="17"/>
  <c r="L236" i="17"/>
  <c r="I237" i="17"/>
  <c r="I238" i="17"/>
  <c r="I239" i="17"/>
  <c r="I240" i="17"/>
  <c r="I241" i="17"/>
  <c r="I242" i="17"/>
  <c r="I243" i="17"/>
  <c r="I244" i="17"/>
  <c r="M244" i="17"/>
  <c r="I245" i="17"/>
  <c r="I246" i="17"/>
  <c r="I247" i="17"/>
  <c r="I248" i="17"/>
  <c r="I249" i="17"/>
  <c r="I250" i="17"/>
  <c r="I251" i="17"/>
  <c r="I252" i="17"/>
  <c r="K252" i="17"/>
  <c r="I253" i="17"/>
  <c r="I254" i="17"/>
  <c r="I255" i="17"/>
  <c r="I256" i="17"/>
  <c r="M256" i="17"/>
  <c r="I257" i="17"/>
  <c r="I258" i="17"/>
  <c r="I259" i="17"/>
  <c r="I260" i="17"/>
  <c r="K260" i="17"/>
  <c r="I261" i="17"/>
  <c r="I262" i="17"/>
  <c r="I263" i="17"/>
  <c r="I264" i="17"/>
  <c r="I265" i="17"/>
  <c r="M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L285" i="17"/>
  <c r="I286" i="17"/>
  <c r="I287" i="17"/>
  <c r="I288" i="17"/>
  <c r="I289" i="17"/>
  <c r="I290" i="17"/>
  <c r="I291" i="17"/>
  <c r="I292" i="17"/>
  <c r="K292" i="17"/>
  <c r="I293" i="17"/>
  <c r="I294" i="17"/>
  <c r="I295" i="17"/>
  <c r="I296" i="17"/>
  <c r="I297" i="17"/>
  <c r="I298" i="17"/>
  <c r="I299" i="17"/>
  <c r="I300" i="17"/>
  <c r="K300" i="17"/>
  <c r="I301" i="17"/>
  <c r="L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M357" i="17"/>
  <c r="I358" i="17"/>
  <c r="I359" i="17"/>
  <c r="I360" i="17"/>
  <c r="I361" i="17"/>
  <c r="L361" i="17"/>
  <c r="I362" i="17"/>
  <c r="I363" i="17"/>
  <c r="I364" i="17"/>
  <c r="I365" i="17"/>
  <c r="M365" i="17"/>
  <c r="I366" i="17"/>
  <c r="I367" i="17"/>
  <c r="I368" i="17"/>
  <c r="I369" i="17"/>
  <c r="I370" i="17"/>
  <c r="K370" i="17"/>
  <c r="I371" i="17"/>
  <c r="I372" i="17"/>
  <c r="I373" i="17"/>
  <c r="K373" i="17"/>
  <c r="I374" i="17"/>
  <c r="I375" i="17"/>
  <c r="I376" i="17"/>
  <c r="I377" i="17"/>
  <c r="I378" i="17"/>
  <c r="I379" i="17"/>
  <c r="I380" i="17"/>
  <c r="I381" i="17"/>
  <c r="K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L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L409" i="17"/>
  <c r="I410" i="17"/>
  <c r="I411" i="17"/>
  <c r="L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K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M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L533" i="17"/>
  <c r="I534" i="17"/>
  <c r="I535" i="17"/>
  <c r="I536" i="17"/>
  <c r="I537" i="17"/>
  <c r="K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K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K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M596" i="17"/>
  <c r="I597" i="17"/>
  <c r="I598" i="17"/>
  <c r="I599" i="17"/>
  <c r="I600" i="17"/>
  <c r="I601" i="17"/>
  <c r="I602" i="17"/>
  <c r="I603" i="17"/>
  <c r="I604" i="17"/>
  <c r="M604" i="17"/>
  <c r="I605" i="17"/>
  <c r="I606" i="17"/>
  <c r="I607" i="17"/>
  <c r="I608" i="17"/>
  <c r="L608" i="17"/>
  <c r="I609" i="17"/>
  <c r="I610" i="17"/>
  <c r="I611" i="17"/>
  <c r="K611" i="17"/>
  <c r="I612" i="17"/>
  <c r="I613" i="17"/>
  <c r="I614" i="17"/>
  <c r="I615" i="17"/>
  <c r="I616" i="17"/>
  <c r="I617" i="17"/>
  <c r="I618" i="17"/>
  <c r="I619" i="17"/>
  <c r="K619" i="17"/>
  <c r="I620" i="17"/>
  <c r="I621" i="17"/>
  <c r="I622" i="17"/>
  <c r="I623" i="17"/>
  <c r="I624" i="17"/>
  <c r="M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L643" i="17"/>
  <c r="I644" i="17"/>
  <c r="I645" i="17"/>
  <c r="I646" i="17"/>
  <c r="I647" i="17"/>
  <c r="M647" i="17"/>
  <c r="I648" i="17"/>
  <c r="K648" i="17"/>
  <c r="I649" i="17"/>
  <c r="I650" i="17"/>
  <c r="K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K665" i="17"/>
  <c r="I666" i="17"/>
  <c r="I667" i="17"/>
  <c r="I668" i="17"/>
  <c r="M668" i="17"/>
  <c r="I669" i="17"/>
  <c r="I670" i="17"/>
  <c r="I671" i="17"/>
  <c r="I672" i="17"/>
  <c r="I673" i="17"/>
  <c r="I674" i="17"/>
  <c r="I675" i="17"/>
  <c r="I676" i="17"/>
  <c r="K676" i="17"/>
  <c r="I677" i="17"/>
  <c r="I678" i="17"/>
  <c r="I679" i="17"/>
  <c r="I680" i="17"/>
  <c r="K680" i="17"/>
  <c r="I681" i="17"/>
  <c r="I682" i="17"/>
  <c r="I683" i="17"/>
  <c r="I684" i="17"/>
  <c r="M684" i="17"/>
  <c r="I685" i="17"/>
  <c r="I686" i="17"/>
  <c r="I687" i="17"/>
  <c r="I688" i="17"/>
  <c r="I689" i="17"/>
  <c r="I690" i="17"/>
  <c r="I691" i="17"/>
  <c r="I692" i="17"/>
  <c r="I693" i="17"/>
  <c r="I694" i="17"/>
  <c r="I695" i="17"/>
  <c r="L695" i="17"/>
  <c r="I696" i="17"/>
  <c r="L696" i="17"/>
  <c r="I697" i="17"/>
  <c r="I698" i="17"/>
  <c r="I699" i="17"/>
  <c r="I700" i="17"/>
  <c r="I701" i="17"/>
  <c r="K701" i="17"/>
  <c r="I702" i="17"/>
  <c r="I703" i="17"/>
  <c r="I704" i="17"/>
  <c r="I705" i="17"/>
  <c r="I706" i="17"/>
  <c r="I707" i="17"/>
  <c r="I708" i="17"/>
  <c r="I709" i="17"/>
  <c r="I710" i="17"/>
  <c r="I711" i="17"/>
  <c r="I712" i="17"/>
  <c r="M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M740" i="17"/>
  <c r="I741" i="17"/>
  <c r="I742" i="17"/>
  <c r="I743" i="17"/>
  <c r="I744" i="17"/>
  <c r="I745" i="17"/>
  <c r="I746" i="17"/>
  <c r="I747" i="17"/>
  <c r="I748" i="17"/>
  <c r="M748" i="17"/>
  <c r="I749" i="17"/>
  <c r="M749" i="17"/>
  <c r="I750" i="17"/>
  <c r="I751" i="17"/>
  <c r="I752" i="17"/>
  <c r="I753" i="17"/>
  <c r="L753" i="17"/>
  <c r="I754" i="17"/>
  <c r="I755" i="17"/>
  <c r="I756" i="17"/>
  <c r="I757" i="17"/>
  <c r="L757" i="17"/>
  <c r="I758" i="17"/>
  <c r="I759" i="17"/>
  <c r="I760" i="17"/>
  <c r="I761" i="17"/>
  <c r="K761" i="17"/>
  <c r="I762" i="17"/>
  <c r="I763" i="17"/>
  <c r="I764" i="17"/>
  <c r="I765" i="17"/>
  <c r="I766" i="17"/>
  <c r="I767" i="17"/>
  <c r="I768" i="17"/>
  <c r="I769" i="17"/>
  <c r="L769" i="17"/>
  <c r="I770" i="17"/>
  <c r="I771" i="17"/>
  <c r="I772" i="17"/>
  <c r="I773" i="17"/>
  <c r="K773" i="17"/>
  <c r="I774" i="17"/>
  <c r="I775" i="17"/>
  <c r="I776" i="17"/>
  <c r="K776" i="17"/>
  <c r="I777" i="17"/>
  <c r="I778" i="17"/>
  <c r="I779" i="17"/>
  <c r="I780" i="17"/>
  <c r="K780" i="17"/>
  <c r="I781" i="17"/>
  <c r="I782" i="17"/>
  <c r="I783" i="17"/>
  <c r="I784" i="17"/>
  <c r="I785" i="17"/>
  <c r="I786" i="17"/>
  <c r="I787" i="17"/>
  <c r="I788" i="17"/>
  <c r="L788" i="17"/>
  <c r="I789" i="17"/>
  <c r="I790" i="17"/>
  <c r="I791" i="17"/>
  <c r="I792" i="17"/>
  <c r="I793" i="17"/>
  <c r="I794" i="17"/>
  <c r="I795" i="17"/>
  <c r="L795" i="17"/>
  <c r="I796" i="17"/>
  <c r="L796" i="17"/>
  <c r="I797" i="17"/>
  <c r="I798" i="17"/>
  <c r="I799" i="17"/>
  <c r="I800" i="17"/>
  <c r="I801" i="17"/>
  <c r="I802" i="17"/>
  <c r="I803" i="17"/>
  <c r="I804" i="17"/>
  <c r="K804" i="17"/>
  <c r="I805" i="17"/>
  <c r="I806" i="17"/>
  <c r="I807" i="17"/>
  <c r="I808" i="17"/>
  <c r="L808" i="17"/>
  <c r="I809" i="17"/>
  <c r="I810" i="17"/>
  <c r="I811" i="17"/>
  <c r="I812" i="17"/>
  <c r="L812" i="17"/>
  <c r="I813" i="17"/>
  <c r="I814" i="17"/>
  <c r="I815" i="17"/>
  <c r="I816" i="17"/>
  <c r="I817" i="17"/>
  <c r="I818" i="17"/>
  <c r="I819" i="17"/>
  <c r="I820" i="17"/>
  <c r="M820" i="17"/>
  <c r="I821" i="17"/>
  <c r="I822" i="17"/>
  <c r="I823" i="17"/>
  <c r="I824" i="17"/>
  <c r="I825" i="17"/>
  <c r="I826" i="17"/>
  <c r="I827" i="17"/>
  <c r="I828" i="17"/>
  <c r="M828" i="17"/>
  <c r="I829" i="17"/>
  <c r="I830" i="17"/>
  <c r="I831" i="17"/>
  <c r="I832" i="17"/>
  <c r="M832" i="17"/>
  <c r="I833" i="17"/>
  <c r="I834" i="17"/>
  <c r="I835" i="17"/>
  <c r="I836" i="17"/>
  <c r="M836" i="17"/>
  <c r="I837" i="17"/>
  <c r="I838" i="17"/>
  <c r="L838" i="17"/>
  <c r="I839" i="17"/>
  <c r="I840" i="17"/>
  <c r="K840" i="17"/>
  <c r="I841" i="17"/>
  <c r="I842" i="17"/>
  <c r="I843" i="17"/>
  <c r="I844" i="17"/>
  <c r="I845" i="17"/>
  <c r="I846" i="17"/>
  <c r="I847" i="17"/>
  <c r="I848" i="17"/>
  <c r="L848" i="17"/>
  <c r="I849" i="17"/>
  <c r="I850" i="17"/>
  <c r="I851" i="17"/>
  <c r="I852" i="17"/>
  <c r="L852" i="17"/>
  <c r="I853" i="17"/>
  <c r="K853" i="17"/>
  <c r="I854" i="17"/>
  <c r="I855" i="17"/>
  <c r="I856" i="17"/>
  <c r="I857" i="17"/>
  <c r="L857" i="17"/>
  <c r="I858" i="17"/>
  <c r="I859" i="17"/>
  <c r="I860" i="17"/>
  <c r="L860" i="17"/>
  <c r="I861" i="17"/>
  <c r="I862" i="17"/>
  <c r="I863" i="17"/>
  <c r="I864" i="17"/>
  <c r="M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M876" i="17"/>
  <c r="I877" i="17"/>
  <c r="I878" i="17"/>
  <c r="I879" i="17"/>
  <c r="I880" i="17"/>
  <c r="I881" i="17"/>
  <c r="I882" i="17"/>
  <c r="I883" i="17"/>
  <c r="I884" i="17"/>
  <c r="M884" i="17"/>
  <c r="I885" i="17"/>
  <c r="I886" i="17"/>
  <c r="I887" i="17"/>
  <c r="I888" i="17"/>
  <c r="M888" i="17"/>
  <c r="I889" i="17"/>
  <c r="I890" i="17"/>
  <c r="I891" i="17"/>
  <c r="I892" i="17"/>
  <c r="I893" i="17"/>
  <c r="I894" i="17"/>
  <c r="I895" i="17"/>
  <c r="I896" i="17"/>
  <c r="M896" i="17"/>
  <c r="I897" i="17"/>
  <c r="I898" i="17"/>
  <c r="I899" i="17"/>
  <c r="I900" i="17"/>
  <c r="K900" i="17"/>
  <c r="I901" i="17"/>
  <c r="K901" i="17"/>
  <c r="I902" i="17"/>
  <c r="I903" i="17"/>
  <c r="I904" i="17"/>
  <c r="M904" i="17"/>
  <c r="I905" i="17"/>
  <c r="I906" i="17"/>
  <c r="I907" i="17"/>
  <c r="I908" i="17"/>
  <c r="I909" i="17"/>
  <c r="I910" i="17"/>
  <c r="I911" i="17"/>
  <c r="I912" i="17"/>
  <c r="L912" i="17"/>
  <c r="I913" i="17"/>
  <c r="I914" i="17"/>
  <c r="I915" i="17"/>
  <c r="I916" i="17"/>
  <c r="K916" i="17"/>
  <c r="I917" i="17"/>
  <c r="M917" i="17"/>
  <c r="I918" i="17"/>
  <c r="I919" i="17"/>
  <c r="K919" i="17"/>
  <c r="I920" i="17"/>
  <c r="I921" i="17"/>
  <c r="I922" i="17"/>
  <c r="I923" i="17"/>
  <c r="I924" i="17"/>
  <c r="I925" i="17"/>
  <c r="I926" i="17"/>
  <c r="I927" i="17"/>
  <c r="I928" i="17"/>
  <c r="I929" i="17"/>
  <c r="I930" i="17"/>
  <c r="K930" i="17"/>
  <c r="I931" i="17"/>
  <c r="L931" i="17"/>
  <c r="I932" i="17"/>
  <c r="I933" i="17"/>
  <c r="M933" i="17"/>
  <c r="I934" i="17"/>
  <c r="I935" i="17"/>
  <c r="L935" i="17"/>
  <c r="I936" i="17"/>
  <c r="I937" i="17"/>
  <c r="I938" i="17"/>
  <c r="I939" i="17"/>
  <c r="I940" i="17"/>
  <c r="I941" i="17"/>
  <c r="I942" i="17"/>
  <c r="I943" i="17"/>
  <c r="L943" i="17"/>
  <c r="I944" i="17"/>
  <c r="I945" i="17"/>
  <c r="M945" i="17"/>
  <c r="I946" i="17"/>
  <c r="K946" i="17"/>
  <c r="I947" i="17"/>
  <c r="I948" i="17"/>
  <c r="I949" i="17"/>
  <c r="I950" i="17"/>
  <c r="I951" i="17"/>
  <c r="I952" i="17"/>
  <c r="I953" i="17"/>
  <c r="I954" i="17"/>
  <c r="K954" i="17"/>
  <c r="I955" i="17"/>
  <c r="I956" i="17"/>
  <c r="I957" i="17"/>
  <c r="K957" i="17"/>
  <c r="I958" i="17"/>
  <c r="M958" i="17"/>
  <c r="I959" i="17"/>
  <c r="I960" i="17"/>
  <c r="I961" i="17"/>
  <c r="I962" i="17"/>
  <c r="M962" i="17"/>
  <c r="I963" i="17"/>
  <c r="I964" i="17"/>
  <c r="I965" i="17"/>
  <c r="I966" i="17"/>
  <c r="I967" i="17"/>
  <c r="I968" i="17"/>
  <c r="I969" i="17"/>
  <c r="K969" i="17"/>
  <c r="I970" i="17"/>
  <c r="I971" i="17"/>
  <c r="I972" i="17"/>
  <c r="I973" i="17"/>
  <c r="L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K985" i="17"/>
  <c r="I986" i="17"/>
  <c r="I987" i="17"/>
  <c r="I988" i="17"/>
  <c r="I989" i="17"/>
  <c r="I990" i="17"/>
  <c r="I991" i="17"/>
  <c r="I992" i="17"/>
  <c r="I993" i="17"/>
  <c r="I994" i="17"/>
  <c r="I995" i="17"/>
  <c r="L995" i="17"/>
  <c r="I996" i="17"/>
  <c r="I997" i="17"/>
  <c r="I998" i="17"/>
  <c r="I999" i="17"/>
  <c r="I1000" i="17"/>
  <c r="L1000" i="17"/>
  <c r="I1001" i="17"/>
  <c r="I1002" i="17"/>
  <c r="I1003" i="17"/>
  <c r="I1004" i="17"/>
  <c r="I1005" i="17"/>
  <c r="I1006" i="17"/>
  <c r="I1007" i="17"/>
  <c r="I1008" i="17"/>
  <c r="L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/>
  <c r="D13" i="3"/>
  <c r="U11" i="2"/>
  <c r="V11" i="2"/>
  <c r="F11" i="2"/>
  <c r="Y11" i="2"/>
  <c r="G11" i="2"/>
  <c r="H11" i="2"/>
  <c r="I11" i="2"/>
  <c r="J11" i="2"/>
  <c r="U82" i="2"/>
  <c r="V82" i="2"/>
  <c r="F82" i="2"/>
  <c r="Y82" i="2"/>
  <c r="G82" i="2"/>
  <c r="H82" i="2"/>
  <c r="I82" i="2"/>
  <c r="J82" i="2"/>
  <c r="H10" i="2"/>
  <c r="I10" i="2"/>
  <c r="J10" i="2"/>
  <c r="H91" i="2"/>
  <c r="I91" i="2"/>
  <c r="J91" i="2"/>
  <c r="U105" i="2"/>
  <c r="V105" i="2"/>
  <c r="F105" i="2"/>
  <c r="Y105" i="2"/>
  <c r="G105" i="2"/>
  <c r="H105" i="2"/>
  <c r="I105" i="2"/>
  <c r="J105" i="2"/>
  <c r="G38" i="3"/>
  <c r="F38" i="3"/>
  <c r="D38" i="3"/>
  <c r="U16" i="2"/>
  <c r="E16" i="2"/>
  <c r="V16" i="2"/>
  <c r="F16" i="2"/>
  <c r="Y16" i="2"/>
  <c r="G16" i="2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/>
  <c r="H13" i="2"/>
  <c r="I13" i="2"/>
  <c r="J13" i="2"/>
  <c r="U37" i="2"/>
  <c r="V37" i="2"/>
  <c r="F37" i="2"/>
  <c r="Y37" i="2"/>
  <c r="G37" i="2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/>
  <c r="H107" i="2"/>
  <c r="I107" i="2"/>
  <c r="J107" i="2"/>
  <c r="G24" i="3"/>
  <c r="F24" i="3"/>
  <c r="D24" i="3"/>
  <c r="U74" i="2"/>
  <c r="E74" i="2"/>
  <c r="V74" i="2"/>
  <c r="F74" i="2"/>
  <c r="Y74" i="2"/>
  <c r="G74" i="2"/>
  <c r="U66" i="2"/>
  <c r="V66" i="2"/>
  <c r="F66" i="2"/>
  <c r="Y66" i="2"/>
  <c r="G66" i="2"/>
  <c r="U86" i="2"/>
  <c r="E86" i="2"/>
  <c r="V86" i="2"/>
  <c r="F86" i="2"/>
  <c r="Y86" i="2"/>
  <c r="G86" i="2"/>
  <c r="U57" i="2"/>
  <c r="E57" i="2"/>
  <c r="V57" i="2"/>
  <c r="F57" i="2"/>
  <c r="Y57" i="2"/>
  <c r="G57" i="2"/>
  <c r="C42" i="3"/>
  <c r="C43" i="3"/>
  <c r="C44" i="3"/>
  <c r="G44" i="3"/>
  <c r="F44" i="3"/>
  <c r="D44" i="3"/>
  <c r="U101" i="2"/>
  <c r="E101" i="2"/>
  <c r="V101" i="2"/>
  <c r="F101" i="2"/>
  <c r="Y101" i="2"/>
  <c r="G101" i="2"/>
  <c r="U2" i="2"/>
  <c r="V2" i="2"/>
  <c r="F2" i="2"/>
  <c r="Y2" i="2"/>
  <c r="G2" i="2"/>
  <c r="U26" i="2"/>
  <c r="V26" i="2"/>
  <c r="F26" i="2"/>
  <c r="Y26" i="2"/>
  <c r="G26" i="2"/>
  <c r="U4" i="2"/>
  <c r="V4" i="2"/>
  <c r="F4" i="2"/>
  <c r="Y4" i="2"/>
  <c r="G4" i="2"/>
  <c r="G22" i="3"/>
  <c r="F22" i="3"/>
  <c r="D22" i="3"/>
  <c r="U24" i="2"/>
  <c r="V24" i="2"/>
  <c r="F24" i="2"/>
  <c r="Y24" i="2"/>
  <c r="G24" i="2"/>
  <c r="U22" i="2"/>
  <c r="E22" i="2"/>
  <c r="V22" i="2"/>
  <c r="F22" i="2"/>
  <c r="Y22" i="2"/>
  <c r="G22" i="2"/>
  <c r="U104" i="2"/>
  <c r="V104" i="2"/>
  <c r="F104" i="2"/>
  <c r="Y104" i="2"/>
  <c r="G104" i="2"/>
  <c r="U68" i="2"/>
  <c r="V68" i="2"/>
  <c r="F68" i="2"/>
  <c r="Y68" i="2"/>
  <c r="G68" i="2"/>
  <c r="U7" i="2"/>
  <c r="V7" i="2"/>
  <c r="F7" i="2"/>
  <c r="Y7" i="2"/>
  <c r="G7" i="2"/>
  <c r="U70" i="2"/>
  <c r="E70" i="2"/>
  <c r="V70" i="2"/>
  <c r="F70" i="2"/>
  <c r="Y70" i="2"/>
  <c r="G70" i="2"/>
  <c r="U42" i="2"/>
  <c r="E42" i="2"/>
  <c r="V42" i="2"/>
  <c r="F42" i="2"/>
  <c r="Y42" i="2"/>
  <c r="G42" i="2"/>
  <c r="U23" i="2"/>
  <c r="E23" i="2"/>
  <c r="V23" i="2"/>
  <c r="F23" i="2"/>
  <c r="Y23" i="2"/>
  <c r="G23" i="2"/>
  <c r="U78" i="2"/>
  <c r="V78" i="2"/>
  <c r="F78" i="2"/>
  <c r="Y78" i="2"/>
  <c r="G78" i="2"/>
  <c r="U98" i="2"/>
  <c r="E98" i="2"/>
  <c r="V98" i="2"/>
  <c r="F98" i="2"/>
  <c r="Y98" i="2"/>
  <c r="G98" i="2"/>
  <c r="U52" i="2"/>
  <c r="V52" i="2"/>
  <c r="F52" i="2"/>
  <c r="Y52" i="2"/>
  <c r="G52" i="2"/>
  <c r="U43" i="2"/>
  <c r="V43" i="2"/>
  <c r="F43" i="2"/>
  <c r="Y43" i="2"/>
  <c r="G43" i="2"/>
  <c r="G42" i="3"/>
  <c r="F42" i="3"/>
  <c r="D42" i="3"/>
  <c r="U3" i="2"/>
  <c r="E3" i="2"/>
  <c r="V3" i="2"/>
  <c r="F3" i="2"/>
  <c r="Y3" i="2"/>
  <c r="G3" i="2"/>
  <c r="U77" i="2"/>
  <c r="V77" i="2"/>
  <c r="F77" i="2"/>
  <c r="Y77" i="2"/>
  <c r="G77" i="2"/>
  <c r="U62" i="2"/>
  <c r="V62" i="2"/>
  <c r="E62" i="2"/>
  <c r="F62" i="2"/>
  <c r="Y62" i="2"/>
  <c r="G62" i="2"/>
  <c r="U5" i="2"/>
  <c r="V5" i="2"/>
  <c r="F5" i="2"/>
  <c r="Y5" i="2"/>
  <c r="G5" i="2"/>
  <c r="U75" i="2"/>
  <c r="V75" i="2"/>
  <c r="F75" i="2"/>
  <c r="Y75" i="2"/>
  <c r="G75" i="2"/>
  <c r="U55" i="2"/>
  <c r="V55" i="2"/>
  <c r="F55" i="2"/>
  <c r="Y55" i="2"/>
  <c r="G55" i="2"/>
  <c r="U106" i="2"/>
  <c r="V106" i="2"/>
  <c r="F106" i="2"/>
  <c r="Y106" i="2"/>
  <c r="G106" i="2"/>
  <c r="U15" i="2"/>
  <c r="V15" i="2"/>
  <c r="F15" i="2"/>
  <c r="Y15" i="2"/>
  <c r="G15" i="2"/>
  <c r="U6" i="2"/>
  <c r="E6" i="2"/>
  <c r="V6" i="2"/>
  <c r="F6" i="2"/>
  <c r="Y6" i="2"/>
  <c r="G6" i="2"/>
  <c r="U41" i="2"/>
  <c r="E41" i="2"/>
  <c r="V41" i="2"/>
  <c r="F41" i="2"/>
  <c r="Y41" i="2"/>
  <c r="G41" i="2"/>
  <c r="U44" i="2"/>
  <c r="V44" i="2"/>
  <c r="F44" i="2"/>
  <c r="Y44" i="2"/>
  <c r="G44" i="2"/>
  <c r="U71" i="2"/>
  <c r="V71" i="2"/>
  <c r="F71" i="2"/>
  <c r="Y71" i="2"/>
  <c r="G71" i="2"/>
  <c r="U39" i="2"/>
  <c r="V39" i="2"/>
  <c r="F39" i="2"/>
  <c r="Y39" i="2"/>
  <c r="G39" i="2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/>
  <c r="D56" i="3"/>
  <c r="U76" i="2"/>
  <c r="V76" i="2"/>
  <c r="F76" i="2"/>
  <c r="Y76" i="2"/>
  <c r="G76" i="2"/>
  <c r="E1" i="9"/>
  <c r="AN1" i="9"/>
  <c r="E2" i="9"/>
  <c r="I2" i="9"/>
  <c r="G7" i="9"/>
  <c r="G5" i="9"/>
  <c r="G23" i="3"/>
  <c r="F23" i="3"/>
  <c r="D23" i="3"/>
  <c r="A5" i="9"/>
  <c r="G6" i="9"/>
  <c r="H6" i="9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O9" i="9"/>
  <c r="P9" i="9"/>
  <c r="Q9" i="9"/>
  <c r="X9" i="9"/>
  <c r="B16" i="9"/>
  <c r="B24" i="9"/>
  <c r="B32" i="9"/>
  <c r="B40" i="9"/>
  <c r="B48" i="9"/>
  <c r="B56" i="9"/>
  <c r="B64" i="9"/>
  <c r="X10" i="9"/>
  <c r="X11" i="9"/>
  <c r="X12" i="9"/>
  <c r="AF12" i="9"/>
  <c r="AX9" i="9"/>
  <c r="A10" i="9"/>
  <c r="D10" i="9"/>
  <c r="G10" i="9"/>
  <c r="N10" i="9"/>
  <c r="O10" i="9"/>
  <c r="P10" i="9"/>
  <c r="Q10" i="9"/>
  <c r="AX10" i="9"/>
  <c r="A11" i="9"/>
  <c r="D11" i="9"/>
  <c r="C11" i="9"/>
  <c r="G11" i="9"/>
  <c r="J11" i="9"/>
  <c r="N11" i="9"/>
  <c r="O11" i="9"/>
  <c r="P11" i="9"/>
  <c r="Q11" i="9"/>
  <c r="AX11" i="9"/>
  <c r="A12" i="9"/>
  <c r="D12" i="9"/>
  <c r="C12" i="9"/>
  <c r="G12" i="9"/>
  <c r="N12" i="9"/>
  <c r="R12" i="9"/>
  <c r="O12" i="9"/>
  <c r="P12" i="9"/>
  <c r="Q12" i="9"/>
  <c r="AX12" i="9"/>
  <c r="AX13" i="9"/>
  <c r="G14" i="9"/>
  <c r="H14" i="9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E17" i="9"/>
  <c r="G17" i="9"/>
  <c r="N17" i="9"/>
  <c r="O17" i="9"/>
  <c r="P17" i="9"/>
  <c r="Q17" i="9"/>
  <c r="AX17" i="9"/>
  <c r="A18" i="9"/>
  <c r="D18" i="9"/>
  <c r="C18" i="9"/>
  <c r="E18" i="9"/>
  <c r="G18" i="9"/>
  <c r="J18" i="9"/>
  <c r="N18" i="9"/>
  <c r="O18" i="9"/>
  <c r="P18" i="9"/>
  <c r="Q18" i="9"/>
  <c r="AX18" i="9"/>
  <c r="A19" i="9"/>
  <c r="D19" i="9"/>
  <c r="C19" i="9"/>
  <c r="E19" i="9"/>
  <c r="G19" i="9"/>
  <c r="J19" i="9"/>
  <c r="N19" i="9"/>
  <c r="O19" i="9"/>
  <c r="P19" i="9"/>
  <c r="Q19" i="9"/>
  <c r="AX19" i="9"/>
  <c r="A20" i="9"/>
  <c r="D20" i="9"/>
  <c r="E20" i="9"/>
  <c r="G20" i="9"/>
  <c r="N20" i="9"/>
  <c r="O20" i="9"/>
  <c r="P20" i="9"/>
  <c r="Q20" i="9"/>
  <c r="AX20" i="9"/>
  <c r="AX21" i="9"/>
  <c r="G22" i="9"/>
  <c r="H22" i="9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D25" i="9"/>
  <c r="E25" i="9"/>
  <c r="G25" i="9"/>
  <c r="N25" i="9"/>
  <c r="O25" i="9"/>
  <c r="P25" i="9"/>
  <c r="Q25" i="9"/>
  <c r="AX25" i="9"/>
  <c r="A26" i="9"/>
  <c r="D26" i="9"/>
  <c r="E26" i="9"/>
  <c r="G26" i="9"/>
  <c r="N26" i="9"/>
  <c r="O26" i="9"/>
  <c r="P26" i="9"/>
  <c r="Q26" i="9"/>
  <c r="AX26" i="9"/>
  <c r="A27" i="9"/>
  <c r="D27" i="9"/>
  <c r="E27" i="9"/>
  <c r="G27" i="9"/>
  <c r="N27" i="9"/>
  <c r="O27" i="9"/>
  <c r="P27" i="9"/>
  <c r="R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/>
  <c r="AX30" i="9"/>
  <c r="E31" i="9"/>
  <c r="AN31" i="9"/>
  <c r="AO31" i="9"/>
  <c r="AU31" i="9"/>
  <c r="AW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U32" i="9"/>
  <c r="AW32" i="9"/>
  <c r="AX32" i="9"/>
  <c r="A33" i="9"/>
  <c r="D33" i="9"/>
  <c r="E33" i="9"/>
  <c r="G33" i="9"/>
  <c r="N33" i="9"/>
  <c r="O33" i="9"/>
  <c r="P33" i="9"/>
  <c r="Q33" i="9"/>
  <c r="AN33" i="9"/>
  <c r="AO33" i="9"/>
  <c r="AR33" i="9"/>
  <c r="AU33" i="9"/>
  <c r="AW33" i="9"/>
  <c r="AX33" i="9"/>
  <c r="A34" i="9"/>
  <c r="D34" i="9"/>
  <c r="C34" i="9"/>
  <c r="E34" i="9"/>
  <c r="G34" i="9"/>
  <c r="N34" i="9"/>
  <c r="O34" i="9"/>
  <c r="P34" i="9"/>
  <c r="Q34" i="9"/>
  <c r="AN34" i="9"/>
  <c r="AO34" i="9"/>
  <c r="AU34" i="9"/>
  <c r="AW34" i="9"/>
  <c r="AY34" i="9"/>
  <c r="AX34" i="9"/>
  <c r="A35" i="9"/>
  <c r="D35" i="9"/>
  <c r="E35" i="9"/>
  <c r="G35" i="9"/>
  <c r="N35" i="9"/>
  <c r="O35" i="9"/>
  <c r="P35" i="9"/>
  <c r="R35" i="9"/>
  <c r="Q35" i="9"/>
  <c r="AN35" i="9"/>
  <c r="AO35" i="9"/>
  <c r="AU35" i="9"/>
  <c r="AW35" i="9"/>
  <c r="AX35" i="9"/>
  <c r="A36" i="9"/>
  <c r="D36" i="9"/>
  <c r="C36" i="9"/>
  <c r="E36" i="9"/>
  <c r="G36" i="9"/>
  <c r="N36" i="9"/>
  <c r="O36" i="9"/>
  <c r="P36" i="9"/>
  <c r="Q36" i="9"/>
  <c r="AN36" i="9"/>
  <c r="AO36" i="9"/>
  <c r="AS36" i="9"/>
  <c r="AU36" i="9"/>
  <c r="AW36" i="9"/>
  <c r="AX36" i="9"/>
  <c r="AN37" i="9"/>
  <c r="AO37" i="9"/>
  <c r="AU37" i="9"/>
  <c r="AW37" i="9"/>
  <c r="AX37" i="9"/>
  <c r="G38" i="9"/>
  <c r="H38" i="9"/>
  <c r="AN38" i="9"/>
  <c r="AO38" i="9"/>
  <c r="AU38" i="9"/>
  <c r="AW38" i="9"/>
  <c r="AX38" i="9"/>
  <c r="E39" i="9"/>
  <c r="AN39" i="9"/>
  <c r="AO39" i="9"/>
  <c r="AU39" i="9"/>
  <c r="AW39" i="9"/>
  <c r="AY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X40" i="9"/>
  <c r="A41" i="9"/>
  <c r="C41" i="9"/>
  <c r="D41" i="9"/>
  <c r="E41" i="9"/>
  <c r="G41" i="9"/>
  <c r="N41" i="9"/>
  <c r="O41" i="9"/>
  <c r="P41" i="9"/>
  <c r="Q41" i="9"/>
  <c r="AN41" i="9"/>
  <c r="AO41" i="9"/>
  <c r="AR41" i="9"/>
  <c r="AU41" i="9"/>
  <c r="AW41" i="9"/>
  <c r="AX41" i="9"/>
  <c r="A42" i="9"/>
  <c r="D42" i="9"/>
  <c r="E42" i="9"/>
  <c r="G42" i="9"/>
  <c r="N42" i="9"/>
  <c r="R42" i="9"/>
  <c r="O42" i="9"/>
  <c r="P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Y43" i="9"/>
  <c r="AX43" i="9"/>
  <c r="A44" i="9"/>
  <c r="D44" i="9"/>
  <c r="C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/>
  <c r="AN46" i="9"/>
  <c r="AO46" i="9"/>
  <c r="AU46" i="9"/>
  <c r="AW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Q48" i="9"/>
  <c r="AU48" i="9"/>
  <c r="AW48" i="9"/>
  <c r="AX48" i="9"/>
  <c r="A49" i="9"/>
  <c r="D49" i="9"/>
  <c r="C49" i="9"/>
  <c r="E49" i="9"/>
  <c r="G49" i="9"/>
  <c r="N49" i="9"/>
  <c r="O49" i="9"/>
  <c r="P49" i="9"/>
  <c r="Q49" i="9"/>
  <c r="AN49" i="9"/>
  <c r="AO49" i="9"/>
  <c r="AR49" i="9"/>
  <c r="AU49" i="9"/>
  <c r="AW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X50" i="9"/>
  <c r="A51" i="9"/>
  <c r="D51" i="9"/>
  <c r="E51" i="9"/>
  <c r="G51" i="9"/>
  <c r="N51" i="9"/>
  <c r="O51" i="9"/>
  <c r="P51" i="9"/>
  <c r="Q51" i="9"/>
  <c r="AN51" i="9"/>
  <c r="AO51" i="9"/>
  <c r="AS51" i="9"/>
  <c r="AU51" i="9"/>
  <c r="AW51" i="9"/>
  <c r="AY51" i="9"/>
  <c r="AX51" i="9"/>
  <c r="A52" i="9"/>
  <c r="D52" i="9"/>
  <c r="C52" i="9"/>
  <c r="E52" i="9"/>
  <c r="G52" i="9"/>
  <c r="N52" i="9"/>
  <c r="O52" i="9"/>
  <c r="P52" i="9"/>
  <c r="Q52" i="9"/>
  <c r="AN52" i="9"/>
  <c r="AO52" i="9"/>
  <c r="AU52" i="9"/>
  <c r="AW52" i="9"/>
  <c r="AX52" i="9"/>
  <c r="AN53" i="9"/>
  <c r="AO53" i="9"/>
  <c r="AU53" i="9"/>
  <c r="AW53" i="9"/>
  <c r="AX53" i="9"/>
  <c r="G54" i="9"/>
  <c r="H54" i="9"/>
  <c r="AN54" i="9"/>
  <c r="AO54" i="9"/>
  <c r="AU54" i="9"/>
  <c r="AW54" i="9"/>
  <c r="AX54" i="9"/>
  <c r="E55" i="9"/>
  <c r="AN55" i="9"/>
  <c r="AO55" i="9"/>
  <c r="AU55" i="9"/>
  <c r="AW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T56" i="9"/>
  <c r="AU56" i="9"/>
  <c r="AW56" i="9"/>
  <c r="AX56" i="9"/>
  <c r="A57" i="9"/>
  <c r="D57" i="9"/>
  <c r="E57" i="9"/>
  <c r="G57" i="9"/>
  <c r="N57" i="9"/>
  <c r="R57" i="9"/>
  <c r="O57" i="9"/>
  <c r="P57" i="9"/>
  <c r="Q57" i="9"/>
  <c r="AN57" i="9"/>
  <c r="AO57" i="9"/>
  <c r="AU57" i="9"/>
  <c r="AW57" i="9"/>
  <c r="AX57" i="9"/>
  <c r="A58" i="9"/>
  <c r="D58" i="9"/>
  <c r="E58" i="9"/>
  <c r="G58" i="9"/>
  <c r="N58" i="9"/>
  <c r="O58" i="9"/>
  <c r="P58" i="9"/>
  <c r="Q58" i="9"/>
  <c r="AN58" i="9"/>
  <c r="AO58" i="9"/>
  <c r="AU58" i="9"/>
  <c r="AW58" i="9"/>
  <c r="AY58" i="9"/>
  <c r="AX58" i="9"/>
  <c r="A59" i="9"/>
  <c r="D59" i="9"/>
  <c r="E59" i="9"/>
  <c r="G59" i="9"/>
  <c r="N59" i="9"/>
  <c r="O59" i="9"/>
  <c r="P59" i="9"/>
  <c r="Q59" i="9"/>
  <c r="AN59" i="9"/>
  <c r="AO59" i="9"/>
  <c r="AT59" i="9"/>
  <c r="AU59" i="9"/>
  <c r="AW59" i="9"/>
  <c r="AX59" i="9"/>
  <c r="A60" i="9"/>
  <c r="D60" i="9"/>
  <c r="E60" i="9"/>
  <c r="G60" i="9"/>
  <c r="N60" i="9"/>
  <c r="O60" i="9"/>
  <c r="P60" i="9"/>
  <c r="Q60" i="9"/>
  <c r="AN60" i="9"/>
  <c r="AO60" i="9"/>
  <c r="AU60" i="9"/>
  <c r="AW60" i="9"/>
  <c r="AX60" i="9"/>
  <c r="AN61" i="9"/>
  <c r="AO61" i="9"/>
  <c r="AU61" i="9"/>
  <c r="AW61" i="9"/>
  <c r="AX61" i="9"/>
  <c r="G62" i="9"/>
  <c r="H62" i="9"/>
  <c r="AN62" i="9"/>
  <c r="AO62" i="9"/>
  <c r="AQ62" i="9"/>
  <c r="AU62" i="9"/>
  <c r="AW62" i="9"/>
  <c r="AX62" i="9"/>
  <c r="E63" i="9"/>
  <c r="AN63" i="9"/>
  <c r="AO63" i="9"/>
  <c r="AU63" i="9"/>
  <c r="AW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X64" i="9"/>
  <c r="A65" i="9"/>
  <c r="D65" i="9"/>
  <c r="C65" i="9"/>
  <c r="E65" i="9"/>
  <c r="G65" i="9"/>
  <c r="N65" i="9"/>
  <c r="O65" i="9"/>
  <c r="P65" i="9"/>
  <c r="Q65" i="9"/>
  <c r="AN65" i="9"/>
  <c r="AO65" i="9"/>
  <c r="AU65" i="9"/>
  <c r="AX65" i="9"/>
  <c r="A66" i="9"/>
  <c r="D66" i="9"/>
  <c r="E66" i="9"/>
  <c r="G66" i="9"/>
  <c r="N66" i="9"/>
  <c r="O66" i="9"/>
  <c r="P66" i="9"/>
  <c r="Q66" i="9"/>
  <c r="AN66" i="9"/>
  <c r="AO66" i="9"/>
  <c r="AU66" i="9"/>
  <c r="AX66" i="9"/>
  <c r="A67" i="9"/>
  <c r="D67" i="9"/>
  <c r="E67" i="9"/>
  <c r="G67" i="9"/>
  <c r="N67" i="9"/>
  <c r="O67" i="9"/>
  <c r="P67" i="9"/>
  <c r="Q67" i="9"/>
  <c r="AN67" i="9"/>
  <c r="AO67" i="9"/>
  <c r="AU67" i="9"/>
  <c r="AX67" i="9"/>
  <c r="A68" i="9"/>
  <c r="D68" i="9"/>
  <c r="E68" i="9"/>
  <c r="G68" i="9"/>
  <c r="N68" i="9"/>
  <c r="O68" i="9"/>
  <c r="P68" i="9"/>
  <c r="Q68" i="9"/>
  <c r="AN68" i="9"/>
  <c r="AO68" i="9"/>
  <c r="AQ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/>
  <c r="E2" i="8"/>
  <c r="V2" i="8"/>
  <c r="I2" i="8"/>
  <c r="G7" i="8"/>
  <c r="G5" i="8"/>
  <c r="F7" i="8"/>
  <c r="G43" i="3"/>
  <c r="F43" i="3"/>
  <c r="D43" i="3"/>
  <c r="A5" i="8"/>
  <c r="G6" i="8"/>
  <c r="H6" i="8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B16" i="8"/>
  <c r="B24" i="8"/>
  <c r="B32" i="8"/>
  <c r="B40" i="8"/>
  <c r="B48" i="8"/>
  <c r="B56" i="8"/>
  <c r="B64" i="8"/>
  <c r="AF9" i="8"/>
  <c r="X10" i="8"/>
  <c r="AF10" i="8"/>
  <c r="X11" i="8"/>
  <c r="AF11" i="8"/>
  <c r="X12" i="8"/>
  <c r="AX9" i="8"/>
  <c r="A10" i="8"/>
  <c r="D10" i="8"/>
  <c r="C10" i="8"/>
  <c r="G10" i="8"/>
  <c r="N10" i="8"/>
  <c r="O10" i="8"/>
  <c r="P10" i="8"/>
  <c r="Q10" i="8"/>
  <c r="AX10" i="8"/>
  <c r="A11" i="8"/>
  <c r="D11" i="8"/>
  <c r="C11" i="8"/>
  <c r="G11" i="8"/>
  <c r="N11" i="8"/>
  <c r="O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Q18" i="8"/>
  <c r="AX18" i="8"/>
  <c r="A19" i="8"/>
  <c r="D19" i="8"/>
  <c r="E19" i="8"/>
  <c r="G19" i="8"/>
  <c r="N19" i="8"/>
  <c r="O19" i="8"/>
  <c r="P19" i="8"/>
  <c r="Q19" i="8"/>
  <c r="AX19" i="8"/>
  <c r="A20" i="8"/>
  <c r="D20" i="8"/>
  <c r="C20" i="8"/>
  <c r="E20" i="8"/>
  <c r="G20" i="8"/>
  <c r="N20" i="8"/>
  <c r="O20" i="8"/>
  <c r="P20" i="8"/>
  <c r="Q20" i="8"/>
  <c r="AX20" i="8"/>
  <c r="AX21" i="8"/>
  <c r="G22" i="8"/>
  <c r="H22" i="8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C25" i="8"/>
  <c r="D25" i="8"/>
  <c r="E25" i="8"/>
  <c r="G25" i="8"/>
  <c r="N25" i="8"/>
  <c r="O25" i="8"/>
  <c r="P25" i="8"/>
  <c r="Q25" i="8"/>
  <c r="AX25" i="8"/>
  <c r="A26" i="8"/>
  <c r="D26" i="8"/>
  <c r="C26" i="8"/>
  <c r="E26" i="8"/>
  <c r="G26" i="8"/>
  <c r="N26" i="8"/>
  <c r="O26" i="8"/>
  <c r="P26" i="8"/>
  <c r="Q26" i="8"/>
  <c r="AX26" i="8"/>
  <c r="A27" i="8"/>
  <c r="D27" i="8"/>
  <c r="C27" i="8"/>
  <c r="E27" i="8"/>
  <c r="G27" i="8"/>
  <c r="I27" i="8"/>
  <c r="N27" i="8"/>
  <c r="O27" i="8"/>
  <c r="P27" i="8"/>
  <c r="Q27" i="8"/>
  <c r="AX27" i="8"/>
  <c r="A28" i="8"/>
  <c r="D28" i="8"/>
  <c r="C28" i="8"/>
  <c r="E28" i="8"/>
  <c r="G28" i="8"/>
  <c r="N28" i="8"/>
  <c r="O28" i="8"/>
  <c r="P28" i="8"/>
  <c r="Q28" i="8"/>
  <c r="AX28" i="8"/>
  <c r="AX29" i="8"/>
  <c r="G30" i="8"/>
  <c r="H30" i="8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O33" i="8"/>
  <c r="P33" i="8"/>
  <c r="Q33" i="8"/>
  <c r="AN33" i="8"/>
  <c r="AO33" i="8"/>
  <c r="AX33" i="8"/>
  <c r="A34" i="8"/>
  <c r="D34" i="8"/>
  <c r="E34" i="8"/>
  <c r="G34" i="8"/>
  <c r="N34" i="8"/>
  <c r="O34" i="8"/>
  <c r="P34" i="8"/>
  <c r="Q34" i="8"/>
  <c r="AN34" i="8"/>
  <c r="AO34" i="8"/>
  <c r="AU34" i="8"/>
  <c r="AW34" i="8"/>
  <c r="AX34" i="8"/>
  <c r="A35" i="8"/>
  <c r="C35" i="8"/>
  <c r="D35" i="8"/>
  <c r="E35" i="8"/>
  <c r="G35" i="8"/>
  <c r="N35" i="8"/>
  <c r="O35" i="8"/>
  <c r="P35" i="8"/>
  <c r="R35" i="8"/>
  <c r="Q35" i="8"/>
  <c r="AN35" i="8"/>
  <c r="AO35" i="8"/>
  <c r="AU35" i="8"/>
  <c r="AW35" i="8"/>
  <c r="AY35" i="8"/>
  <c r="AX35" i="8"/>
  <c r="A36" i="8"/>
  <c r="D36" i="8"/>
  <c r="C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X37" i="8"/>
  <c r="G38" i="8"/>
  <c r="H38" i="8"/>
  <c r="AN38" i="8"/>
  <c r="AO38" i="8"/>
  <c r="AU38" i="8"/>
  <c r="AW38" i="8"/>
  <c r="AX38" i="8"/>
  <c r="E39" i="8"/>
  <c r="AN39" i="8"/>
  <c r="AO39" i="8"/>
  <c r="AU39" i="8"/>
  <c r="AW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U40" i="8"/>
  <c r="AW40" i="8"/>
  <c r="AX40" i="8"/>
  <c r="A41" i="8"/>
  <c r="D41" i="8"/>
  <c r="E41" i="8"/>
  <c r="G41" i="8"/>
  <c r="J41" i="8"/>
  <c r="N41" i="8"/>
  <c r="O41" i="8"/>
  <c r="P41" i="8"/>
  <c r="Q41" i="8"/>
  <c r="AN41" i="8"/>
  <c r="AO41" i="8"/>
  <c r="AS41" i="8"/>
  <c r="AU41" i="8"/>
  <c r="AW41" i="8"/>
  <c r="AX41" i="8"/>
  <c r="A42" i="8"/>
  <c r="D42" i="8"/>
  <c r="C42" i="8"/>
  <c r="E42" i="8"/>
  <c r="G42" i="8"/>
  <c r="N42" i="8"/>
  <c r="O42" i="8"/>
  <c r="P42" i="8"/>
  <c r="Q42" i="8"/>
  <c r="AN42" i="8"/>
  <c r="AO42" i="8"/>
  <c r="AU42" i="8"/>
  <c r="AW42" i="8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/>
  <c r="AX43" i="8"/>
  <c r="A44" i="8"/>
  <c r="D44" i="8"/>
  <c r="E44" i="8"/>
  <c r="G44" i="8"/>
  <c r="N44" i="8"/>
  <c r="O44" i="8"/>
  <c r="R44" i="8"/>
  <c r="P44" i="8"/>
  <c r="Q44" i="8"/>
  <c r="AN44" i="8"/>
  <c r="AO44" i="8"/>
  <c r="BA44" i="8"/>
  <c r="AU44" i="8"/>
  <c r="AW44" i="8"/>
  <c r="AX44" i="8"/>
  <c r="AN45" i="8"/>
  <c r="AO45" i="8"/>
  <c r="AU45" i="8"/>
  <c r="AW45" i="8"/>
  <c r="AX45" i="8"/>
  <c r="G46" i="8"/>
  <c r="H46" i="8"/>
  <c r="AN46" i="8"/>
  <c r="AO46" i="8"/>
  <c r="AU46" i="8"/>
  <c r="AW46" i="8"/>
  <c r="AX46" i="8"/>
  <c r="E47" i="8"/>
  <c r="AN47" i="8"/>
  <c r="AO47" i="8"/>
  <c r="AU47" i="8"/>
  <c r="AW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X48" i="8"/>
  <c r="A49" i="8"/>
  <c r="D49" i="8"/>
  <c r="C49" i="8"/>
  <c r="E49" i="8"/>
  <c r="G49" i="8"/>
  <c r="N49" i="8"/>
  <c r="R49" i="8"/>
  <c r="O49" i="8"/>
  <c r="P49" i="8"/>
  <c r="Q49" i="8"/>
  <c r="AN49" i="8"/>
  <c r="AO49" i="8"/>
  <c r="AU49" i="8"/>
  <c r="AW49" i="8"/>
  <c r="AX49" i="8"/>
  <c r="A50" i="8"/>
  <c r="D50" i="8"/>
  <c r="E50" i="8"/>
  <c r="G50" i="8"/>
  <c r="N50" i="8"/>
  <c r="R50" i="8"/>
  <c r="O50" i="8"/>
  <c r="P50" i="8"/>
  <c r="Q50" i="8"/>
  <c r="AN50" i="8"/>
  <c r="AO50" i="8"/>
  <c r="AU50" i="8"/>
  <c r="AW50" i="8"/>
  <c r="AX50" i="8"/>
  <c r="A51" i="8"/>
  <c r="D51" i="8"/>
  <c r="E51" i="8"/>
  <c r="G51" i="8"/>
  <c r="N51" i="8"/>
  <c r="O51" i="8"/>
  <c r="P51" i="8"/>
  <c r="Q51" i="8"/>
  <c r="AN51" i="8"/>
  <c r="AO51" i="8"/>
  <c r="AS51" i="8"/>
  <c r="AU51" i="8"/>
  <c r="AW51" i="8"/>
  <c r="AX51" i="8"/>
  <c r="A52" i="8"/>
  <c r="C52" i="8"/>
  <c r="D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Q53" i="8"/>
  <c r="AU53" i="8"/>
  <c r="AW53" i="8"/>
  <c r="AX53" i="8"/>
  <c r="G54" i="8"/>
  <c r="H54" i="8"/>
  <c r="AN54" i="8"/>
  <c r="AO54" i="8"/>
  <c r="AU54" i="8"/>
  <c r="AW54" i="8"/>
  <c r="AX54" i="8"/>
  <c r="E55" i="8"/>
  <c r="AN55" i="8"/>
  <c r="AO55" i="8"/>
  <c r="AU55" i="8"/>
  <c r="AW55" i="8"/>
  <c r="AY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X57" i="8"/>
  <c r="A58" i="8"/>
  <c r="D58" i="8"/>
  <c r="E58" i="8"/>
  <c r="G58" i="8"/>
  <c r="N58" i="8"/>
  <c r="O58" i="8"/>
  <c r="P58" i="8"/>
  <c r="Q58" i="8"/>
  <c r="AN58" i="8"/>
  <c r="AO58" i="8"/>
  <c r="AU58" i="8"/>
  <c r="AW58" i="8"/>
  <c r="AX58" i="8"/>
  <c r="A59" i="8"/>
  <c r="D59" i="8"/>
  <c r="C59" i="8"/>
  <c r="E59" i="8"/>
  <c r="G59" i="8"/>
  <c r="N59" i="8"/>
  <c r="O59" i="8"/>
  <c r="P59" i="8"/>
  <c r="Q59" i="8"/>
  <c r="AN59" i="8"/>
  <c r="AO59" i="8"/>
  <c r="AU59" i="8"/>
  <c r="AW59" i="8"/>
  <c r="AX59" i="8"/>
  <c r="A60" i="8"/>
  <c r="C60" i="8"/>
  <c r="D60" i="8"/>
  <c r="E60" i="8"/>
  <c r="G60" i="8"/>
  <c r="N60" i="8"/>
  <c r="O60" i="8"/>
  <c r="P60" i="8"/>
  <c r="Q60" i="8"/>
  <c r="AN60" i="8"/>
  <c r="AO60" i="8"/>
  <c r="AU60" i="8"/>
  <c r="AW60" i="8"/>
  <c r="AX60" i="8"/>
  <c r="AN61" i="8"/>
  <c r="AO61" i="8"/>
  <c r="AU61" i="8"/>
  <c r="AW61" i="8"/>
  <c r="AX61" i="8"/>
  <c r="G62" i="8"/>
  <c r="H62" i="8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U64" i="8"/>
  <c r="AW64" i="8"/>
  <c r="AX64" i="8"/>
  <c r="A65" i="8"/>
  <c r="D65" i="8"/>
  <c r="C65" i="8"/>
  <c r="E65" i="8"/>
  <c r="G65" i="8"/>
  <c r="N65" i="8"/>
  <c r="O65" i="8"/>
  <c r="P65" i="8"/>
  <c r="Q65" i="8"/>
  <c r="AN65" i="8"/>
  <c r="AO65" i="8"/>
  <c r="AU65" i="8"/>
  <c r="AX65" i="8"/>
  <c r="A66" i="8"/>
  <c r="C66" i="8"/>
  <c r="D66" i="8"/>
  <c r="E66" i="8"/>
  <c r="G66" i="8"/>
  <c r="N66" i="8"/>
  <c r="O66" i="8"/>
  <c r="P66" i="8"/>
  <c r="Q66" i="8"/>
  <c r="AN66" i="8"/>
  <c r="AO66" i="8"/>
  <c r="AQ66" i="8"/>
  <c r="AU66" i="8"/>
  <c r="AX66" i="8"/>
  <c r="A67" i="8"/>
  <c r="D67" i="8"/>
  <c r="E67" i="8"/>
  <c r="G67" i="8"/>
  <c r="J67" i="8"/>
  <c r="N67" i="8"/>
  <c r="O67" i="8"/>
  <c r="R67" i="8"/>
  <c r="P67" i="8"/>
  <c r="Q67" i="8"/>
  <c r="AN67" i="8"/>
  <c r="AO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/>
  <c r="D55" i="3"/>
  <c r="U25" i="2"/>
  <c r="V25" i="2"/>
  <c r="F25" i="2"/>
  <c r="Y25" i="2"/>
  <c r="G25" i="2"/>
  <c r="U100" i="2"/>
  <c r="V100" i="2"/>
  <c r="F100" i="2"/>
  <c r="Y100" i="2"/>
  <c r="G100" i="2"/>
  <c r="B1" i="5"/>
  <c r="B2" i="5"/>
  <c r="F2" i="5"/>
  <c r="B7" i="5"/>
  <c r="B9" i="5"/>
  <c r="U102" i="2"/>
  <c r="V102" i="2"/>
  <c r="F102" i="2"/>
  <c r="Y102" i="2"/>
  <c r="G102" i="2"/>
  <c r="U58" i="2"/>
  <c r="V58" i="2"/>
  <c r="F58" i="2"/>
  <c r="Y58" i="2"/>
  <c r="G58" i="2"/>
  <c r="U40" i="2"/>
  <c r="E40" i="2"/>
  <c r="V40" i="2"/>
  <c r="F40" i="2"/>
  <c r="Y40" i="2"/>
  <c r="G40" i="2"/>
  <c r="U103" i="2"/>
  <c r="V103" i="2"/>
  <c r="E103" i="2"/>
  <c r="F103" i="2"/>
  <c r="Y103" i="2"/>
  <c r="G103" i="2"/>
  <c r="G9" i="3"/>
  <c r="F9" i="3"/>
  <c r="D9" i="3"/>
  <c r="G10" i="3"/>
  <c r="F10" i="3"/>
  <c r="D10" i="3"/>
  <c r="G11" i="3"/>
  <c r="F11" i="3"/>
  <c r="D11" i="3"/>
  <c r="G16" i="3"/>
  <c r="F16" i="3"/>
  <c r="D16" i="3"/>
  <c r="G17" i="3"/>
  <c r="F17" i="3"/>
  <c r="D17" i="3"/>
  <c r="G19" i="3"/>
  <c r="F19" i="3"/>
  <c r="D19" i="3"/>
  <c r="G20" i="3"/>
  <c r="F20" i="3"/>
  <c r="D20" i="3"/>
  <c r="G25" i="3"/>
  <c r="F25" i="3"/>
  <c r="D25" i="3"/>
  <c r="G26" i="3"/>
  <c r="F26" i="3"/>
  <c r="D26" i="3"/>
  <c r="G27" i="3"/>
  <c r="F27" i="3"/>
  <c r="D27" i="3"/>
  <c r="G28" i="3"/>
  <c r="F28" i="3"/>
  <c r="D28" i="3"/>
  <c r="G29" i="3"/>
  <c r="F29" i="3"/>
  <c r="D29" i="3"/>
  <c r="G30" i="3"/>
  <c r="F30" i="3"/>
  <c r="D30" i="3"/>
  <c r="G31" i="3"/>
  <c r="F31" i="3"/>
  <c r="D31" i="3"/>
  <c r="G32" i="3"/>
  <c r="F32" i="3"/>
  <c r="D32" i="3"/>
  <c r="G33" i="3"/>
  <c r="F33" i="3"/>
  <c r="D33" i="3"/>
  <c r="G34" i="3"/>
  <c r="F34" i="3"/>
  <c r="D34" i="3"/>
  <c r="G35" i="3"/>
  <c r="F35" i="3"/>
  <c r="D35" i="3"/>
  <c r="G40" i="3"/>
  <c r="F40" i="3"/>
  <c r="D40" i="3"/>
  <c r="G45" i="3"/>
  <c r="F45" i="3"/>
  <c r="D45" i="3"/>
  <c r="G46" i="3"/>
  <c r="F46" i="3"/>
  <c r="D46" i="3"/>
  <c r="G47" i="3"/>
  <c r="F47" i="3"/>
  <c r="D47" i="3"/>
  <c r="G48" i="3"/>
  <c r="F48" i="3"/>
  <c r="D48" i="3"/>
  <c r="G49" i="3"/>
  <c r="F49" i="3"/>
  <c r="D49" i="3"/>
  <c r="G50" i="3"/>
  <c r="F50" i="3"/>
  <c r="D50" i="3"/>
  <c r="G51" i="3"/>
  <c r="F51" i="3"/>
  <c r="D51" i="3"/>
  <c r="G52" i="3"/>
  <c r="F52" i="3"/>
  <c r="D52" i="3"/>
  <c r="G53" i="3"/>
  <c r="F53" i="3"/>
  <c r="D53" i="3"/>
  <c r="G54" i="3"/>
  <c r="F54" i="3"/>
  <c r="D54" i="3"/>
  <c r="C57" i="3"/>
  <c r="G57" i="3"/>
  <c r="F57" i="3"/>
  <c r="D57" i="3"/>
  <c r="C58" i="3"/>
  <c r="G58" i="3"/>
  <c r="F58" i="3"/>
  <c r="D58" i="3"/>
  <c r="C59" i="3"/>
  <c r="G59" i="3"/>
  <c r="F59" i="3"/>
  <c r="D59" i="3"/>
  <c r="C60" i="3"/>
  <c r="G60" i="3"/>
  <c r="F60" i="3"/>
  <c r="D60" i="3"/>
  <c r="C61" i="3"/>
  <c r="G61" i="3"/>
  <c r="F61" i="3"/>
  <c r="D61" i="3"/>
  <c r="C62" i="3"/>
  <c r="G62" i="3"/>
  <c r="F62" i="3"/>
  <c r="D62" i="3"/>
  <c r="C63" i="3"/>
  <c r="G63" i="3"/>
  <c r="F63" i="3"/>
  <c r="D63" i="3"/>
  <c r="C64" i="3"/>
  <c r="G64" i="3"/>
  <c r="F64" i="3"/>
  <c r="D64" i="3"/>
  <c r="C65" i="3"/>
  <c r="G65" i="3"/>
  <c r="F65" i="3"/>
  <c r="D65" i="3"/>
  <c r="C66" i="3"/>
  <c r="G66" i="3"/>
  <c r="F66" i="3"/>
  <c r="D66" i="3"/>
  <c r="C67" i="3"/>
  <c r="G67" i="3"/>
  <c r="F67" i="3"/>
  <c r="D67" i="3"/>
  <c r="C68" i="3"/>
  <c r="G68" i="3"/>
  <c r="F68" i="3"/>
  <c r="D68" i="3"/>
  <c r="C69" i="3"/>
  <c r="G69" i="3"/>
  <c r="F69" i="3"/>
  <c r="D69" i="3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E17" i="2"/>
  <c r="F17" i="2"/>
  <c r="Y17" i="2"/>
  <c r="G17" i="2"/>
  <c r="H17" i="2"/>
  <c r="I17" i="2"/>
  <c r="J17" i="2"/>
  <c r="U19" i="2"/>
  <c r="V19" i="2"/>
  <c r="E19" i="2"/>
  <c r="F19" i="2"/>
  <c r="Y19" i="2"/>
  <c r="G19" i="2"/>
  <c r="H19" i="2"/>
  <c r="I19" i="2"/>
  <c r="J19" i="2"/>
  <c r="H20" i="2"/>
  <c r="I20" i="2"/>
  <c r="J20" i="2"/>
  <c r="U21" i="2"/>
  <c r="V21" i="2"/>
  <c r="E21" i="2"/>
  <c r="F21" i="2"/>
  <c r="Y21" i="2"/>
  <c r="G21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E33" i="2"/>
  <c r="V33" i="2"/>
  <c r="F33" i="2"/>
  <c r="Y33" i="2"/>
  <c r="G33" i="2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F108" i="2"/>
  <c r="Y108" i="2"/>
  <c r="G108" i="2"/>
  <c r="H108" i="2"/>
  <c r="I108" i="2"/>
  <c r="J108" i="2"/>
  <c r="U109" i="2"/>
  <c r="V109" i="2"/>
  <c r="E109" i="2"/>
  <c r="F109" i="2"/>
  <c r="Y109" i="2"/>
  <c r="G109" i="2"/>
  <c r="H109" i="2"/>
  <c r="I109" i="2"/>
  <c r="J109" i="2"/>
  <c r="U110" i="2"/>
  <c r="V110" i="2"/>
  <c r="F110" i="2"/>
  <c r="Y110" i="2"/>
  <c r="G110" i="2"/>
  <c r="H110" i="2"/>
  <c r="I110" i="2"/>
  <c r="J110" i="2"/>
  <c r="U111" i="2"/>
  <c r="V111" i="2"/>
  <c r="F111" i="2"/>
  <c r="Y111" i="2"/>
  <c r="G111" i="2"/>
  <c r="H111" i="2"/>
  <c r="I111" i="2"/>
  <c r="J111" i="2"/>
  <c r="U112" i="2"/>
  <c r="V112" i="2"/>
  <c r="F112" i="2"/>
  <c r="Y112" i="2"/>
  <c r="G112" i="2"/>
  <c r="H112" i="2"/>
  <c r="I112" i="2"/>
  <c r="J112" i="2"/>
  <c r="U113" i="2"/>
  <c r="V113" i="2"/>
  <c r="E113" i="2"/>
  <c r="F113" i="2"/>
  <c r="Y113" i="2"/>
  <c r="G113" i="2"/>
  <c r="H113" i="2"/>
  <c r="I113" i="2"/>
  <c r="J113" i="2"/>
  <c r="U114" i="2"/>
  <c r="V114" i="2"/>
  <c r="F114" i="2"/>
  <c r="Y114" i="2"/>
  <c r="G114" i="2"/>
  <c r="H114" i="2"/>
  <c r="I114" i="2"/>
  <c r="J114" i="2"/>
  <c r="U115" i="2"/>
  <c r="V115" i="2"/>
  <c r="F115" i="2"/>
  <c r="Y115" i="2"/>
  <c r="G115" i="2"/>
  <c r="H115" i="2"/>
  <c r="I115" i="2"/>
  <c r="J115" i="2"/>
  <c r="U116" i="2"/>
  <c r="V116" i="2"/>
  <c r="F116" i="2"/>
  <c r="Y116" i="2"/>
  <c r="G116" i="2"/>
  <c r="H116" i="2"/>
  <c r="I116" i="2"/>
  <c r="J116" i="2"/>
  <c r="U117" i="2"/>
  <c r="E117" i="2"/>
  <c r="V117" i="2"/>
  <c r="F117" i="2"/>
  <c r="Y117" i="2"/>
  <c r="G117" i="2"/>
  <c r="H117" i="2"/>
  <c r="I117" i="2"/>
  <c r="J117" i="2"/>
  <c r="U118" i="2"/>
  <c r="V118" i="2"/>
  <c r="F118" i="2"/>
  <c r="Y118" i="2"/>
  <c r="G118" i="2"/>
  <c r="H118" i="2"/>
  <c r="I118" i="2"/>
  <c r="J118" i="2"/>
  <c r="U119" i="2"/>
  <c r="V119" i="2"/>
  <c r="F119" i="2"/>
  <c r="Y119" i="2"/>
  <c r="G119" i="2"/>
  <c r="H119" i="2"/>
  <c r="I119" i="2"/>
  <c r="J119" i="2"/>
  <c r="U120" i="2"/>
  <c r="E120" i="2"/>
  <c r="V120" i="2"/>
  <c r="F120" i="2"/>
  <c r="Y120" i="2"/>
  <c r="G120" i="2"/>
  <c r="H120" i="2"/>
  <c r="I120" i="2"/>
  <c r="J120" i="2"/>
  <c r="U121" i="2"/>
  <c r="V121" i="2"/>
  <c r="F121" i="2"/>
  <c r="Y121" i="2"/>
  <c r="G121" i="2"/>
  <c r="H121" i="2"/>
  <c r="I121" i="2"/>
  <c r="J121" i="2"/>
  <c r="U122" i="2"/>
  <c r="V122" i="2"/>
  <c r="F122" i="2"/>
  <c r="Y122" i="2"/>
  <c r="G122" i="2"/>
  <c r="H122" i="2"/>
  <c r="I122" i="2"/>
  <c r="J122" i="2"/>
  <c r="U123" i="2"/>
  <c r="V123" i="2"/>
  <c r="F123" i="2"/>
  <c r="Y123" i="2"/>
  <c r="G123" i="2"/>
  <c r="H123" i="2"/>
  <c r="I123" i="2"/>
  <c r="J123" i="2"/>
  <c r="U124" i="2"/>
  <c r="V124" i="2"/>
  <c r="E124" i="2"/>
  <c r="F124" i="2"/>
  <c r="Y124" i="2"/>
  <c r="G124" i="2"/>
  <c r="H124" i="2"/>
  <c r="I124" i="2"/>
  <c r="J124" i="2"/>
  <c r="U125" i="2"/>
  <c r="V125" i="2"/>
  <c r="F125" i="2"/>
  <c r="Y125" i="2"/>
  <c r="G125" i="2"/>
  <c r="H125" i="2"/>
  <c r="I125" i="2"/>
  <c r="J125" i="2"/>
  <c r="U126" i="2"/>
  <c r="V126" i="2"/>
  <c r="F126" i="2"/>
  <c r="Y126" i="2"/>
  <c r="G126" i="2"/>
  <c r="H126" i="2"/>
  <c r="I126" i="2"/>
  <c r="J126" i="2"/>
  <c r="U127" i="2"/>
  <c r="V127" i="2"/>
  <c r="F127" i="2"/>
  <c r="Y127" i="2"/>
  <c r="G127" i="2"/>
  <c r="H127" i="2"/>
  <c r="I127" i="2"/>
  <c r="J127" i="2"/>
  <c r="U128" i="2"/>
  <c r="V128" i="2"/>
  <c r="F128" i="2"/>
  <c r="Y128" i="2"/>
  <c r="G128" i="2"/>
  <c r="H128" i="2"/>
  <c r="I128" i="2"/>
  <c r="J128" i="2"/>
  <c r="U129" i="2"/>
  <c r="V129" i="2"/>
  <c r="E129" i="2"/>
  <c r="F129" i="2"/>
  <c r="Y129" i="2"/>
  <c r="G129" i="2"/>
  <c r="H129" i="2"/>
  <c r="I129" i="2"/>
  <c r="J129" i="2"/>
  <c r="U130" i="2"/>
  <c r="V130" i="2"/>
  <c r="F130" i="2"/>
  <c r="Y130" i="2"/>
  <c r="G130" i="2"/>
  <c r="H130" i="2"/>
  <c r="I130" i="2"/>
  <c r="J130" i="2"/>
  <c r="U131" i="2"/>
  <c r="V131" i="2"/>
  <c r="F131" i="2"/>
  <c r="Y131" i="2"/>
  <c r="G131" i="2"/>
  <c r="H131" i="2"/>
  <c r="I131" i="2"/>
  <c r="J131" i="2"/>
  <c r="U132" i="2"/>
  <c r="E132" i="2"/>
  <c r="V132" i="2"/>
  <c r="F132" i="2"/>
  <c r="Y132" i="2"/>
  <c r="G132" i="2"/>
  <c r="H132" i="2"/>
  <c r="I132" i="2"/>
  <c r="J132" i="2"/>
  <c r="U133" i="2"/>
  <c r="E133" i="2"/>
  <c r="V133" i="2"/>
  <c r="F133" i="2"/>
  <c r="Y133" i="2"/>
  <c r="G133" i="2"/>
  <c r="H133" i="2"/>
  <c r="I133" i="2"/>
  <c r="J133" i="2"/>
  <c r="U134" i="2"/>
  <c r="V134" i="2"/>
  <c r="F134" i="2"/>
  <c r="Y134" i="2"/>
  <c r="G134" i="2"/>
  <c r="H134" i="2"/>
  <c r="I134" i="2"/>
  <c r="J134" i="2"/>
  <c r="U135" i="2"/>
  <c r="V135" i="2"/>
  <c r="E135" i="2"/>
  <c r="F135" i="2"/>
  <c r="Y135" i="2"/>
  <c r="G135" i="2"/>
  <c r="H135" i="2"/>
  <c r="I135" i="2"/>
  <c r="J135" i="2"/>
  <c r="U136" i="2"/>
  <c r="V136" i="2"/>
  <c r="E136" i="2"/>
  <c r="F136" i="2"/>
  <c r="Y136" i="2"/>
  <c r="G136" i="2"/>
  <c r="H136" i="2"/>
  <c r="I136" i="2"/>
  <c r="J136" i="2"/>
  <c r="U137" i="2"/>
  <c r="E137" i="2"/>
  <c r="V137" i="2"/>
  <c r="F137" i="2"/>
  <c r="Y137" i="2"/>
  <c r="G137" i="2"/>
  <c r="H137" i="2"/>
  <c r="I137" i="2"/>
  <c r="J137" i="2"/>
  <c r="U138" i="2"/>
  <c r="E138" i="2"/>
  <c r="V138" i="2"/>
  <c r="F138" i="2"/>
  <c r="Y138" i="2"/>
  <c r="G138" i="2"/>
  <c r="H138" i="2"/>
  <c r="I138" i="2"/>
  <c r="J138" i="2"/>
  <c r="U139" i="2"/>
  <c r="V139" i="2"/>
  <c r="F139" i="2"/>
  <c r="Y139" i="2"/>
  <c r="G139" i="2"/>
  <c r="H139" i="2"/>
  <c r="I139" i="2"/>
  <c r="J139" i="2"/>
  <c r="U140" i="2"/>
  <c r="V140" i="2"/>
  <c r="E140" i="2"/>
  <c r="F140" i="2"/>
  <c r="Y140" i="2"/>
  <c r="G140" i="2"/>
  <c r="H140" i="2"/>
  <c r="I140" i="2"/>
  <c r="J140" i="2"/>
  <c r="U141" i="2"/>
  <c r="V141" i="2"/>
  <c r="E141" i="2"/>
  <c r="F141" i="2"/>
  <c r="Y141" i="2"/>
  <c r="G141" i="2"/>
  <c r="H141" i="2"/>
  <c r="I141" i="2"/>
  <c r="J141" i="2"/>
  <c r="U142" i="2"/>
  <c r="E142" i="2"/>
  <c r="V142" i="2"/>
  <c r="F142" i="2"/>
  <c r="Y142" i="2"/>
  <c r="G142" i="2"/>
  <c r="H142" i="2"/>
  <c r="I142" i="2"/>
  <c r="J142" i="2"/>
  <c r="U143" i="2"/>
  <c r="V143" i="2"/>
  <c r="F143" i="2"/>
  <c r="Y143" i="2"/>
  <c r="G143" i="2"/>
  <c r="H143" i="2"/>
  <c r="I143" i="2"/>
  <c r="J143" i="2"/>
  <c r="U144" i="2"/>
  <c r="E144" i="2"/>
  <c r="V144" i="2"/>
  <c r="F144" i="2"/>
  <c r="Y144" i="2"/>
  <c r="G144" i="2"/>
  <c r="H144" i="2"/>
  <c r="I144" i="2"/>
  <c r="J144" i="2"/>
  <c r="U145" i="2"/>
  <c r="V145" i="2"/>
  <c r="F145" i="2"/>
  <c r="Y145" i="2"/>
  <c r="G145" i="2"/>
  <c r="H145" i="2"/>
  <c r="I145" i="2"/>
  <c r="J145" i="2"/>
  <c r="U146" i="2"/>
  <c r="V146" i="2"/>
  <c r="F146" i="2"/>
  <c r="Y146" i="2"/>
  <c r="G146" i="2"/>
  <c r="H146" i="2"/>
  <c r="I146" i="2"/>
  <c r="J146" i="2"/>
  <c r="U147" i="2"/>
  <c r="V147" i="2"/>
  <c r="F147" i="2"/>
  <c r="Y147" i="2"/>
  <c r="G147" i="2"/>
  <c r="H147" i="2"/>
  <c r="I147" i="2"/>
  <c r="J147" i="2"/>
  <c r="U148" i="2"/>
  <c r="V148" i="2"/>
  <c r="E148" i="2"/>
  <c r="F148" i="2"/>
  <c r="Y148" i="2"/>
  <c r="G148" i="2"/>
  <c r="H148" i="2"/>
  <c r="I148" i="2"/>
  <c r="J148" i="2"/>
  <c r="U149" i="2"/>
  <c r="V149" i="2"/>
  <c r="E149" i="2"/>
  <c r="F149" i="2"/>
  <c r="Y149" i="2"/>
  <c r="G149" i="2"/>
  <c r="H149" i="2"/>
  <c r="I149" i="2"/>
  <c r="J149" i="2"/>
  <c r="U150" i="2"/>
  <c r="V150" i="2"/>
  <c r="F150" i="2"/>
  <c r="Y150" i="2"/>
  <c r="G150" i="2"/>
  <c r="H150" i="2"/>
  <c r="I150" i="2"/>
  <c r="J150" i="2"/>
  <c r="U151" i="2"/>
  <c r="V151" i="2"/>
  <c r="F151" i="2"/>
  <c r="Y151" i="2"/>
  <c r="G151" i="2"/>
  <c r="H151" i="2"/>
  <c r="I151" i="2"/>
  <c r="J151" i="2"/>
  <c r="U152" i="2"/>
  <c r="V152" i="2"/>
  <c r="F152" i="2"/>
  <c r="Y152" i="2"/>
  <c r="G152" i="2"/>
  <c r="H152" i="2"/>
  <c r="I152" i="2"/>
  <c r="J152" i="2"/>
  <c r="U153" i="2"/>
  <c r="V153" i="2"/>
  <c r="F153" i="2"/>
  <c r="Y153" i="2"/>
  <c r="G153" i="2"/>
  <c r="H153" i="2"/>
  <c r="I153" i="2"/>
  <c r="J153" i="2"/>
  <c r="U154" i="2"/>
  <c r="V154" i="2"/>
  <c r="F154" i="2"/>
  <c r="Y154" i="2"/>
  <c r="G154" i="2"/>
  <c r="H154" i="2"/>
  <c r="I154" i="2"/>
  <c r="J154" i="2"/>
  <c r="U155" i="2"/>
  <c r="V155" i="2"/>
  <c r="F155" i="2"/>
  <c r="Y155" i="2"/>
  <c r="G155" i="2"/>
  <c r="H155" i="2"/>
  <c r="I155" i="2"/>
  <c r="J155" i="2"/>
  <c r="U156" i="2"/>
  <c r="V156" i="2"/>
  <c r="F156" i="2"/>
  <c r="Y156" i="2"/>
  <c r="G156" i="2"/>
  <c r="H156" i="2"/>
  <c r="I156" i="2"/>
  <c r="J156" i="2"/>
  <c r="U157" i="2"/>
  <c r="V157" i="2"/>
  <c r="F157" i="2"/>
  <c r="Y157" i="2"/>
  <c r="G157" i="2"/>
  <c r="H157" i="2"/>
  <c r="I157" i="2"/>
  <c r="J157" i="2"/>
  <c r="U158" i="2"/>
  <c r="E158" i="2"/>
  <c r="V158" i="2"/>
  <c r="F158" i="2"/>
  <c r="Y158" i="2"/>
  <c r="G158" i="2"/>
  <c r="H158" i="2"/>
  <c r="I158" i="2"/>
  <c r="J158" i="2"/>
  <c r="U159" i="2"/>
  <c r="V159" i="2"/>
  <c r="E159" i="2"/>
  <c r="F159" i="2"/>
  <c r="Y159" i="2"/>
  <c r="G159" i="2"/>
  <c r="H159" i="2"/>
  <c r="I159" i="2"/>
  <c r="J159" i="2"/>
  <c r="U160" i="2"/>
  <c r="V160" i="2"/>
  <c r="F160" i="2"/>
  <c r="Y160" i="2"/>
  <c r="G160" i="2"/>
  <c r="H160" i="2"/>
  <c r="I160" i="2"/>
  <c r="J160" i="2"/>
  <c r="U161" i="2"/>
  <c r="E161" i="2"/>
  <c r="V161" i="2"/>
  <c r="F161" i="2"/>
  <c r="Y161" i="2"/>
  <c r="G161" i="2"/>
  <c r="H161" i="2"/>
  <c r="I161" i="2"/>
  <c r="J161" i="2"/>
  <c r="U162" i="2"/>
  <c r="V162" i="2"/>
  <c r="F162" i="2"/>
  <c r="Y162" i="2"/>
  <c r="G162" i="2"/>
  <c r="H162" i="2"/>
  <c r="I162" i="2"/>
  <c r="J162" i="2"/>
  <c r="U163" i="2"/>
  <c r="V163" i="2"/>
  <c r="F163" i="2"/>
  <c r="Y163" i="2"/>
  <c r="G163" i="2"/>
  <c r="H163" i="2"/>
  <c r="I163" i="2"/>
  <c r="J163" i="2"/>
  <c r="U164" i="2"/>
  <c r="V164" i="2"/>
  <c r="F164" i="2"/>
  <c r="Y164" i="2"/>
  <c r="G164" i="2"/>
  <c r="H164" i="2"/>
  <c r="I164" i="2"/>
  <c r="J164" i="2"/>
  <c r="U165" i="2"/>
  <c r="V165" i="2"/>
  <c r="F165" i="2"/>
  <c r="Y165" i="2"/>
  <c r="G165" i="2"/>
  <c r="H165" i="2"/>
  <c r="I165" i="2"/>
  <c r="J165" i="2"/>
  <c r="U166" i="2"/>
  <c r="V166" i="2"/>
  <c r="F166" i="2"/>
  <c r="Y166" i="2"/>
  <c r="G166" i="2"/>
  <c r="H166" i="2"/>
  <c r="I166" i="2"/>
  <c r="J166" i="2"/>
  <c r="U167" i="2"/>
  <c r="E167" i="2"/>
  <c r="V167" i="2"/>
  <c r="F167" i="2"/>
  <c r="Y167" i="2"/>
  <c r="G167" i="2"/>
  <c r="H167" i="2"/>
  <c r="I167" i="2"/>
  <c r="J167" i="2"/>
  <c r="L169" i="2"/>
  <c r="U169" i="2"/>
  <c r="M169" i="2"/>
  <c r="V169" i="2"/>
  <c r="N169" i="2"/>
  <c r="F169" i="2"/>
  <c r="O169" i="2"/>
  <c r="P169" i="2"/>
  <c r="H169" i="2"/>
  <c r="I169" i="2"/>
  <c r="R169" i="2"/>
  <c r="J169" i="2"/>
  <c r="L170" i="2"/>
  <c r="U170" i="2"/>
  <c r="E170" i="2"/>
  <c r="M170" i="2"/>
  <c r="V170" i="2"/>
  <c r="N170" i="2"/>
  <c r="Y170" i="2"/>
  <c r="G170" i="2"/>
  <c r="F170" i="2"/>
  <c r="O170" i="2"/>
  <c r="P170" i="2"/>
  <c r="H170" i="2"/>
  <c r="I170" i="2"/>
  <c r="R170" i="2"/>
  <c r="J170" i="2"/>
  <c r="L171" i="2"/>
  <c r="U171" i="2"/>
  <c r="M171" i="2"/>
  <c r="V171" i="2"/>
  <c r="N171" i="2"/>
  <c r="O171" i="2"/>
  <c r="P171" i="2"/>
  <c r="H171" i="2"/>
  <c r="I171" i="2"/>
  <c r="R171" i="2"/>
  <c r="J171" i="2"/>
  <c r="L172" i="2"/>
  <c r="U172" i="2"/>
  <c r="E172" i="2"/>
  <c r="M172" i="2"/>
  <c r="V172" i="2"/>
  <c r="N172" i="2"/>
  <c r="O172" i="2"/>
  <c r="P172" i="2"/>
  <c r="H172" i="2"/>
  <c r="I172" i="2"/>
  <c r="R172" i="2"/>
  <c r="J172" i="2"/>
  <c r="L173" i="2"/>
  <c r="U173" i="2"/>
  <c r="M173" i="2"/>
  <c r="V173" i="2"/>
  <c r="N173" i="2"/>
  <c r="O173" i="2"/>
  <c r="P173" i="2"/>
  <c r="H173" i="2"/>
  <c r="I173" i="2"/>
  <c r="R173" i="2"/>
  <c r="J173" i="2"/>
  <c r="L174" i="2"/>
  <c r="U174" i="2"/>
  <c r="E174" i="2"/>
  <c r="M174" i="2"/>
  <c r="V174" i="2"/>
  <c r="N174" i="2"/>
  <c r="O174" i="2"/>
  <c r="P174" i="2"/>
  <c r="H174" i="2"/>
  <c r="I174" i="2"/>
  <c r="R174" i="2"/>
  <c r="J174" i="2"/>
  <c r="L175" i="2"/>
  <c r="U175" i="2"/>
  <c r="M175" i="2"/>
  <c r="V175" i="2"/>
  <c r="N175" i="2"/>
  <c r="O175" i="2"/>
  <c r="P175" i="2"/>
  <c r="H175" i="2"/>
  <c r="I175" i="2"/>
  <c r="R175" i="2"/>
  <c r="J175" i="2"/>
  <c r="L176" i="2"/>
  <c r="U176" i="2"/>
  <c r="M176" i="2"/>
  <c r="V176" i="2"/>
  <c r="N176" i="2"/>
  <c r="Y176" i="2"/>
  <c r="G176" i="2"/>
  <c r="O176" i="2"/>
  <c r="P176" i="2"/>
  <c r="H176" i="2"/>
  <c r="I176" i="2"/>
  <c r="R176" i="2"/>
  <c r="J176" i="2"/>
  <c r="L177" i="2"/>
  <c r="U177" i="2"/>
  <c r="M177" i="2"/>
  <c r="V177" i="2"/>
  <c r="N177" i="2"/>
  <c r="O177" i="2"/>
  <c r="P177" i="2"/>
  <c r="H177" i="2"/>
  <c r="I177" i="2"/>
  <c r="R177" i="2"/>
  <c r="J177" i="2"/>
  <c r="L178" i="2"/>
  <c r="U178" i="2"/>
  <c r="M178" i="2"/>
  <c r="V178" i="2"/>
  <c r="N178" i="2"/>
  <c r="F178" i="2"/>
  <c r="O178" i="2"/>
  <c r="P178" i="2"/>
  <c r="H178" i="2"/>
  <c r="I178" i="2"/>
  <c r="R178" i="2"/>
  <c r="J178" i="2"/>
  <c r="L179" i="2"/>
  <c r="U179" i="2"/>
  <c r="M179" i="2"/>
  <c r="V179" i="2"/>
  <c r="N179" i="2"/>
  <c r="F179" i="2"/>
  <c r="O179" i="2"/>
  <c r="P179" i="2"/>
  <c r="H179" i="2"/>
  <c r="I179" i="2"/>
  <c r="R179" i="2"/>
  <c r="J179" i="2"/>
  <c r="L180" i="2"/>
  <c r="U180" i="2"/>
  <c r="M180" i="2"/>
  <c r="V180" i="2"/>
  <c r="N180" i="2"/>
  <c r="Y180" i="2"/>
  <c r="O180" i="2"/>
  <c r="G180" i="2"/>
  <c r="P180" i="2"/>
  <c r="H180" i="2"/>
  <c r="I180" i="2"/>
  <c r="R180" i="2"/>
  <c r="J180" i="2"/>
  <c r="L181" i="2"/>
  <c r="U181" i="2"/>
  <c r="M181" i="2"/>
  <c r="V181" i="2"/>
  <c r="N181" i="2"/>
  <c r="O181" i="2"/>
  <c r="P181" i="2"/>
  <c r="H181" i="2"/>
  <c r="I181" i="2"/>
  <c r="R181" i="2"/>
  <c r="J181" i="2"/>
  <c r="L182" i="2"/>
  <c r="U182" i="2"/>
  <c r="E182" i="2"/>
  <c r="M182" i="2"/>
  <c r="V182" i="2"/>
  <c r="N182" i="2"/>
  <c r="F182" i="2"/>
  <c r="O182" i="2"/>
  <c r="Y182" i="2"/>
  <c r="G182" i="2"/>
  <c r="P182" i="2"/>
  <c r="H182" i="2"/>
  <c r="I182" i="2"/>
  <c r="R182" i="2"/>
  <c r="J182" i="2"/>
  <c r="L183" i="2"/>
  <c r="U183" i="2"/>
  <c r="M183" i="2"/>
  <c r="V183" i="2"/>
  <c r="N183" i="2"/>
  <c r="O183" i="2"/>
  <c r="P183" i="2"/>
  <c r="H183" i="2"/>
  <c r="I183" i="2"/>
  <c r="R183" i="2"/>
  <c r="J183" i="2"/>
  <c r="L184" i="2"/>
  <c r="U184" i="2"/>
  <c r="M184" i="2"/>
  <c r="V184" i="2"/>
  <c r="N184" i="2"/>
  <c r="O184" i="2"/>
  <c r="Y184" i="2"/>
  <c r="G184" i="2"/>
  <c r="P184" i="2"/>
  <c r="H184" i="2"/>
  <c r="I184" i="2"/>
  <c r="R184" i="2"/>
  <c r="J184" i="2"/>
  <c r="L185" i="2"/>
  <c r="U185" i="2"/>
  <c r="M185" i="2"/>
  <c r="V185" i="2"/>
  <c r="N185" i="2"/>
  <c r="F185" i="2"/>
  <c r="O185" i="2"/>
  <c r="P185" i="2"/>
  <c r="H185" i="2"/>
  <c r="I185" i="2"/>
  <c r="R185" i="2"/>
  <c r="J185" i="2"/>
  <c r="L186" i="2"/>
  <c r="U186" i="2"/>
  <c r="M186" i="2"/>
  <c r="V186" i="2"/>
  <c r="N186" i="2"/>
  <c r="O186" i="2"/>
  <c r="P186" i="2"/>
  <c r="H186" i="2"/>
  <c r="I186" i="2"/>
  <c r="R186" i="2"/>
  <c r="J186" i="2"/>
  <c r="L187" i="2"/>
  <c r="U187" i="2"/>
  <c r="M187" i="2"/>
  <c r="V187" i="2"/>
  <c r="N187" i="2"/>
  <c r="O187" i="2"/>
  <c r="P187" i="2"/>
  <c r="H187" i="2"/>
  <c r="I187" i="2"/>
  <c r="R187" i="2"/>
  <c r="J187" i="2"/>
  <c r="L188" i="2"/>
  <c r="U188" i="2"/>
  <c r="M188" i="2"/>
  <c r="V188" i="2"/>
  <c r="N188" i="2"/>
  <c r="O188" i="2"/>
  <c r="P188" i="2"/>
  <c r="H188" i="2"/>
  <c r="I188" i="2"/>
  <c r="R188" i="2"/>
  <c r="J188" i="2"/>
  <c r="L189" i="2"/>
  <c r="U189" i="2"/>
  <c r="E189" i="2"/>
  <c r="M189" i="2"/>
  <c r="V189" i="2"/>
  <c r="N189" i="2"/>
  <c r="O189" i="2"/>
  <c r="P189" i="2"/>
  <c r="H189" i="2"/>
  <c r="I189" i="2"/>
  <c r="R189" i="2"/>
  <c r="J189" i="2"/>
  <c r="L190" i="2"/>
  <c r="U190" i="2"/>
  <c r="M190" i="2"/>
  <c r="V190" i="2"/>
  <c r="N190" i="2"/>
  <c r="O190" i="2"/>
  <c r="P190" i="2"/>
  <c r="H190" i="2"/>
  <c r="I190" i="2"/>
  <c r="R190" i="2"/>
  <c r="J190" i="2"/>
  <c r="L191" i="2"/>
  <c r="U191" i="2"/>
  <c r="M191" i="2"/>
  <c r="V191" i="2"/>
  <c r="N191" i="2"/>
  <c r="O191" i="2"/>
  <c r="P191" i="2"/>
  <c r="H191" i="2"/>
  <c r="I191" i="2"/>
  <c r="R191" i="2"/>
  <c r="J191" i="2"/>
  <c r="L192" i="2"/>
  <c r="U192" i="2"/>
  <c r="E192" i="2"/>
  <c r="M192" i="2"/>
  <c r="V192" i="2"/>
  <c r="N192" i="2"/>
  <c r="F192" i="2"/>
  <c r="O192" i="2"/>
  <c r="P192" i="2"/>
  <c r="H192" i="2"/>
  <c r="I192" i="2"/>
  <c r="R192" i="2"/>
  <c r="J192" i="2"/>
  <c r="L193" i="2"/>
  <c r="U193" i="2"/>
  <c r="M193" i="2"/>
  <c r="V193" i="2"/>
  <c r="E193" i="2"/>
  <c r="N193" i="2"/>
  <c r="O193" i="2"/>
  <c r="Y193" i="2"/>
  <c r="G193" i="2"/>
  <c r="P193" i="2"/>
  <c r="H193" i="2"/>
  <c r="I193" i="2"/>
  <c r="R193" i="2"/>
  <c r="J193" i="2"/>
  <c r="L194" i="2"/>
  <c r="U194" i="2"/>
  <c r="M194" i="2"/>
  <c r="V194" i="2"/>
  <c r="N194" i="2"/>
  <c r="F194" i="2"/>
  <c r="O194" i="2"/>
  <c r="P194" i="2"/>
  <c r="H194" i="2"/>
  <c r="I194" i="2"/>
  <c r="R194" i="2"/>
  <c r="J194" i="2"/>
  <c r="L195" i="2"/>
  <c r="U195" i="2"/>
  <c r="E195" i="2"/>
  <c r="M195" i="2"/>
  <c r="V195" i="2"/>
  <c r="N195" i="2"/>
  <c r="O195" i="2"/>
  <c r="P195" i="2"/>
  <c r="H195" i="2"/>
  <c r="I195" i="2"/>
  <c r="R195" i="2"/>
  <c r="J195" i="2"/>
  <c r="L196" i="2"/>
  <c r="U196" i="2"/>
  <c r="M196" i="2"/>
  <c r="V196" i="2"/>
  <c r="N196" i="2"/>
  <c r="O196" i="2"/>
  <c r="P196" i="2"/>
  <c r="H196" i="2"/>
  <c r="I196" i="2"/>
  <c r="R196" i="2"/>
  <c r="J196" i="2"/>
  <c r="L197" i="2"/>
  <c r="U197" i="2"/>
  <c r="M197" i="2"/>
  <c r="V197" i="2"/>
  <c r="N197" i="2"/>
  <c r="O197" i="2"/>
  <c r="Y197" i="2"/>
  <c r="G197" i="2"/>
  <c r="P197" i="2"/>
  <c r="H197" i="2"/>
  <c r="I197" i="2"/>
  <c r="R197" i="2"/>
  <c r="J197" i="2"/>
  <c r="L198" i="2"/>
  <c r="U198" i="2"/>
  <c r="E198" i="2"/>
  <c r="M198" i="2"/>
  <c r="V198" i="2"/>
  <c r="N198" i="2"/>
  <c r="Y198" i="2"/>
  <c r="G198" i="2"/>
  <c r="O198" i="2"/>
  <c r="P198" i="2"/>
  <c r="H198" i="2"/>
  <c r="I198" i="2"/>
  <c r="R198" i="2"/>
  <c r="J198" i="2"/>
  <c r="L199" i="2"/>
  <c r="U199" i="2"/>
  <c r="E199" i="2"/>
  <c r="M199" i="2"/>
  <c r="V199" i="2"/>
  <c r="N199" i="2"/>
  <c r="O199" i="2"/>
  <c r="Y199" i="2"/>
  <c r="G199" i="2"/>
  <c r="P199" i="2"/>
  <c r="H199" i="2"/>
  <c r="I199" i="2"/>
  <c r="R199" i="2"/>
  <c r="J199" i="2"/>
  <c r="L200" i="2"/>
  <c r="U200" i="2"/>
  <c r="E200" i="2"/>
  <c r="M200" i="2"/>
  <c r="V200" i="2"/>
  <c r="N200" i="2"/>
  <c r="O200" i="2"/>
  <c r="P200" i="2"/>
  <c r="H200" i="2"/>
  <c r="I200" i="2"/>
  <c r="R200" i="2"/>
  <c r="J200" i="2"/>
  <c r="L201" i="2"/>
  <c r="U201" i="2"/>
  <c r="E201" i="2"/>
  <c r="M201" i="2"/>
  <c r="V201" i="2"/>
  <c r="N201" i="2"/>
  <c r="F201" i="2"/>
  <c r="O201" i="2"/>
  <c r="P201" i="2"/>
  <c r="H201" i="2"/>
  <c r="I201" i="2"/>
  <c r="R201" i="2"/>
  <c r="J201" i="2"/>
  <c r="L202" i="2"/>
  <c r="U202" i="2"/>
  <c r="M202" i="2"/>
  <c r="V202" i="2"/>
  <c r="N202" i="2"/>
  <c r="O202" i="2"/>
  <c r="P202" i="2"/>
  <c r="H202" i="2"/>
  <c r="I202" i="2"/>
  <c r="R202" i="2"/>
  <c r="J202" i="2"/>
  <c r="L203" i="2"/>
  <c r="U203" i="2"/>
  <c r="E203" i="2"/>
  <c r="M203" i="2"/>
  <c r="V203" i="2"/>
  <c r="N203" i="2"/>
  <c r="F203" i="2"/>
  <c r="O203" i="2"/>
  <c r="P203" i="2"/>
  <c r="H203" i="2"/>
  <c r="I203" i="2"/>
  <c r="R203" i="2"/>
  <c r="J203" i="2"/>
  <c r="L204" i="2"/>
  <c r="U204" i="2"/>
  <c r="M204" i="2"/>
  <c r="V204" i="2"/>
  <c r="N204" i="2"/>
  <c r="Y204" i="2"/>
  <c r="G204" i="2"/>
  <c r="O204" i="2"/>
  <c r="P204" i="2"/>
  <c r="H204" i="2"/>
  <c r="I204" i="2"/>
  <c r="R204" i="2"/>
  <c r="J204" i="2"/>
  <c r="L205" i="2"/>
  <c r="U205" i="2"/>
  <c r="M205" i="2"/>
  <c r="V205" i="2"/>
  <c r="N205" i="2"/>
  <c r="O205" i="2"/>
  <c r="P205" i="2"/>
  <c r="H205" i="2"/>
  <c r="I205" i="2"/>
  <c r="R205" i="2"/>
  <c r="J205" i="2"/>
  <c r="L206" i="2"/>
  <c r="U206" i="2"/>
  <c r="M206" i="2"/>
  <c r="V206" i="2"/>
  <c r="N206" i="2"/>
  <c r="O206" i="2"/>
  <c r="P206" i="2"/>
  <c r="H206" i="2"/>
  <c r="I206" i="2"/>
  <c r="R206" i="2"/>
  <c r="J206" i="2"/>
  <c r="L207" i="2"/>
  <c r="U207" i="2"/>
  <c r="E207" i="2"/>
  <c r="M207" i="2"/>
  <c r="V207" i="2"/>
  <c r="N207" i="2"/>
  <c r="O207" i="2"/>
  <c r="P207" i="2"/>
  <c r="H207" i="2"/>
  <c r="I207" i="2"/>
  <c r="R207" i="2"/>
  <c r="J207" i="2"/>
  <c r="L208" i="2"/>
  <c r="U208" i="2"/>
  <c r="M208" i="2"/>
  <c r="V208" i="2"/>
  <c r="N208" i="2"/>
  <c r="O208" i="2"/>
  <c r="P208" i="2"/>
  <c r="H208" i="2"/>
  <c r="I208" i="2"/>
  <c r="R208" i="2"/>
  <c r="J208" i="2"/>
  <c r="L209" i="2"/>
  <c r="U209" i="2"/>
  <c r="E209" i="2"/>
  <c r="M209" i="2"/>
  <c r="V209" i="2"/>
  <c r="N209" i="2"/>
  <c r="O209" i="2"/>
  <c r="P209" i="2"/>
  <c r="H209" i="2"/>
  <c r="I209" i="2"/>
  <c r="R209" i="2"/>
  <c r="J209" i="2"/>
  <c r="L210" i="2"/>
  <c r="U210" i="2"/>
  <c r="M210" i="2"/>
  <c r="V210" i="2"/>
  <c r="N210" i="2"/>
  <c r="O210" i="2"/>
  <c r="P210" i="2"/>
  <c r="H210" i="2"/>
  <c r="I210" i="2"/>
  <c r="R210" i="2"/>
  <c r="J210" i="2"/>
  <c r="L211" i="2"/>
  <c r="U211" i="2"/>
  <c r="M211" i="2"/>
  <c r="V211" i="2"/>
  <c r="N211" i="2"/>
  <c r="F211" i="2"/>
  <c r="O211" i="2"/>
  <c r="P211" i="2"/>
  <c r="H211" i="2"/>
  <c r="I211" i="2"/>
  <c r="R211" i="2"/>
  <c r="J211" i="2"/>
  <c r="L212" i="2"/>
  <c r="U212" i="2"/>
  <c r="M212" i="2"/>
  <c r="V212" i="2"/>
  <c r="N212" i="2"/>
  <c r="Y212" i="2"/>
  <c r="G212" i="2"/>
  <c r="O212" i="2"/>
  <c r="P212" i="2"/>
  <c r="H212" i="2"/>
  <c r="I212" i="2"/>
  <c r="R212" i="2"/>
  <c r="J212" i="2"/>
  <c r="L213" i="2"/>
  <c r="U213" i="2"/>
  <c r="M213" i="2"/>
  <c r="V213" i="2"/>
  <c r="N213" i="2"/>
  <c r="F213" i="2"/>
  <c r="O213" i="2"/>
  <c r="Y213" i="2"/>
  <c r="G213" i="2"/>
  <c r="P213" i="2"/>
  <c r="H213" i="2"/>
  <c r="I213" i="2"/>
  <c r="R213" i="2"/>
  <c r="J213" i="2"/>
  <c r="L214" i="2"/>
  <c r="U214" i="2"/>
  <c r="M214" i="2"/>
  <c r="V214" i="2"/>
  <c r="N214" i="2"/>
  <c r="O214" i="2"/>
  <c r="P214" i="2"/>
  <c r="H214" i="2"/>
  <c r="I214" i="2"/>
  <c r="R214" i="2"/>
  <c r="J214" i="2"/>
  <c r="L215" i="2"/>
  <c r="U215" i="2"/>
  <c r="E215" i="2"/>
  <c r="M215" i="2"/>
  <c r="V215" i="2"/>
  <c r="N215" i="2"/>
  <c r="Y215" i="2"/>
  <c r="G215" i="2"/>
  <c r="O215" i="2"/>
  <c r="P215" i="2"/>
  <c r="H215" i="2"/>
  <c r="I215" i="2"/>
  <c r="R215" i="2"/>
  <c r="J215" i="2"/>
  <c r="L216" i="2"/>
  <c r="U216" i="2"/>
  <c r="M216" i="2"/>
  <c r="V216" i="2"/>
  <c r="N216" i="2"/>
  <c r="Y216" i="2"/>
  <c r="G216" i="2"/>
  <c r="O216" i="2"/>
  <c r="P216" i="2"/>
  <c r="H216" i="2"/>
  <c r="I216" i="2"/>
  <c r="R216" i="2"/>
  <c r="J216" i="2"/>
  <c r="L217" i="2"/>
  <c r="U217" i="2"/>
  <c r="M217" i="2"/>
  <c r="V217" i="2"/>
  <c r="N217" i="2"/>
  <c r="O217" i="2"/>
  <c r="P217" i="2"/>
  <c r="H217" i="2"/>
  <c r="I217" i="2"/>
  <c r="R217" i="2"/>
  <c r="J217" i="2"/>
  <c r="L218" i="2"/>
  <c r="U218" i="2"/>
  <c r="E218" i="2"/>
  <c r="M218" i="2"/>
  <c r="V218" i="2"/>
  <c r="N218" i="2"/>
  <c r="O218" i="2"/>
  <c r="P218" i="2"/>
  <c r="H218" i="2"/>
  <c r="I218" i="2"/>
  <c r="R218" i="2"/>
  <c r="J218" i="2"/>
  <c r="L219" i="2"/>
  <c r="U219" i="2"/>
  <c r="M219" i="2"/>
  <c r="V219" i="2"/>
  <c r="N219" i="2"/>
  <c r="O219" i="2"/>
  <c r="P219" i="2"/>
  <c r="H219" i="2"/>
  <c r="I219" i="2"/>
  <c r="R219" i="2"/>
  <c r="J219" i="2"/>
  <c r="L220" i="2"/>
  <c r="U220" i="2"/>
  <c r="M220" i="2"/>
  <c r="V220" i="2"/>
  <c r="N220" i="2"/>
  <c r="Y220" i="2"/>
  <c r="O220" i="2"/>
  <c r="P220" i="2"/>
  <c r="H220" i="2"/>
  <c r="I220" i="2"/>
  <c r="R220" i="2"/>
  <c r="J220" i="2"/>
  <c r="L221" i="2"/>
  <c r="U221" i="2"/>
  <c r="M221" i="2"/>
  <c r="V221" i="2"/>
  <c r="N221" i="2"/>
  <c r="O221" i="2"/>
  <c r="P221" i="2"/>
  <c r="H221" i="2"/>
  <c r="I221" i="2"/>
  <c r="R221" i="2"/>
  <c r="J221" i="2"/>
  <c r="L222" i="2"/>
  <c r="U222" i="2"/>
  <c r="M222" i="2"/>
  <c r="V222" i="2"/>
  <c r="N222" i="2"/>
  <c r="O222" i="2"/>
  <c r="Y222" i="2"/>
  <c r="G222" i="2"/>
  <c r="P222" i="2"/>
  <c r="H222" i="2"/>
  <c r="I222" i="2"/>
  <c r="R222" i="2"/>
  <c r="J222" i="2"/>
  <c r="L223" i="2"/>
  <c r="U223" i="2"/>
  <c r="M223" i="2"/>
  <c r="V223" i="2"/>
  <c r="N223" i="2"/>
  <c r="F223" i="2"/>
  <c r="O223" i="2"/>
  <c r="P223" i="2"/>
  <c r="H223" i="2"/>
  <c r="I223" i="2"/>
  <c r="R223" i="2"/>
  <c r="J223" i="2"/>
  <c r="L224" i="2"/>
  <c r="U224" i="2"/>
  <c r="E224" i="2"/>
  <c r="M224" i="2"/>
  <c r="V224" i="2"/>
  <c r="N224" i="2"/>
  <c r="O224" i="2"/>
  <c r="P224" i="2"/>
  <c r="H224" i="2"/>
  <c r="I224" i="2"/>
  <c r="R224" i="2"/>
  <c r="J224" i="2"/>
  <c r="L225" i="2"/>
  <c r="U225" i="2"/>
  <c r="E225" i="2"/>
  <c r="M225" i="2"/>
  <c r="V225" i="2"/>
  <c r="N225" i="2"/>
  <c r="O225" i="2"/>
  <c r="P225" i="2"/>
  <c r="H225" i="2"/>
  <c r="I225" i="2"/>
  <c r="R225" i="2"/>
  <c r="J225" i="2"/>
  <c r="L226" i="2"/>
  <c r="U226" i="2"/>
  <c r="M226" i="2"/>
  <c r="V226" i="2"/>
  <c r="N226" i="2"/>
  <c r="O226" i="2"/>
  <c r="P226" i="2"/>
  <c r="H226" i="2"/>
  <c r="I226" i="2"/>
  <c r="R226" i="2"/>
  <c r="J226" i="2"/>
  <c r="L227" i="2"/>
  <c r="U227" i="2"/>
  <c r="M227" i="2"/>
  <c r="V227" i="2"/>
  <c r="N227" i="2"/>
  <c r="F227" i="2"/>
  <c r="O227" i="2"/>
  <c r="P227" i="2"/>
  <c r="H227" i="2"/>
  <c r="I227" i="2"/>
  <c r="R227" i="2"/>
  <c r="J227" i="2"/>
  <c r="L228" i="2"/>
  <c r="U228" i="2"/>
  <c r="E228" i="2"/>
  <c r="M228" i="2"/>
  <c r="V228" i="2"/>
  <c r="N228" i="2"/>
  <c r="O228" i="2"/>
  <c r="P228" i="2"/>
  <c r="H228" i="2"/>
  <c r="I228" i="2"/>
  <c r="R228" i="2"/>
  <c r="J228" i="2"/>
  <c r="L229" i="2"/>
  <c r="U229" i="2"/>
  <c r="M229" i="2"/>
  <c r="V229" i="2"/>
  <c r="N229" i="2"/>
  <c r="O229" i="2"/>
  <c r="Y229" i="2"/>
  <c r="G229" i="2"/>
  <c r="P229" i="2"/>
  <c r="H229" i="2"/>
  <c r="I229" i="2"/>
  <c r="R229" i="2"/>
  <c r="J229" i="2"/>
  <c r="L230" i="2"/>
  <c r="U230" i="2"/>
  <c r="M230" i="2"/>
  <c r="V230" i="2"/>
  <c r="N230" i="2"/>
  <c r="O230" i="2"/>
  <c r="P230" i="2"/>
  <c r="H230" i="2"/>
  <c r="I230" i="2"/>
  <c r="R230" i="2"/>
  <c r="J230" i="2"/>
  <c r="L231" i="2"/>
  <c r="U231" i="2"/>
  <c r="M231" i="2"/>
  <c r="V231" i="2"/>
  <c r="N231" i="2"/>
  <c r="F231" i="2"/>
  <c r="O231" i="2"/>
  <c r="P231" i="2"/>
  <c r="H231" i="2"/>
  <c r="I231" i="2"/>
  <c r="R231" i="2"/>
  <c r="J231" i="2"/>
  <c r="L232" i="2"/>
  <c r="U232" i="2"/>
  <c r="M232" i="2"/>
  <c r="V232" i="2"/>
  <c r="N232" i="2"/>
  <c r="O232" i="2"/>
  <c r="P232" i="2"/>
  <c r="H232" i="2"/>
  <c r="I232" i="2"/>
  <c r="R232" i="2"/>
  <c r="J232" i="2"/>
  <c r="L233" i="2"/>
  <c r="U233" i="2"/>
  <c r="M233" i="2"/>
  <c r="V233" i="2"/>
  <c r="N233" i="2"/>
  <c r="O233" i="2"/>
  <c r="P233" i="2"/>
  <c r="H233" i="2"/>
  <c r="I233" i="2"/>
  <c r="R233" i="2"/>
  <c r="J233" i="2"/>
  <c r="L234" i="2"/>
  <c r="U234" i="2"/>
  <c r="M234" i="2"/>
  <c r="V234" i="2"/>
  <c r="N234" i="2"/>
  <c r="F234" i="2"/>
  <c r="O234" i="2"/>
  <c r="P234" i="2"/>
  <c r="H234" i="2"/>
  <c r="I234" i="2"/>
  <c r="R234" i="2"/>
  <c r="J234" i="2"/>
  <c r="L235" i="2"/>
  <c r="U235" i="2"/>
  <c r="E235" i="2"/>
  <c r="M235" i="2"/>
  <c r="V235" i="2"/>
  <c r="N235" i="2"/>
  <c r="O235" i="2"/>
  <c r="P235" i="2"/>
  <c r="H235" i="2"/>
  <c r="I235" i="2"/>
  <c r="R235" i="2"/>
  <c r="J235" i="2"/>
  <c r="L236" i="2"/>
  <c r="U236" i="2"/>
  <c r="M236" i="2"/>
  <c r="V236" i="2"/>
  <c r="N236" i="2"/>
  <c r="F236" i="2"/>
  <c r="O236" i="2"/>
  <c r="P236" i="2"/>
  <c r="H236" i="2"/>
  <c r="I236" i="2"/>
  <c r="R236" i="2"/>
  <c r="J236" i="2"/>
  <c r="L237" i="2"/>
  <c r="U237" i="2"/>
  <c r="M237" i="2"/>
  <c r="V237" i="2"/>
  <c r="E237" i="2"/>
  <c r="N237" i="2"/>
  <c r="Y237" i="2"/>
  <c r="G237" i="2"/>
  <c r="O237" i="2"/>
  <c r="P237" i="2"/>
  <c r="H237" i="2"/>
  <c r="I237" i="2"/>
  <c r="R237" i="2"/>
  <c r="J237" i="2"/>
  <c r="L238" i="2"/>
  <c r="U238" i="2"/>
  <c r="M238" i="2"/>
  <c r="V238" i="2"/>
  <c r="N238" i="2"/>
  <c r="O238" i="2"/>
  <c r="P238" i="2"/>
  <c r="H238" i="2"/>
  <c r="I238" i="2"/>
  <c r="R238" i="2"/>
  <c r="J238" i="2"/>
  <c r="L239" i="2"/>
  <c r="U239" i="2"/>
  <c r="M239" i="2"/>
  <c r="V239" i="2"/>
  <c r="N239" i="2"/>
  <c r="O239" i="2"/>
  <c r="P239" i="2"/>
  <c r="H239" i="2"/>
  <c r="I239" i="2"/>
  <c r="R239" i="2"/>
  <c r="J239" i="2"/>
  <c r="L240" i="2"/>
  <c r="U240" i="2"/>
  <c r="E240" i="2"/>
  <c r="M240" i="2"/>
  <c r="V240" i="2"/>
  <c r="N240" i="2"/>
  <c r="O240" i="2"/>
  <c r="P240" i="2"/>
  <c r="H240" i="2"/>
  <c r="I240" i="2"/>
  <c r="R240" i="2"/>
  <c r="J240" i="2"/>
  <c r="L241" i="2"/>
  <c r="U241" i="2"/>
  <c r="M241" i="2"/>
  <c r="V241" i="2"/>
  <c r="N241" i="2"/>
  <c r="O241" i="2"/>
  <c r="P241" i="2"/>
  <c r="H241" i="2"/>
  <c r="I241" i="2"/>
  <c r="R241" i="2"/>
  <c r="J241" i="2"/>
  <c r="L242" i="2"/>
  <c r="U242" i="2"/>
  <c r="M242" i="2"/>
  <c r="V242" i="2"/>
  <c r="N242" i="2"/>
  <c r="O242" i="2"/>
  <c r="P242" i="2"/>
  <c r="H242" i="2"/>
  <c r="I242" i="2"/>
  <c r="R242" i="2"/>
  <c r="J242" i="2"/>
  <c r="L243" i="2"/>
  <c r="U243" i="2"/>
  <c r="M243" i="2"/>
  <c r="V243" i="2"/>
  <c r="N243" i="2"/>
  <c r="O243" i="2"/>
  <c r="P243" i="2"/>
  <c r="H243" i="2"/>
  <c r="I243" i="2"/>
  <c r="R243" i="2"/>
  <c r="J243" i="2"/>
  <c r="L244" i="2"/>
  <c r="U244" i="2"/>
  <c r="M244" i="2"/>
  <c r="V244" i="2"/>
  <c r="N244" i="2"/>
  <c r="O244" i="2"/>
  <c r="P244" i="2"/>
  <c r="H244" i="2"/>
  <c r="I244" i="2"/>
  <c r="R244" i="2"/>
  <c r="J244" i="2"/>
  <c r="L245" i="2"/>
  <c r="U245" i="2"/>
  <c r="M245" i="2"/>
  <c r="V245" i="2"/>
  <c r="N245" i="2"/>
  <c r="Y245" i="2"/>
  <c r="G245" i="2"/>
  <c r="O245" i="2"/>
  <c r="P245" i="2"/>
  <c r="H245" i="2"/>
  <c r="I245" i="2"/>
  <c r="R245" i="2"/>
  <c r="J245" i="2"/>
  <c r="L246" i="2"/>
  <c r="U246" i="2"/>
  <c r="M246" i="2"/>
  <c r="V246" i="2"/>
  <c r="N246" i="2"/>
  <c r="O246" i="2"/>
  <c r="P246" i="2"/>
  <c r="H246" i="2"/>
  <c r="I246" i="2"/>
  <c r="R246" i="2"/>
  <c r="J246" i="2"/>
  <c r="L247" i="2"/>
  <c r="U247" i="2"/>
  <c r="M247" i="2"/>
  <c r="V247" i="2"/>
  <c r="N247" i="2"/>
  <c r="O247" i="2"/>
  <c r="P247" i="2"/>
  <c r="H247" i="2"/>
  <c r="I247" i="2"/>
  <c r="R247" i="2"/>
  <c r="J247" i="2"/>
  <c r="L248" i="2"/>
  <c r="U248" i="2"/>
  <c r="M248" i="2"/>
  <c r="V248" i="2"/>
  <c r="N248" i="2"/>
  <c r="O248" i="2"/>
  <c r="Y248" i="2"/>
  <c r="G248" i="2"/>
  <c r="P248" i="2"/>
  <c r="H248" i="2"/>
  <c r="I248" i="2"/>
  <c r="R248" i="2"/>
  <c r="J248" i="2"/>
  <c r="L249" i="2"/>
  <c r="U249" i="2"/>
  <c r="M249" i="2"/>
  <c r="V249" i="2"/>
  <c r="N249" i="2"/>
  <c r="O249" i="2"/>
  <c r="P249" i="2"/>
  <c r="H249" i="2"/>
  <c r="I249" i="2"/>
  <c r="R249" i="2"/>
  <c r="J249" i="2"/>
  <c r="L250" i="2"/>
  <c r="U250" i="2"/>
  <c r="M250" i="2"/>
  <c r="V250" i="2"/>
  <c r="N250" i="2"/>
  <c r="O250" i="2"/>
  <c r="P250" i="2"/>
  <c r="H250" i="2"/>
  <c r="I250" i="2"/>
  <c r="R250" i="2"/>
  <c r="J250" i="2"/>
  <c r="L251" i="2"/>
  <c r="U251" i="2"/>
  <c r="M251" i="2"/>
  <c r="V251" i="2"/>
  <c r="N251" i="2"/>
  <c r="O251" i="2"/>
  <c r="P251" i="2"/>
  <c r="H251" i="2"/>
  <c r="I251" i="2"/>
  <c r="R251" i="2"/>
  <c r="J251" i="2"/>
  <c r="L252" i="2"/>
  <c r="U252" i="2"/>
  <c r="E252" i="2"/>
  <c r="M252" i="2"/>
  <c r="V252" i="2"/>
  <c r="N252" i="2"/>
  <c r="O252" i="2"/>
  <c r="Y252" i="2"/>
  <c r="G252" i="2"/>
  <c r="P252" i="2"/>
  <c r="H252" i="2"/>
  <c r="I252" i="2"/>
  <c r="R252" i="2"/>
  <c r="J252" i="2"/>
  <c r="L253" i="2"/>
  <c r="U253" i="2"/>
  <c r="M253" i="2"/>
  <c r="V253" i="2"/>
  <c r="N253" i="2"/>
  <c r="F253" i="2"/>
  <c r="O253" i="2"/>
  <c r="P253" i="2"/>
  <c r="H253" i="2"/>
  <c r="I253" i="2"/>
  <c r="R253" i="2"/>
  <c r="J253" i="2"/>
  <c r="L254" i="2"/>
  <c r="U254" i="2"/>
  <c r="M254" i="2"/>
  <c r="V254" i="2"/>
  <c r="N254" i="2"/>
  <c r="F254" i="2"/>
  <c r="O254" i="2"/>
  <c r="P254" i="2"/>
  <c r="H254" i="2"/>
  <c r="I254" i="2"/>
  <c r="R254" i="2"/>
  <c r="J254" i="2"/>
  <c r="L255" i="2"/>
  <c r="U255" i="2"/>
  <c r="E255" i="2"/>
  <c r="M255" i="2"/>
  <c r="V255" i="2"/>
  <c r="N255" i="2"/>
  <c r="F255" i="2"/>
  <c r="O255" i="2"/>
  <c r="P255" i="2"/>
  <c r="H255" i="2"/>
  <c r="I255" i="2"/>
  <c r="R255" i="2"/>
  <c r="J255" i="2"/>
  <c r="L256" i="2"/>
  <c r="U256" i="2"/>
  <c r="M256" i="2"/>
  <c r="V256" i="2"/>
  <c r="N256" i="2"/>
  <c r="F256" i="2"/>
  <c r="O256" i="2"/>
  <c r="P256" i="2"/>
  <c r="H256" i="2"/>
  <c r="I256" i="2"/>
  <c r="R256" i="2"/>
  <c r="J256" i="2"/>
  <c r="L257" i="2"/>
  <c r="U257" i="2"/>
  <c r="M257" i="2"/>
  <c r="V257" i="2"/>
  <c r="N257" i="2"/>
  <c r="F257" i="2"/>
  <c r="O257" i="2"/>
  <c r="P257" i="2"/>
  <c r="H257" i="2"/>
  <c r="I257" i="2"/>
  <c r="R257" i="2"/>
  <c r="J257" i="2"/>
  <c r="L258" i="2"/>
  <c r="U258" i="2"/>
  <c r="M258" i="2"/>
  <c r="V258" i="2"/>
  <c r="N258" i="2"/>
  <c r="F258" i="2"/>
  <c r="O258" i="2"/>
  <c r="P258" i="2"/>
  <c r="H258" i="2"/>
  <c r="I258" i="2"/>
  <c r="R258" i="2"/>
  <c r="J258" i="2"/>
  <c r="L259" i="2"/>
  <c r="U259" i="2"/>
  <c r="M259" i="2"/>
  <c r="V259" i="2"/>
  <c r="N259" i="2"/>
  <c r="F259" i="2"/>
  <c r="O259" i="2"/>
  <c r="P259" i="2"/>
  <c r="H259" i="2"/>
  <c r="I259" i="2"/>
  <c r="R259" i="2"/>
  <c r="J259" i="2"/>
  <c r="L260" i="2"/>
  <c r="U260" i="2"/>
  <c r="E260" i="2"/>
  <c r="M260" i="2"/>
  <c r="V260" i="2"/>
  <c r="N260" i="2"/>
  <c r="F260" i="2"/>
  <c r="O260" i="2"/>
  <c r="P260" i="2"/>
  <c r="H260" i="2"/>
  <c r="I260" i="2"/>
  <c r="R260" i="2"/>
  <c r="J260" i="2"/>
  <c r="L261" i="2"/>
  <c r="U261" i="2"/>
  <c r="M261" i="2"/>
  <c r="V261" i="2"/>
  <c r="N261" i="2"/>
  <c r="O261" i="2"/>
  <c r="P261" i="2"/>
  <c r="H261" i="2"/>
  <c r="I261" i="2"/>
  <c r="R261" i="2"/>
  <c r="J261" i="2"/>
  <c r="L262" i="2"/>
  <c r="U262" i="2"/>
  <c r="E262" i="2"/>
  <c r="M262" i="2"/>
  <c r="V262" i="2"/>
  <c r="N262" i="2"/>
  <c r="F262" i="2"/>
  <c r="O262" i="2"/>
  <c r="P262" i="2"/>
  <c r="H262" i="2"/>
  <c r="I262" i="2"/>
  <c r="R262" i="2"/>
  <c r="J262" i="2"/>
  <c r="L263" i="2"/>
  <c r="U263" i="2"/>
  <c r="M263" i="2"/>
  <c r="V263" i="2"/>
  <c r="N263" i="2"/>
  <c r="O263" i="2"/>
  <c r="P263" i="2"/>
  <c r="H263" i="2"/>
  <c r="I263" i="2"/>
  <c r="R263" i="2"/>
  <c r="J263" i="2"/>
  <c r="L264" i="2"/>
  <c r="U264" i="2"/>
  <c r="M264" i="2"/>
  <c r="V264" i="2"/>
  <c r="N264" i="2"/>
  <c r="O264" i="2"/>
  <c r="P264" i="2"/>
  <c r="H264" i="2"/>
  <c r="I264" i="2"/>
  <c r="R264" i="2"/>
  <c r="J264" i="2"/>
  <c r="L265" i="2"/>
  <c r="U265" i="2"/>
  <c r="M265" i="2"/>
  <c r="V265" i="2"/>
  <c r="N265" i="2"/>
  <c r="O265" i="2"/>
  <c r="P265" i="2"/>
  <c r="H265" i="2"/>
  <c r="I265" i="2"/>
  <c r="R265" i="2"/>
  <c r="J265" i="2"/>
  <c r="L266" i="2"/>
  <c r="U266" i="2"/>
  <c r="M266" i="2"/>
  <c r="V266" i="2"/>
  <c r="N266" i="2"/>
  <c r="O266" i="2"/>
  <c r="P266" i="2"/>
  <c r="H266" i="2"/>
  <c r="I266" i="2"/>
  <c r="R266" i="2"/>
  <c r="J266" i="2"/>
  <c r="L267" i="2"/>
  <c r="U267" i="2"/>
  <c r="M267" i="2"/>
  <c r="V267" i="2"/>
  <c r="N267" i="2"/>
  <c r="O267" i="2"/>
  <c r="Y267" i="2"/>
  <c r="G267" i="2"/>
  <c r="P267" i="2"/>
  <c r="H267" i="2"/>
  <c r="I267" i="2"/>
  <c r="R267" i="2"/>
  <c r="J267" i="2"/>
  <c r="L268" i="2"/>
  <c r="U268" i="2"/>
  <c r="M268" i="2"/>
  <c r="V268" i="2"/>
  <c r="N268" i="2"/>
  <c r="Y268" i="2"/>
  <c r="G268" i="2"/>
  <c r="O268" i="2"/>
  <c r="P268" i="2"/>
  <c r="H268" i="2"/>
  <c r="I268" i="2"/>
  <c r="R268" i="2"/>
  <c r="J268" i="2"/>
  <c r="L269" i="2"/>
  <c r="U269" i="2"/>
  <c r="M269" i="2"/>
  <c r="V269" i="2"/>
  <c r="N269" i="2"/>
  <c r="F269" i="2"/>
  <c r="O269" i="2"/>
  <c r="P269" i="2"/>
  <c r="H269" i="2"/>
  <c r="I269" i="2"/>
  <c r="R269" i="2"/>
  <c r="J269" i="2"/>
  <c r="L270" i="2"/>
  <c r="U270" i="2"/>
  <c r="E270" i="2"/>
  <c r="M270" i="2"/>
  <c r="V270" i="2"/>
  <c r="N270" i="2"/>
  <c r="O270" i="2"/>
  <c r="P270" i="2"/>
  <c r="H270" i="2"/>
  <c r="I270" i="2"/>
  <c r="R270" i="2"/>
  <c r="J270" i="2"/>
  <c r="L271" i="2"/>
  <c r="U271" i="2"/>
  <c r="E271" i="2"/>
  <c r="M271" i="2"/>
  <c r="V271" i="2"/>
  <c r="N271" i="2"/>
  <c r="O271" i="2"/>
  <c r="P271" i="2"/>
  <c r="H271" i="2"/>
  <c r="I271" i="2"/>
  <c r="R271" i="2"/>
  <c r="J271" i="2"/>
  <c r="L272" i="2"/>
  <c r="U272" i="2"/>
  <c r="M272" i="2"/>
  <c r="V272" i="2"/>
  <c r="N272" i="2"/>
  <c r="O272" i="2"/>
  <c r="P272" i="2"/>
  <c r="H272" i="2"/>
  <c r="I272" i="2"/>
  <c r="R272" i="2"/>
  <c r="J272" i="2"/>
  <c r="L273" i="2"/>
  <c r="U273" i="2"/>
  <c r="M273" i="2"/>
  <c r="V273" i="2"/>
  <c r="N273" i="2"/>
  <c r="O273" i="2"/>
  <c r="P273" i="2"/>
  <c r="H273" i="2"/>
  <c r="I273" i="2"/>
  <c r="R273" i="2"/>
  <c r="J273" i="2"/>
  <c r="L274" i="2"/>
  <c r="U274" i="2"/>
  <c r="E274" i="2"/>
  <c r="M274" i="2"/>
  <c r="V274" i="2"/>
  <c r="N274" i="2"/>
  <c r="Y274" i="2"/>
  <c r="O274" i="2"/>
  <c r="P274" i="2"/>
  <c r="H274" i="2"/>
  <c r="I274" i="2"/>
  <c r="R274" i="2"/>
  <c r="J274" i="2"/>
  <c r="L275" i="2"/>
  <c r="U275" i="2"/>
  <c r="M275" i="2"/>
  <c r="V275" i="2"/>
  <c r="N275" i="2"/>
  <c r="Y275" i="2"/>
  <c r="G275" i="2"/>
  <c r="O275" i="2"/>
  <c r="P275" i="2"/>
  <c r="H275" i="2"/>
  <c r="I275" i="2"/>
  <c r="R275" i="2"/>
  <c r="J275" i="2"/>
  <c r="L276" i="2"/>
  <c r="U276" i="2"/>
  <c r="M276" i="2"/>
  <c r="V276" i="2"/>
  <c r="N276" i="2"/>
  <c r="Y276" i="2"/>
  <c r="G276" i="2"/>
  <c r="O276" i="2"/>
  <c r="P276" i="2"/>
  <c r="H276" i="2"/>
  <c r="I276" i="2"/>
  <c r="R276" i="2"/>
  <c r="J276" i="2"/>
  <c r="L277" i="2"/>
  <c r="U277" i="2"/>
  <c r="M277" i="2"/>
  <c r="V277" i="2"/>
  <c r="N277" i="2"/>
  <c r="Y277" i="2"/>
  <c r="G277" i="2"/>
  <c r="O277" i="2"/>
  <c r="P277" i="2"/>
  <c r="H277" i="2"/>
  <c r="I277" i="2"/>
  <c r="R277" i="2"/>
  <c r="J277" i="2"/>
  <c r="L278" i="2"/>
  <c r="U278" i="2"/>
  <c r="M278" i="2"/>
  <c r="V278" i="2"/>
  <c r="N278" i="2"/>
  <c r="O278" i="2"/>
  <c r="P278" i="2"/>
  <c r="H278" i="2"/>
  <c r="I278" i="2"/>
  <c r="R278" i="2"/>
  <c r="J278" i="2"/>
  <c r="L279" i="2"/>
  <c r="U279" i="2"/>
  <c r="M279" i="2"/>
  <c r="V279" i="2"/>
  <c r="N279" i="2"/>
  <c r="F279" i="2"/>
  <c r="O279" i="2"/>
  <c r="P279" i="2"/>
  <c r="H279" i="2"/>
  <c r="I279" i="2"/>
  <c r="R279" i="2"/>
  <c r="J279" i="2"/>
  <c r="L280" i="2"/>
  <c r="U280" i="2"/>
  <c r="M280" i="2"/>
  <c r="V280" i="2"/>
  <c r="N280" i="2"/>
  <c r="Y280" i="2"/>
  <c r="G280" i="2"/>
  <c r="O280" i="2"/>
  <c r="P280" i="2"/>
  <c r="H280" i="2"/>
  <c r="I280" i="2"/>
  <c r="R280" i="2"/>
  <c r="J280" i="2"/>
  <c r="L281" i="2"/>
  <c r="U281" i="2"/>
  <c r="M281" i="2"/>
  <c r="V281" i="2"/>
  <c r="N281" i="2"/>
  <c r="F281" i="2"/>
  <c r="O281" i="2"/>
  <c r="P281" i="2"/>
  <c r="H281" i="2"/>
  <c r="I281" i="2"/>
  <c r="R281" i="2"/>
  <c r="J281" i="2"/>
  <c r="L282" i="2"/>
  <c r="U282" i="2"/>
  <c r="E282" i="2"/>
  <c r="M282" i="2"/>
  <c r="V282" i="2"/>
  <c r="N282" i="2"/>
  <c r="Y282" i="2"/>
  <c r="G282" i="2"/>
  <c r="O282" i="2"/>
  <c r="P282" i="2"/>
  <c r="H282" i="2"/>
  <c r="I282" i="2"/>
  <c r="R282" i="2"/>
  <c r="J282" i="2"/>
  <c r="L283" i="2"/>
  <c r="U283" i="2"/>
  <c r="M283" i="2"/>
  <c r="V283" i="2"/>
  <c r="N283" i="2"/>
  <c r="O283" i="2"/>
  <c r="P283" i="2"/>
  <c r="H283" i="2"/>
  <c r="I283" i="2"/>
  <c r="R283" i="2"/>
  <c r="J283" i="2"/>
  <c r="L284" i="2"/>
  <c r="U284" i="2"/>
  <c r="M284" i="2"/>
  <c r="V284" i="2"/>
  <c r="N284" i="2"/>
  <c r="F284" i="2"/>
  <c r="O284" i="2"/>
  <c r="P284" i="2"/>
  <c r="H284" i="2"/>
  <c r="I284" i="2"/>
  <c r="R284" i="2"/>
  <c r="J284" i="2"/>
  <c r="L285" i="2"/>
  <c r="U285" i="2"/>
  <c r="M285" i="2"/>
  <c r="V285" i="2"/>
  <c r="N285" i="2"/>
  <c r="F285" i="2"/>
  <c r="O285" i="2"/>
  <c r="P285" i="2"/>
  <c r="H285" i="2"/>
  <c r="I285" i="2"/>
  <c r="R285" i="2"/>
  <c r="J285" i="2"/>
  <c r="L286" i="2"/>
  <c r="U286" i="2"/>
  <c r="E286" i="2"/>
  <c r="M286" i="2"/>
  <c r="V286" i="2"/>
  <c r="N286" i="2"/>
  <c r="F286" i="2"/>
  <c r="O286" i="2"/>
  <c r="P286" i="2"/>
  <c r="H286" i="2"/>
  <c r="I286" i="2"/>
  <c r="R286" i="2"/>
  <c r="J286" i="2"/>
  <c r="L287" i="2"/>
  <c r="U287" i="2"/>
  <c r="M287" i="2"/>
  <c r="V287" i="2"/>
  <c r="N287" i="2"/>
  <c r="Y287" i="2"/>
  <c r="O287" i="2"/>
  <c r="P287" i="2"/>
  <c r="H287" i="2"/>
  <c r="I287" i="2"/>
  <c r="R287" i="2"/>
  <c r="J287" i="2"/>
  <c r="L288" i="2"/>
  <c r="U288" i="2"/>
  <c r="M288" i="2"/>
  <c r="V288" i="2"/>
  <c r="N288" i="2"/>
  <c r="O288" i="2"/>
  <c r="P288" i="2"/>
  <c r="H288" i="2"/>
  <c r="I288" i="2"/>
  <c r="R288" i="2"/>
  <c r="J288" i="2"/>
  <c r="L289" i="2"/>
  <c r="U289" i="2"/>
  <c r="M289" i="2"/>
  <c r="V289" i="2"/>
  <c r="N289" i="2"/>
  <c r="F289" i="2"/>
  <c r="O289" i="2"/>
  <c r="P289" i="2"/>
  <c r="H289" i="2"/>
  <c r="I289" i="2"/>
  <c r="R289" i="2"/>
  <c r="J289" i="2"/>
  <c r="L290" i="2"/>
  <c r="U290" i="2"/>
  <c r="E290" i="2"/>
  <c r="M290" i="2"/>
  <c r="V290" i="2"/>
  <c r="N290" i="2"/>
  <c r="O290" i="2"/>
  <c r="P290" i="2"/>
  <c r="H290" i="2"/>
  <c r="I290" i="2"/>
  <c r="R290" i="2"/>
  <c r="J290" i="2"/>
  <c r="L291" i="2"/>
  <c r="U291" i="2"/>
  <c r="M291" i="2"/>
  <c r="V291" i="2"/>
  <c r="N291" i="2"/>
  <c r="F291" i="2"/>
  <c r="O291" i="2"/>
  <c r="P291" i="2"/>
  <c r="H291" i="2"/>
  <c r="I291" i="2"/>
  <c r="R291" i="2"/>
  <c r="J291" i="2"/>
  <c r="L292" i="2"/>
  <c r="U292" i="2"/>
  <c r="E292" i="2"/>
  <c r="M292" i="2"/>
  <c r="V292" i="2"/>
  <c r="N292" i="2"/>
  <c r="O292" i="2"/>
  <c r="P292" i="2"/>
  <c r="H292" i="2"/>
  <c r="I292" i="2"/>
  <c r="R292" i="2"/>
  <c r="J292" i="2"/>
  <c r="L293" i="2"/>
  <c r="U293" i="2"/>
  <c r="M293" i="2"/>
  <c r="V293" i="2"/>
  <c r="N293" i="2"/>
  <c r="Y293" i="2"/>
  <c r="G293" i="2"/>
  <c r="F293" i="2"/>
  <c r="O293" i="2"/>
  <c r="P293" i="2"/>
  <c r="H293" i="2"/>
  <c r="I293" i="2"/>
  <c r="R293" i="2"/>
  <c r="J293" i="2"/>
  <c r="L294" i="2"/>
  <c r="U294" i="2"/>
  <c r="M294" i="2"/>
  <c r="V294" i="2"/>
  <c r="N294" i="2"/>
  <c r="F294" i="2"/>
  <c r="O294" i="2"/>
  <c r="Y294" i="2"/>
  <c r="G294" i="2"/>
  <c r="P294" i="2"/>
  <c r="H294" i="2"/>
  <c r="I294" i="2"/>
  <c r="R294" i="2"/>
  <c r="J294" i="2"/>
  <c r="L295" i="2"/>
  <c r="U295" i="2"/>
  <c r="M295" i="2"/>
  <c r="V295" i="2"/>
  <c r="N295" i="2"/>
  <c r="O295" i="2"/>
  <c r="P295" i="2"/>
  <c r="H295" i="2"/>
  <c r="I295" i="2"/>
  <c r="R295" i="2"/>
  <c r="J295" i="2"/>
  <c r="L296" i="2"/>
  <c r="U296" i="2"/>
  <c r="M296" i="2"/>
  <c r="V296" i="2"/>
  <c r="N296" i="2"/>
  <c r="Y296" i="2"/>
  <c r="G296" i="2"/>
  <c r="O296" i="2"/>
  <c r="P296" i="2"/>
  <c r="H296" i="2"/>
  <c r="I296" i="2"/>
  <c r="R296" i="2"/>
  <c r="J296" i="2"/>
  <c r="E46" i="21"/>
  <c r="F229" i="2"/>
  <c r="F199" i="2"/>
  <c r="F191" i="2"/>
  <c r="AE12" i="9"/>
  <c r="AE11" i="8"/>
  <c r="AE10" i="8"/>
  <c r="AE9" i="8"/>
  <c r="R51" i="9"/>
  <c r="R19" i="20"/>
  <c r="R41" i="21"/>
  <c r="AA7" i="20"/>
  <c r="AR7" i="20"/>
  <c r="G4" i="20"/>
  <c r="F7" i="20"/>
  <c r="F17" i="20"/>
  <c r="F27" i="20"/>
  <c r="F37" i="20"/>
  <c r="F52" i="20"/>
  <c r="F62" i="20"/>
  <c r="F72" i="20"/>
  <c r="F82" i="20"/>
  <c r="BB8" i="20"/>
  <c r="BB10" i="20"/>
  <c r="BC10" i="20"/>
  <c r="B77" i="21"/>
  <c r="S77" i="21"/>
  <c r="R44" i="20"/>
  <c r="R43" i="20"/>
  <c r="AN20" i="21"/>
  <c r="AO20" i="21"/>
  <c r="T19" i="21"/>
  <c r="E15" i="22"/>
  <c r="R39" i="20"/>
  <c r="R24" i="20"/>
  <c r="R21" i="20"/>
  <c r="R14" i="20"/>
  <c r="R13" i="20"/>
  <c r="R12" i="20"/>
  <c r="R33" i="21"/>
  <c r="R32" i="21"/>
  <c r="R31" i="21"/>
  <c r="R30" i="21"/>
  <c r="R29" i="21"/>
  <c r="R23" i="21"/>
  <c r="R22" i="21"/>
  <c r="T9" i="21"/>
  <c r="AV9" i="21"/>
  <c r="AU10" i="21"/>
  <c r="AN11" i="21"/>
  <c r="AO11" i="21"/>
  <c r="AU12" i="21"/>
  <c r="AV13" i="21"/>
  <c r="AW13" i="21"/>
  <c r="AY13" i="21"/>
  <c r="AX13" i="21"/>
  <c r="H32" i="22"/>
  <c r="AK12" i="22"/>
  <c r="AL12" i="22"/>
  <c r="AK9" i="22"/>
  <c r="AK8" i="22"/>
  <c r="AK10" i="22"/>
  <c r="AK11" i="22"/>
  <c r="AL11" i="22"/>
  <c r="AK13" i="22"/>
  <c r="AK14" i="22"/>
  <c r="AK15" i="22"/>
  <c r="AK16" i="22"/>
  <c r="AL16" i="22"/>
  <c r="AK17" i="22"/>
  <c r="AN2" i="21"/>
  <c r="V1" i="9"/>
  <c r="E47" i="21"/>
  <c r="AN1" i="21"/>
  <c r="AN1" i="8"/>
  <c r="AA2" i="21"/>
  <c r="AA2" i="9"/>
  <c r="AQ2" i="9"/>
  <c r="V2" i="9"/>
  <c r="AN2" i="9"/>
  <c r="AQ2" i="21"/>
  <c r="F38" i="24"/>
  <c r="AN2" i="8"/>
  <c r="AN2" i="20"/>
  <c r="V2" i="20"/>
  <c r="F216" i="2"/>
  <c r="I35" i="9"/>
  <c r="K246" i="17"/>
  <c r="M487" i="17"/>
  <c r="L19" i="17"/>
  <c r="L495" i="17"/>
  <c r="M238" i="17"/>
  <c r="M212" i="17"/>
  <c r="K150" i="17"/>
  <c r="L447" i="17"/>
  <c r="K630" i="17"/>
  <c r="K751" i="17"/>
  <c r="K391" i="17"/>
  <c r="K566" i="17"/>
  <c r="K326" i="17"/>
  <c r="K693" i="17"/>
  <c r="M550" i="17"/>
  <c r="K799" i="17"/>
  <c r="K863" i="17"/>
  <c r="K951" i="17"/>
  <c r="K1015" i="17"/>
  <c r="F9" i="24"/>
  <c r="G20" i="22"/>
  <c r="I30" i="20"/>
  <c r="J27" i="8"/>
  <c r="K715" i="17"/>
  <c r="L895" i="17"/>
  <c r="K1007" i="17"/>
  <c r="I59" i="9"/>
  <c r="AG26" i="22"/>
  <c r="E9" i="24"/>
  <c r="L1004" i="17"/>
  <c r="L944" i="17"/>
  <c r="L685" i="17"/>
  <c r="AG25" i="22"/>
  <c r="L614" i="17"/>
  <c r="L540" i="17"/>
  <c r="L420" i="17"/>
  <c r="L20" i="17"/>
  <c r="J30" i="20"/>
  <c r="F8" i="22"/>
  <c r="E26" i="24"/>
  <c r="L982" i="17"/>
  <c r="L846" i="17"/>
  <c r="L698" i="17"/>
  <c r="L546" i="17"/>
  <c r="L418" i="17"/>
  <c r="L282" i="17"/>
  <c r="L162" i="17"/>
  <c r="L26" i="17"/>
  <c r="K967" i="17"/>
  <c r="J66" i="8"/>
  <c r="F11" i="24"/>
  <c r="L858" i="17"/>
  <c r="L574" i="17"/>
  <c r="L334" i="17"/>
  <c r="F34" i="22"/>
  <c r="L913" i="17"/>
  <c r="I52" i="9"/>
  <c r="E22" i="24"/>
  <c r="L464" i="17"/>
  <c r="L224" i="17"/>
  <c r="I87" i="21"/>
  <c r="H24" i="22"/>
  <c r="I68" i="8"/>
  <c r="J39" i="20"/>
  <c r="BB12" i="20"/>
  <c r="BC12" i="20"/>
  <c r="BB14" i="20"/>
  <c r="BC14" i="20"/>
  <c r="BB13" i="20"/>
  <c r="BB11" i="20"/>
  <c r="L230" i="17"/>
  <c r="L262" i="17"/>
  <c r="U87" i="24"/>
  <c r="H19" i="22"/>
  <c r="L86" i="17"/>
  <c r="L802" i="17"/>
  <c r="U42" i="24"/>
  <c r="F243" i="2"/>
  <c r="F180" i="2"/>
  <c r="L823" i="17"/>
  <c r="L593" i="17"/>
  <c r="F17" i="24"/>
  <c r="I32" i="20"/>
  <c r="H23" i="22"/>
  <c r="J85" i="20"/>
  <c r="L344" i="17"/>
  <c r="L536" i="17"/>
  <c r="AG27" i="22"/>
  <c r="K878" i="17"/>
  <c r="L829" i="17"/>
  <c r="F184" i="2"/>
  <c r="J20" i="8"/>
  <c r="C57" i="9"/>
  <c r="C28" i="9"/>
  <c r="L947" i="17"/>
  <c r="K937" i="17"/>
  <c r="M843" i="17"/>
  <c r="M356" i="17"/>
  <c r="L356" i="17"/>
  <c r="C26" i="9"/>
  <c r="M947" i="17"/>
  <c r="K207" i="17"/>
  <c r="E115" i="2"/>
  <c r="E102" i="2"/>
  <c r="R65" i="8"/>
  <c r="J51" i="8"/>
  <c r="R28" i="9"/>
  <c r="J28" i="9"/>
  <c r="M1017" i="17"/>
  <c r="L955" i="17"/>
  <c r="K955" i="17"/>
  <c r="M717" i="17"/>
  <c r="M420" i="17"/>
  <c r="M324" i="17"/>
  <c r="Y191" i="2"/>
  <c r="G191" i="2"/>
  <c r="Y181" i="2"/>
  <c r="G181" i="2"/>
  <c r="F181" i="2"/>
  <c r="E127" i="2"/>
  <c r="R43" i="8"/>
  <c r="B9" i="8"/>
  <c r="B65" i="8"/>
  <c r="S65" i="8"/>
  <c r="B58" i="8"/>
  <c r="S58" i="8"/>
  <c r="B17" i="8"/>
  <c r="S17" i="8"/>
  <c r="R68" i="9"/>
  <c r="R67" i="9"/>
  <c r="C67" i="9"/>
  <c r="R66" i="9"/>
  <c r="I33" i="9"/>
  <c r="B12" i="9"/>
  <c r="S12" i="9"/>
  <c r="B9" i="9"/>
  <c r="M909" i="17"/>
  <c r="K867" i="17"/>
  <c r="M827" i="17"/>
  <c r="L803" i="17"/>
  <c r="M781" i="17"/>
  <c r="K506" i="17"/>
  <c r="E39" i="2"/>
  <c r="E75" i="2"/>
  <c r="M805" i="17"/>
  <c r="M789" i="17"/>
  <c r="K745" i="17"/>
  <c r="L729" i="17"/>
  <c r="K697" i="17"/>
  <c r="L475" i="17"/>
  <c r="K431" i="17"/>
  <c r="L293" i="17"/>
  <c r="B59" i="9"/>
  <c r="S59" i="9"/>
  <c r="E2" i="2"/>
  <c r="E107" i="2"/>
  <c r="K923" i="17"/>
  <c r="K875" i="17"/>
  <c r="K843" i="17"/>
  <c r="L741" i="17"/>
  <c r="K669" i="17"/>
  <c r="K462" i="17"/>
  <c r="K224" i="17"/>
  <c r="M721" i="17"/>
  <c r="M605" i="17"/>
  <c r="K554" i="17"/>
  <c r="K540" i="17"/>
  <c r="L407" i="17"/>
  <c r="M282" i="17"/>
  <c r="L531" i="17"/>
  <c r="M421" i="17"/>
  <c r="K388" i="17"/>
  <c r="K346" i="17"/>
  <c r="M271" i="17"/>
  <c r="L549" i="17"/>
  <c r="M512" i="17"/>
  <c r="K505" i="17"/>
  <c r="M498" i="17"/>
  <c r="L387" i="17"/>
  <c r="K206" i="17"/>
  <c r="K139" i="17"/>
  <c r="M47" i="17"/>
  <c r="M693" i="17"/>
  <c r="L561" i="17"/>
  <c r="M496" i="17"/>
  <c r="K451" i="17"/>
  <c r="K398" i="17"/>
  <c r="K338" i="17"/>
  <c r="K291" i="17"/>
  <c r="M184" i="17"/>
  <c r="K84" i="17"/>
  <c r="L311" i="17"/>
  <c r="K251" i="17"/>
  <c r="K239" i="17"/>
  <c r="L203" i="17"/>
  <c r="L169" i="17"/>
  <c r="K142" i="17"/>
  <c r="M60" i="17"/>
  <c r="M57" i="17"/>
  <c r="L577" i="17"/>
  <c r="K513" i="17"/>
  <c r="M504" i="17"/>
  <c r="L463" i="17"/>
  <c r="K412" i="17"/>
  <c r="M399" i="17"/>
  <c r="L315" i="17"/>
  <c r="M315" i="17"/>
  <c r="L215" i="17"/>
  <c r="M215" i="17"/>
  <c r="M130" i="17"/>
  <c r="K130" i="17"/>
  <c r="M91" i="17"/>
  <c r="R20" i="20"/>
  <c r="L459" i="17"/>
  <c r="K405" i="17"/>
  <c r="L331" i="17"/>
  <c r="M262" i="17"/>
  <c r="K242" i="17"/>
  <c r="M192" i="17"/>
  <c r="M163" i="17"/>
  <c r="M161" i="17"/>
  <c r="K87" i="17"/>
  <c r="K50" i="17"/>
  <c r="K18" i="17"/>
  <c r="AB6" i="20"/>
  <c r="AT6" i="20"/>
  <c r="K447" i="17"/>
  <c r="K436" i="17"/>
  <c r="K404" i="17"/>
  <c r="K349" i="17"/>
  <c r="M330" i="17"/>
  <c r="M298" i="17"/>
  <c r="L275" i="17"/>
  <c r="L261" i="17"/>
  <c r="K250" i="17"/>
  <c r="L163" i="17"/>
  <c r="K23" i="17"/>
  <c r="K6" i="17"/>
  <c r="J32" i="21"/>
  <c r="E18" i="22"/>
  <c r="E25" i="22"/>
  <c r="E29" i="22"/>
  <c r="M101" i="17"/>
  <c r="M133" i="17"/>
  <c r="I24" i="20"/>
  <c r="K19" i="17"/>
  <c r="M72" i="17"/>
  <c r="K83" i="17"/>
  <c r="L141" i="17"/>
  <c r="I87" i="20"/>
  <c r="L101" i="17"/>
  <c r="K141" i="17"/>
  <c r="M313" i="17"/>
  <c r="K225" i="17"/>
  <c r="K210" i="17"/>
  <c r="K199" i="17"/>
  <c r="K158" i="17"/>
  <c r="K115" i="17"/>
  <c r="M103" i="17"/>
  <c r="M88" i="17"/>
  <c r="M67" i="17"/>
  <c r="L43" i="17"/>
  <c r="L31" i="17"/>
  <c r="M14" i="17"/>
  <c r="R65" i="20"/>
  <c r="I43" i="20"/>
  <c r="R87" i="21"/>
  <c r="E5" i="22"/>
  <c r="C3" i="22"/>
  <c r="M126" i="17"/>
  <c r="L103" i="17"/>
  <c r="M26" i="17"/>
  <c r="E47" i="2"/>
  <c r="R89" i="20"/>
  <c r="R84" i="21"/>
  <c r="AV12" i="21"/>
  <c r="AU13" i="21"/>
  <c r="T12" i="21"/>
  <c r="P14" i="22"/>
  <c r="L111" i="17"/>
  <c r="L79" i="17"/>
  <c r="M34" i="17"/>
  <c r="E97" i="2"/>
  <c r="J74" i="20"/>
  <c r="R59" i="20"/>
  <c r="C10" i="20"/>
  <c r="C79" i="21"/>
  <c r="R78" i="21"/>
  <c r="C69" i="21"/>
  <c r="C65" i="21"/>
  <c r="C59" i="21"/>
  <c r="C44" i="21"/>
  <c r="C29" i="21"/>
  <c r="AU11" i="21"/>
  <c r="B76" i="21"/>
  <c r="S76" i="21"/>
  <c r="AA7" i="21"/>
  <c r="AR7" i="21"/>
  <c r="P13" i="22"/>
  <c r="E65" i="2"/>
  <c r="AV10" i="21"/>
  <c r="AX14" i="21"/>
  <c r="T10" i="21"/>
  <c r="AG16" i="22"/>
  <c r="Q2" i="24"/>
  <c r="A36" i="24"/>
  <c r="E88" i="2"/>
  <c r="E83" i="2"/>
  <c r="E18" i="2"/>
  <c r="E73" i="2"/>
  <c r="C3" i="24"/>
  <c r="E94" i="2"/>
  <c r="E84" i="2"/>
  <c r="E14" i="2"/>
  <c r="E38" i="2"/>
  <c r="M13" i="24"/>
  <c r="M15" i="24"/>
  <c r="M17" i="24"/>
  <c r="M10" i="24"/>
  <c r="N10" i="24"/>
  <c r="M8" i="24"/>
  <c r="E168" i="2"/>
  <c r="H66" i="8"/>
  <c r="J926" i="17"/>
  <c r="J187" i="17"/>
  <c r="J597" i="17"/>
  <c r="J951" i="17"/>
  <c r="H40" i="20"/>
  <c r="H57" i="21"/>
  <c r="J630" i="17"/>
  <c r="J778" i="17"/>
  <c r="H34" i="8"/>
  <c r="H42" i="20"/>
  <c r="H43" i="8"/>
  <c r="H12" i="9"/>
  <c r="F237" i="2"/>
  <c r="K991" i="17"/>
  <c r="M983" i="17"/>
  <c r="J983" i="17"/>
  <c r="K904" i="17"/>
  <c r="M892" i="17"/>
  <c r="K864" i="17"/>
  <c r="K848" i="17"/>
  <c r="M779" i="17"/>
  <c r="J761" i="17"/>
  <c r="K753" i="17"/>
  <c r="M750" i="17"/>
  <c r="M746" i="17"/>
  <c r="J742" i="17"/>
  <c r="K738" i="17"/>
  <c r="M734" i="17"/>
  <c r="M730" i="17"/>
  <c r="M726" i="17"/>
  <c r="L714" i="17"/>
  <c r="K534" i="17"/>
  <c r="Y254" i="2"/>
  <c r="G254" i="2"/>
  <c r="F248" i="2"/>
  <c r="F247" i="2"/>
  <c r="J948" i="17"/>
  <c r="J360" i="17"/>
  <c r="H25" i="9"/>
  <c r="J532" i="17"/>
  <c r="J613" i="17"/>
  <c r="F242" i="2"/>
  <c r="Y242" i="2"/>
  <c r="G242" i="2"/>
  <c r="F215" i="2"/>
  <c r="F212" i="2"/>
  <c r="H76" i="21"/>
  <c r="J610" i="17"/>
  <c r="J355" i="17"/>
  <c r="J763" i="17"/>
  <c r="J387" i="17"/>
  <c r="J629" i="17"/>
  <c r="J382" i="17"/>
  <c r="J249" i="17"/>
  <c r="J400" i="17"/>
  <c r="J944" i="17"/>
  <c r="J717" i="17"/>
  <c r="J366" i="17"/>
  <c r="J282" i="17"/>
  <c r="J905" i="17"/>
  <c r="J311" i="17"/>
  <c r="J259" i="17"/>
  <c r="J180" i="17"/>
  <c r="J167" i="17"/>
  <c r="J963" i="17"/>
  <c r="J174" i="17"/>
  <c r="J220" i="17"/>
  <c r="J132" i="17"/>
  <c r="H77" i="21"/>
  <c r="J168" i="17"/>
  <c r="J442" i="17"/>
  <c r="J454" i="17"/>
  <c r="J258" i="17"/>
  <c r="F288" i="2"/>
  <c r="Y288" i="2"/>
  <c r="G288" i="2"/>
  <c r="Y264" i="2"/>
  <c r="G264" i="2"/>
  <c r="F264" i="2"/>
  <c r="Y192" i="2"/>
  <c r="G192" i="2"/>
  <c r="B50" i="9"/>
  <c r="S50" i="9"/>
  <c r="B52" i="9"/>
  <c r="S52" i="9"/>
  <c r="B26" i="9"/>
  <c r="S26" i="9"/>
  <c r="F173" i="2"/>
  <c r="F245" i="2"/>
  <c r="F222" i="2"/>
  <c r="Y284" i="2"/>
  <c r="G284" i="2"/>
  <c r="Y231" i="2"/>
  <c r="G231" i="2"/>
  <c r="F224" i="2"/>
  <c r="E185" i="2"/>
  <c r="F226" i="2"/>
  <c r="E190" i="2"/>
  <c r="R9" i="8"/>
  <c r="E154" i="2"/>
  <c r="E153" i="2"/>
  <c r="C50" i="8"/>
  <c r="C33" i="8"/>
  <c r="B20" i="8"/>
  <c r="S20" i="8"/>
  <c r="Y194" i="2"/>
  <c r="G194" i="2"/>
  <c r="B11" i="8"/>
  <c r="S11" i="8"/>
  <c r="E164" i="2"/>
  <c r="C44" i="8"/>
  <c r="C20" i="9"/>
  <c r="E76" i="2"/>
  <c r="C25" i="9"/>
  <c r="C27" i="9"/>
  <c r="C21" i="20"/>
  <c r="C76" i="21"/>
  <c r="C64" i="21"/>
  <c r="AX10" i="21"/>
  <c r="AX12" i="21"/>
  <c r="M14" i="24"/>
  <c r="M9" i="24"/>
  <c r="B31" i="21"/>
  <c r="S31" i="21"/>
  <c r="C84" i="21"/>
  <c r="P27" i="22"/>
  <c r="P19" i="22"/>
  <c r="P7" i="22"/>
  <c r="M12" i="24"/>
  <c r="R85" i="21"/>
  <c r="AN16" i="21"/>
  <c r="AO16" i="21"/>
  <c r="R9" i="21"/>
  <c r="P33" i="22"/>
  <c r="P25" i="22"/>
  <c r="P17" i="22"/>
  <c r="D5" i="24"/>
  <c r="E39" i="24"/>
  <c r="L901" i="17"/>
  <c r="M901" i="17"/>
  <c r="J901" i="17"/>
  <c r="M897" i="17"/>
  <c r="K897" i="17"/>
  <c r="J897" i="17"/>
  <c r="K893" i="17"/>
  <c r="L893" i="17"/>
  <c r="M893" i="17"/>
  <c r="J893" i="17"/>
  <c r="M889" i="17"/>
  <c r="L889" i="17"/>
  <c r="K889" i="17"/>
  <c r="J889" i="17"/>
  <c r="K885" i="17"/>
  <c r="M885" i="17"/>
  <c r="L885" i="17"/>
  <c r="J885" i="17"/>
  <c r="K881" i="17"/>
  <c r="M881" i="17"/>
  <c r="L881" i="17"/>
  <c r="J877" i="17"/>
  <c r="M877" i="17"/>
  <c r="K877" i="17"/>
  <c r="L877" i="17"/>
  <c r="L873" i="17"/>
  <c r="M873" i="17"/>
  <c r="K873" i="17"/>
  <c r="K869" i="17"/>
  <c r="J869" i="17"/>
  <c r="M869" i="17"/>
  <c r="L865" i="17"/>
  <c r="K865" i="17"/>
  <c r="J865" i="17"/>
  <c r="M865" i="17"/>
  <c r="K861" i="17"/>
  <c r="L861" i="17"/>
  <c r="M861" i="17"/>
  <c r="M857" i="17"/>
  <c r="K857" i="17"/>
  <c r="J853" i="17"/>
  <c r="L853" i="17"/>
  <c r="M853" i="17"/>
  <c r="M849" i="17"/>
  <c r="L849" i="17"/>
  <c r="K849" i="17"/>
  <c r="L845" i="17"/>
  <c r="M845" i="17"/>
  <c r="K845" i="17"/>
  <c r="K838" i="17"/>
  <c r="M838" i="17"/>
  <c r="J838" i="17"/>
  <c r="M830" i="17"/>
  <c r="L830" i="17"/>
  <c r="J830" i="17"/>
  <c r="K830" i="17"/>
  <c r="M822" i="17"/>
  <c r="K822" i="17"/>
  <c r="L822" i="17"/>
  <c r="J822" i="17"/>
  <c r="M711" i="17"/>
  <c r="K711" i="17"/>
  <c r="L711" i="17"/>
  <c r="J711" i="17"/>
  <c r="M703" i="17"/>
  <c r="L703" i="17"/>
  <c r="K703" i="17"/>
  <c r="J703" i="17"/>
  <c r="K695" i="17"/>
  <c r="L687" i="17"/>
  <c r="K687" i="17"/>
  <c r="M679" i="17"/>
  <c r="L679" i="17"/>
  <c r="J679" i="17"/>
  <c r="M671" i="17"/>
  <c r="K671" i="17"/>
  <c r="L671" i="17"/>
  <c r="J671" i="17"/>
  <c r="L663" i="17"/>
  <c r="M663" i="17"/>
  <c r="K663" i="17"/>
  <c r="J663" i="17"/>
  <c r="L655" i="17"/>
  <c r="K655" i="17"/>
  <c r="M655" i="17"/>
  <c r="J655" i="17"/>
  <c r="K647" i="17"/>
  <c r="L647" i="17"/>
  <c r="L631" i="17"/>
  <c r="M631" i="17"/>
  <c r="M623" i="17"/>
  <c r="K615" i="17"/>
  <c r="K595" i="17"/>
  <c r="M595" i="17"/>
  <c r="M587" i="17"/>
  <c r="L587" i="17"/>
  <c r="K587" i="17"/>
  <c r="L579" i="17"/>
  <c r="K579" i="17"/>
  <c r="M579" i="17"/>
  <c r="M571" i="17"/>
  <c r="L571" i="17"/>
  <c r="J571" i="17"/>
  <c r="K571" i="17"/>
  <c r="L563" i="17"/>
  <c r="K563" i="17"/>
  <c r="M563" i="17"/>
  <c r="L555" i="17"/>
  <c r="M555" i="17"/>
  <c r="K555" i="17"/>
  <c r="M539" i="17"/>
  <c r="K539" i="17"/>
  <c r="J539" i="17"/>
  <c r="L539" i="17"/>
  <c r="AB32" i="24"/>
  <c r="K43" i="24"/>
  <c r="AB38" i="24"/>
  <c r="AH37" i="24"/>
  <c r="AA59" i="24"/>
  <c r="AA71" i="24"/>
  <c r="AA38" i="24"/>
  <c r="G46" i="24"/>
  <c r="Z76" i="24"/>
  <c r="AG40" i="24"/>
  <c r="Y82" i="24"/>
  <c r="AH43" i="24"/>
  <c r="AB31" i="24"/>
  <c r="AH69" i="24"/>
  <c r="AG56" i="24"/>
  <c r="R23" i="24"/>
  <c r="S23" i="24"/>
  <c r="AA26" i="24"/>
  <c r="AH35" i="24"/>
  <c r="Z44" i="24"/>
  <c r="R56" i="24"/>
  <c r="AH55" i="24"/>
  <c r="AB64" i="24"/>
  <c r="Y86" i="24"/>
  <c r="Y47" i="24"/>
  <c r="AG38" i="24"/>
  <c r="Y69" i="24"/>
  <c r="R17" i="24"/>
  <c r="S17" i="24"/>
  <c r="AG25" i="24"/>
  <c r="AG28" i="24"/>
  <c r="Z70" i="24"/>
  <c r="D42" i="24"/>
  <c r="Z72" i="24"/>
  <c r="AB54" i="24"/>
  <c r="AA65" i="24"/>
  <c r="R24" i="24"/>
  <c r="S24" i="24"/>
  <c r="R32" i="24"/>
  <c r="S32" i="24"/>
  <c r="Z40" i="24"/>
  <c r="AB46" i="24"/>
  <c r="AH60" i="24"/>
  <c r="AG66" i="24"/>
  <c r="Z56" i="24"/>
  <c r="Y78" i="24"/>
  <c r="AG58" i="24"/>
  <c r="J43" i="24"/>
  <c r="AH23" i="24"/>
  <c r="B45" i="24"/>
  <c r="AB56" i="24"/>
  <c r="AH57" i="24"/>
  <c r="R20" i="24"/>
  <c r="S20" i="24"/>
  <c r="Z54" i="24"/>
  <c r="AA66" i="24"/>
  <c r="Y59" i="24"/>
  <c r="Z80" i="24"/>
  <c r="L43" i="24"/>
  <c r="AH30" i="24"/>
  <c r="AH24" i="24"/>
  <c r="Z25" i="24"/>
  <c r="AL13" i="22"/>
  <c r="N9" i="24"/>
  <c r="J881" i="17"/>
  <c r="AB82" i="24"/>
  <c r="AQ69" i="9"/>
  <c r="L897" i="17"/>
  <c r="N15" i="24"/>
  <c r="BA83" i="9"/>
  <c r="F41" i="24"/>
  <c r="J46" i="24"/>
  <c r="Y250" i="2"/>
  <c r="G250" i="2"/>
  <c r="F250" i="2"/>
  <c r="L834" i="17"/>
  <c r="M834" i="17"/>
  <c r="J834" i="17"/>
  <c r="K834" i="17"/>
  <c r="L826" i="17"/>
  <c r="K826" i="17"/>
  <c r="J826" i="17"/>
  <c r="M826" i="17"/>
  <c r="K818" i="17"/>
  <c r="M818" i="17"/>
  <c r="L818" i="17"/>
  <c r="K707" i="17"/>
  <c r="M707" i="17"/>
  <c r="L707" i="17"/>
  <c r="J707" i="17"/>
  <c r="K699" i="17"/>
  <c r="L699" i="17"/>
  <c r="J699" i="17"/>
  <c r="M699" i="17"/>
  <c r="M691" i="17"/>
  <c r="K691" i="17"/>
  <c r="M683" i="17"/>
  <c r="K683" i="17"/>
  <c r="L683" i="17"/>
  <c r="M675" i="17"/>
  <c r="K675" i="17"/>
  <c r="L675" i="17"/>
  <c r="L667" i="17"/>
  <c r="K667" i="17"/>
  <c r="J667" i="17"/>
  <c r="L659" i="17"/>
  <c r="M659" i="17"/>
  <c r="J659" i="17"/>
  <c r="K659" i="17"/>
  <c r="K643" i="17"/>
  <c r="M643" i="17"/>
  <c r="J627" i="17"/>
  <c r="M619" i="17"/>
  <c r="M611" i="17"/>
  <c r="M607" i="17"/>
  <c r="L607" i="17"/>
  <c r="J607" i="17"/>
  <c r="K607" i="17"/>
  <c r="M599" i="17"/>
  <c r="L599" i="17"/>
  <c r="K599" i="17"/>
  <c r="L591" i="17"/>
  <c r="K591" i="17"/>
  <c r="M591" i="17"/>
  <c r="K583" i="17"/>
  <c r="L583" i="17"/>
  <c r="M583" i="17"/>
  <c r="K575" i="17"/>
  <c r="M575" i="17"/>
  <c r="J575" i="17"/>
  <c r="M567" i="17"/>
  <c r="L567" i="17"/>
  <c r="J567" i="17"/>
  <c r="K567" i="17"/>
  <c r="L559" i="17"/>
  <c r="M559" i="17"/>
  <c r="K559" i="17"/>
  <c r="J559" i="17"/>
  <c r="K551" i="17"/>
  <c r="L551" i="17"/>
  <c r="M551" i="17"/>
  <c r="J551" i="17"/>
  <c r="L547" i="17"/>
  <c r="J547" i="17"/>
  <c r="K547" i="17"/>
  <c r="M543" i="17"/>
  <c r="L543" i="17"/>
  <c r="K543" i="17"/>
  <c r="J543" i="17"/>
  <c r="M535" i="17"/>
  <c r="L535" i="17"/>
  <c r="J535" i="17"/>
  <c r="J86" i="20"/>
  <c r="I86" i="20"/>
  <c r="J1041" i="17"/>
  <c r="U77" i="24"/>
  <c r="AQ93" i="8"/>
  <c r="T79" i="24"/>
  <c r="M1047" i="17"/>
  <c r="X53" i="24"/>
  <c r="W66" i="24"/>
  <c r="BC11" i="20"/>
  <c r="I5" i="22"/>
  <c r="J587" i="17"/>
  <c r="AT91" i="9"/>
  <c r="AH47" i="24"/>
  <c r="AG22" i="24"/>
  <c r="AR79" i="8"/>
  <c r="L575" i="17"/>
  <c r="L691" i="17"/>
  <c r="M667" i="17"/>
  <c r="L869" i="17"/>
  <c r="M695" i="17"/>
  <c r="L1052" i="17"/>
  <c r="F47" i="24"/>
  <c r="K679" i="17"/>
  <c r="L595" i="17"/>
  <c r="AR99" i="8"/>
  <c r="K535" i="17"/>
  <c r="B60" i="8"/>
  <c r="S60" i="8"/>
  <c r="B44" i="8"/>
  <c r="S44" i="8"/>
  <c r="B28" i="8"/>
  <c r="S28" i="8"/>
  <c r="B12" i="8"/>
  <c r="S12" i="8"/>
  <c r="B67" i="8"/>
  <c r="S67" i="8"/>
  <c r="B35" i="8"/>
  <c r="B51" i="8"/>
  <c r="S51" i="8"/>
  <c r="B25" i="8"/>
  <c r="S25" i="8"/>
  <c r="B57" i="8"/>
  <c r="S57" i="8"/>
  <c r="B41" i="8"/>
  <c r="S41" i="8"/>
  <c r="B18" i="8"/>
  <c r="S18" i="8"/>
  <c r="B66" i="8"/>
  <c r="S66" i="8"/>
  <c r="B33" i="8"/>
  <c r="S33" i="8"/>
  <c r="B10" i="8"/>
  <c r="B52" i="8"/>
  <c r="S52" i="8"/>
  <c r="B34" i="8"/>
  <c r="S34" i="8"/>
  <c r="B49" i="8"/>
  <c r="S49" i="8"/>
  <c r="B26" i="8"/>
  <c r="S26" i="8"/>
  <c r="B27" i="8"/>
  <c r="S27" i="8"/>
  <c r="B68" i="8"/>
  <c r="S68" i="8"/>
  <c r="G4" i="9"/>
  <c r="K805" i="17"/>
  <c r="J805" i="17"/>
  <c r="M793" i="17"/>
  <c r="K793" i="17"/>
  <c r="K786" i="17"/>
  <c r="J786" i="17"/>
  <c r="M786" i="17"/>
  <c r="K782" i="17"/>
  <c r="M782" i="17"/>
  <c r="L782" i="17"/>
  <c r="K778" i="17"/>
  <c r="L778" i="17"/>
  <c r="K770" i="17"/>
  <c r="M770" i="17"/>
  <c r="L770" i="17"/>
  <c r="H64" i="21"/>
  <c r="I11" i="21"/>
  <c r="B9" i="21"/>
  <c r="B29" i="21"/>
  <c r="S29" i="21"/>
  <c r="B40" i="21"/>
  <c r="S40" i="21"/>
  <c r="B54" i="21"/>
  <c r="S54" i="21"/>
  <c r="B65" i="21"/>
  <c r="S65" i="21"/>
  <c r="B74" i="21"/>
  <c r="B85" i="21"/>
  <c r="S85" i="21"/>
  <c r="B11" i="21"/>
  <c r="B30" i="21"/>
  <c r="S30" i="21"/>
  <c r="B39" i="21"/>
  <c r="S39" i="21"/>
  <c r="B59" i="21"/>
  <c r="S59" i="21"/>
  <c r="B68" i="21"/>
  <c r="S68" i="21"/>
  <c r="B86" i="21"/>
  <c r="S86" i="21"/>
  <c r="B12" i="21"/>
  <c r="S12" i="21"/>
  <c r="B24" i="21"/>
  <c r="S24" i="21"/>
  <c r="B69" i="21"/>
  <c r="S69" i="21"/>
  <c r="B21" i="21"/>
  <c r="S21" i="21"/>
  <c r="B32" i="21"/>
  <c r="S32" i="21"/>
  <c r="B55" i="21"/>
  <c r="S55" i="21"/>
  <c r="B64" i="21"/>
  <c r="S64" i="21"/>
  <c r="B79" i="21"/>
  <c r="S79" i="21"/>
  <c r="B88" i="21"/>
  <c r="S88" i="21"/>
  <c r="B58" i="21"/>
  <c r="S58" i="21"/>
  <c r="B13" i="21"/>
  <c r="S13" i="21"/>
  <c r="B23" i="21"/>
  <c r="S23" i="21"/>
  <c r="B41" i="21"/>
  <c r="S41" i="21"/>
  <c r="B84" i="21"/>
  <c r="S84" i="21"/>
  <c r="B14" i="21"/>
  <c r="S14" i="21"/>
  <c r="B44" i="21"/>
  <c r="S44" i="21"/>
  <c r="B43" i="21"/>
  <c r="S43" i="21"/>
  <c r="B66" i="21"/>
  <c r="S66" i="21"/>
  <c r="B20" i="21"/>
  <c r="B78" i="21"/>
  <c r="S78" i="21"/>
  <c r="B19" i="21"/>
  <c r="B10" i="21"/>
  <c r="S10" i="21"/>
  <c r="B75" i="21"/>
  <c r="S75" i="21"/>
  <c r="B89" i="21"/>
  <c r="S89" i="21"/>
  <c r="B34" i="21"/>
  <c r="S34" i="21"/>
  <c r="B33" i="21"/>
  <c r="S33" i="21"/>
  <c r="B87" i="21"/>
  <c r="S87" i="21"/>
  <c r="B57" i="21"/>
  <c r="S57" i="21"/>
  <c r="B22" i="21"/>
  <c r="S22" i="21"/>
  <c r="H4" i="21"/>
  <c r="F7" i="21"/>
  <c r="BB8" i="21"/>
  <c r="G4" i="21"/>
  <c r="F18" i="22"/>
  <c r="AG18" i="22"/>
  <c r="H18" i="22"/>
  <c r="D18" i="22"/>
  <c r="H12" i="22"/>
  <c r="F12" i="22"/>
  <c r="AG12" i="22"/>
  <c r="E12" i="22"/>
  <c r="G12" i="22"/>
  <c r="D12" i="22"/>
  <c r="F7" i="22"/>
  <c r="H7" i="22"/>
  <c r="AG7" i="22"/>
  <c r="E7" i="22"/>
  <c r="G7" i="22"/>
  <c r="B67" i="21"/>
  <c r="S67" i="21"/>
  <c r="B36" i="8"/>
  <c r="S36" i="8"/>
  <c r="J935" i="17"/>
  <c r="J825" i="17"/>
  <c r="J186" i="17"/>
  <c r="J794" i="17"/>
  <c r="H56" i="21"/>
  <c r="J8" i="17"/>
  <c r="J348" i="17"/>
  <c r="J577" i="17"/>
  <c r="J222" i="17"/>
  <c r="J51" i="17"/>
  <c r="J16" i="17"/>
  <c r="J327" i="17"/>
  <c r="J18" i="17"/>
  <c r="J383" i="17"/>
  <c r="J482" i="17"/>
  <c r="J747" i="17"/>
  <c r="J777" i="17"/>
  <c r="J407" i="17"/>
  <c r="J721" i="17"/>
  <c r="J843" i="17"/>
  <c r="J770" i="17"/>
  <c r="J32" i="17"/>
  <c r="H69" i="20"/>
  <c r="J244" i="17"/>
  <c r="H76" i="20"/>
  <c r="H77" i="20"/>
  <c r="J161" i="17"/>
  <c r="J395" i="17"/>
  <c r="J351" i="17"/>
  <c r="J565" i="17"/>
  <c r="J102" i="17"/>
  <c r="J715" i="17"/>
  <c r="J419" i="17"/>
  <c r="J863" i="17"/>
  <c r="J811" i="17"/>
  <c r="J947" i="17"/>
  <c r="J650" i="17"/>
  <c r="J878" i="17"/>
  <c r="J298" i="17"/>
  <c r="D32" i="22"/>
  <c r="J530" i="17"/>
  <c r="J462" i="17"/>
  <c r="J785" i="17"/>
  <c r="J573" i="17"/>
  <c r="J171" i="17"/>
  <c r="H84" i="20"/>
  <c r="J46" i="17"/>
  <c r="J289" i="17"/>
  <c r="J488" i="17"/>
  <c r="J379" i="17"/>
  <c r="J164" i="17"/>
  <c r="L534" i="17"/>
  <c r="M714" i="17"/>
  <c r="K726" i="17"/>
  <c r="K734" i="17"/>
  <c r="M742" i="17"/>
  <c r="L750" i="17"/>
  <c r="J765" i="17"/>
  <c r="K783" i="17"/>
  <c r="J868" i="17"/>
  <c r="L880" i="17"/>
  <c r="L983" i="17"/>
  <c r="M991" i="17"/>
  <c r="K999" i="17"/>
  <c r="J408" i="17"/>
  <c r="J940" i="17"/>
  <c r="H26" i="8"/>
  <c r="J806" i="17"/>
  <c r="D32" i="24"/>
  <c r="H58" i="21"/>
  <c r="J906" i="17"/>
  <c r="D13" i="24"/>
  <c r="D8" i="22"/>
  <c r="J962" i="17"/>
  <c r="J274" i="17"/>
  <c r="H39" i="20"/>
  <c r="J325" i="17"/>
  <c r="J972" i="17"/>
  <c r="J464" i="17"/>
  <c r="H68" i="21"/>
  <c r="J642" i="17"/>
  <c r="D29" i="22"/>
  <c r="H42" i="8"/>
  <c r="J536" i="17"/>
  <c r="J982" i="17"/>
  <c r="H9" i="9"/>
  <c r="J842" i="17"/>
  <c r="J593" i="17"/>
  <c r="H34" i="9"/>
  <c r="J993" i="17"/>
  <c r="J741" i="17"/>
  <c r="J887" i="17"/>
  <c r="J343" i="17"/>
  <c r="J537" i="17"/>
  <c r="J285" i="17"/>
  <c r="J470" i="17"/>
  <c r="J396" i="17"/>
  <c r="J117" i="17"/>
  <c r="J43" i="17"/>
  <c r="J91" i="17"/>
  <c r="H14" i="21"/>
  <c r="H51" i="8"/>
  <c r="H28" i="9"/>
  <c r="J990" i="17"/>
  <c r="J370" i="17"/>
  <c r="J392" i="17"/>
  <c r="J134" i="17"/>
  <c r="J952" i="17"/>
  <c r="J412" i="17"/>
  <c r="J481" i="17"/>
  <c r="J527" i="17"/>
  <c r="J1006" i="17"/>
  <c r="K44" i="17"/>
  <c r="K112" i="17"/>
  <c r="I75" i="20"/>
  <c r="L71" i="17"/>
  <c r="J210" i="17"/>
  <c r="I58" i="21"/>
  <c r="M24" i="17"/>
  <c r="K37" i="17"/>
  <c r="K55" i="17"/>
  <c r="K91" i="17"/>
  <c r="L105" i="17"/>
  <c r="M153" i="17"/>
  <c r="K174" i="17"/>
  <c r="M200" i="17"/>
  <c r="M231" i="17"/>
  <c r="L265" i="17"/>
  <c r="M321" i="17"/>
  <c r="K140" i="17"/>
  <c r="M64" i="17"/>
  <c r="I77" i="20"/>
  <c r="K14" i="17"/>
  <c r="I22" i="20"/>
  <c r="M173" i="17"/>
  <c r="M5" i="17"/>
  <c r="E34" i="22"/>
  <c r="E23" i="22"/>
  <c r="U45" i="24"/>
  <c r="K10" i="17"/>
  <c r="M25" i="17"/>
  <c r="M128" i="17"/>
  <c r="J170" i="17"/>
  <c r="M223" i="17"/>
  <c r="K261" i="17"/>
  <c r="K308" i="17"/>
  <c r="K351" i="17"/>
  <c r="K406" i="17"/>
  <c r="L467" i="17"/>
  <c r="M18" i="17"/>
  <c r="K74" i="17"/>
  <c r="M89" i="17"/>
  <c r="K175" i="17"/>
  <c r="K332" i="17"/>
  <c r="M418" i="17"/>
  <c r="L99" i="17"/>
  <c r="K154" i="17"/>
  <c r="L243" i="17"/>
  <c r="L335" i="17"/>
  <c r="L379" i="17"/>
  <c r="K443" i="17"/>
  <c r="J484" i="17"/>
  <c r="M536" i="17"/>
  <c r="K60" i="17"/>
  <c r="K159" i="17"/>
  <c r="M234" i="17"/>
  <c r="L251" i="17"/>
  <c r="K323" i="17"/>
  <c r="K184" i="17"/>
  <c r="M338" i="17"/>
  <c r="K439" i="17"/>
  <c r="K489" i="17"/>
  <c r="K602" i="17"/>
  <c r="K705" i="17"/>
  <c r="L139" i="17"/>
  <c r="J254" i="17"/>
  <c r="K301" i="17"/>
  <c r="M419" i="17"/>
  <c r="M471" i="17"/>
  <c r="L505" i="17"/>
  <c r="K557" i="17"/>
  <c r="K186" i="17"/>
  <c r="M346" i="17"/>
  <c r="K466" i="17"/>
  <c r="L537" i="17"/>
  <c r="K596" i="17"/>
  <c r="L755" i="17"/>
  <c r="K303" i="17"/>
  <c r="K397" i="17"/>
  <c r="M499" i="17"/>
  <c r="M540" i="17"/>
  <c r="M613" i="17"/>
  <c r="J831" i="17"/>
  <c r="J333" i="17"/>
  <c r="K645" i="17"/>
  <c r="M701" i="17"/>
  <c r="L811" i="17"/>
  <c r="J875" i="17"/>
  <c r="L979" i="17"/>
  <c r="K293" i="17"/>
  <c r="K475" i="17"/>
  <c r="K755" i="17"/>
  <c r="L805" i="17"/>
  <c r="L933" i="17"/>
  <c r="K585" i="17"/>
  <c r="M763" i="17"/>
  <c r="K803" i="17"/>
  <c r="M891" i="17"/>
  <c r="B50" i="8"/>
  <c r="S50" i="8"/>
  <c r="J50" i="8"/>
  <c r="L997" i="17"/>
  <c r="M211" i="17"/>
  <c r="M797" i="17"/>
  <c r="K883" i="17"/>
  <c r="K1009" i="17"/>
  <c r="J10" i="8"/>
  <c r="K839" i="17"/>
  <c r="I57" i="9"/>
  <c r="J866" i="17"/>
  <c r="L504" i="17"/>
  <c r="J76" i="21"/>
  <c r="I13" i="20"/>
  <c r="L177" i="17"/>
  <c r="J20" i="20"/>
  <c r="J43" i="21"/>
  <c r="J49" i="9"/>
  <c r="J57" i="21"/>
  <c r="J14" i="20"/>
  <c r="V81" i="24"/>
  <c r="I33" i="20"/>
  <c r="L496" i="17"/>
  <c r="I26" i="9"/>
  <c r="L665" i="17"/>
  <c r="L78" i="17"/>
  <c r="L590" i="17"/>
  <c r="V47" i="24"/>
  <c r="I52" i="8"/>
  <c r="K964" i="17"/>
  <c r="L34" i="17"/>
  <c r="L290" i="17"/>
  <c r="L554" i="17"/>
  <c r="L854" i="17"/>
  <c r="E18" i="24"/>
  <c r="AS91" i="8"/>
  <c r="L981" i="17"/>
  <c r="M778" i="17"/>
  <c r="F33" i="24"/>
  <c r="L284" i="17"/>
  <c r="L694" i="17"/>
  <c r="AG21" i="22"/>
  <c r="AT77" i="8"/>
  <c r="K677" i="17"/>
  <c r="L816" i="17"/>
  <c r="J58" i="20"/>
  <c r="AS89" i="8"/>
  <c r="AP78" i="9"/>
  <c r="K510" i="17"/>
  <c r="T43" i="24"/>
  <c r="G18" i="22"/>
  <c r="AS100" i="8"/>
  <c r="AP83" i="9"/>
  <c r="M944" i="17"/>
  <c r="L793" i="17"/>
  <c r="K542" i="17"/>
  <c r="M924" i="17"/>
  <c r="M323" i="17"/>
  <c r="M823" i="17"/>
  <c r="L383" i="17"/>
  <c r="K624" i="17"/>
  <c r="L147" i="17"/>
  <c r="M405" i="17"/>
  <c r="M494" i="17"/>
  <c r="K1038" i="17"/>
  <c r="M236" i="17"/>
  <c r="J65" i="8"/>
  <c r="B19" i="8"/>
  <c r="S19" i="8"/>
  <c r="AF11" i="9"/>
  <c r="AE11" i="9"/>
  <c r="J912" i="17"/>
  <c r="K912" i="17"/>
  <c r="M809" i="17"/>
  <c r="L809" i="17"/>
  <c r="K809" i="17"/>
  <c r="J809" i="17"/>
  <c r="L801" i="17"/>
  <c r="K801" i="17"/>
  <c r="J801" i="17"/>
  <c r="M774" i="17"/>
  <c r="L774" i="17"/>
  <c r="K774" i="17"/>
  <c r="J54" i="20"/>
  <c r="I54" i="20"/>
  <c r="H54" i="20"/>
  <c r="I65" i="21"/>
  <c r="L1013" i="17"/>
  <c r="J1031" i="17"/>
  <c r="L751" i="17"/>
  <c r="M982" i="17"/>
  <c r="K1005" i="17"/>
  <c r="M1008" i="17"/>
  <c r="M1011" i="17"/>
  <c r="AT84" i="9"/>
  <c r="AS88" i="9"/>
  <c r="AS74" i="8"/>
  <c r="AQ75" i="8"/>
  <c r="AT76" i="8"/>
  <c r="AR100" i="8"/>
  <c r="J76" i="20"/>
  <c r="M811" i="17"/>
  <c r="K814" i="17"/>
  <c r="L817" i="17"/>
  <c r="K903" i="17"/>
  <c r="K917" i="17"/>
  <c r="I50" i="9"/>
  <c r="AS81" i="8"/>
  <c r="M1058" i="17"/>
  <c r="V70" i="24"/>
  <c r="J12" i="20"/>
  <c r="E19" i="24"/>
  <c r="I85" i="21"/>
  <c r="L488" i="17"/>
  <c r="L360" i="17"/>
  <c r="L232" i="17"/>
  <c r="L104" i="17"/>
  <c r="X82" i="24"/>
  <c r="I64" i="20"/>
  <c r="U44" i="24"/>
  <c r="L456" i="17"/>
  <c r="L328" i="17"/>
  <c r="L200" i="17"/>
  <c r="L72" i="17"/>
  <c r="J86" i="21"/>
  <c r="H25" i="22"/>
  <c r="H8" i="22"/>
  <c r="U80" i="24"/>
  <c r="X48" i="24"/>
  <c r="I68" i="21"/>
  <c r="U74" i="24"/>
  <c r="X58" i="24"/>
  <c r="F21" i="24"/>
  <c r="I42" i="8"/>
  <c r="J25" i="9"/>
  <c r="M963" i="17"/>
  <c r="K490" i="17"/>
  <c r="M353" i="17"/>
  <c r="M385" i="17"/>
  <c r="M417" i="17"/>
  <c r="M449" i="17"/>
  <c r="J42" i="8"/>
  <c r="J27" i="9"/>
  <c r="L392" i="17"/>
  <c r="L136" i="17"/>
  <c r="F28" i="22"/>
  <c r="X73" i="24"/>
  <c r="AG9" i="22"/>
  <c r="W70" i="24"/>
  <c r="U47" i="24"/>
  <c r="J35" i="9"/>
  <c r="L963" i="17"/>
  <c r="M490" i="17"/>
  <c r="M369" i="17"/>
  <c r="M409" i="17"/>
  <c r="M457" i="17"/>
  <c r="J31" i="21"/>
  <c r="M19" i="17"/>
  <c r="K35" i="17"/>
  <c r="M73" i="17"/>
  <c r="K143" i="17"/>
  <c r="L205" i="17"/>
  <c r="K228" i="17"/>
  <c r="K287" i="17"/>
  <c r="K313" i="17"/>
  <c r="K345" i="17"/>
  <c r="K377" i="17"/>
  <c r="K409" i="17"/>
  <c r="K441" i="17"/>
  <c r="K473" i="17"/>
  <c r="M503" i="17"/>
  <c r="K1024" i="17"/>
  <c r="K1028" i="17"/>
  <c r="K1032" i="17"/>
  <c r="K1036" i="17"/>
  <c r="K1040" i="17"/>
  <c r="K1044" i="17"/>
  <c r="K1048" i="17"/>
  <c r="K1052" i="17"/>
  <c r="K1056" i="17"/>
  <c r="K1060" i="17"/>
  <c r="X52" i="24"/>
  <c r="K15" i="17"/>
  <c r="K32" i="17"/>
  <c r="L51" i="17"/>
  <c r="M71" i="17"/>
  <c r="M113" i="17"/>
  <c r="L125" i="17"/>
  <c r="K146" i="17"/>
  <c r="M167" i="17"/>
  <c r="M208" i="17"/>
  <c r="L221" i="17"/>
  <c r="M255" i="17"/>
  <c r="M268" i="17"/>
  <c r="L297" i="17"/>
  <c r="M317" i="17"/>
  <c r="K336" i="17"/>
  <c r="M359" i="17"/>
  <c r="K369" i="17"/>
  <c r="M392" i="17"/>
  <c r="M403" i="17"/>
  <c r="L425" i="17"/>
  <c r="M445" i="17"/>
  <c r="K464" i="17"/>
  <c r="M478" i="17"/>
  <c r="L487" i="17"/>
  <c r="M501" i="17"/>
  <c r="M510" i="17"/>
  <c r="L519" i="17"/>
  <c r="K71" i="17"/>
  <c r="M95" i="17"/>
  <c r="K134" i="17"/>
  <c r="K191" i="17"/>
  <c r="K229" i="17"/>
  <c r="L289" i="17"/>
  <c r="M310" i="17"/>
  <c r="K322" i="17"/>
  <c r="L345" i="17"/>
  <c r="L359" i="17"/>
  <c r="M376" i="17"/>
  <c r="K393" i="17"/>
  <c r="L413" i="17"/>
  <c r="M427" i="17"/>
  <c r="K446" i="17"/>
  <c r="M460" i="17"/>
  <c r="K485" i="17"/>
  <c r="K502" i="17"/>
  <c r="M524" i="17"/>
  <c r="M636" i="17"/>
  <c r="M652" i="17"/>
  <c r="M700" i="17"/>
  <c r="K722" i="17"/>
  <c r="K79" i="17"/>
  <c r="M97" i="17"/>
  <c r="M116" i="17"/>
  <c r="K180" i="17"/>
  <c r="M193" i="17"/>
  <c r="K222" i="17"/>
  <c r="K256" i="17"/>
  <c r="M269" i="17"/>
  <c r="L281" i="17"/>
  <c r="K294" i="17"/>
  <c r="K321" i="17"/>
  <c r="K24" i="17"/>
  <c r="K167" i="17"/>
  <c r="M225" i="17"/>
  <c r="M280" i="17"/>
  <c r="L327" i="17"/>
  <c r="M350" i="17"/>
  <c r="K392" i="17"/>
  <c r="K418" i="17"/>
  <c r="L441" i="17"/>
  <c r="K458" i="17"/>
  <c r="K478" i="17"/>
  <c r="K511" i="17"/>
  <c r="K600" i="17"/>
  <c r="M642" i="17"/>
  <c r="K662" i="17"/>
  <c r="M702" i="17"/>
  <c r="K719" i="17"/>
  <c r="M735" i="17"/>
  <c r="M11" i="17"/>
  <c r="K188" i="17"/>
  <c r="M235" i="17"/>
  <c r="K296" i="17"/>
  <c r="M331" i="17"/>
  <c r="K359" i="17"/>
  <c r="L377" i="17"/>
  <c r="K394" i="17"/>
  <c r="L437" i="17"/>
  <c r="L455" i="17"/>
  <c r="K487" i="17"/>
  <c r="L501" i="17"/>
  <c r="K527" i="17"/>
  <c r="K568" i="17"/>
  <c r="M582" i="17"/>
  <c r="M598" i="17"/>
  <c r="K622" i="17"/>
  <c r="M630" i="17"/>
  <c r="K654" i="17"/>
  <c r="M114" i="17"/>
  <c r="K290" i="17"/>
  <c r="K353" i="17"/>
  <c r="K417" i="17"/>
  <c r="K476" i="17"/>
  <c r="M507" i="17"/>
  <c r="K526" i="17"/>
  <c r="L541" i="17"/>
  <c r="M557" i="17"/>
  <c r="K661" i="17"/>
  <c r="K678" i="17"/>
  <c r="M722" i="17"/>
  <c r="M737" i="17"/>
  <c r="M798" i="17"/>
  <c r="M807" i="17"/>
  <c r="K820" i="17"/>
  <c r="M839" i="17"/>
  <c r="M855" i="17"/>
  <c r="M871" i="17"/>
  <c r="M887" i="17"/>
  <c r="M902" i="17"/>
  <c r="M926" i="17"/>
  <c r="M935" i="17"/>
  <c r="M311" i="17"/>
  <c r="M340" i="17"/>
  <c r="K384" i="17"/>
  <c r="K448" i="17"/>
  <c r="M481" i="17"/>
  <c r="K525" i="17"/>
  <c r="AP94" i="8"/>
  <c r="AG19" i="22"/>
  <c r="T57" i="24"/>
  <c r="L552" i="17"/>
  <c r="L296" i="17"/>
  <c r="L40" i="17"/>
  <c r="F21" i="22"/>
  <c r="W67" i="24"/>
  <c r="I40" i="20"/>
  <c r="X83" i="24"/>
  <c r="U66" i="24"/>
  <c r="X42" i="24"/>
  <c r="I65" i="8"/>
  <c r="I25" i="9"/>
  <c r="K963" i="17"/>
  <c r="L490" i="17"/>
  <c r="M377" i="17"/>
  <c r="M425" i="17"/>
  <c r="M465" i="17"/>
  <c r="I89" i="20"/>
  <c r="M7" i="17"/>
  <c r="M36" i="17"/>
  <c r="M86" i="17"/>
  <c r="M146" i="17"/>
  <c r="K166" i="17"/>
  <c r="M210" i="17"/>
  <c r="L233" i="17"/>
  <c r="L277" i="17"/>
  <c r="M304" i="17"/>
  <c r="M336" i="17"/>
  <c r="M368" i="17"/>
  <c r="M400" i="17"/>
  <c r="M432" i="17"/>
  <c r="M464" i="17"/>
  <c r="M479" i="17"/>
  <c r="M511" i="17"/>
  <c r="K1021" i="17"/>
  <c r="K1025" i="17"/>
  <c r="K1029" i="17"/>
  <c r="K1033" i="17"/>
  <c r="K1037" i="17"/>
  <c r="K1041" i="17"/>
  <c r="K1045" i="17"/>
  <c r="K1049" i="17"/>
  <c r="K1053" i="17"/>
  <c r="K1057" i="17"/>
  <c r="K1061" i="17"/>
  <c r="U61" i="24"/>
  <c r="M16" i="17"/>
  <c r="K39" i="17"/>
  <c r="L59" i="17"/>
  <c r="K86" i="17"/>
  <c r="M115" i="17"/>
  <c r="M127" i="17"/>
  <c r="M147" i="17"/>
  <c r="M177" i="17"/>
  <c r="K213" i="17"/>
  <c r="K231" i="17"/>
  <c r="K278" i="17"/>
  <c r="K304" i="17"/>
  <c r="M327" i="17"/>
  <c r="K337" i="17"/>
  <c r="M360" i="17"/>
  <c r="M371" i="17"/>
  <c r="L393" i="17"/>
  <c r="M413" i="17"/>
  <c r="K432" i="17"/>
  <c r="M455" i="17"/>
  <c r="K465" i="17"/>
  <c r="L479" i="17"/>
  <c r="M493" i="17"/>
  <c r="M502" i="17"/>
  <c r="L511" i="17"/>
  <c r="M525" i="17"/>
  <c r="L83" i="17"/>
  <c r="M105" i="17"/>
  <c r="M148" i="17"/>
  <c r="M204" i="17"/>
  <c r="M233" i="17"/>
  <c r="K257" i="17"/>
  <c r="L295" i="17"/>
  <c r="M312" i="17"/>
  <c r="K329" i="17"/>
  <c r="L349" i="17"/>
  <c r="M363" i="17"/>
  <c r="K382" i="17"/>
  <c r="M396" i="17"/>
  <c r="K416" i="17"/>
  <c r="K435" i="17"/>
  <c r="M447" i="17"/>
  <c r="M469" i="17"/>
  <c r="K486" i="17"/>
  <c r="M508" i="17"/>
  <c r="M542" i="17"/>
  <c r="M574" i="17"/>
  <c r="K610" i="17"/>
  <c r="K626" i="17"/>
  <c r="K642" i="17"/>
  <c r="K658" i="17"/>
  <c r="K674" i="17"/>
  <c r="K690" i="17"/>
  <c r="K706" i="17"/>
  <c r="M724" i="17"/>
  <c r="K754" i="17"/>
  <c r="I84" i="20"/>
  <c r="K66" i="17"/>
  <c r="M80" i="17"/>
  <c r="K103" i="17"/>
  <c r="M124" i="17"/>
  <c r="L185" i="17"/>
  <c r="K198" i="17"/>
  <c r="M259" i="17"/>
  <c r="L273" i="17"/>
  <c r="M283" i="17"/>
  <c r="K298" i="17"/>
  <c r="K327" i="17"/>
  <c r="L29" i="17"/>
  <c r="M43" i="17"/>
  <c r="M170" i="17"/>
  <c r="L237" i="17"/>
  <c r="M286" i="17"/>
  <c r="K331" i="17"/>
  <c r="K360" i="17"/>
  <c r="M395" i="17"/>
  <c r="K423" i="17"/>
  <c r="L445" i="17"/>
  <c r="M468" i="17"/>
  <c r="L485" i="17"/>
  <c r="M516" i="17"/>
  <c r="M556" i="17"/>
  <c r="L597" i="17"/>
  <c r="M606" i="17"/>
  <c r="M632" i="17"/>
  <c r="K652" i="17"/>
  <c r="M674" i="17"/>
  <c r="K694" i="17"/>
  <c r="K720" i="17"/>
  <c r="K748" i="17"/>
  <c r="M56" i="17"/>
  <c r="L145" i="17"/>
  <c r="M245" i="17"/>
  <c r="M308" i="17"/>
  <c r="M344" i="17"/>
  <c r="K362" i="17"/>
  <c r="L381" i="17"/>
  <c r="M404" i="17"/>
  <c r="M439" i="17"/>
  <c r="K463" i="17"/>
  <c r="M491" i="17"/>
  <c r="M513" i="17"/>
  <c r="K533" i="17"/>
  <c r="L565" i="17"/>
  <c r="K573" i="17"/>
  <c r="L589" i="17"/>
  <c r="L121" i="17"/>
  <c r="L249" i="17"/>
  <c r="L317" i="17"/>
  <c r="K361" i="17"/>
  <c r="K425" i="17"/>
  <c r="L483" i="17"/>
  <c r="L509" i="17"/>
  <c r="M532" i="17"/>
  <c r="K545" i="17"/>
  <c r="M570" i="17"/>
  <c r="K604" i="17"/>
  <c r="L264" i="17"/>
  <c r="J22" i="21"/>
  <c r="U63" i="24"/>
  <c r="J17" i="9"/>
  <c r="M345" i="17"/>
  <c r="M433" i="17"/>
  <c r="K3" i="17"/>
  <c r="K22" i="17"/>
  <c r="K88" i="17"/>
  <c r="L173" i="17"/>
  <c r="M278" i="17"/>
  <c r="L337" i="17"/>
  <c r="L401" i="17"/>
  <c r="L465" i="17"/>
  <c r="M519" i="17"/>
  <c r="K1026" i="17"/>
  <c r="K1034" i="17"/>
  <c r="K1042" i="17"/>
  <c r="K1050" i="17"/>
  <c r="K1058" i="17"/>
  <c r="I55" i="20"/>
  <c r="M44" i="17"/>
  <c r="L117" i="17"/>
  <c r="K149" i="17"/>
  <c r="L257" i="17"/>
  <c r="K305" i="17"/>
  <c r="M339" i="17"/>
  <c r="M381" i="17"/>
  <c r="M423" i="17"/>
  <c r="M456" i="17"/>
  <c r="M485" i="17"/>
  <c r="L503" i="17"/>
  <c r="M526" i="17"/>
  <c r="M107" i="17"/>
  <c r="M209" i="17"/>
  <c r="L269" i="17"/>
  <c r="K318" i="17"/>
  <c r="K352" i="17"/>
  <c r="M383" i="17"/>
  <c r="L417" i="17"/>
  <c r="K450" i="17"/>
  <c r="M492" i="17"/>
  <c r="M644" i="17"/>
  <c r="M676" i="17"/>
  <c r="K67" i="17"/>
  <c r="M108" i="17"/>
  <c r="L187" i="17"/>
  <c r="M246" i="17"/>
  <c r="K275" i="17"/>
  <c r="L309" i="17"/>
  <c r="K30" i="17"/>
  <c r="M178" i="17"/>
  <c r="M300" i="17"/>
  <c r="M372" i="17"/>
  <c r="K426" i="17"/>
  <c r="M470" i="17"/>
  <c r="L525" i="17"/>
  <c r="M638" i="17"/>
  <c r="L727" i="17"/>
  <c r="K58" i="17"/>
  <c r="K220" i="17"/>
  <c r="L313" i="17"/>
  <c r="M364" i="17"/>
  <c r="M406" i="17"/>
  <c r="L477" i="17"/>
  <c r="M522" i="17"/>
  <c r="K558" i="17"/>
  <c r="K574" i="17"/>
  <c r="M602" i="17"/>
  <c r="M342" i="17"/>
  <c r="M436" i="17"/>
  <c r="L517" i="17"/>
  <c r="K549" i="17"/>
  <c r="K608" i="17"/>
  <c r="M680" i="17"/>
  <c r="M704" i="17"/>
  <c r="M767" i="17"/>
  <c r="M790" i="17"/>
  <c r="M815" i="17"/>
  <c r="M831" i="17"/>
  <c r="M847" i="17"/>
  <c r="M870" i="17"/>
  <c r="M894" i="17"/>
  <c r="M910" i="17"/>
  <c r="K924" i="17"/>
  <c r="K940" i="17"/>
  <c r="K258" i="17"/>
  <c r="K335" i="17"/>
  <c r="L391" i="17"/>
  <c r="M474" i="17"/>
  <c r="M500" i="17"/>
  <c r="M564" i="17"/>
  <c r="M581" i="17"/>
  <c r="L661" i="17"/>
  <c r="K670" i="17"/>
  <c r="K686" i="17"/>
  <c r="K743" i="17"/>
  <c r="K758" i="17"/>
  <c r="M804" i="17"/>
  <c r="K866" i="17"/>
  <c r="K898" i="17"/>
  <c r="M932" i="17"/>
  <c r="M948" i="17"/>
  <c r="M964" i="17"/>
  <c r="M980" i="17"/>
  <c r="M996" i="17"/>
  <c r="M1012" i="17"/>
  <c r="L1023" i="17"/>
  <c r="M1028" i="17"/>
  <c r="J1034" i="17"/>
  <c r="L1039" i="17"/>
  <c r="M1044" i="17"/>
  <c r="J1050" i="17"/>
  <c r="L1055" i="17"/>
  <c r="K350" i="17"/>
  <c r="K414" i="17"/>
  <c r="K516" i="17"/>
  <c r="M558" i="17"/>
  <c r="M601" i="17"/>
  <c r="M698" i="17"/>
  <c r="K728" i="17"/>
  <c r="K767" i="17"/>
  <c r="M800" i="17"/>
  <c r="M816" i="17"/>
  <c r="K854" i="17"/>
  <c r="K895" i="17"/>
  <c r="K918" i="17"/>
  <c r="K934" i="17"/>
  <c r="K952" i="17"/>
  <c r="M966" i="17"/>
  <c r="K984" i="17"/>
  <c r="M1002" i="17"/>
  <c r="J1021" i="17"/>
  <c r="J1028" i="17"/>
  <c r="J1035" i="17"/>
  <c r="L1042" i="17"/>
  <c r="L1049" i="17"/>
  <c r="L1056" i="17"/>
  <c r="M1061" i="17"/>
  <c r="AS69" i="9"/>
  <c r="AP72" i="9"/>
  <c r="AR74" i="9"/>
  <c r="AS77" i="9"/>
  <c r="AS81" i="9"/>
  <c r="AQ84" i="9"/>
  <c r="AR87" i="9"/>
  <c r="AS90" i="9"/>
  <c r="AT93" i="9"/>
  <c r="AP97" i="9"/>
  <c r="AQ100" i="9"/>
  <c r="AS71" i="8"/>
  <c r="AP74" i="8"/>
  <c r="AR76" i="8"/>
  <c r="AQ80" i="8"/>
  <c r="BA83" i="8"/>
  <c r="AR86" i="8"/>
  <c r="AR89" i="8"/>
  <c r="AS92" i="8"/>
  <c r="AT95" i="8"/>
  <c r="AP99" i="8"/>
  <c r="F13" i="24"/>
  <c r="W39" i="24"/>
  <c r="W55" i="24"/>
  <c r="X66" i="24"/>
  <c r="T72" i="24"/>
  <c r="V78" i="24"/>
  <c r="X84" i="24"/>
  <c r="AG11" i="22"/>
  <c r="G22" i="22"/>
  <c r="G30" i="22"/>
  <c r="I32" i="21"/>
  <c r="J43" i="20"/>
  <c r="E8" i="24"/>
  <c r="E24" i="24"/>
  <c r="X39" i="24"/>
  <c r="U46" i="24"/>
  <c r="W52" i="24"/>
  <c r="T59" i="24"/>
  <c r="I28" i="8"/>
  <c r="J9" i="9"/>
  <c r="M309" i="17"/>
  <c r="M414" i="17"/>
  <c r="K454" i="17"/>
  <c r="K569" i="17"/>
  <c r="M673" i="17"/>
  <c r="K704" i="17"/>
  <c r="L743" i="17"/>
  <c r="M825" i="17"/>
  <c r="M841" i="17"/>
  <c r="L863" i="17"/>
  <c r="M882" i="17"/>
  <c r="M905" i="17"/>
  <c r="M921" i="17"/>
  <c r="M937" i="17"/>
  <c r="L951" i="17"/>
  <c r="M959" i="17"/>
  <c r="K975" i="17"/>
  <c r="M984" i="17"/>
  <c r="L1001" i="17"/>
  <c r="K1011" i="17"/>
  <c r="L1021" i="17"/>
  <c r="L1028" i="17"/>
  <c r="M1035" i="17"/>
  <c r="M1042" i="17"/>
  <c r="M1049" i="17"/>
  <c r="M1056" i="17"/>
  <c r="J1062" i="17"/>
  <c r="AP69" i="9"/>
  <c r="AR71" i="9"/>
  <c r="AS74" i="9"/>
  <c r="AP77" i="9"/>
  <c r="AP79" i="9"/>
  <c r="AP81" i="9"/>
  <c r="AQ83" i="9"/>
  <c r="AQ86" i="9"/>
  <c r="AP90" i="9"/>
  <c r="AQ93" i="9"/>
  <c r="AR96" i="9"/>
  <c r="AS99" i="9"/>
  <c r="AP71" i="8"/>
  <c r="AR73" i="8"/>
  <c r="AS76" i="8"/>
  <c r="AR78" i="8"/>
  <c r="AR80" i="8"/>
  <c r="AR82" i="8"/>
  <c r="AT84" i="8"/>
  <c r="AP88" i="8"/>
  <c r="AQ91" i="8"/>
  <c r="AR94" i="8"/>
  <c r="AS97" i="8"/>
  <c r="AT100" i="8"/>
  <c r="V40" i="24"/>
  <c r="V56" i="24"/>
  <c r="T67" i="24"/>
  <c r="V72" i="24"/>
  <c r="X78" i="24"/>
  <c r="U85" i="24"/>
  <c r="G13" i="22"/>
  <c r="AG22" i="22"/>
  <c r="AG30" i="22"/>
  <c r="J42" i="21"/>
  <c r="I21" i="20"/>
  <c r="I44" i="20"/>
  <c r="E13" i="24"/>
  <c r="E29" i="24"/>
  <c r="X41" i="24"/>
  <c r="U48" i="24"/>
  <c r="W54" i="24"/>
  <c r="T61" i="24"/>
  <c r="L1016" i="17"/>
  <c r="L984" i="17"/>
  <c r="L968" i="17"/>
  <c r="L952" i="17"/>
  <c r="L936" i="17"/>
  <c r="L920" i="17"/>
  <c r="L840" i="17"/>
  <c r="L824" i="17"/>
  <c r="L776" i="17"/>
  <c r="K297" i="17"/>
  <c r="K509" i="17"/>
  <c r="M546" i="17"/>
  <c r="L625" i="17"/>
  <c r="M688" i="17"/>
  <c r="M751" i="17"/>
  <c r="M785" i="17"/>
  <c r="L807" i="17"/>
  <c r="K837" i="17"/>
  <c r="K926" i="17"/>
  <c r="K971" i="17"/>
  <c r="K996" i="17"/>
  <c r="M1018" i="17"/>
  <c r="L1032" i="17"/>
  <c r="M1046" i="17"/>
  <c r="M1059" i="17"/>
  <c r="AP70" i="9"/>
  <c r="AT75" i="9"/>
  <c r="AR81" i="9"/>
  <c r="AP85" i="9"/>
  <c r="AR90" i="9"/>
  <c r="AT96" i="9"/>
  <c r="I20" i="8"/>
  <c r="AT69" i="8"/>
  <c r="AR75" i="8"/>
  <c r="AP79" i="8"/>
  <c r="AR84" i="8"/>
  <c r="AT89" i="8"/>
  <c r="AQ96" i="8"/>
  <c r="X38" i="24"/>
  <c r="V66" i="24"/>
  <c r="T78" i="24"/>
  <c r="G11" i="22"/>
  <c r="AG29" i="22"/>
  <c r="J24" i="20"/>
  <c r="E23" i="24"/>
  <c r="X45" i="24"/>
  <c r="W58" i="24"/>
  <c r="J11" i="8"/>
  <c r="L758" i="17"/>
  <c r="L710" i="17"/>
  <c r="L678" i="17"/>
  <c r="L654" i="17"/>
  <c r="L638" i="17"/>
  <c r="L622" i="17"/>
  <c r="I75" i="21"/>
  <c r="L596" i="17"/>
  <c r="L532" i="17"/>
  <c r="L500" i="17"/>
  <c r="L468" i="17"/>
  <c r="L436" i="17"/>
  <c r="L404" i="17"/>
  <c r="L372" i="17"/>
  <c r="L332" i="17"/>
  <c r="L300" i="17"/>
  <c r="L268" i="17"/>
  <c r="L204" i="17"/>
  <c r="L172" i="17"/>
  <c r="L140" i="17"/>
  <c r="L108" i="17"/>
  <c r="L76" i="17"/>
  <c r="L44" i="17"/>
  <c r="L12" i="17"/>
  <c r="J65" i="20"/>
  <c r="I23" i="21"/>
  <c r="F10" i="22"/>
  <c r="H17" i="22"/>
  <c r="F31" i="22"/>
  <c r="F23" i="22"/>
  <c r="F11" i="22"/>
  <c r="K133" i="17"/>
  <c r="M387" i="17"/>
  <c r="K459" i="17"/>
  <c r="K541" i="17"/>
  <c r="K725" i="17"/>
  <c r="K791" i="17"/>
  <c r="K816" i="17"/>
  <c r="M842" i="17"/>
  <c r="M874" i="17"/>
  <c r="M906" i="17"/>
  <c r="M938" i="17"/>
  <c r="M961" i="17"/>
  <c r="L975" i="17"/>
  <c r="M1000" i="17"/>
  <c r="L1022" i="17"/>
  <c r="L1036" i="17"/>
  <c r="M1050" i="17"/>
  <c r="M1062" i="17"/>
  <c r="J68" i="9"/>
  <c r="AQ74" i="9"/>
  <c r="AQ79" i="9"/>
  <c r="AS84" i="9"/>
  <c r="AR89" i="9"/>
  <c r="AT95" i="9"/>
  <c r="J18" i="8"/>
  <c r="I41" i="8"/>
  <c r="AR74" i="8"/>
  <c r="AS79" i="8"/>
  <c r="AR88" i="8"/>
  <c r="AT94" i="8"/>
  <c r="F15" i="24"/>
  <c r="W57" i="24"/>
  <c r="X72" i="24"/>
  <c r="W85" i="24"/>
  <c r="G23" i="22"/>
  <c r="I59" i="20"/>
  <c r="U37" i="24"/>
  <c r="U50" i="24"/>
  <c r="T63" i="24"/>
  <c r="L998" i="17"/>
  <c r="L966" i="17"/>
  <c r="L934" i="17"/>
  <c r="L902" i="17"/>
  <c r="L870" i="17"/>
  <c r="L806" i="17"/>
  <c r="L682" i="17"/>
  <c r="J85" i="21"/>
  <c r="L602" i="17"/>
  <c r="L570" i="17"/>
  <c r="L538" i="17"/>
  <c r="L506" i="17"/>
  <c r="L466" i="17"/>
  <c r="L434" i="17"/>
  <c r="L402" i="17"/>
  <c r="L370" i="17"/>
  <c r="L338" i="17"/>
  <c r="L306" i="17"/>
  <c r="L274" i="17"/>
  <c r="L242" i="17"/>
  <c r="L210" i="17"/>
  <c r="L178" i="17"/>
  <c r="L146" i="17"/>
  <c r="L114" i="17"/>
  <c r="L82" i="17"/>
  <c r="L50" i="17"/>
  <c r="L18" i="17"/>
  <c r="J68" i="20"/>
  <c r="J87" i="21"/>
  <c r="L321" i="17"/>
  <c r="L697" i="17"/>
  <c r="M794" i="17"/>
  <c r="M858" i="17"/>
  <c r="K935" i="17"/>
  <c r="L1007" i="17"/>
  <c r="M1034" i="17"/>
  <c r="L1061" i="17"/>
  <c r="J52" i="9"/>
  <c r="AP71" i="9"/>
  <c r="BA81" i="9"/>
  <c r="AR94" i="9"/>
  <c r="I50" i="8"/>
  <c r="AS70" i="8"/>
  <c r="BA73" i="8"/>
  <c r="AQ84" i="8"/>
  <c r="AP97" i="8"/>
  <c r="W45" i="24"/>
  <c r="X80" i="24"/>
  <c r="G33" i="22"/>
  <c r="E27" i="24"/>
  <c r="U60" i="24"/>
  <c r="L1018" i="17"/>
  <c r="L890" i="17"/>
  <c r="L764" i="17"/>
  <c r="L700" i="17"/>
  <c r="J75" i="21"/>
  <c r="L558" i="17"/>
  <c r="L494" i="17"/>
  <c r="L430" i="17"/>
  <c r="L366" i="17"/>
  <c r="L302" i="17"/>
  <c r="L238" i="17"/>
  <c r="L174" i="17"/>
  <c r="L110" i="17"/>
  <c r="L46" i="17"/>
  <c r="J66" i="20"/>
  <c r="H10" i="22"/>
  <c r="J54" i="21"/>
  <c r="H29" i="22"/>
  <c r="M382" i="17"/>
  <c r="M640" i="17"/>
  <c r="M723" i="17"/>
  <c r="M833" i="17"/>
  <c r="K949" i="17"/>
  <c r="M974" i="17"/>
  <c r="L1034" i="17"/>
  <c r="J1061" i="17"/>
  <c r="AS75" i="9"/>
  <c r="AP87" i="9"/>
  <c r="AT99" i="9"/>
  <c r="AS77" i="8"/>
  <c r="AS95" i="8"/>
  <c r="V58" i="24"/>
  <c r="T86" i="24"/>
  <c r="I31" i="21"/>
  <c r="T39" i="24"/>
  <c r="I57" i="8"/>
  <c r="L766" i="17"/>
  <c r="L680" i="17"/>
  <c r="L644" i="17"/>
  <c r="L612" i="17"/>
  <c r="L528" i="17"/>
  <c r="L448" i="17"/>
  <c r="L384" i="17"/>
  <c r="L320" i="17"/>
  <c r="L256" i="17"/>
  <c r="L192" i="17"/>
  <c r="L128" i="17"/>
  <c r="L64" i="17"/>
  <c r="J89" i="20"/>
  <c r="I57" i="21"/>
  <c r="J88" i="21"/>
  <c r="H31" i="22"/>
  <c r="F20" i="22"/>
  <c r="F9" i="22"/>
  <c r="U43" i="24"/>
  <c r="T75" i="24"/>
  <c r="U88" i="24"/>
  <c r="I23" i="20"/>
  <c r="F15" i="22"/>
  <c r="L310" i="17"/>
  <c r="L566" i="17"/>
  <c r="I43" i="21"/>
  <c r="AT92" i="9"/>
  <c r="AS72" i="9"/>
  <c r="I42" i="9"/>
  <c r="F19" i="24"/>
  <c r="T56" i="24"/>
  <c r="V73" i="24"/>
  <c r="U86" i="24"/>
  <c r="I54" i="21"/>
  <c r="J44" i="20"/>
  <c r="W65" i="24"/>
  <c r="F24" i="22"/>
  <c r="J84" i="21"/>
  <c r="L38" i="17"/>
  <c r="L166" i="17"/>
  <c r="L294" i="17"/>
  <c r="L422" i="17"/>
  <c r="L550" i="17"/>
  <c r="L674" i="17"/>
  <c r="L850" i="17"/>
  <c r="L978" i="17"/>
  <c r="V61" i="24"/>
  <c r="I14" i="21"/>
  <c r="W53" i="24"/>
  <c r="AT80" i="8"/>
  <c r="J43" i="8"/>
  <c r="AP96" i="9"/>
  <c r="M1063" i="17"/>
  <c r="M1001" i="17"/>
  <c r="K956" i="17"/>
  <c r="M890" i="17"/>
  <c r="M762" i="17"/>
  <c r="M472" i="17"/>
  <c r="K915" i="17"/>
  <c r="I33" i="8"/>
  <c r="L168" i="17"/>
  <c r="F34" i="24"/>
  <c r="W86" i="24"/>
  <c r="AG15" i="22"/>
  <c r="T52" i="24"/>
  <c r="I17" i="9"/>
  <c r="M361" i="17"/>
  <c r="M441" i="17"/>
  <c r="M4" i="17"/>
  <c r="K34" i="17"/>
  <c r="K124" i="17"/>
  <c r="K181" i="17"/>
  <c r="L213" i="17"/>
  <c r="K281" i="17"/>
  <c r="K344" i="17"/>
  <c r="K408" i="17"/>
  <c r="K472" i="17"/>
  <c r="M527" i="17"/>
  <c r="K1027" i="17"/>
  <c r="K1035" i="17"/>
  <c r="K1043" i="17"/>
  <c r="K1051" i="17"/>
  <c r="K1059" i="17"/>
  <c r="K7" i="17"/>
  <c r="M46" i="17"/>
  <c r="M83" i="17"/>
  <c r="K122" i="17"/>
  <c r="L157" i="17"/>
  <c r="M220" i="17"/>
  <c r="K267" i="17"/>
  <c r="M307" i="17"/>
  <c r="M349" i="17"/>
  <c r="M391" i="17"/>
  <c r="M424" i="17"/>
  <c r="L457" i="17"/>
  <c r="M486" i="17"/>
  <c r="M509" i="17"/>
  <c r="I88" i="20"/>
  <c r="K126" i="17"/>
  <c r="K288" i="17"/>
  <c r="M319" i="17"/>
  <c r="L353" i="17"/>
  <c r="K386" i="17"/>
  <c r="L423" i="17"/>
  <c r="K457" i="17"/>
  <c r="K501" i="17"/>
  <c r="K550" i="17"/>
  <c r="K618" i="17"/>
  <c r="K682" i="17"/>
  <c r="M716" i="17"/>
  <c r="K762" i="17"/>
  <c r="M68" i="17"/>
  <c r="K111" i="17"/>
  <c r="M191" i="17"/>
  <c r="K255" i="17"/>
  <c r="M277" i="17"/>
  <c r="M318" i="17"/>
  <c r="M31" i="17"/>
  <c r="L181" i="17"/>
  <c r="K320" i="17"/>
  <c r="M384" i="17"/>
  <c r="M428" i="17"/>
  <c r="K477" i="17"/>
  <c r="M545" i="17"/>
  <c r="K590" i="17"/>
  <c r="M610" i="17"/>
  <c r="M670" i="17"/>
  <c r="M696" i="17"/>
  <c r="M728" i="17"/>
  <c r="K59" i="17"/>
  <c r="M320" i="17"/>
  <c r="K367" i="17"/>
  <c r="L415" i="17"/>
  <c r="K484" i="17"/>
  <c r="K524" i="17"/>
  <c r="K581" i="17"/>
  <c r="L609" i="17"/>
  <c r="M155" i="17"/>
  <c r="L351" i="17"/>
  <c r="L449" i="17"/>
  <c r="K519" i="17"/>
  <c r="K553" i="17"/>
  <c r="M682" i="17"/>
  <c r="K712" i="17"/>
  <c r="M727" i="17"/>
  <c r="K759" i="17"/>
  <c r="M775" i="17"/>
  <c r="M791" i="17"/>
  <c r="M806" i="17"/>
  <c r="M854" i="17"/>
  <c r="M878" i="17"/>
  <c r="M895" i="17"/>
  <c r="M911" i="17"/>
  <c r="M927" i="17"/>
  <c r="M942" i="17"/>
  <c r="K299" i="17"/>
  <c r="M351" i="17"/>
  <c r="K399" i="17"/>
  <c r="K479" i="17"/>
  <c r="M566" i="17"/>
  <c r="M589" i="17"/>
  <c r="K638" i="17"/>
  <c r="L673" i="17"/>
  <c r="K708" i="17"/>
  <c r="L719" i="17"/>
  <c r="K744" i="17"/>
  <c r="L759" i="17"/>
  <c r="K794" i="17"/>
  <c r="K810" i="17"/>
  <c r="K842" i="17"/>
  <c r="K874" i="17"/>
  <c r="K922" i="17"/>
  <c r="K938" i="17"/>
  <c r="K970" i="17"/>
  <c r="K986" i="17"/>
  <c r="K1002" i="17"/>
  <c r="K1018" i="17"/>
  <c r="M1024" i="17"/>
  <c r="J1030" i="17"/>
  <c r="L1035" i="17"/>
  <c r="M1040" i="17"/>
  <c r="J1046" i="17"/>
  <c r="L1051" i="17"/>
  <c r="K363" i="17"/>
  <c r="M459" i="17"/>
  <c r="L527" i="17"/>
  <c r="M561" i="17"/>
  <c r="M609" i="17"/>
  <c r="M705" i="17"/>
  <c r="M744" i="17"/>
  <c r="M768" i="17"/>
  <c r="K790" i="17"/>
  <c r="K806" i="17"/>
  <c r="K879" i="17"/>
  <c r="K902" i="17"/>
  <c r="L921" i="17"/>
  <c r="L937" i="17"/>
  <c r="K958" i="17"/>
  <c r="M967" i="17"/>
  <c r="K990" i="17"/>
  <c r="K1012" i="17"/>
  <c r="M1022" i="17"/>
  <c r="M1029" i="17"/>
  <c r="J1037" i="17"/>
  <c r="J1044" i="17"/>
  <c r="J1051" i="17"/>
  <c r="M1057" i="17"/>
  <c r="J1063" i="17"/>
  <c r="BA69" i="9"/>
  <c r="AT72" i="9"/>
  <c r="AQ75" i="9"/>
  <c r="AS78" i="9"/>
  <c r="AS82" i="9"/>
  <c r="AR85" i="9"/>
  <c r="AQ88" i="9"/>
  <c r="AR91" i="9"/>
  <c r="AS94" i="9"/>
  <c r="AT97" i="9"/>
  <c r="AQ69" i="8"/>
  <c r="BA71" i="8"/>
  <c r="AT74" i="8"/>
  <c r="AQ77" i="8"/>
  <c r="AQ81" i="8"/>
  <c r="AS84" i="8"/>
  <c r="AP87" i="8"/>
  <c r="AQ90" i="8"/>
  <c r="AR93" i="8"/>
  <c r="AS96" i="8"/>
  <c r="AT99" i="8"/>
  <c r="F25" i="24"/>
  <c r="W43" i="24"/>
  <c r="W59" i="24"/>
  <c r="T68" i="24"/>
  <c r="W73" i="24"/>
  <c r="T80" i="24"/>
  <c r="V86" i="24"/>
  <c r="AG14" i="22"/>
  <c r="G24" i="22"/>
  <c r="G32" i="22"/>
  <c r="I39" i="21"/>
  <c r="J19" i="20"/>
  <c r="J55" i="20"/>
  <c r="E12" i="24"/>
  <c r="E28" i="24"/>
  <c r="V41" i="24"/>
  <c r="X47" i="24"/>
  <c r="U54" i="24"/>
  <c r="W60" i="24"/>
  <c r="J59" i="8"/>
  <c r="J684" i="17"/>
  <c r="K330" i="17"/>
  <c r="K424" i="17"/>
  <c r="J478" i="17"/>
  <c r="M577" i="17"/>
  <c r="M710" i="17"/>
  <c r="M752" i="17"/>
  <c r="M777" i="17"/>
  <c r="L799" i="17"/>
  <c r="L815" i="17"/>
  <c r="L831" i="17"/>
  <c r="L847" i="17"/>
  <c r="M866" i="17"/>
  <c r="L911" i="17"/>
  <c r="M939" i="17"/>
  <c r="M952" i="17"/>
  <c r="K976" i="17"/>
  <c r="K989" i="17"/>
  <c r="K1004" i="17"/>
  <c r="K1014" i="17"/>
  <c r="J1023" i="17"/>
  <c r="L1030" i="17"/>
  <c r="L1037" i="17"/>
  <c r="L1044" i="17"/>
  <c r="M1051" i="17"/>
  <c r="J1058" i="17"/>
  <c r="L1063" i="17"/>
  <c r="AT69" i="9"/>
  <c r="AQ72" i="9"/>
  <c r="BA74" i="9"/>
  <c r="AT77" i="9"/>
  <c r="AT79" i="9"/>
  <c r="AT81" i="9"/>
  <c r="AR84" i="9"/>
  <c r="AS87" i="9"/>
  <c r="AT90" i="9"/>
  <c r="AP94" i="9"/>
  <c r="AQ97" i="9"/>
  <c r="AR100" i="9"/>
  <c r="AT71" i="8"/>
  <c r="AQ74" i="8"/>
  <c r="BA76" i="8"/>
  <c r="BA78" i="8"/>
  <c r="BA80" i="8"/>
  <c r="BA82" i="8"/>
  <c r="AQ85" i="8"/>
  <c r="AT88" i="8"/>
  <c r="AP92" i="8"/>
  <c r="AQ95" i="8"/>
  <c r="AR98" i="8"/>
  <c r="F26" i="24"/>
  <c r="V44" i="24"/>
  <c r="V60" i="24"/>
  <c r="V68" i="24"/>
  <c r="T74" i="24"/>
  <c r="V80" i="24"/>
  <c r="X86" i="24"/>
  <c r="E16" i="22"/>
  <c r="AG24" i="22"/>
  <c r="AG32" i="22"/>
  <c r="I56" i="21"/>
  <c r="J23" i="20"/>
  <c r="I56" i="20"/>
  <c r="E17" i="24"/>
  <c r="W36" i="24"/>
  <c r="V43" i="24"/>
  <c r="X49" i="24"/>
  <c r="U56" i="24"/>
  <c r="W62" i="24"/>
  <c r="J26" i="8"/>
  <c r="L1012" i="17"/>
  <c r="L996" i="17"/>
  <c r="L980" i="17"/>
  <c r="L964" i="17"/>
  <c r="L948" i="17"/>
  <c r="L932" i="17"/>
  <c r="L836" i="17"/>
  <c r="L820" i="17"/>
  <c r="K254" i="17"/>
  <c r="K422" i="17"/>
  <c r="M523" i="17"/>
  <c r="M565" i="17"/>
  <c r="K628" i="17"/>
  <c r="M665" i="17"/>
  <c r="K766" i="17"/>
  <c r="M817" i="17"/>
  <c r="L839" i="17"/>
  <c r="L871" i="17"/>
  <c r="L903" i="17"/>
  <c r="K933" i="17"/>
  <c r="K959" i="17"/>
  <c r="M976" i="17"/>
  <c r="M1021" i="17"/>
  <c r="J1036" i="17"/>
  <c r="L1050" i="17"/>
  <c r="L1062" i="17"/>
  <c r="AT71" i="9"/>
  <c r="AR77" i="9"/>
  <c r="AQ82" i="9"/>
  <c r="AR86" i="9"/>
  <c r="AP92" i="9"/>
  <c r="AR98" i="9"/>
  <c r="J52" i="8"/>
  <c r="AR71" i="8"/>
  <c r="AP76" i="8"/>
  <c r="AT81" i="8"/>
  <c r="AS85" i="8"/>
  <c r="AR91" i="8"/>
  <c r="AT97" i="8"/>
  <c r="V46" i="24"/>
  <c r="T69" i="24"/>
  <c r="U81" i="24"/>
  <c r="AG17" i="22"/>
  <c r="AG33" i="22"/>
  <c r="J57" i="20"/>
  <c r="W35" i="24"/>
  <c r="T49" i="24"/>
  <c r="X61" i="24"/>
  <c r="J41" i="9"/>
  <c r="L752" i="17"/>
  <c r="L704" i="17"/>
  <c r="L672" i="17"/>
  <c r="L634" i="17"/>
  <c r="J31" i="20"/>
  <c r="J55" i="21"/>
  <c r="L556" i="17"/>
  <c r="L524" i="17"/>
  <c r="L492" i="17"/>
  <c r="L460" i="17"/>
  <c r="L428" i="17"/>
  <c r="L396" i="17"/>
  <c r="L364" i="17"/>
  <c r="L324" i="17"/>
  <c r="L292" i="17"/>
  <c r="L260" i="17"/>
  <c r="L228" i="17"/>
  <c r="L196" i="17"/>
  <c r="L132" i="17"/>
  <c r="L100" i="17"/>
  <c r="L68" i="17"/>
  <c r="L36" i="17"/>
  <c r="L4" i="17"/>
  <c r="J29" i="20"/>
  <c r="I21" i="21"/>
  <c r="J34" i="20"/>
  <c r="H15" i="22"/>
  <c r="H30" i="22"/>
  <c r="H22" i="22"/>
  <c r="M136" i="17"/>
  <c r="K390" i="17"/>
  <c r="K492" i="17"/>
  <c r="K632" i="17"/>
  <c r="K702" i="17"/>
  <c r="K727" i="17"/>
  <c r="M771" i="17"/>
  <c r="K823" i="17"/>
  <c r="K855" i="17"/>
  <c r="K887" i="17"/>
  <c r="K944" i="17"/>
  <c r="K966" i="17"/>
  <c r="M979" i="17"/>
  <c r="M1006" i="17"/>
  <c r="M1025" i="17"/>
  <c r="J1040" i="17"/>
  <c r="L1054" i="17"/>
  <c r="I12" i="9"/>
  <c r="AQ70" i="9"/>
  <c r="AR76" i="9"/>
  <c r="BA80" i="9"/>
  <c r="AQ85" i="9"/>
  <c r="AP91" i="9"/>
  <c r="AR97" i="9"/>
  <c r="I34" i="8"/>
  <c r="AR70" i="8"/>
  <c r="BA74" i="8"/>
  <c r="AP80" i="8"/>
  <c r="AP90" i="8"/>
  <c r="AR96" i="8"/>
  <c r="T36" i="24"/>
  <c r="W64" i="24"/>
  <c r="T76" i="24"/>
  <c r="V88" i="24"/>
  <c r="G27" i="22"/>
  <c r="I66" i="21"/>
  <c r="E10" i="24"/>
  <c r="W40" i="24"/>
  <c r="V53" i="24"/>
  <c r="J60" i="8"/>
  <c r="L990" i="17"/>
  <c r="L926" i="17"/>
  <c r="L894" i="17"/>
  <c r="L862" i="17"/>
  <c r="L798" i="17"/>
  <c r="L762" i="17"/>
  <c r="L708" i="17"/>
  <c r="L676" i="17"/>
  <c r="I79" i="21"/>
  <c r="L594" i="17"/>
  <c r="L562" i="17"/>
  <c r="L530" i="17"/>
  <c r="L498" i="17"/>
  <c r="L458" i="17"/>
  <c r="L426" i="17"/>
  <c r="L394" i="17"/>
  <c r="L362" i="17"/>
  <c r="L330" i="17"/>
  <c r="L298" i="17"/>
  <c r="L266" i="17"/>
  <c r="L234" i="17"/>
  <c r="L202" i="17"/>
  <c r="L170" i="17"/>
  <c r="L138" i="17"/>
  <c r="L106" i="17"/>
  <c r="L74" i="17"/>
  <c r="L42" i="17"/>
  <c r="L10" i="17"/>
  <c r="J64" i="20"/>
  <c r="I77" i="21"/>
  <c r="M672" i="17"/>
  <c r="K700" i="17"/>
  <c r="K807" i="17"/>
  <c r="K871" i="17"/>
  <c r="L949" i="17"/>
  <c r="L1017" i="17"/>
  <c r="M1041" i="17"/>
  <c r="I11" i="9"/>
  <c r="I65" i="9"/>
  <c r="BA71" i="9"/>
  <c r="AT85" i="9"/>
  <c r="AS97" i="9"/>
  <c r="I51" i="8"/>
  <c r="AQ71" i="8"/>
  <c r="AS80" i="8"/>
  <c r="AR87" i="8"/>
  <c r="AQ100" i="8"/>
  <c r="W61" i="24"/>
  <c r="T87" i="24"/>
  <c r="J33" i="21"/>
  <c r="T41" i="24"/>
  <c r="J58" i="9"/>
  <c r="L1002" i="17"/>
  <c r="L938" i="17"/>
  <c r="L874" i="17"/>
  <c r="L810" i="17"/>
  <c r="L754" i="17"/>
  <c r="L690" i="17"/>
  <c r="I20" i="21"/>
  <c r="L542" i="17"/>
  <c r="L478" i="17"/>
  <c r="L414" i="17"/>
  <c r="L350" i="17"/>
  <c r="L286" i="17"/>
  <c r="L222" i="17"/>
  <c r="L158" i="17"/>
  <c r="L30" i="17"/>
  <c r="J32" i="20"/>
  <c r="F13" i="22"/>
  <c r="H27" i="22"/>
  <c r="F14" i="22"/>
  <c r="K385" i="17"/>
  <c r="M646" i="17"/>
  <c r="L737" i="17"/>
  <c r="L785" i="17"/>
  <c r="K846" i="17"/>
  <c r="K910" i="17"/>
  <c r="M951" i="17"/>
  <c r="M986" i="17"/>
  <c r="L1041" i="17"/>
  <c r="I10" i="9"/>
  <c r="AR79" i="9"/>
  <c r="AQ90" i="9"/>
  <c r="I66" i="8"/>
  <c r="AR85" i="8"/>
  <c r="AT98" i="8"/>
  <c r="X67" i="24"/>
  <c r="G14" i="22"/>
  <c r="I76" i="21"/>
  <c r="V45" i="24"/>
  <c r="J28" i="8"/>
  <c r="L744" i="17"/>
  <c r="L670" i="17"/>
  <c r="L636" i="17"/>
  <c r="J89" i="21"/>
  <c r="L576" i="17"/>
  <c r="L512" i="17"/>
  <c r="L432" i="17"/>
  <c r="L368" i="17"/>
  <c r="L304" i="17"/>
  <c r="L240" i="17"/>
  <c r="L48" i="17"/>
  <c r="J67" i="20"/>
  <c r="J21" i="21"/>
  <c r="J74" i="21"/>
  <c r="E17" i="22"/>
  <c r="F29" i="22"/>
  <c r="H16" i="22"/>
  <c r="E34" i="24"/>
  <c r="X54" i="24"/>
  <c r="U78" i="24"/>
  <c r="I10" i="21"/>
  <c r="J2" i="17"/>
  <c r="E10" i="22"/>
  <c r="L118" i="17"/>
  <c r="L374" i="17"/>
  <c r="I67" i="21"/>
  <c r="L898" i="17"/>
  <c r="AG8" i="22"/>
  <c r="AQ80" i="9"/>
  <c r="AS71" i="9"/>
  <c r="I34" i="9"/>
  <c r="T40" i="24"/>
  <c r="X62" i="24"/>
  <c r="W76" i="24"/>
  <c r="G9" i="22"/>
  <c r="I9" i="20"/>
  <c r="V37" i="24"/>
  <c r="U72" i="24"/>
  <c r="H28" i="22"/>
  <c r="I13" i="21"/>
  <c r="L198" i="17"/>
  <c r="L326" i="17"/>
  <c r="L454" i="17"/>
  <c r="L582" i="17"/>
  <c r="L716" i="17"/>
  <c r="L882" i="17"/>
  <c r="L1010" i="17"/>
  <c r="W48" i="24"/>
  <c r="G21" i="22"/>
  <c r="AR95" i="8"/>
  <c r="BA69" i="8"/>
  <c r="J33" i="8"/>
  <c r="AS89" i="9"/>
  <c r="J1052" i="17"/>
  <c r="K998" i="17"/>
  <c r="L953" i="17"/>
  <c r="L887" i="17"/>
  <c r="M759" i="17"/>
  <c r="M480" i="17"/>
  <c r="L469" i="17"/>
  <c r="L915" i="17"/>
  <c r="L624" i="17"/>
  <c r="L424" i="17"/>
  <c r="V38" i="24"/>
  <c r="F10" i="24"/>
  <c r="M709" i="17"/>
  <c r="M473" i="17"/>
  <c r="K47" i="17"/>
  <c r="K197" i="17"/>
  <c r="L305" i="17"/>
  <c r="L433" i="17"/>
  <c r="K1030" i="17"/>
  <c r="K1046" i="17"/>
  <c r="K1062" i="17"/>
  <c r="L61" i="17"/>
  <c r="M328" i="17"/>
  <c r="K400" i="17"/>
  <c r="M467" i="17"/>
  <c r="M517" i="17"/>
  <c r="M168" i="17"/>
  <c r="M299" i="17"/>
  <c r="K371" i="17"/>
  <c r="M438" i="17"/>
  <c r="K517" i="17"/>
  <c r="M628" i="17"/>
  <c r="M692" i="17"/>
  <c r="M154" i="17"/>
  <c r="M261" i="17"/>
  <c r="K328" i="17"/>
  <c r="L245" i="17"/>
  <c r="M408" i="17"/>
  <c r="M497" i="17"/>
  <c r="K598" i="17"/>
  <c r="M706" i="17"/>
  <c r="K162" i="17"/>
  <c r="M352" i="17"/>
  <c r="K449" i="17"/>
  <c r="M590" i="17"/>
  <c r="M634" i="17"/>
  <c r="K264" i="17"/>
  <c r="K495" i="17"/>
  <c r="M578" i="17"/>
  <c r="M648" i="17"/>
  <c r="M694" i="17"/>
  <c r="K736" i="17"/>
  <c r="K812" i="17"/>
  <c r="M879" i="17"/>
  <c r="M918" i="17"/>
  <c r="K948" i="17"/>
  <c r="L373" i="17"/>
  <c r="M483" i="17"/>
  <c r="L573" i="17"/>
  <c r="M622" i="17"/>
  <c r="L653" i="17"/>
  <c r="M678" i="17"/>
  <c r="K710" i="17"/>
  <c r="M747" i="17"/>
  <c r="M780" i="17"/>
  <c r="M812" i="17"/>
  <c r="K850" i="17"/>
  <c r="K906" i="17"/>
  <c r="M940" i="17"/>
  <c r="M972" i="17"/>
  <c r="J1026" i="17"/>
  <c r="M1036" i="17"/>
  <c r="L1047" i="17"/>
  <c r="K295" i="17"/>
  <c r="M484" i="17"/>
  <c r="K636" i="17"/>
  <c r="L841" i="17"/>
  <c r="K886" i="17"/>
  <c r="L959" i="17"/>
  <c r="M992" i="17"/>
  <c r="L1024" i="17"/>
  <c r="M1038" i="17"/>
  <c r="J1053" i="17"/>
  <c r="I9" i="9"/>
  <c r="AS73" i="9"/>
  <c r="AS79" i="9"/>
  <c r="AP86" i="9"/>
  <c r="AQ92" i="9"/>
  <c r="AS98" i="9"/>
  <c r="AR72" i="8"/>
  <c r="AQ78" i="8"/>
  <c r="AP85" i="8"/>
  <c r="AP91" i="8"/>
  <c r="AR97" i="8"/>
  <c r="F29" i="24"/>
  <c r="W63" i="24"/>
  <c r="U75" i="24"/>
  <c r="X87" i="24"/>
  <c r="G26" i="22"/>
  <c r="J44" i="21"/>
  <c r="I66" i="20"/>
  <c r="U36" i="24"/>
  <c r="V49" i="24"/>
  <c r="U62" i="24"/>
  <c r="K427" i="17"/>
  <c r="K685" i="17"/>
  <c r="L767" i="17"/>
  <c r="M802" i="17"/>
  <c r="M914" i="17"/>
  <c r="M946" i="17"/>
  <c r="L969" i="17"/>
  <c r="M990" i="17"/>
  <c r="L1015" i="17"/>
  <c r="J1032" i="17"/>
  <c r="L1046" i="17"/>
  <c r="L1059" i="17"/>
  <c r="AS70" i="9"/>
  <c r="AR75" i="9"/>
  <c r="AP80" i="9"/>
  <c r="BA84" i="9"/>
  <c r="AS91" i="9"/>
  <c r="AP98" i="9"/>
  <c r="AS72" i="8"/>
  <c r="AR77" i="8"/>
  <c r="AR81" i="8"/>
  <c r="AS86" i="8"/>
  <c r="AT92" i="8"/>
  <c r="AQ99" i="8"/>
  <c r="V48" i="24"/>
  <c r="X69" i="24"/>
  <c r="T82" i="24"/>
  <c r="AG34" i="22"/>
  <c r="I34" i="20"/>
  <c r="E21" i="24"/>
  <c r="T45" i="24"/>
  <c r="X57" i="24"/>
  <c r="J59" i="9"/>
  <c r="L992" i="17"/>
  <c r="L960" i="17"/>
  <c r="L928" i="17"/>
  <c r="L832" i="17"/>
  <c r="L800" i="17"/>
  <c r="M276" i="17"/>
  <c r="M529" i="17"/>
  <c r="M654" i="17"/>
  <c r="K732" i="17"/>
  <c r="K798" i="17"/>
  <c r="M913" i="17"/>
  <c r="L961" i="17"/>
  <c r="K1006" i="17"/>
  <c r="M1039" i="17"/>
  <c r="I68" i="9"/>
  <c r="AQ78" i="9"/>
  <c r="AQ87" i="9"/>
  <c r="AP100" i="9"/>
  <c r="AP72" i="8"/>
  <c r="AS82" i="8"/>
  <c r="AP93" i="8"/>
  <c r="V54" i="24"/>
  <c r="V84" i="24"/>
  <c r="I22" i="21"/>
  <c r="V39" i="24"/>
  <c r="I25" i="8"/>
  <c r="L736" i="17"/>
  <c r="L662" i="17"/>
  <c r="L630" i="17"/>
  <c r="I20" i="20"/>
  <c r="L580" i="17"/>
  <c r="L516" i="17"/>
  <c r="L452" i="17"/>
  <c r="L388" i="17"/>
  <c r="L316" i="17"/>
  <c r="L252" i="17"/>
  <c r="L188" i="17"/>
  <c r="L124" i="17"/>
  <c r="L60" i="17"/>
  <c r="J87" i="20"/>
  <c r="H13" i="22"/>
  <c r="F19" i="22"/>
  <c r="K249" i="17"/>
  <c r="L499" i="17"/>
  <c r="M658" i="17"/>
  <c r="M743" i="17"/>
  <c r="M803" i="17"/>
  <c r="L929" i="17"/>
  <c r="M969" i="17"/>
  <c r="M1010" i="17"/>
  <c r="M1043" i="17"/>
  <c r="I43" i="9"/>
  <c r="BA76" i="9"/>
  <c r="AS86" i="9"/>
  <c r="AP99" i="9"/>
  <c r="BA70" i="8"/>
  <c r="AT82" i="8"/>
  <c r="AP98" i="8"/>
  <c r="V67" i="24"/>
  <c r="AG13" i="22"/>
  <c r="I39" i="20"/>
  <c r="X43" i="24"/>
  <c r="L1014" i="17"/>
  <c r="L950" i="17"/>
  <c r="L886" i="17"/>
  <c r="L756" i="17"/>
  <c r="L666" i="17"/>
  <c r="L586" i="17"/>
  <c r="L522" i="17"/>
  <c r="L450" i="17"/>
  <c r="L386" i="17"/>
  <c r="L322" i="17"/>
  <c r="L258" i="17"/>
  <c r="L130" i="17"/>
  <c r="L66" i="17"/>
  <c r="L2" i="17"/>
  <c r="M776" i="17"/>
  <c r="L919" i="17"/>
  <c r="K1020" i="17"/>
  <c r="I19" i="9"/>
  <c r="AS76" i="9"/>
  <c r="AT100" i="9"/>
  <c r="AT72" i="8"/>
  <c r="AS90" i="8"/>
  <c r="X68" i="24"/>
  <c r="J9" i="20"/>
  <c r="I26" i="8"/>
  <c r="L922" i="17"/>
  <c r="L794" i="17"/>
  <c r="L668" i="17"/>
  <c r="L526" i="17"/>
  <c r="L398" i="17"/>
  <c r="L142" i="17"/>
  <c r="L14" i="17"/>
  <c r="J78" i="21"/>
  <c r="F25" i="22"/>
  <c r="K576" i="17"/>
  <c r="K740" i="17"/>
  <c r="K960" i="17"/>
  <c r="L1048" i="17"/>
  <c r="AR80" i="9"/>
  <c r="J68" i="8"/>
  <c r="F24" i="24"/>
  <c r="AG23" i="22"/>
  <c r="X51" i="24"/>
  <c r="L712" i="17"/>
  <c r="L628" i="17"/>
  <c r="L560" i="17"/>
  <c r="L416" i="17"/>
  <c r="L288" i="17"/>
  <c r="L32" i="17"/>
  <c r="J9" i="21"/>
  <c r="G10" i="22"/>
  <c r="H11" i="22"/>
  <c r="T64" i="24"/>
  <c r="J34" i="21"/>
  <c r="J69" i="21"/>
  <c r="L438" i="17"/>
  <c r="AP75" i="9"/>
  <c r="M1015" i="17"/>
  <c r="U65" i="24"/>
  <c r="G15" i="22"/>
  <c r="T42" i="24"/>
  <c r="E31" i="24"/>
  <c r="E13" i="22"/>
  <c r="L358" i="17"/>
  <c r="J24" i="21"/>
  <c r="L914" i="17"/>
  <c r="U35" i="24"/>
  <c r="AP89" i="8"/>
  <c r="M1037" i="17"/>
  <c r="M936" i="17"/>
  <c r="K709" i="17"/>
  <c r="M446" i="17"/>
  <c r="J51" i="9"/>
  <c r="D15" i="24"/>
  <c r="U67" i="24"/>
  <c r="I12" i="20"/>
  <c r="U68" i="24"/>
  <c r="F33" i="22"/>
  <c r="L150" i="17"/>
  <c r="L406" i="17"/>
  <c r="L706" i="17"/>
  <c r="L930" i="17"/>
  <c r="BA84" i="8"/>
  <c r="W80" i="24"/>
  <c r="L709" i="17"/>
  <c r="M48" i="17"/>
  <c r="M202" i="17"/>
  <c r="K312" i="17"/>
  <c r="K440" i="17"/>
  <c r="K1031" i="17"/>
  <c r="K1047" i="17"/>
  <c r="K1063" i="17"/>
  <c r="K69" i="17"/>
  <c r="M137" i="17"/>
  <c r="L329" i="17"/>
  <c r="K401" i="17"/>
  <c r="M477" i="17"/>
  <c r="M518" i="17"/>
  <c r="K187" i="17"/>
  <c r="K307" i="17"/>
  <c r="M374" i="17"/>
  <c r="M440" i="17"/>
  <c r="K518" i="17"/>
  <c r="K634" i="17"/>
  <c r="K698" i="17"/>
  <c r="K56" i="17"/>
  <c r="K178" i="17"/>
  <c r="K265" i="17"/>
  <c r="M22" i="17"/>
  <c r="L255" i="17"/>
  <c r="M416" i="17"/>
  <c r="K508" i="17"/>
  <c r="K656" i="17"/>
  <c r="K716" i="17"/>
  <c r="K165" i="17"/>
  <c r="K354" i="17"/>
  <c r="M451" i="17"/>
  <c r="M597" i="17"/>
  <c r="M287" i="17"/>
  <c r="K500" i="17"/>
  <c r="K653" i="17"/>
  <c r="K747" i="17"/>
  <c r="M814" i="17"/>
  <c r="M846" i="17"/>
  <c r="M886" i="17"/>
  <c r="M919" i="17"/>
  <c r="L241" i="17"/>
  <c r="M375" i="17"/>
  <c r="L493" i="17"/>
  <c r="K577" i="17"/>
  <c r="L629" i="17"/>
  <c r="K752" i="17"/>
  <c r="K858" i="17"/>
  <c r="K914" i="17"/>
  <c r="K978" i="17"/>
  <c r="K1010" i="17"/>
  <c r="L1027" i="17"/>
  <c r="J1038" i="17"/>
  <c r="M1048" i="17"/>
  <c r="L319" i="17"/>
  <c r="K503" i="17"/>
  <c r="L721" i="17"/>
  <c r="L777" i="17"/>
  <c r="K815" i="17"/>
  <c r="K847" i="17"/>
  <c r="M928" i="17"/>
  <c r="M960" i="17"/>
  <c r="M998" i="17"/>
  <c r="L1026" i="17"/>
  <c r="L1040" i="17"/>
  <c r="M1054" i="17"/>
  <c r="J20" i="9"/>
  <c r="BA73" i="9"/>
  <c r="AS80" i="9"/>
  <c r="AT86" i="9"/>
  <c r="AP93" i="9"/>
  <c r="AR99" i="9"/>
  <c r="AQ73" i="8"/>
  <c r="AQ79" i="8"/>
  <c r="AT85" i="8"/>
  <c r="AT91" i="8"/>
  <c r="AQ98" i="8"/>
  <c r="T37" i="24"/>
  <c r="V65" i="24"/>
  <c r="X76" i="24"/>
  <c r="G28" i="22"/>
  <c r="I86" i="21"/>
  <c r="E9" i="22"/>
  <c r="U38" i="24"/>
  <c r="T51" i="24"/>
  <c r="X63" i="24"/>
  <c r="K221" i="17"/>
  <c r="M437" i="17"/>
  <c r="K597" i="17"/>
  <c r="K692" i="17"/>
  <c r="K808" i="17"/>
  <c r="L879" i="17"/>
  <c r="K920" i="17"/>
  <c r="K950" i="17"/>
  <c r="K972" i="17"/>
  <c r="M994" i="17"/>
  <c r="M1016" i="17"/>
  <c r="M1033" i="17"/>
  <c r="J1048" i="17"/>
  <c r="M1060" i="17"/>
  <c r="BA70" i="9"/>
  <c r="AQ76" i="9"/>
  <c r="AT80" i="9"/>
  <c r="AS85" i="9"/>
  <c r="AR92" i="9"/>
  <c r="AT98" i="9"/>
  <c r="BA72" i="8"/>
  <c r="BA77" i="8"/>
  <c r="BA81" i="8"/>
  <c r="AQ87" i="8"/>
  <c r="AS93" i="8"/>
  <c r="AP100" i="8"/>
  <c r="V52" i="24"/>
  <c r="T71" i="24"/>
  <c r="W83" i="24"/>
  <c r="AG20" i="22"/>
  <c r="J12" i="21"/>
  <c r="I41" i="20"/>
  <c r="E25" i="24"/>
  <c r="W46" i="24"/>
  <c r="V59" i="24"/>
  <c r="L1020" i="17"/>
  <c r="L988" i="17"/>
  <c r="L956" i="17"/>
  <c r="L924" i="17"/>
  <c r="L828" i="17"/>
  <c r="K286" i="17"/>
  <c r="K532" i="17"/>
  <c r="K660" i="17"/>
  <c r="L735" i="17"/>
  <c r="K862" i="17"/>
  <c r="M920" i="17"/>
  <c r="L967" i="17"/>
  <c r="M1007" i="17"/>
  <c r="J1043" i="17"/>
  <c r="AR69" i="9"/>
  <c r="BA79" i="9"/>
  <c r="AT88" i="9"/>
  <c r="I18" i="8"/>
  <c r="AT73" i="8"/>
  <c r="AQ83" i="8"/>
  <c r="AS94" i="8"/>
  <c r="V62" i="24"/>
  <c r="V87" i="24"/>
  <c r="I34" i="21"/>
  <c r="W42" i="24"/>
  <c r="J57" i="8"/>
  <c r="L720" i="17"/>
  <c r="L658" i="17"/>
  <c r="L626" i="17"/>
  <c r="J79" i="21"/>
  <c r="L572" i="17"/>
  <c r="L508" i="17"/>
  <c r="L444" i="17"/>
  <c r="L380" i="17"/>
  <c r="L308" i="17"/>
  <c r="L244" i="17"/>
  <c r="L180" i="17"/>
  <c r="L52" i="17"/>
  <c r="J69" i="20"/>
  <c r="H34" i="22"/>
  <c r="K280" i="17"/>
  <c r="M538" i="17"/>
  <c r="K672" i="17"/>
  <c r="M755" i="17"/>
  <c r="M810" i="17"/>
  <c r="M867" i="17"/>
  <c r="M931" i="17"/>
  <c r="M971" i="17"/>
  <c r="M1014" i="17"/>
  <c r="J1047" i="17"/>
  <c r="I49" i="9"/>
  <c r="AR78" i="9"/>
  <c r="AT87" i="9"/>
  <c r="AS100" i="9"/>
  <c r="AQ72" i="8"/>
  <c r="AT83" i="8"/>
  <c r="AS99" i="8"/>
  <c r="T70" i="24"/>
  <c r="G19" i="22"/>
  <c r="T47" i="24"/>
  <c r="L1006" i="17"/>
  <c r="L942" i="17"/>
  <c r="L878" i="17"/>
  <c r="L814" i="17"/>
  <c r="L740" i="17"/>
  <c r="I31" i="20"/>
  <c r="L578" i="17"/>
  <c r="L514" i="17"/>
  <c r="L442" i="17"/>
  <c r="L378" i="17"/>
  <c r="L314" i="17"/>
  <c r="L250" i="17"/>
  <c r="L186" i="17"/>
  <c r="L122" i="17"/>
  <c r="L58" i="17"/>
  <c r="K203" i="17"/>
  <c r="L791" i="17"/>
  <c r="M922" i="17"/>
  <c r="M1027" i="17"/>
  <c r="I36" i="9"/>
  <c r="AQ77" i="9"/>
  <c r="J34" i="8"/>
  <c r="AP73" i="8"/>
  <c r="AT93" i="8"/>
  <c r="V74" i="24"/>
  <c r="E11" i="24"/>
  <c r="J25" i="8"/>
  <c r="L906" i="17"/>
  <c r="I89" i="21"/>
  <c r="L510" i="17"/>
  <c r="L382" i="17"/>
  <c r="L254" i="17"/>
  <c r="L126" i="17"/>
  <c r="J88" i="20"/>
  <c r="J68" i="21"/>
  <c r="H20" i="22"/>
  <c r="M769" i="17"/>
  <c r="M968" i="17"/>
  <c r="M1055" i="17"/>
  <c r="BA82" i="9"/>
  <c r="AS69" i="8"/>
  <c r="V42" i="24"/>
  <c r="AG31" i="22"/>
  <c r="U58" i="24"/>
  <c r="L702" i="17"/>
  <c r="L620" i="17"/>
  <c r="L544" i="17"/>
  <c r="L400" i="17"/>
  <c r="L272" i="17"/>
  <c r="L144" i="17"/>
  <c r="L16" i="17"/>
  <c r="H33" i="22"/>
  <c r="F31" i="24"/>
  <c r="W71" i="24"/>
  <c r="I74" i="21"/>
  <c r="J84" i="20"/>
  <c r="L502" i="17"/>
  <c r="E14" i="24"/>
  <c r="AQ73" i="9"/>
  <c r="M978" i="17"/>
  <c r="W69" i="24"/>
  <c r="I40" i="21"/>
  <c r="X56" i="24"/>
  <c r="F30" i="24"/>
  <c r="J66" i="21"/>
  <c r="L134" i="17"/>
  <c r="L390" i="17"/>
  <c r="J622" i="17"/>
  <c r="L946" i="17"/>
  <c r="I14" i="20"/>
  <c r="AP86" i="8"/>
  <c r="I9" i="8"/>
  <c r="M1023" i="17"/>
  <c r="M929" i="17"/>
  <c r="K646" i="17"/>
  <c r="X35" i="24"/>
  <c r="E11" i="22"/>
  <c r="X40" i="24"/>
  <c r="V75" i="24"/>
  <c r="J56" i="21"/>
  <c r="L214" i="17"/>
  <c r="L470" i="17"/>
  <c r="L748" i="17"/>
  <c r="L994" i="17"/>
  <c r="G29" i="22"/>
  <c r="AP78" i="8"/>
  <c r="AQ99" i="9"/>
  <c r="I41" i="9"/>
  <c r="J1045" i="17"/>
  <c r="M985" i="17"/>
  <c r="M851" i="17"/>
  <c r="M690" i="17"/>
  <c r="M593" i="17"/>
  <c r="F12" i="24"/>
  <c r="X50" i="24"/>
  <c r="W68" i="24"/>
  <c r="U82" i="24"/>
  <c r="I12" i="21"/>
  <c r="I88" i="21"/>
  <c r="T50" i="24"/>
  <c r="V83" i="24"/>
  <c r="E30" i="24"/>
  <c r="D26" i="22"/>
  <c r="J58" i="21"/>
  <c r="H69" i="21"/>
  <c r="L56" i="17"/>
  <c r="L184" i="17"/>
  <c r="L312" i="17"/>
  <c r="L440" i="17"/>
  <c r="L568" i="17"/>
  <c r="L632" i="17"/>
  <c r="L728" i="17"/>
  <c r="W37" i="24"/>
  <c r="V76" i="24"/>
  <c r="AT90" i="8"/>
  <c r="AQ98" i="9"/>
  <c r="I67" i="9"/>
  <c r="K1064" i="17"/>
  <c r="L1038" i="17"/>
  <c r="J965" i="17"/>
  <c r="K905" i="17"/>
  <c r="K832" i="17"/>
  <c r="K777" i="17"/>
  <c r="H12" i="8"/>
  <c r="K947" i="17"/>
  <c r="M925" i="17"/>
  <c r="L883" i="17"/>
  <c r="M580" i="17"/>
  <c r="K973" i="17"/>
  <c r="J211" i="17"/>
  <c r="L207" i="17"/>
  <c r="H49" i="8"/>
  <c r="I44" i="9"/>
  <c r="J36" i="9"/>
  <c r="L1019" i="17"/>
  <c r="K1017" i="17"/>
  <c r="M997" i="17"/>
  <c r="L977" i="17"/>
  <c r="M955" i="17"/>
  <c r="K739" i="17"/>
  <c r="K717" i="17"/>
  <c r="K452" i="17"/>
  <c r="K324" i="17"/>
  <c r="I67" i="8"/>
  <c r="H11" i="8"/>
  <c r="I58" i="9"/>
  <c r="J33" i="9"/>
  <c r="J931" i="17"/>
  <c r="J909" i="17"/>
  <c r="J899" i="17"/>
  <c r="J867" i="17"/>
  <c r="J835" i="17"/>
  <c r="J813" i="17"/>
  <c r="J803" i="17"/>
  <c r="J781" i="17"/>
  <c r="J771" i="17"/>
  <c r="J749" i="17"/>
  <c r="L585" i="17"/>
  <c r="L521" i="17"/>
  <c r="M506" i="17"/>
  <c r="L971" i="17"/>
  <c r="K945" i="17"/>
  <c r="K929" i="17"/>
  <c r="K913" i="17"/>
  <c r="K833" i="17"/>
  <c r="K817" i="17"/>
  <c r="K785" i="17"/>
  <c r="K769" i="17"/>
  <c r="M745" i="17"/>
  <c r="K713" i="17"/>
  <c r="L657" i="17"/>
  <c r="K617" i="17"/>
  <c r="M548" i="17"/>
  <c r="M514" i="17"/>
  <c r="M431" i="17"/>
  <c r="L355" i="17"/>
  <c r="M293" i="17"/>
  <c r="K1001" i="17"/>
  <c r="M957" i="17"/>
  <c r="L923" i="17"/>
  <c r="L891" i="17"/>
  <c r="K859" i="17"/>
  <c r="K827" i="17"/>
  <c r="K795" i="17"/>
  <c r="M741" i="17"/>
  <c r="M739" i="17"/>
  <c r="L701" i="17"/>
  <c r="L645" i="17"/>
  <c r="M572" i="17"/>
  <c r="K430" i="17"/>
  <c r="M333" i="17"/>
  <c r="K263" i="17"/>
  <c r="J911" i="17"/>
  <c r="L723" i="17"/>
  <c r="L649" i="17"/>
  <c r="L613" i="17"/>
  <c r="J554" i="17"/>
  <c r="J540" i="17"/>
  <c r="J538" i="17"/>
  <c r="J508" i="17"/>
  <c r="J477" i="17"/>
  <c r="J411" i="17"/>
  <c r="M402" i="17"/>
  <c r="K365" i="17"/>
  <c r="L343" i="17"/>
  <c r="L303" i="17"/>
  <c r="M214" i="17"/>
  <c r="J733" i="17"/>
  <c r="M731" i="17"/>
  <c r="M689" i="17"/>
  <c r="K594" i="17"/>
  <c r="K562" i="17"/>
  <c r="K544" i="17"/>
  <c r="K531" i="17"/>
  <c r="L515" i="17"/>
  <c r="K421" i="17"/>
  <c r="K410" i="17"/>
  <c r="K378" i="17"/>
  <c r="M314" i="17"/>
  <c r="K271" i="17"/>
  <c r="M186" i="17"/>
  <c r="I65" i="20"/>
  <c r="L601" i="17"/>
  <c r="M584" i="17"/>
  <c r="M541" i="17"/>
  <c r="K512" i="17"/>
  <c r="L507" i="17"/>
  <c r="K498" i="17"/>
  <c r="K474" i="17"/>
  <c r="K461" i="17"/>
  <c r="K442" i="17"/>
  <c r="L419" i="17"/>
  <c r="K387" i="17"/>
  <c r="L375" i="17"/>
  <c r="M326" i="17"/>
  <c r="K285" i="17"/>
  <c r="K279" i="17"/>
  <c r="M254" i="17"/>
  <c r="M206" i="17"/>
  <c r="K195" i="17"/>
  <c r="L63" i="17"/>
  <c r="M27" i="17"/>
  <c r="L715" i="17"/>
  <c r="K673" i="17"/>
  <c r="M573" i="17"/>
  <c r="M553" i="17"/>
  <c r="K530" i="17"/>
  <c r="K496" i="17"/>
  <c r="L489" i="17"/>
  <c r="M482" i="17"/>
  <c r="M444" i="17"/>
  <c r="M398" i="17"/>
  <c r="K357" i="17"/>
  <c r="M347" i="17"/>
  <c r="K316" i="17"/>
  <c r="M291" i="17"/>
  <c r="M260" i="17"/>
  <c r="M129" i="17"/>
  <c r="K52" i="17"/>
  <c r="J323" i="17"/>
  <c r="K302" i="17"/>
  <c r="M253" i="17"/>
  <c r="M251" i="17"/>
  <c r="K237" i="17"/>
  <c r="K234" i="17"/>
  <c r="K169" i="17"/>
  <c r="M162" i="17"/>
  <c r="M142" i="17"/>
  <c r="J65" i="17"/>
  <c r="J60" i="17"/>
  <c r="I19" i="20"/>
  <c r="K578" i="17"/>
  <c r="K546" i="17"/>
  <c r="K520" i="17"/>
  <c r="K504" i="17"/>
  <c r="K488" i="17"/>
  <c r="M463" i="17"/>
  <c r="L453" i="17"/>
  <c r="M434" i="17"/>
  <c r="M412" i="17"/>
  <c r="M389" i="17"/>
  <c r="K379" i="17"/>
  <c r="M358" i="17"/>
  <c r="M335" i="17"/>
  <c r="L325" i="17"/>
  <c r="M306" i="17"/>
  <c r="M243" i="17"/>
  <c r="K215" i="17"/>
  <c r="K171" i="17"/>
  <c r="K151" i="17"/>
  <c r="L119" i="17"/>
  <c r="M99" i="17"/>
  <c r="L97" i="17"/>
  <c r="K82" i="17"/>
  <c r="M70" i="17"/>
  <c r="M15" i="17"/>
  <c r="K469" i="17"/>
  <c r="K437" i="17"/>
  <c r="J415" i="17"/>
  <c r="M386" i="17"/>
  <c r="M354" i="17"/>
  <c r="M322" i="17"/>
  <c r="L299" i="17"/>
  <c r="K276" i="17"/>
  <c r="M250" i="17"/>
  <c r="M230" i="17"/>
  <c r="K223" i="17"/>
  <c r="K192" i="17"/>
  <c r="L175" i="17"/>
  <c r="K163" i="17"/>
  <c r="M143" i="17"/>
  <c r="K89" i="17"/>
  <c r="L87" i="17"/>
  <c r="L75" i="17"/>
  <c r="M50" i="17"/>
  <c r="K38" i="17"/>
  <c r="K20" i="17"/>
  <c r="J78" i="20"/>
  <c r="M458" i="17"/>
  <c r="J437" i="17"/>
  <c r="K415" i="17"/>
  <c r="L403" i="17"/>
  <c r="K374" i="17"/>
  <c r="M362" i="17"/>
  <c r="K340" i="17"/>
  <c r="K317" i="17"/>
  <c r="L307" i="17"/>
  <c r="K283" i="17"/>
  <c r="K269" i="17"/>
  <c r="K259" i="17"/>
  <c r="K244" i="17"/>
  <c r="L193" i="17"/>
  <c r="K183" i="17"/>
  <c r="K170" i="17"/>
  <c r="M150" i="17"/>
  <c r="M121" i="17"/>
  <c r="M111" i="17"/>
  <c r="K25" i="17"/>
  <c r="L23" i="17"/>
  <c r="L11" i="17"/>
  <c r="M6" i="17"/>
  <c r="F16" i="24"/>
  <c r="V79" i="24"/>
  <c r="J41" i="21"/>
  <c r="U84" i="24"/>
  <c r="W74" i="24"/>
  <c r="E20" i="22"/>
  <c r="E24" i="22"/>
  <c r="E28" i="22"/>
  <c r="E32" i="22"/>
  <c r="I33" i="21"/>
  <c r="I57" i="20"/>
  <c r="J11" i="20"/>
  <c r="M29" i="17"/>
  <c r="M93" i="17"/>
  <c r="M125" i="17"/>
  <c r="M157" i="17"/>
  <c r="M221" i="17"/>
  <c r="J21" i="20"/>
  <c r="H67" i="20"/>
  <c r="I85" i="20"/>
  <c r="K16" i="17"/>
  <c r="M40" i="17"/>
  <c r="K51" i="17"/>
  <c r="K114" i="17"/>
  <c r="J124" i="17"/>
  <c r="T62" i="24"/>
  <c r="K40" i="17"/>
  <c r="K72" i="17"/>
  <c r="K104" i="17"/>
  <c r="L133" i="17"/>
  <c r="L165" i="17"/>
  <c r="L197" i="17"/>
  <c r="M228" i="17"/>
  <c r="M257" i="17"/>
  <c r="M337" i="17"/>
  <c r="M305" i="17"/>
  <c r="K277" i="17"/>
  <c r="J246" i="17"/>
  <c r="K236" i="17"/>
  <c r="J229" i="17"/>
  <c r="J202" i="17"/>
  <c r="J194" i="17"/>
  <c r="M188" i="17"/>
  <c r="M174" i="17"/>
  <c r="K164" i="17"/>
  <c r="K156" i="17"/>
  <c r="L149" i="17"/>
  <c r="K132" i="17"/>
  <c r="K125" i="17"/>
  <c r="L113" i="17"/>
  <c r="L95" i="17"/>
  <c r="K93" i="17"/>
  <c r="M76" i="17"/>
  <c r="L55" i="17"/>
  <c r="L53" i="17"/>
  <c r="K43" i="17"/>
  <c r="M39" i="17"/>
  <c r="J31" i="17"/>
  <c r="M28" i="17"/>
  <c r="L3" i="17"/>
  <c r="I74" i="20"/>
  <c r="I84" i="21"/>
  <c r="L231" i="17"/>
  <c r="K200" i="17"/>
  <c r="K168" i="17"/>
  <c r="K136" i="17"/>
  <c r="K113" i="17"/>
  <c r="K68" i="17"/>
  <c r="K36" i="17"/>
  <c r="K4" i="17"/>
  <c r="J59" i="20"/>
  <c r="M134" i="17"/>
  <c r="K108" i="17"/>
  <c r="K76" i="17"/>
  <c r="L47" i="17"/>
  <c r="L15" i="17"/>
  <c r="F22" i="24"/>
  <c r="J376" i="17"/>
  <c r="J495" i="17"/>
  <c r="J297" i="17"/>
  <c r="J489" i="17"/>
  <c r="J598" i="17"/>
  <c r="J992" i="17"/>
  <c r="J736" i="17"/>
  <c r="J5" i="17"/>
  <c r="J267" i="17"/>
  <c r="J413" i="17"/>
  <c r="J529" i="17"/>
  <c r="J1016" i="17"/>
  <c r="J728" i="17"/>
  <c r="J20" i="17"/>
  <c r="J472" i="17"/>
  <c r="J221" i="17"/>
  <c r="J510" i="17"/>
  <c r="J424" i="17"/>
  <c r="J996" i="17"/>
  <c r="J820" i="17"/>
  <c r="J724" i="17"/>
  <c r="H40" i="21"/>
  <c r="J682" i="17"/>
  <c r="D23" i="24"/>
  <c r="J648" i="17"/>
  <c r="H57" i="20"/>
  <c r="D30" i="24"/>
  <c r="J858" i="17"/>
  <c r="D27" i="22"/>
  <c r="D33" i="24"/>
  <c r="J654" i="17"/>
  <c r="J27" i="17"/>
  <c r="J78" i="17"/>
  <c r="H79" i="20"/>
  <c r="J67" i="17"/>
  <c r="J143" i="17"/>
  <c r="J280" i="17"/>
  <c r="J125" i="17"/>
  <c r="J61" i="17"/>
  <c r="H89" i="20"/>
  <c r="J290" i="17"/>
  <c r="J354" i="17"/>
  <c r="J418" i="17"/>
  <c r="H78" i="20"/>
  <c r="J342" i="17"/>
  <c r="J463" i="17"/>
  <c r="J751" i="17"/>
  <c r="J184" i="17"/>
  <c r="J524" i="17"/>
  <c r="J334" i="17"/>
  <c r="J621" i="17"/>
  <c r="J410" i="17"/>
  <c r="J689" i="17"/>
  <c r="J303" i="17"/>
  <c r="J791" i="17"/>
  <c r="J919" i="17"/>
  <c r="J572" i="17"/>
  <c r="J701" i="17"/>
  <c r="J859" i="17"/>
  <c r="J713" i="17"/>
  <c r="J971" i="17"/>
  <c r="J585" i="17"/>
  <c r="J953" i="17"/>
  <c r="H57" i="8"/>
  <c r="J851" i="17"/>
  <c r="J706" i="17"/>
  <c r="J307" i="17"/>
  <c r="J1018" i="17"/>
  <c r="D23" i="22"/>
  <c r="J678" i="17"/>
  <c r="J546" i="17"/>
  <c r="J656" i="17"/>
  <c r="J521" i="17"/>
  <c r="H85" i="21"/>
  <c r="J902" i="17"/>
  <c r="J403" i="17"/>
  <c r="D22" i="24"/>
  <c r="J700" i="17"/>
  <c r="J1020" i="17"/>
  <c r="J600" i="17"/>
  <c r="J457" i="17"/>
  <c r="J261" i="17"/>
  <c r="H41" i="20"/>
  <c r="J915" i="17"/>
  <c r="H19" i="21"/>
  <c r="D25" i="22"/>
  <c r="J874" i="17"/>
  <c r="H31" i="20"/>
  <c r="J620" i="17"/>
  <c r="H50" i="9"/>
  <c r="H33" i="20"/>
  <c r="J910" i="17"/>
  <c r="D12" i="24"/>
  <c r="H41" i="9"/>
  <c r="J680" i="17"/>
  <c r="J64" i="17"/>
  <c r="J941" i="17"/>
  <c r="J356" i="17"/>
  <c r="J1064" i="17"/>
  <c r="D19" i="22"/>
  <c r="H21" i="21"/>
  <c r="H32" i="20"/>
  <c r="J1002" i="17"/>
  <c r="J608" i="17"/>
  <c r="J766" i="17"/>
  <c r="H50" i="8"/>
  <c r="H88" i="21"/>
  <c r="J846" i="17"/>
  <c r="J1014" i="17"/>
  <c r="H68" i="9"/>
  <c r="J748" i="17"/>
  <c r="H11" i="9"/>
  <c r="J558" i="17"/>
  <c r="J320" i="17"/>
  <c r="K1003" i="17"/>
  <c r="M999" i="17"/>
  <c r="K995" i="17"/>
  <c r="J991" i="17"/>
  <c r="M987" i="17"/>
  <c r="K983" i="17"/>
  <c r="J896" i="17"/>
  <c r="J892" i="17"/>
  <c r="J888" i="17"/>
  <c r="M880" i="17"/>
  <c r="K872" i="17"/>
  <c r="K868" i="17"/>
  <c r="M860" i="17"/>
  <c r="M856" i="17"/>
  <c r="K852" i="17"/>
  <c r="K844" i="17"/>
  <c r="M787" i="17"/>
  <c r="L783" i="17"/>
  <c r="K779" i="17"/>
  <c r="M772" i="17"/>
  <c r="L765" i="17"/>
  <c r="M761" i="17"/>
  <c r="M753" i="17"/>
  <c r="J750" i="17"/>
  <c r="K746" i="17"/>
  <c r="K742" i="17"/>
  <c r="L738" i="17"/>
  <c r="J734" i="17"/>
  <c r="K730" i="17"/>
  <c r="L726" i="17"/>
  <c r="M718" i="17"/>
  <c r="M534" i="17"/>
  <c r="J1003" i="17"/>
  <c r="D14" i="24"/>
  <c r="J545" i="17"/>
  <c r="J381" i="17"/>
  <c r="J352" i="17"/>
  <c r="J968" i="17"/>
  <c r="J425" i="17"/>
  <c r="J236" i="17"/>
  <c r="J832" i="17"/>
  <c r="J389" i="17"/>
  <c r="J228" i="17"/>
  <c r="J155" i="17"/>
  <c r="J71" i="17"/>
  <c r="J185" i="17"/>
  <c r="J151" i="17"/>
  <c r="J759" i="17"/>
  <c r="J549" i="17"/>
  <c r="J807" i="17"/>
  <c r="J475" i="17"/>
  <c r="D31" i="22"/>
  <c r="H58" i="20"/>
  <c r="J624" i="17"/>
  <c r="J200" i="17"/>
  <c r="J426" i="17"/>
  <c r="H65" i="20"/>
  <c r="H20" i="9"/>
  <c r="D22" i="22"/>
  <c r="D20" i="22"/>
  <c r="J810" i="17"/>
  <c r="H10" i="8"/>
  <c r="J973" i="17"/>
  <c r="J981" i="17"/>
  <c r="J390" i="17"/>
  <c r="J957" i="17"/>
  <c r="J430" i="17"/>
  <c r="J815" i="17"/>
  <c r="J841" i="17"/>
  <c r="J388" i="17"/>
  <c r="J461" i="17"/>
  <c r="J326" i="17"/>
  <c r="J737" i="17"/>
  <c r="J159" i="17"/>
  <c r="J516" i="17"/>
  <c r="J62" i="17"/>
  <c r="J446" i="17"/>
  <c r="J359" i="17"/>
  <c r="J175" i="17"/>
  <c r="J36" i="17"/>
  <c r="J136" i="17"/>
  <c r="J287" i="17"/>
  <c r="J77" i="17"/>
  <c r="H87" i="20"/>
  <c r="J22" i="17"/>
  <c r="H21" i="20"/>
  <c r="H88" i="20"/>
  <c r="J158" i="17"/>
  <c r="J243" i="17"/>
  <c r="J553" i="17"/>
  <c r="J1008" i="17"/>
  <c r="J321" i="17"/>
  <c r="J578" i="17"/>
  <c r="D9" i="22"/>
  <c r="H31" i="21"/>
  <c r="J1005" i="17"/>
  <c r="J637" i="17"/>
  <c r="J1011" i="17"/>
  <c r="J891" i="17"/>
  <c r="J967" i="17"/>
  <c r="J799" i="17"/>
  <c r="J605" i="17"/>
  <c r="J397" i="17"/>
  <c r="J346" i="17"/>
  <c r="J474" i="17"/>
  <c r="J705" i="17"/>
  <c r="J52" i="17"/>
  <c r="J239" i="17"/>
  <c r="J422" i="17"/>
  <c r="J310" i="17"/>
  <c r="J163" i="17"/>
  <c r="J427" i="17"/>
  <c r="J350" i="17"/>
  <c r="J269" i="17"/>
  <c r="H85" i="20"/>
  <c r="J88" i="17"/>
  <c r="J85" i="17"/>
  <c r="J160" i="17"/>
  <c r="J107" i="17"/>
  <c r="J59" i="17"/>
  <c r="J978" i="17"/>
  <c r="J479" i="17"/>
  <c r="J504" i="17"/>
  <c r="J502" i="17"/>
  <c r="J784" i="17"/>
  <c r="J76" i="17"/>
  <c r="J409" i="17"/>
  <c r="J494" i="17"/>
  <c r="J401" i="17"/>
  <c r="J936" i="17"/>
  <c r="J288" i="17"/>
  <c r="J590" i="17"/>
  <c r="J900" i="17"/>
  <c r="L520" i="17"/>
  <c r="F14" i="24"/>
  <c r="M393" i="17"/>
  <c r="L153" i="17"/>
  <c r="L369" i="17"/>
  <c r="K1022" i="17"/>
  <c r="K1054" i="17"/>
  <c r="M295" i="17"/>
  <c r="K433" i="17"/>
  <c r="L93" i="17"/>
  <c r="M332" i="17"/>
  <c r="L473" i="17"/>
  <c r="M660" i="17"/>
  <c r="L91" i="17"/>
  <c r="L287" i="17"/>
  <c r="K339" i="17"/>
  <c r="K684" i="17"/>
  <c r="M272" i="17"/>
  <c r="K493" i="17"/>
  <c r="K616" i="17"/>
  <c r="L385" i="17"/>
  <c r="M626" i="17"/>
  <c r="M715" i="17"/>
  <c r="K796" i="17"/>
  <c r="M862" i="17"/>
  <c r="K932" i="17"/>
  <c r="M415" i="17"/>
  <c r="M666" i="17"/>
  <c r="K735" i="17"/>
  <c r="K882" i="17"/>
  <c r="M956" i="17"/>
  <c r="M1020" i="17"/>
  <c r="J1042" i="17"/>
  <c r="M373" i="17"/>
  <c r="M754" i="17"/>
  <c r="L825" i="17"/>
  <c r="L905" i="17"/>
  <c r="M970" i="17"/>
  <c r="M1031" i="17"/>
  <c r="J1059" i="17"/>
  <c r="AP76" i="9"/>
  <c r="AP89" i="9"/>
  <c r="AP70" i="8"/>
  <c r="AQ82" i="8"/>
  <c r="AQ94" i="8"/>
  <c r="W47" i="24"/>
  <c r="W81" i="24"/>
  <c r="G34" i="22"/>
  <c r="E16" i="24"/>
  <c r="X55" i="24"/>
  <c r="K358" i="17"/>
  <c r="M650" i="17"/>
  <c r="M850" i="17"/>
  <c r="M930" i="17"/>
  <c r="K979" i="17"/>
  <c r="J1025" i="17"/>
  <c r="L1053" i="17"/>
  <c r="AP73" i="9"/>
  <c r="AP82" i="9"/>
  <c r="AT94" i="9"/>
  <c r="AP75" i="8"/>
  <c r="AS83" i="8"/>
  <c r="AP96" i="8"/>
  <c r="U64" i="24"/>
  <c r="T88" i="24"/>
  <c r="I11" i="20"/>
  <c r="W38" i="24"/>
  <c r="J60" i="9"/>
  <c r="L976" i="17"/>
  <c r="L900" i="17"/>
  <c r="L784" i="17"/>
  <c r="K601" i="17"/>
  <c r="K981" i="17"/>
  <c r="M1053" i="17"/>
  <c r="AR83" i="9"/>
  <c r="I59" i="8"/>
  <c r="AT86" i="8"/>
  <c r="X71" i="24"/>
  <c r="F7" i="24"/>
  <c r="L646" i="17"/>
  <c r="I24" i="21"/>
  <c r="L484" i="17"/>
  <c r="L348" i="17"/>
  <c r="L220" i="17"/>
  <c r="L92" i="17"/>
  <c r="J77" i="21"/>
  <c r="F27" i="22"/>
  <c r="M397" i="17"/>
  <c r="L705" i="17"/>
  <c r="L833" i="17"/>
  <c r="M950" i="17"/>
  <c r="L1029" i="17"/>
  <c r="AR72" i="9"/>
  <c r="AS92" i="9"/>
  <c r="AQ76" i="8"/>
  <c r="W41" i="24"/>
  <c r="G31" i="22"/>
  <c r="W56" i="24"/>
  <c r="L918" i="17"/>
  <c r="L790" i="17"/>
  <c r="J59" i="21"/>
  <c r="L482" i="17"/>
  <c r="L354" i="17"/>
  <c r="L226" i="17"/>
  <c r="L98" i="17"/>
  <c r="J33" i="20"/>
  <c r="M840" i="17"/>
  <c r="J1049" i="17"/>
  <c r="AP88" i="9"/>
  <c r="AP81" i="8"/>
  <c r="G17" i="22"/>
  <c r="L986" i="17"/>
  <c r="L732" i="17"/>
  <c r="L462" i="17"/>
  <c r="L206" i="17"/>
  <c r="I9" i="21"/>
  <c r="H9" i="22"/>
  <c r="K800" i="17"/>
  <c r="L989" i="17"/>
  <c r="AR93" i="9"/>
  <c r="U73" i="24"/>
  <c r="J10" i="9"/>
  <c r="I59" i="21"/>
  <c r="L352" i="17"/>
  <c r="L96" i="17"/>
  <c r="E33" i="24"/>
  <c r="L684" i="17"/>
  <c r="I66" i="9"/>
  <c r="X79" i="24"/>
  <c r="W78" i="24"/>
  <c r="F16" i="22"/>
  <c r="L486" i="17"/>
  <c r="J9" i="8"/>
  <c r="L993" i="17"/>
  <c r="K480" i="17"/>
  <c r="I51" i="9"/>
  <c r="U59" i="24"/>
  <c r="T58" i="24"/>
  <c r="F26" i="22"/>
  <c r="L342" i="17"/>
  <c r="L866" i="17"/>
  <c r="T38" i="24"/>
  <c r="I19" i="8"/>
  <c r="AT74" i="9"/>
  <c r="M1030" i="17"/>
  <c r="M975" i="17"/>
  <c r="L693" i="17"/>
  <c r="M199" i="17"/>
  <c r="U39" i="24"/>
  <c r="X64" i="24"/>
  <c r="V85" i="24"/>
  <c r="J39" i="21"/>
  <c r="U41" i="24"/>
  <c r="W88" i="24"/>
  <c r="AG10" i="22"/>
  <c r="J23" i="21"/>
  <c r="L88" i="17"/>
  <c r="L248" i="17"/>
  <c r="L408" i="17"/>
  <c r="L600" i="17"/>
  <c r="L664" i="17"/>
  <c r="W50" i="24"/>
  <c r="T65" i="24"/>
  <c r="AT79" i="8"/>
  <c r="BA75" i="9"/>
  <c r="L1064" i="17"/>
  <c r="M993" i="17"/>
  <c r="L965" i="17"/>
  <c r="K851" i="17"/>
  <c r="M829" i="17"/>
  <c r="I12" i="8"/>
  <c r="L1009" i="17"/>
  <c r="L925" i="17"/>
  <c r="K819" i="17"/>
  <c r="I27" i="9"/>
  <c r="M883" i="17"/>
  <c r="L211" i="17"/>
  <c r="I49" i="8"/>
  <c r="J65" i="9"/>
  <c r="H36" i="9"/>
  <c r="K1019" i="17"/>
  <c r="M1005" i="17"/>
  <c r="K977" i="17"/>
  <c r="K953" i="17"/>
  <c r="K825" i="17"/>
  <c r="L717" i="17"/>
  <c r="M452" i="17"/>
  <c r="M274" i="17"/>
  <c r="I44" i="8"/>
  <c r="I35" i="8"/>
  <c r="I11" i="8"/>
  <c r="J50" i="9"/>
  <c r="M941" i="17"/>
  <c r="M923" i="17"/>
  <c r="K899" i="17"/>
  <c r="M859" i="17"/>
  <c r="K835" i="17"/>
  <c r="M813" i="17"/>
  <c r="M795" i="17"/>
  <c r="K771" i="17"/>
  <c r="K749" i="17"/>
  <c r="K521" i="17"/>
  <c r="K366" i="17"/>
  <c r="K993" i="17"/>
  <c r="M949" i="17"/>
  <c r="J917" i="17"/>
  <c r="L837" i="17"/>
  <c r="M821" i="17"/>
  <c r="J789" i="17"/>
  <c r="L773" i="17"/>
  <c r="L745" i="17"/>
  <c r="L713" i="17"/>
  <c r="M697" i="17"/>
  <c r="M657" i="17"/>
  <c r="L617" i="17"/>
  <c r="K528" i="17"/>
  <c r="M475" i="17"/>
  <c r="K355" i="17"/>
  <c r="J293" i="17"/>
  <c r="L1011" i="17"/>
  <c r="K939" i="17"/>
  <c r="L907" i="17"/>
  <c r="L875" i="17"/>
  <c r="L827" i="17"/>
  <c r="K763" i="17"/>
  <c r="L739" i="17"/>
  <c r="L689" i="17"/>
  <c r="K580" i="17"/>
  <c r="K333" i="17"/>
  <c r="M263" i="17"/>
  <c r="J959" i="17"/>
  <c r="K723" i="17"/>
  <c r="K681" i="17"/>
  <c r="K649" i="17"/>
  <c r="K605" i="17"/>
  <c r="L569" i="17"/>
  <c r="M552" i="17"/>
  <c r="K538" i="17"/>
  <c r="K499" i="17"/>
  <c r="M411" i="17"/>
  <c r="M407" i="17"/>
  <c r="L365" i="17"/>
  <c r="M343" i="17"/>
  <c r="K282" i="17"/>
  <c r="K733" i="17"/>
  <c r="K689" i="17"/>
  <c r="M594" i="17"/>
  <c r="M560" i="17"/>
  <c r="M537" i="17"/>
  <c r="M515" i="17"/>
  <c r="L421" i="17"/>
  <c r="M378" i="17"/>
  <c r="K314" i="17"/>
  <c r="M247" i="17"/>
  <c r="M176" i="17"/>
  <c r="M592" i="17"/>
  <c r="K570" i="17"/>
  <c r="L529" i="17"/>
  <c r="K507" i="17"/>
  <c r="M505" i="17"/>
  <c r="L471" i="17"/>
  <c r="M454" i="17"/>
  <c r="M429" i="17"/>
  <c r="K380" i="17"/>
  <c r="M334" i="17"/>
  <c r="M301" i="17"/>
  <c r="M279" i="17"/>
  <c r="M226" i="17"/>
  <c r="L195" i="17"/>
  <c r="K63" i="17"/>
  <c r="K737" i="17"/>
  <c r="K589" i="17"/>
  <c r="L553" i="17"/>
  <c r="M530" i="17"/>
  <c r="K491" i="17"/>
  <c r="K482" i="17"/>
  <c r="J439" i="17"/>
  <c r="M367" i="17"/>
  <c r="L347" i="17"/>
  <c r="M316" i="17"/>
  <c r="K266" i="17"/>
  <c r="K129" i="17"/>
  <c r="M52" i="17"/>
  <c r="K311" i="17"/>
  <c r="K253" i="17"/>
  <c r="L239" i="17"/>
  <c r="M237" i="17"/>
  <c r="M203" i="17"/>
  <c r="L159" i="17"/>
  <c r="K120" i="17"/>
  <c r="L65" i="17"/>
  <c r="M59" i="17"/>
  <c r="M600" i="17"/>
  <c r="M568" i="17"/>
  <c r="M520" i="17"/>
  <c r="L497" i="17"/>
  <c r="L481" i="17"/>
  <c r="M453" i="17"/>
  <c r="K434" i="17"/>
  <c r="L399" i="17"/>
  <c r="M379" i="17"/>
  <c r="K348" i="17"/>
  <c r="K325" i="17"/>
  <c r="K315" i="17"/>
  <c r="K243" i="17"/>
  <c r="M198" i="17"/>
  <c r="L151" i="17"/>
  <c r="K99" i="17"/>
  <c r="M82" i="17"/>
  <c r="K428" i="17"/>
  <c r="K396" i="17"/>
  <c r="L363" i="17"/>
  <c r="J319" i="17"/>
  <c r="K284" i="17"/>
  <c r="L259" i="17"/>
  <c r="K230" i="17"/>
  <c r="M217" i="17"/>
  <c r="K161" i="17"/>
  <c r="K110" i="17"/>
  <c r="J89" i="17"/>
  <c r="K75" i="17"/>
  <c r="L35" i="17"/>
  <c r="I78" i="20"/>
  <c r="K470" i="17"/>
  <c r="K445" i="17"/>
  <c r="M426" i="17"/>
  <c r="M394" i="17"/>
  <c r="K372" i="17"/>
  <c r="K342" i="17"/>
  <c r="K310" i="17"/>
  <c r="J286" i="17"/>
  <c r="K238" i="17"/>
  <c r="K193" i="17"/>
  <c r="M183" i="17"/>
  <c r="K138" i="17"/>
  <c r="M118" i="17"/>
  <c r="M75" i="17"/>
  <c r="K11" i="17"/>
  <c r="F18" i="24"/>
  <c r="X85" i="24"/>
  <c r="U53" i="24"/>
  <c r="U71" i="24"/>
  <c r="E21" i="22"/>
  <c r="E26" i="22"/>
  <c r="E31" i="22"/>
  <c r="I42" i="21"/>
  <c r="T35" i="24"/>
  <c r="M109" i="17"/>
  <c r="M149" i="17"/>
  <c r="M197" i="17"/>
  <c r="T54" i="24"/>
  <c r="J56" i="20"/>
  <c r="K48" i="17"/>
  <c r="K78" i="17"/>
  <c r="M104" i="17"/>
  <c r="G16" i="22"/>
  <c r="L5" i="17"/>
  <c r="L37" i="17"/>
  <c r="M164" i="17"/>
  <c r="K204" i="17"/>
  <c r="M241" i="17"/>
  <c r="M281" i="17"/>
  <c r="M297" i="17"/>
  <c r="K272" i="17"/>
  <c r="M258" i="17"/>
  <c r="K233" i="17"/>
  <c r="L225" i="17"/>
  <c r="K208" i="17"/>
  <c r="M166" i="17"/>
  <c r="L155" i="17"/>
  <c r="K147" i="17"/>
  <c r="M122" i="17"/>
  <c r="K107" i="17"/>
  <c r="K101" i="17"/>
  <c r="K92" i="17"/>
  <c r="M81" i="17"/>
  <c r="K64" i="17"/>
  <c r="M51" i="17"/>
  <c r="K42" i="17"/>
  <c r="K31" i="17"/>
  <c r="K27" i="17"/>
  <c r="M12" i="17"/>
  <c r="J79" i="20"/>
  <c r="I78" i="21"/>
  <c r="K232" i="17"/>
  <c r="L199" i="17"/>
  <c r="M158" i="17"/>
  <c r="J114" i="17"/>
  <c r="J83" i="17"/>
  <c r="L7" i="17"/>
  <c r="L143" i="17"/>
  <c r="E7" i="24"/>
  <c r="F20" i="24"/>
  <c r="H32" i="21"/>
  <c r="J417" i="17"/>
  <c r="J193" i="17"/>
  <c r="J208" i="17"/>
  <c r="J497" i="17"/>
  <c r="J768" i="17"/>
  <c r="J165" i="17"/>
  <c r="J312" i="17"/>
  <c r="J44" i="17"/>
  <c r="J347" i="17"/>
  <c r="J434" i="17"/>
  <c r="H59" i="9"/>
  <c r="J824" i="17"/>
  <c r="J709" i="17"/>
  <c r="J416" i="17"/>
  <c r="J256" i="17"/>
  <c r="J296" i="17"/>
  <c r="J465" i="17"/>
  <c r="J380" i="17"/>
  <c r="J932" i="17"/>
  <c r="J740" i="17"/>
  <c r="H10" i="9"/>
  <c r="H33" i="9"/>
  <c r="J632" i="17"/>
  <c r="J626" i="17"/>
  <c r="J922" i="17"/>
  <c r="D11" i="24"/>
  <c r="H30" i="20"/>
  <c r="J14" i="17"/>
  <c r="J104" i="17"/>
  <c r="J248" i="17"/>
  <c r="J105" i="17"/>
  <c r="J29" i="17"/>
  <c r="J238" i="17"/>
  <c r="J364" i="17"/>
  <c r="J450" i="17"/>
  <c r="J262" i="17"/>
  <c r="J500" i="17"/>
  <c r="J129" i="17"/>
  <c r="J602" i="17"/>
  <c r="J483" i="17"/>
  <c r="J314" i="17"/>
  <c r="J769" i="17"/>
  <c r="J929" i="17"/>
  <c r="J823" i="17"/>
  <c r="J1015" i="17"/>
  <c r="J923" i="17"/>
  <c r="J745" i="17"/>
  <c r="J506" i="17"/>
  <c r="J955" i="17"/>
  <c r="J802" i="17"/>
  <c r="J662" i="17"/>
  <c r="D9" i="24"/>
  <c r="J938" i="17"/>
  <c r="D30" i="22"/>
  <c r="H24" i="20"/>
  <c r="J636" i="17"/>
  <c r="J339" i="17"/>
  <c r="J814" i="17"/>
  <c r="D20" i="24"/>
  <c r="H58" i="8"/>
  <c r="J828" i="17"/>
  <c r="J443" i="17"/>
  <c r="J444" i="17"/>
  <c r="J98" i="17"/>
  <c r="J480" i="17"/>
  <c r="J954" i="17"/>
  <c r="H20" i="8"/>
  <c r="M401" i="17"/>
  <c r="K155" i="17"/>
  <c r="K376" i="17"/>
  <c r="K1023" i="17"/>
  <c r="K1055" i="17"/>
  <c r="M100" i="17"/>
  <c r="M296" i="17"/>
  <c r="M435" i="17"/>
  <c r="K94" i="17"/>
  <c r="M341" i="17"/>
  <c r="M476" i="17"/>
  <c r="K666" i="17"/>
  <c r="K96" i="17"/>
  <c r="M288" i="17"/>
  <c r="L341" i="17"/>
  <c r="K565" i="17"/>
  <c r="K289" i="17"/>
  <c r="K494" i="17"/>
  <c r="K403" i="17"/>
  <c r="M720" i="17"/>
  <c r="M799" i="17"/>
  <c r="M863" i="17"/>
  <c r="M934" i="17"/>
  <c r="K456" i="17"/>
  <c r="M608" i="17"/>
  <c r="K668" i="17"/>
  <c r="M736" i="17"/>
  <c r="K802" i="17"/>
  <c r="K890" i="17"/>
  <c r="K962" i="17"/>
  <c r="J1022" i="17"/>
  <c r="L1043" i="17"/>
  <c r="K395" i="17"/>
  <c r="M616" i="17"/>
  <c r="M758" i="17"/>
  <c r="K831" i="17"/>
  <c r="K911" i="17"/>
  <c r="K980" i="17"/>
  <c r="L1033" i="17"/>
  <c r="L1060" i="17"/>
  <c r="AT76" i="9"/>
  <c r="AT89" i="9"/>
  <c r="AT70" i="8"/>
  <c r="AR83" i="8"/>
  <c r="AP95" i="8"/>
  <c r="W51" i="24"/>
  <c r="U83" i="24"/>
  <c r="I29" i="21"/>
  <c r="E20" i="24"/>
  <c r="V57" i="24"/>
  <c r="L405" i="17"/>
  <c r="M662" i="17"/>
  <c r="K792" i="17"/>
  <c r="K936" i="17"/>
  <c r="K982" i="17"/>
  <c r="M1026" i="17"/>
  <c r="J1055" i="17"/>
  <c r="AT73" i="9"/>
  <c r="AT82" i="9"/>
  <c r="AS95" i="9"/>
  <c r="AT75" i="8"/>
  <c r="AP84" i="8"/>
  <c r="AT96" i="8"/>
  <c r="X65" i="24"/>
  <c r="G8" i="22"/>
  <c r="J13" i="20"/>
  <c r="U40" i="24"/>
  <c r="L972" i="17"/>
  <c r="L892" i="17"/>
  <c r="L780" i="17"/>
  <c r="K613" i="17"/>
  <c r="L775" i="17"/>
  <c r="K894" i="17"/>
  <c r="K992" i="17"/>
  <c r="J1057" i="17"/>
  <c r="AP84" i="9"/>
  <c r="I60" i="8"/>
  <c r="AQ88" i="8"/>
  <c r="X74" i="24"/>
  <c r="E15" i="24"/>
  <c r="L768" i="17"/>
  <c r="L642" i="17"/>
  <c r="L604" i="17"/>
  <c r="L476" i="17"/>
  <c r="L340" i="17"/>
  <c r="L84" i="17"/>
  <c r="I69" i="21"/>
  <c r="H26" i="22"/>
  <c r="M448" i="17"/>
  <c r="M713" i="17"/>
  <c r="M835" i="17"/>
  <c r="L957" i="17"/>
  <c r="J1033" i="17"/>
  <c r="BA72" i="9"/>
  <c r="AQ94" i="9"/>
  <c r="AT78" i="8"/>
  <c r="W49" i="24"/>
  <c r="J30" i="21"/>
  <c r="X59" i="24"/>
  <c r="L910" i="17"/>
  <c r="I55" i="21"/>
  <c r="L474" i="17"/>
  <c r="L346" i="17"/>
  <c r="L218" i="17"/>
  <c r="I29" i="20"/>
  <c r="L855" i="17"/>
  <c r="J1056" i="17"/>
  <c r="AQ91" i="9"/>
  <c r="AP82" i="8"/>
  <c r="G25" i="22"/>
  <c r="L970" i="17"/>
  <c r="L722" i="17"/>
  <c r="L446" i="17"/>
  <c r="E32" i="24"/>
  <c r="K821" i="17"/>
  <c r="J1027" i="17"/>
  <c r="AS96" i="9"/>
  <c r="W79" i="24"/>
  <c r="J970" i="17"/>
  <c r="J20" i="21"/>
  <c r="L336" i="17"/>
  <c r="L80" i="17"/>
  <c r="J19" i="21"/>
  <c r="F23" i="24"/>
  <c r="F32" i="24"/>
  <c r="J42" i="9"/>
  <c r="T83" i="24"/>
  <c r="T85" i="24"/>
  <c r="H21" i="22"/>
  <c r="L6" i="17"/>
  <c r="L518" i="17"/>
  <c r="J44" i="9"/>
  <c r="I43" i="8"/>
  <c r="K974" i="17"/>
  <c r="L480" i="17"/>
  <c r="J29" i="21"/>
  <c r="X81" i="24"/>
  <c r="L22" i="17"/>
  <c r="L598" i="17"/>
  <c r="T55" i="24"/>
  <c r="AS98" i="8"/>
  <c r="J19" i="8"/>
  <c r="K1013" i="17"/>
  <c r="K196" i="17"/>
  <c r="T44" i="24"/>
  <c r="W72" i="24"/>
  <c r="E8" i="22"/>
  <c r="I44" i="21"/>
  <c r="V64" i="24"/>
  <c r="M2" i="17"/>
  <c r="H14" i="22"/>
  <c r="F17" i="22"/>
  <c r="L120" i="17"/>
  <c r="L280" i="17"/>
  <c r="L472" i="17"/>
  <c r="J67" i="21"/>
  <c r="L686" i="17"/>
  <c r="I41" i="21"/>
  <c r="X36" i="24"/>
  <c r="AP69" i="8"/>
  <c r="J67" i="9"/>
  <c r="M1064" i="17"/>
  <c r="K968" i="17"/>
  <c r="L851" i="17"/>
  <c r="K829" i="17"/>
  <c r="L557" i="17"/>
  <c r="J12" i="8"/>
  <c r="M1009" i="17"/>
  <c r="K925" i="17"/>
  <c r="L819" i="17"/>
  <c r="K356" i="17"/>
  <c r="M819" i="17"/>
  <c r="M207" i="17"/>
  <c r="J57" i="9"/>
  <c r="J34" i="9"/>
  <c r="J26" i="9"/>
  <c r="M1019" i="17"/>
  <c r="L1005" i="17"/>
  <c r="M977" i="17"/>
  <c r="M953" i="17"/>
  <c r="K420" i="17"/>
  <c r="K274" i="17"/>
  <c r="J43" i="9"/>
  <c r="K941" i="17"/>
  <c r="L909" i="17"/>
  <c r="L899" i="17"/>
  <c r="L835" i="17"/>
  <c r="K813" i="17"/>
  <c r="L781" i="17"/>
  <c r="L771" i="17"/>
  <c r="M585" i="17"/>
  <c r="M521" i="17"/>
  <c r="I18" i="9"/>
  <c r="M981" i="17"/>
  <c r="J933" i="17"/>
  <c r="L917" i="17"/>
  <c r="M837" i="17"/>
  <c r="L789" i="17"/>
  <c r="M773" i="17"/>
  <c r="K729" i="17"/>
  <c r="M617" i="17"/>
  <c r="K514" i="17"/>
  <c r="L431" i="17"/>
  <c r="M355" i="17"/>
  <c r="M989" i="17"/>
  <c r="L939" i="17"/>
  <c r="K891" i="17"/>
  <c r="L859" i="17"/>
  <c r="K811" i="17"/>
  <c r="L763" i="17"/>
  <c r="K731" i="17"/>
  <c r="M669" i="17"/>
  <c r="M645" i="17"/>
  <c r="M462" i="17"/>
  <c r="L333" i="17"/>
  <c r="L263" i="17"/>
  <c r="J871" i="17"/>
  <c r="K721" i="17"/>
  <c r="M649" i="17"/>
  <c r="L605" i="17"/>
  <c r="M569" i="17"/>
  <c r="K552" i="17"/>
  <c r="K523" i="17"/>
  <c r="J499" i="17"/>
  <c r="K411" i="17"/>
  <c r="K402" i="17"/>
  <c r="J365" i="17"/>
  <c r="M303" i="17"/>
  <c r="K214" i="17"/>
  <c r="J755" i="17"/>
  <c r="L731" i="17"/>
  <c r="K586" i="17"/>
  <c r="M544" i="17"/>
  <c r="M531" i="17"/>
  <c r="M466" i="17"/>
  <c r="M410" i="17"/>
  <c r="J378" i="17"/>
  <c r="L271" i="17"/>
  <c r="L247" i="17"/>
  <c r="M653" i="17"/>
  <c r="K529" i="17"/>
  <c r="J507" i="17"/>
  <c r="J498" i="17"/>
  <c r="K471" i="17"/>
  <c r="M442" i="17"/>
  <c r="K419" i="17"/>
  <c r="M380" i="17"/>
  <c r="K334" i="17"/>
  <c r="M285" i="17"/>
  <c r="L279" i="17"/>
  <c r="K226" i="17"/>
  <c r="M139" i="17"/>
  <c r="M63" i="17"/>
  <c r="M725" i="17"/>
  <c r="M661" i="17"/>
  <c r="K609" i="17"/>
  <c r="L581" i="17"/>
  <c r="K522" i="17"/>
  <c r="L491" i="17"/>
  <c r="L451" i="17"/>
  <c r="L439" i="17"/>
  <c r="L367" i="17"/>
  <c r="K347" i="17"/>
  <c r="L291" i="17"/>
  <c r="L129" i="17"/>
  <c r="L323" i="17"/>
  <c r="M302" i="17"/>
  <c r="L253" i="17"/>
  <c r="M239" i="17"/>
  <c r="J234" i="17"/>
  <c r="M169" i="17"/>
  <c r="M159" i="17"/>
  <c r="M120" i="17"/>
  <c r="M65" i="17"/>
  <c r="J735" i="17"/>
  <c r="L513" i="17"/>
  <c r="K497" i="17"/>
  <c r="K481" i="17"/>
  <c r="L443" i="17"/>
  <c r="M422" i="17"/>
  <c r="K389" i="17"/>
  <c r="M370" i="17"/>
  <c r="M348" i="17"/>
  <c r="M325" i="17"/>
  <c r="K306" i="17"/>
  <c r="M218" i="17"/>
  <c r="L171" i="17"/>
  <c r="M151" i="17"/>
  <c r="K97" i="17"/>
  <c r="J82" i="17"/>
  <c r="M62" i="17"/>
  <c r="K460" i="17"/>
  <c r="L427" i="17"/>
  <c r="L395" i="17"/>
  <c r="K341" i="17"/>
  <c r="K309" i="17"/>
  <c r="M284" i="17"/>
  <c r="M242" i="17"/>
  <c r="L217" i="17"/>
  <c r="M175" i="17"/>
  <c r="L161" i="17"/>
  <c r="J110" i="17"/>
  <c r="M87" i="17"/>
  <c r="M74" i="17"/>
  <c r="M38" i="17"/>
  <c r="M20" i="17"/>
  <c r="K468" i="17"/>
  <c r="K438" i="17"/>
  <c r="K413" i="17"/>
  <c r="K383" i="17"/>
  <c r="L371" i="17"/>
  <c r="L339" i="17"/>
  <c r="J309" i="17"/>
  <c r="L283" i="17"/>
  <c r="K262" i="17"/>
  <c r="M252" i="17"/>
  <c r="K235" i="17"/>
  <c r="K185" i="17"/>
  <c r="M152" i="17"/>
  <c r="K128" i="17"/>
  <c r="K118" i="17"/>
  <c r="J74" i="17"/>
  <c r="M23" i="17"/>
  <c r="M10" i="17"/>
  <c r="T46" i="24"/>
  <c r="X77" i="24"/>
  <c r="T81" i="24"/>
  <c r="E22" i="22"/>
  <c r="E27" i="22"/>
  <c r="E33" i="22"/>
  <c r="J41" i="20"/>
  <c r="W82" i="24"/>
  <c r="M117" i="17"/>
  <c r="M165" i="17"/>
  <c r="U76" i="24"/>
  <c r="I68" i="20"/>
  <c r="L13" i="17"/>
  <c r="J26" i="17"/>
  <c r="K80" i="17"/>
  <c r="L109" i="17"/>
  <c r="I69" i="20"/>
  <c r="K45" i="17"/>
  <c r="M96" i="17"/>
  <c r="M132" i="17"/>
  <c r="K172" i="17"/>
  <c r="K205" i="17"/>
  <c r="M249" i="17"/>
  <c r="M329" i="17"/>
  <c r="M289" i="17"/>
  <c r="K268" i="17"/>
  <c r="K245" i="17"/>
  <c r="J233" i="17"/>
  <c r="K202" i="17"/>
  <c r="L191" i="17"/>
  <c r="M180" i="17"/>
  <c r="K160" i="17"/>
  <c r="K153" i="17"/>
  <c r="M145" i="17"/>
  <c r="L115" i="17"/>
  <c r="K95" i="17"/>
  <c r="M92" i="17"/>
  <c r="M78" i="17"/>
  <c r="M55" i="17"/>
  <c r="M30" i="17"/>
  <c r="K26" i="17"/>
  <c r="M3" i="17"/>
  <c r="M222" i="17"/>
  <c r="M190" i="17"/>
  <c r="K145" i="17"/>
  <c r="K105" i="17"/>
  <c r="L39" i="17"/>
  <c r="J75" i="20"/>
  <c r="J42" i="20"/>
  <c r="K121" i="17"/>
  <c r="K81" i="17"/>
  <c r="K49" i="17"/>
  <c r="K12" i="17"/>
  <c r="I76" i="20"/>
  <c r="J14" i="21"/>
  <c r="F8" i="24"/>
  <c r="D16" i="24"/>
  <c r="H34" i="20"/>
  <c r="J34" i="17"/>
  <c r="J468" i="17"/>
  <c r="J433" i="17"/>
  <c r="J561" i="17"/>
  <c r="H60" i="9"/>
  <c r="J672" i="17"/>
  <c r="J225" i="17"/>
  <c r="J440" i="17"/>
  <c r="J566" i="17"/>
  <c r="J503" i="17"/>
  <c r="J458" i="17"/>
  <c r="J984" i="17"/>
  <c r="J776" i="17"/>
  <c r="J490" i="17"/>
  <c r="J362" i="17"/>
  <c r="J513" i="17"/>
  <c r="J152" i="17"/>
  <c r="J519" i="17"/>
  <c r="J916" i="17"/>
  <c r="J676" i="17"/>
  <c r="J251" i="17"/>
  <c r="J798" i="17"/>
  <c r="H22" i="20"/>
  <c r="H67" i="21"/>
  <c r="H86" i="21"/>
  <c r="H75" i="21"/>
  <c r="J646" i="17"/>
  <c r="H79" i="21"/>
  <c r="J30" i="17"/>
  <c r="J137" i="17"/>
  <c r="J181" i="17"/>
  <c r="J93" i="17"/>
  <c r="J9" i="17"/>
  <c r="J300" i="17"/>
  <c r="J386" i="17"/>
  <c r="J460" i="17"/>
  <c r="J406" i="17"/>
  <c r="J533" i="17"/>
  <c r="J719" i="17"/>
  <c r="J260" i="17"/>
  <c r="J206" i="17"/>
  <c r="J604" i="17"/>
  <c r="J515" i="17"/>
  <c r="J214" i="17"/>
  <c r="J649" i="17"/>
  <c r="J855" i="17"/>
  <c r="J316" i="17"/>
  <c r="J739" i="17"/>
  <c r="J466" i="17"/>
  <c r="J949" i="17"/>
  <c r="J977" i="17"/>
  <c r="J883" i="17"/>
  <c r="H42" i="9"/>
  <c r="H60" i="8"/>
  <c r="D15" i="22"/>
  <c r="H18" i="9"/>
  <c r="J702" i="17"/>
  <c r="J854" i="17"/>
  <c r="J257" i="17"/>
  <c r="H25" i="8"/>
  <c r="J956" i="17"/>
  <c r="J393" i="17"/>
  <c r="J574" i="17"/>
  <c r="J81" i="17"/>
  <c r="D24" i="24"/>
  <c r="J638" i="17"/>
  <c r="H78" i="21"/>
  <c r="J372" i="17"/>
  <c r="H19" i="20"/>
  <c r="D18" i="24"/>
  <c r="J435" i="17"/>
  <c r="J47" i="17"/>
  <c r="J207" i="17"/>
  <c r="H67" i="9"/>
  <c r="J754" i="17"/>
  <c r="H65" i="9"/>
  <c r="H23" i="21"/>
  <c r="J628" i="17"/>
  <c r="H12" i="20"/>
  <c r="D28" i="22"/>
  <c r="J886" i="17"/>
  <c r="J696" i="17"/>
  <c r="J377" i="17"/>
  <c r="M1003" i="17"/>
  <c r="L999" i="17"/>
  <c r="L991" i="17"/>
  <c r="L987" i="17"/>
  <c r="K943" i="17"/>
  <c r="K892" i="17"/>
  <c r="K884" i="17"/>
  <c r="K880" i="17"/>
  <c r="M868" i="17"/>
  <c r="J864" i="17"/>
  <c r="K860" i="17"/>
  <c r="M848" i="17"/>
  <c r="K787" i="17"/>
  <c r="M783" i="17"/>
  <c r="J779" i="17"/>
  <c r="K765" i="17"/>
  <c r="L761" i="17"/>
  <c r="J757" i="17"/>
  <c r="K750" i="17"/>
  <c r="L746" i="17"/>
  <c r="M738" i="17"/>
  <c r="L734" i="17"/>
  <c r="J730" i="17"/>
  <c r="K718" i="17"/>
  <c r="K714" i="17"/>
  <c r="M995" i="17"/>
  <c r="H59" i="21"/>
  <c r="J788" i="17"/>
  <c r="J336" i="17"/>
  <c r="H74" i="20"/>
  <c r="J183" i="17"/>
  <c r="J960" i="17"/>
  <c r="J55" i="17"/>
  <c r="J914" i="17"/>
  <c r="J149" i="17"/>
  <c r="J7" i="17"/>
  <c r="J374" i="17"/>
  <c r="J120" i="17"/>
  <c r="J589" i="17"/>
  <c r="J525" i="17"/>
  <c r="J895" i="17"/>
  <c r="J988" i="17"/>
  <c r="J666" i="17"/>
  <c r="J384" i="17"/>
  <c r="J456" i="17"/>
  <c r="J762" i="17"/>
  <c r="D13" i="22"/>
  <c r="H66" i="9"/>
  <c r="H9" i="8"/>
  <c r="J925" i="17"/>
  <c r="J1001" i="17"/>
  <c r="J669" i="17"/>
  <c r="J775" i="17"/>
  <c r="J731" i="17"/>
  <c r="J476" i="17"/>
  <c r="J301" i="17"/>
  <c r="J693" i="17"/>
  <c r="J501" i="17"/>
  <c r="J198" i="17"/>
  <c r="J250" i="17"/>
  <c r="J423" i="17"/>
  <c r="J318" i="17"/>
  <c r="J6" i="17"/>
  <c r="J56" i="17"/>
  <c r="J95" i="17"/>
  <c r="H66" i="20"/>
  <c r="J1010" i="17"/>
  <c r="J340" i="17"/>
  <c r="J12" i="17"/>
  <c r="J512" i="17"/>
  <c r="H18" i="8"/>
  <c r="J277" i="17"/>
  <c r="J145" i="17"/>
  <c r="H67" i="8"/>
  <c r="H20" i="20"/>
  <c r="J657" i="17"/>
  <c r="J989" i="17"/>
  <c r="J580" i="17"/>
  <c r="J839" i="17"/>
  <c r="J945" i="17"/>
  <c r="J596" i="17"/>
  <c r="J63" i="17"/>
  <c r="J661" i="17"/>
  <c r="J367" i="17"/>
  <c r="J727" i="17"/>
  <c r="J215" i="17"/>
  <c r="J192" i="17"/>
  <c r="J414" i="17"/>
  <c r="J299" i="17"/>
  <c r="H43" i="21"/>
  <c r="J126" i="17"/>
  <c r="J278" i="17"/>
  <c r="J115" i="17"/>
  <c r="J146" i="17"/>
  <c r="J882" i="17"/>
  <c r="J265" i="17"/>
  <c r="J496" i="17"/>
  <c r="J976" i="17"/>
  <c r="J245" i="17"/>
  <c r="J304" i="17"/>
  <c r="J550" i="17"/>
  <c r="J344" i="17"/>
  <c r="J349" i="17"/>
  <c r="J836" i="17"/>
  <c r="H43" i="20"/>
  <c r="H43" i="9"/>
  <c r="D29" i="24"/>
  <c r="J15" i="17"/>
  <c r="J80" i="17"/>
  <c r="J447" i="17"/>
  <c r="J564" i="17"/>
  <c r="J541" i="17"/>
  <c r="J271" i="17"/>
  <c r="J913" i="17"/>
  <c r="J847" i="17"/>
  <c r="J492" i="17"/>
  <c r="J924" i="17"/>
  <c r="H4" i="20"/>
  <c r="AP4" i="20"/>
  <c r="D4" i="22"/>
  <c r="D4" i="24"/>
  <c r="T4" i="24"/>
  <c r="D38" i="24"/>
  <c r="B56" i="21"/>
  <c r="H19" i="9"/>
  <c r="J767" i="17"/>
  <c r="J562" i="17"/>
  <c r="J557" i="17"/>
  <c r="J522" i="17"/>
  <c r="J556" i="17"/>
  <c r="J217" i="17"/>
  <c r="H55" i="20"/>
  <c r="J894" i="17"/>
  <c r="J964" i="17"/>
  <c r="J306" i="17"/>
  <c r="J744" i="17"/>
  <c r="J357" i="17"/>
  <c r="J205" i="17"/>
  <c r="J720" i="17"/>
  <c r="J371" i="17"/>
  <c r="J473" i="17"/>
  <c r="H66" i="21"/>
  <c r="H44" i="20"/>
  <c r="J141" i="17"/>
  <c r="H68" i="20"/>
  <c r="D25" i="24"/>
  <c r="J363" i="17"/>
  <c r="J50" i="17"/>
  <c r="J399" i="17"/>
  <c r="J292" i="17"/>
  <c r="J517" i="17"/>
  <c r="J817" i="17"/>
  <c r="J569" i="17"/>
  <c r="J879" i="17"/>
  <c r="J617" i="17"/>
  <c r="D34" i="24"/>
  <c r="J796" i="17"/>
  <c r="J252" i="17"/>
  <c r="J752" i="17"/>
  <c r="J445" i="17"/>
  <c r="J511" i="17"/>
  <c r="D31" i="24"/>
  <c r="J19" i="17"/>
  <c r="J66" i="17"/>
  <c r="J48" i="17"/>
  <c r="H34" i="21"/>
  <c r="J295" i="17"/>
  <c r="J459" i="17"/>
  <c r="J438" i="17"/>
  <c r="J609" i="17"/>
  <c r="J139" i="17"/>
  <c r="J429" i="17"/>
  <c r="J793" i="17"/>
  <c r="J903" i="17"/>
  <c r="J979" i="17"/>
  <c r="J544" i="17"/>
  <c r="J1009" i="17"/>
  <c r="H58" i="9"/>
  <c r="H54" i="21"/>
  <c r="D10" i="24"/>
  <c r="J283" i="17"/>
  <c r="J790" i="17"/>
  <c r="J520" i="17"/>
  <c r="H55" i="21"/>
  <c r="J975" i="17"/>
  <c r="J485" i="17"/>
  <c r="J291" i="17"/>
  <c r="J154" i="17"/>
  <c r="J39" i="17"/>
  <c r="J122" i="17"/>
  <c r="J275" i="17"/>
  <c r="J704" i="17"/>
  <c r="J57" i="17"/>
  <c r="J712" i="17"/>
  <c r="J542" i="17"/>
  <c r="H44" i="21"/>
  <c r="J714" i="17"/>
  <c r="L742" i="17"/>
  <c r="J852" i="17"/>
  <c r="J534" i="17"/>
  <c r="L718" i="17"/>
  <c r="L730" i="17"/>
  <c r="J738" i="17"/>
  <c r="J746" i="17"/>
  <c r="J753" i="17"/>
  <c r="K757" i="17"/>
  <c r="M765" i="17"/>
  <c r="L779" i="17"/>
  <c r="L787" i="17"/>
  <c r="J856" i="17"/>
  <c r="J860" i="17"/>
  <c r="L868" i="17"/>
  <c r="L884" i="17"/>
  <c r="K888" i="17"/>
  <c r="J904" i="17"/>
  <c r="J943" i="17"/>
  <c r="K987" i="17"/>
  <c r="J995" i="17"/>
  <c r="L1003" i="17"/>
  <c r="J308" i="17"/>
  <c r="J812" i="17"/>
  <c r="H33" i="21"/>
  <c r="J698" i="17"/>
  <c r="H10" i="21"/>
  <c r="H20" i="21"/>
  <c r="D21" i="22"/>
  <c r="H26" i="9"/>
  <c r="J985" i="17"/>
  <c r="J829" i="17"/>
  <c r="J819" i="17"/>
  <c r="J204" i="17"/>
  <c r="J23" i="17"/>
  <c r="J716" i="17"/>
  <c r="J526" i="17"/>
  <c r="J870" i="17"/>
  <c r="H17" i="8"/>
  <c r="H29" i="20"/>
  <c r="D26" i="24"/>
  <c r="J196" i="17"/>
  <c r="J668" i="17"/>
  <c r="J942" i="17"/>
  <c r="H57" i="9"/>
  <c r="J634" i="17"/>
  <c r="J722" i="17"/>
  <c r="J452" i="17"/>
  <c r="J729" i="17"/>
  <c r="J645" i="17"/>
  <c r="H64" i="20"/>
  <c r="J491" i="17"/>
  <c r="J235" i="17"/>
  <c r="J332" i="17"/>
  <c r="J41" i="17"/>
  <c r="J191" i="17"/>
  <c r="H39" i="21"/>
  <c r="D34" i="22"/>
  <c r="J658" i="17"/>
  <c r="D24" i="22"/>
  <c r="H52" i="8"/>
  <c r="J980" i="17"/>
  <c r="J369" i="17"/>
  <c r="J441" i="17"/>
  <c r="H17" i="9"/>
  <c r="H12" i="21"/>
  <c r="J177" i="17"/>
  <c r="J800" i="17"/>
  <c r="J338" i="17"/>
  <c r="J111" i="17"/>
  <c r="D16" i="22"/>
  <c r="B42" i="21"/>
  <c r="S42" i="21"/>
  <c r="AU13" i="20"/>
  <c r="M66" i="17"/>
  <c r="K9" i="17"/>
  <c r="K100" i="17"/>
  <c r="L167" i="17"/>
  <c r="I4" i="22"/>
  <c r="I79" i="20"/>
  <c r="K28" i="17"/>
  <c r="M42" i="17"/>
  <c r="L67" i="17"/>
  <c r="L107" i="17"/>
  <c r="L137" i="17"/>
  <c r="K157" i="17"/>
  <c r="M187" i="17"/>
  <c r="J209" i="17"/>
  <c r="K240" i="17"/>
  <c r="K273" i="17"/>
  <c r="M273" i="17"/>
  <c r="M196" i="17"/>
  <c r="K109" i="17"/>
  <c r="M32" i="17"/>
  <c r="X60" i="24"/>
  <c r="K46" i="17"/>
  <c r="J77" i="20"/>
  <c r="M229" i="17"/>
  <c r="M141" i="17"/>
  <c r="M53" i="17"/>
  <c r="I58" i="20"/>
  <c r="E30" i="22"/>
  <c r="E19" i="22"/>
  <c r="X44" i="24"/>
  <c r="V36" i="24"/>
  <c r="K2" i="17"/>
  <c r="J11" i="17"/>
  <c r="J87" i="17"/>
  <c r="M138" i="17"/>
  <c r="L183" i="17"/>
  <c r="J242" i="17"/>
  <c r="M275" i="17"/>
  <c r="K319" i="17"/>
  <c r="J373" i="17"/>
  <c r="L435" i="17"/>
  <c r="M35" i="17"/>
  <c r="J75" i="17"/>
  <c r="M110" i="17"/>
  <c r="K179" i="17"/>
  <c r="L235" i="17"/>
  <c r="M290" i="17"/>
  <c r="K364" i="17"/>
  <c r="M450" i="17"/>
  <c r="M79" i="17"/>
  <c r="J99" i="17"/>
  <c r="M171" i="17"/>
  <c r="M294" i="17"/>
  <c r="J335" i="17"/>
  <c r="L389" i="17"/>
  <c r="M443" i="17"/>
  <c r="M488" i="17"/>
  <c r="L545" i="17"/>
  <c r="J162" i="17"/>
  <c r="J237" i="17"/>
  <c r="M292" i="17"/>
  <c r="M84" i="17"/>
  <c r="M266" i="17"/>
  <c r="L357" i="17"/>
  <c r="K444" i="17"/>
  <c r="J493" i="17"/>
  <c r="K561" i="17"/>
  <c r="L747" i="17"/>
  <c r="M195" i="17"/>
  <c r="J279" i="17"/>
  <c r="K375" i="17"/>
  <c r="L429" i="17"/>
  <c r="K483" i="17"/>
  <c r="J509" i="17"/>
  <c r="M576" i="17"/>
  <c r="K247" i="17"/>
  <c r="M388" i="17"/>
  <c r="K515" i="17"/>
  <c r="M562" i="17"/>
  <c r="K343" i="17"/>
  <c r="K407" i="17"/>
  <c r="L523" i="17"/>
  <c r="M554" i="17"/>
  <c r="M685" i="17"/>
  <c r="M224" i="17"/>
  <c r="M430" i="17"/>
  <c r="K741" i="17"/>
  <c r="L843" i="17"/>
  <c r="K907" i="17"/>
  <c r="M390" i="17"/>
  <c r="M528" i="17"/>
  <c r="K657" i="17"/>
  <c r="M729" i="17"/>
  <c r="J773" i="17"/>
  <c r="L821" i="17"/>
  <c r="K961" i="17"/>
  <c r="M366" i="17"/>
  <c r="K781" i="17"/>
  <c r="L813" i="17"/>
  <c r="L867" i="17"/>
  <c r="K909" i="17"/>
  <c r="L941" i="17"/>
  <c r="J66" i="9"/>
  <c r="B42" i="8"/>
  <c r="S42" i="8"/>
  <c r="H41" i="8"/>
  <c r="L669" i="17"/>
  <c r="K921" i="17"/>
  <c r="K997" i="17"/>
  <c r="K211" i="17"/>
  <c r="H4" i="8"/>
  <c r="AP4" i="8"/>
  <c r="L797" i="17"/>
  <c r="M907" i="17"/>
  <c r="BB8" i="9"/>
  <c r="I10" i="8"/>
  <c r="K640" i="17"/>
  <c r="M875" i="17"/>
  <c r="J1024" i="17"/>
  <c r="AQ81" i="9"/>
  <c r="X88" i="24"/>
  <c r="L648" i="17"/>
  <c r="L376" i="17"/>
  <c r="L24" i="17"/>
  <c r="F30" i="22"/>
  <c r="T77" i="24"/>
  <c r="I30" i="21"/>
  <c r="T60" i="24"/>
  <c r="K593" i="17"/>
  <c r="L985" i="17"/>
  <c r="BA78" i="9"/>
  <c r="W77" i="24"/>
  <c r="L278" i="17"/>
  <c r="T48" i="24"/>
  <c r="M801" i="17"/>
  <c r="L786" i="17"/>
  <c r="U51" i="24"/>
  <c r="L246" i="17"/>
  <c r="F22" i="22"/>
  <c r="L208" i="17"/>
  <c r="L652" i="17"/>
  <c r="AR92" i="8"/>
  <c r="K928" i="17"/>
  <c r="F32" i="22"/>
  <c r="L318" i="17"/>
  <c r="L842" i="17"/>
  <c r="F27" i="24"/>
  <c r="AT70" i="9"/>
  <c r="L154" i="17"/>
  <c r="L410" i="17"/>
  <c r="L692" i="17"/>
  <c r="L974" i="17"/>
  <c r="V82" i="24"/>
  <c r="J1060" i="17"/>
  <c r="M899" i="17"/>
  <c r="I19" i="21"/>
  <c r="L412" i="17"/>
  <c r="L610" i="17"/>
  <c r="V55" i="24"/>
  <c r="F28" i="24"/>
  <c r="AQ95" i="9"/>
  <c r="J1029" i="17"/>
  <c r="K467" i="17"/>
  <c r="L940" i="17"/>
  <c r="T53" i="24"/>
  <c r="AG28" i="22"/>
  <c r="X37" i="24"/>
  <c r="BA79" i="8"/>
  <c r="AQ89" i="9"/>
  <c r="I60" i="9"/>
  <c r="K1008" i="17"/>
  <c r="M898" i="17"/>
  <c r="M719" i="17"/>
  <c r="J12" i="9"/>
  <c r="J40" i="20"/>
  <c r="X70" i="24"/>
  <c r="AS88" i="8"/>
  <c r="AQ96" i="9"/>
  <c r="AQ71" i="9"/>
  <c r="K1016" i="17"/>
  <c r="K870" i="17"/>
  <c r="M686" i="17"/>
  <c r="J1054" i="17"/>
  <c r="K994" i="17"/>
  <c r="K696" i="17"/>
  <c r="M549" i="17"/>
  <c r="M903" i="17"/>
  <c r="M766" i="17"/>
  <c r="M9" i="17"/>
  <c r="K455" i="17"/>
  <c r="K218" i="17"/>
  <c r="K582" i="17"/>
  <c r="K368" i="17"/>
  <c r="L27" i="17"/>
  <c r="M495" i="17"/>
  <c r="N17" i="24"/>
  <c r="F176" i="2"/>
  <c r="N8" i="24"/>
  <c r="K6" i="20"/>
  <c r="AC6" i="20"/>
  <c r="Y214" i="2"/>
  <c r="G214" i="2"/>
  <c r="F214" i="2"/>
  <c r="Y196" i="2"/>
  <c r="G196" i="2"/>
  <c r="F196" i="2"/>
  <c r="BC13" i="20"/>
  <c r="F252" i="2"/>
  <c r="Y238" i="2"/>
  <c r="G238" i="2"/>
  <c r="F238" i="2"/>
  <c r="Y233" i="2"/>
  <c r="G233" i="2"/>
  <c r="F233" i="2"/>
  <c r="Y208" i="2"/>
  <c r="G208" i="2"/>
  <c r="F208" i="2"/>
  <c r="F295" i="2"/>
  <c r="Y295" i="2"/>
  <c r="G295" i="2"/>
  <c r="Y286" i="2"/>
  <c r="G286" i="2"/>
  <c r="F240" i="2"/>
  <c r="Y240" i="2"/>
  <c r="G240" i="2"/>
  <c r="F230" i="2"/>
  <c r="Y230" i="2"/>
  <c r="G230" i="2"/>
  <c r="F174" i="2"/>
  <c r="Y174" i="2"/>
  <c r="G174" i="2"/>
  <c r="J44" i="8"/>
  <c r="E233" i="2"/>
  <c r="Y221" i="2"/>
  <c r="G221" i="2"/>
  <c r="F221" i="2"/>
  <c r="E214" i="2"/>
  <c r="C18" i="8"/>
  <c r="C12" i="8"/>
  <c r="Y179" i="2"/>
  <c r="G179" i="2"/>
  <c r="Y178" i="2"/>
  <c r="G178" i="2"/>
  <c r="E166" i="2"/>
  <c r="E122" i="2"/>
  <c r="C67" i="8"/>
  <c r="R66" i="8"/>
  <c r="AE12" i="8"/>
  <c r="AF12" i="8"/>
  <c r="K942" i="17"/>
  <c r="P20" i="22"/>
  <c r="J49" i="8"/>
  <c r="I28" i="9"/>
  <c r="B59" i="8"/>
  <c r="S59" i="8"/>
  <c r="R44" i="9"/>
  <c r="C43" i="9"/>
  <c r="L945" i="17"/>
  <c r="L725" i="17"/>
  <c r="R52" i="8"/>
  <c r="C51" i="9"/>
  <c r="R43" i="9"/>
  <c r="R36" i="9"/>
  <c r="K536" i="17"/>
  <c r="R33" i="20"/>
  <c r="R89" i="21"/>
  <c r="P34" i="22"/>
  <c r="P32" i="22"/>
  <c r="Q1" i="24"/>
  <c r="A35" i="24"/>
  <c r="R33" i="8"/>
  <c r="C19" i="8"/>
  <c r="R50" i="9"/>
  <c r="R33" i="9"/>
  <c r="I20" i="9"/>
  <c r="R18" i="9"/>
  <c r="K768" i="17"/>
  <c r="C86" i="20"/>
  <c r="C75" i="20"/>
  <c r="R56" i="20"/>
  <c r="C30" i="20"/>
  <c r="R88" i="21"/>
  <c r="C30" i="21"/>
  <c r="C10" i="21"/>
  <c r="P12" i="22"/>
  <c r="B68" i="9"/>
  <c r="S68" i="9"/>
  <c r="K775" i="17"/>
  <c r="M533" i="17"/>
  <c r="C89" i="20"/>
  <c r="C77" i="20"/>
  <c r="C58" i="20"/>
  <c r="R29" i="20"/>
  <c r="C85" i="21"/>
  <c r="R79" i="21"/>
  <c r="R65" i="21"/>
  <c r="C43" i="21"/>
  <c r="R24" i="21"/>
  <c r="C20" i="21"/>
  <c r="P31" i="22"/>
  <c r="P26" i="22"/>
  <c r="P16" i="22"/>
  <c r="Z4" i="8"/>
  <c r="BB14" i="9"/>
  <c r="BC14" i="9"/>
  <c r="BB10" i="9"/>
  <c r="BC10" i="9"/>
  <c r="BB18" i="9"/>
  <c r="BC18" i="9"/>
  <c r="BB13" i="9"/>
  <c r="BC13" i="9"/>
  <c r="BB17" i="9"/>
  <c r="BC17" i="9"/>
  <c r="BB11" i="9"/>
  <c r="BC11" i="9"/>
  <c r="K6" i="21"/>
  <c r="AU6" i="21"/>
  <c r="K7" i="21"/>
  <c r="AU7" i="21"/>
  <c r="S19" i="21"/>
  <c r="AX48" i="21"/>
  <c r="T17" i="24"/>
  <c r="BB15" i="21"/>
  <c r="BC15" i="21"/>
  <c r="BB13" i="21"/>
  <c r="BC13" i="21"/>
  <c r="BB12" i="21"/>
  <c r="BC12" i="21"/>
  <c r="BB17" i="21"/>
  <c r="BC17" i="21"/>
  <c r="BB10" i="21"/>
  <c r="BC10" i="21"/>
  <c r="BB19" i="21"/>
  <c r="BC19" i="21"/>
  <c r="BB18" i="21"/>
  <c r="BC18" i="21"/>
  <c r="BB16" i="21"/>
  <c r="BC16" i="21"/>
  <c r="BB14" i="21"/>
  <c r="BC14" i="21"/>
  <c r="BB11" i="21"/>
  <c r="BC11" i="21"/>
  <c r="AN81" i="21"/>
  <c r="AO81" i="21"/>
  <c r="AP81" i="21"/>
  <c r="AX78" i="21"/>
  <c r="S10" i="8"/>
  <c r="Z4" i="21"/>
  <c r="AP4" i="21"/>
  <c r="H49" i="21"/>
  <c r="BB19" i="9"/>
  <c r="BC19" i="9"/>
  <c r="BB15" i="9"/>
  <c r="BC15" i="9"/>
  <c r="BB12" i="9"/>
  <c r="BC12" i="9"/>
  <c r="BB16" i="9"/>
  <c r="BC16" i="9"/>
  <c r="AX58" i="21"/>
  <c r="AX73" i="21"/>
  <c r="AX28" i="21"/>
  <c r="W21" i="21"/>
  <c r="Y21" i="21"/>
  <c r="Y210" i="2"/>
  <c r="G210" i="2"/>
  <c r="F210" i="2"/>
  <c r="Y207" i="2"/>
  <c r="G207" i="2"/>
  <c r="F207" i="2"/>
  <c r="F195" i="2"/>
  <c r="Y195" i="2"/>
  <c r="G195" i="2"/>
  <c r="J35" i="8"/>
  <c r="H35" i="8"/>
  <c r="I17" i="8"/>
  <c r="J17" i="8"/>
  <c r="M788" i="17"/>
  <c r="K788" i="17"/>
  <c r="K784" i="17"/>
  <c r="M784" i="17"/>
  <c r="K772" i="17"/>
  <c r="J772" i="17"/>
  <c r="L772" i="17"/>
  <c r="K764" i="17"/>
  <c r="M764" i="17"/>
  <c r="J764" i="17"/>
  <c r="J760" i="17"/>
  <c r="M760" i="17"/>
  <c r="K760" i="17"/>
  <c r="L760" i="17"/>
  <c r="J756" i="17"/>
  <c r="M756" i="17"/>
  <c r="K756" i="17"/>
  <c r="J732" i="17"/>
  <c r="M732" i="17"/>
  <c r="K724" i="17"/>
  <c r="L724" i="17"/>
  <c r="J708" i="17"/>
  <c r="M708" i="17"/>
  <c r="J664" i="17"/>
  <c r="M664" i="17"/>
  <c r="K664" i="17"/>
  <c r="L660" i="17"/>
  <c r="J660" i="17"/>
  <c r="L656" i="17"/>
  <c r="M656" i="17"/>
  <c r="J644" i="17"/>
  <c r="K644" i="17"/>
  <c r="J640" i="17"/>
  <c r="L640" i="17"/>
  <c r="K620" i="17"/>
  <c r="M620" i="17"/>
  <c r="L616" i="17"/>
  <c r="J616" i="17"/>
  <c r="J612" i="17"/>
  <c r="K612" i="17"/>
  <c r="M612" i="17"/>
  <c r="K584" i="17"/>
  <c r="J584" i="17"/>
  <c r="L584" i="17"/>
  <c r="L564" i="17"/>
  <c r="K564" i="17"/>
  <c r="J560" i="17"/>
  <c r="K560" i="17"/>
  <c r="K548" i="17"/>
  <c r="J548" i="17"/>
  <c r="L548" i="17"/>
  <c r="AN19" i="20"/>
  <c r="AO19" i="20"/>
  <c r="AN15" i="20"/>
  <c r="AO15" i="20"/>
  <c r="AN17" i="20"/>
  <c r="AO17" i="20"/>
  <c r="AS17" i="20"/>
  <c r="AN20" i="20"/>
  <c r="AO20" i="20"/>
  <c r="AX9" i="20"/>
  <c r="AV12" i="20"/>
  <c r="AN14" i="20"/>
  <c r="AO14" i="20"/>
  <c r="BA14" i="20"/>
  <c r="AX14" i="20"/>
  <c r="AU12" i="20"/>
  <c r="AX13" i="20"/>
  <c r="AN13" i="20"/>
  <c r="AO13" i="20"/>
  <c r="BA13" i="20"/>
  <c r="AV13" i="20"/>
  <c r="AV9" i="20"/>
  <c r="B13" i="20"/>
  <c r="S13" i="20"/>
  <c r="B22" i="20"/>
  <c r="S22" i="20"/>
  <c r="B29" i="20"/>
  <c r="S29" i="20"/>
  <c r="B33" i="20"/>
  <c r="S33" i="20"/>
  <c r="B42" i="20"/>
  <c r="S42" i="20"/>
  <c r="B54" i="20"/>
  <c r="S54" i="20"/>
  <c r="B58" i="20"/>
  <c r="S58" i="20"/>
  <c r="B67" i="20"/>
  <c r="S67" i="20"/>
  <c r="B74" i="20"/>
  <c r="S74" i="20"/>
  <c r="B78" i="20"/>
  <c r="S78" i="20"/>
  <c r="B87" i="20"/>
  <c r="S87" i="20"/>
  <c r="B10" i="20"/>
  <c r="S10" i="20"/>
  <c r="B19" i="20"/>
  <c r="S19" i="20"/>
  <c r="B30" i="20"/>
  <c r="S30" i="20"/>
  <c r="B39" i="20"/>
  <c r="S39" i="20"/>
  <c r="B55" i="20"/>
  <c r="S55" i="20"/>
  <c r="B64" i="20"/>
  <c r="S64" i="20"/>
  <c r="B75" i="20"/>
  <c r="S75" i="20"/>
  <c r="B84" i="20"/>
  <c r="S84" i="20"/>
  <c r="B12" i="20"/>
  <c r="S12" i="20"/>
  <c r="B32" i="20"/>
  <c r="S32" i="20"/>
  <c r="B57" i="20"/>
  <c r="S57" i="20"/>
  <c r="B20" i="20"/>
  <c r="S20" i="20"/>
  <c r="B31" i="20"/>
  <c r="S31" i="20"/>
  <c r="B44" i="20"/>
  <c r="S44" i="20"/>
  <c r="B65" i="20"/>
  <c r="S65" i="20"/>
  <c r="B76" i="20"/>
  <c r="S76" i="20"/>
  <c r="B89" i="20"/>
  <c r="S89" i="20"/>
  <c r="B23" i="20"/>
  <c r="S23" i="20"/>
  <c r="B43" i="20"/>
  <c r="S43" i="20"/>
  <c r="B68" i="20"/>
  <c r="S68" i="20"/>
  <c r="B88" i="20"/>
  <c r="S88" i="20"/>
  <c r="B86" i="20"/>
  <c r="S86" i="20"/>
  <c r="B21" i="20"/>
  <c r="S21" i="20"/>
  <c r="B9" i="20"/>
  <c r="AX63" i="20"/>
  <c r="B11" i="20"/>
  <c r="S11" i="20"/>
  <c r="B40" i="20"/>
  <c r="S40" i="20"/>
  <c r="B69" i="20"/>
  <c r="S69" i="20"/>
  <c r="B14" i="20"/>
  <c r="S14" i="20"/>
  <c r="B59" i="20"/>
  <c r="S59" i="20"/>
  <c r="B77" i="20"/>
  <c r="S77" i="20"/>
  <c r="B24" i="20"/>
  <c r="S24" i="20"/>
  <c r="B56" i="20"/>
  <c r="S56" i="20"/>
  <c r="B85" i="20"/>
  <c r="S85" i="20"/>
  <c r="B34" i="20"/>
  <c r="S34" i="20"/>
  <c r="B79" i="20"/>
  <c r="S79" i="20"/>
  <c r="B66" i="20"/>
  <c r="S66" i="20"/>
  <c r="B41" i="20"/>
  <c r="S41" i="20"/>
  <c r="I47" i="20"/>
  <c r="AQ2" i="20"/>
  <c r="AA2" i="20"/>
  <c r="Y261" i="2"/>
  <c r="G261" i="2"/>
  <c r="F261" i="2"/>
  <c r="I5" i="24"/>
  <c r="I4" i="24"/>
  <c r="S9" i="8"/>
  <c r="Y265" i="2"/>
  <c r="G265" i="2"/>
  <c r="F265" i="2"/>
  <c r="E219" i="2"/>
  <c r="F209" i="2"/>
  <c r="Y209" i="2"/>
  <c r="G209" i="2"/>
  <c r="Y187" i="2"/>
  <c r="G187" i="2"/>
  <c r="F187" i="2"/>
  <c r="F183" i="2"/>
  <c r="Y183" i="2"/>
  <c r="G183" i="2"/>
  <c r="F171" i="2"/>
  <c r="Y171" i="2"/>
  <c r="G171" i="2"/>
  <c r="I58" i="8"/>
  <c r="J58" i="8"/>
  <c r="Y232" i="2"/>
  <c r="G232" i="2"/>
  <c r="F232" i="2"/>
  <c r="M1052" i="17"/>
  <c r="AS93" i="9"/>
  <c r="L1025" i="17"/>
  <c r="AT78" i="9"/>
  <c r="W84" i="24"/>
  <c r="AT83" i="9"/>
  <c r="V77" i="24"/>
  <c r="U69" i="24"/>
  <c r="AQ97" i="8"/>
  <c r="AQ92" i="8"/>
  <c r="AR82" i="9"/>
  <c r="W75" i="24"/>
  <c r="J1039" i="17"/>
  <c r="M1045" i="17"/>
  <c r="L1031" i="17"/>
  <c r="AP95" i="9"/>
  <c r="BA77" i="9"/>
  <c r="AS73" i="8"/>
  <c r="AP77" i="8"/>
  <c r="L1045" i="17"/>
  <c r="AP83" i="8"/>
  <c r="AS87" i="8"/>
  <c r="W87" i="24"/>
  <c r="V50" i="24"/>
  <c r="U55" i="24"/>
  <c r="U79" i="24"/>
  <c r="AP74" i="9"/>
  <c r="T73" i="24"/>
  <c r="T84" i="24"/>
  <c r="V69" i="24"/>
  <c r="AT87" i="8"/>
  <c r="X75" i="24"/>
  <c r="T66" i="24"/>
  <c r="AR73" i="9"/>
  <c r="AR69" i="8"/>
  <c r="AS75" i="8"/>
  <c r="AL14" i="22"/>
  <c r="N12" i="24"/>
  <c r="N14" i="24"/>
  <c r="AL15" i="22"/>
  <c r="AL10" i="22"/>
  <c r="N11" i="24"/>
  <c r="AL8" i="22"/>
  <c r="Q31" i="22"/>
  <c r="AL9" i="22"/>
  <c r="Q16" i="22"/>
  <c r="K7" i="20"/>
  <c r="Y241" i="2"/>
  <c r="G241" i="2"/>
  <c r="F241" i="2"/>
  <c r="N13" i="24"/>
  <c r="E277" i="2"/>
  <c r="F271" i="2"/>
  <c r="Y271" i="2"/>
  <c r="G271" i="2"/>
  <c r="AE10" i="9"/>
  <c r="AF10" i="9"/>
  <c r="AF9" i="9"/>
  <c r="AE9" i="9"/>
  <c r="F7" i="9"/>
  <c r="F15" i="9"/>
  <c r="F23" i="9"/>
  <c r="F31" i="9"/>
  <c r="F39" i="9"/>
  <c r="F47" i="9"/>
  <c r="F55" i="9"/>
  <c r="F63" i="9"/>
  <c r="H4" i="9"/>
  <c r="AP4" i="9"/>
  <c r="M1013" i="17"/>
  <c r="J1013" i="17"/>
  <c r="K453" i="17"/>
  <c r="J453" i="17"/>
  <c r="J241" i="17"/>
  <c r="K241" i="17"/>
  <c r="M213" i="17"/>
  <c r="J213" i="17"/>
  <c r="K173" i="17"/>
  <c r="J173" i="17"/>
  <c r="L45" i="17"/>
  <c r="V1" i="20"/>
  <c r="AN1" i="20"/>
  <c r="E46" i="20"/>
  <c r="C56" i="21"/>
  <c r="T21" i="21"/>
  <c r="AV18" i="21"/>
  <c r="AV20" i="21"/>
  <c r="AV17" i="21"/>
  <c r="AN19" i="21"/>
  <c r="AO19" i="21"/>
  <c r="AV15" i="21"/>
  <c r="AN15" i="21"/>
  <c r="AO15" i="21"/>
  <c r="V71" i="24"/>
  <c r="AR95" i="9"/>
  <c r="V35" i="24"/>
  <c r="AQ70" i="8"/>
  <c r="AS78" i="8"/>
  <c r="U49" i="24"/>
  <c r="U57" i="24"/>
  <c r="BA75" i="8"/>
  <c r="V63" i="24"/>
  <c r="AR70" i="9"/>
  <c r="L1057" i="17"/>
  <c r="X46" i="24"/>
  <c r="U52" i="24"/>
  <c r="U70" i="24"/>
  <c r="AQ89" i="8"/>
  <c r="K1039" i="17"/>
  <c r="AR90" i="8"/>
  <c r="AS83" i="9"/>
  <c r="L1058" i="17"/>
  <c r="M1032" i="17"/>
  <c r="W44" i="24"/>
  <c r="AQ86" i="8"/>
  <c r="V51" i="24"/>
  <c r="AL17" i="22"/>
  <c r="F283" i="2"/>
  <c r="Y283" i="2"/>
  <c r="G283" i="2"/>
  <c r="F278" i="2"/>
  <c r="Y278" i="2"/>
  <c r="G278" i="2"/>
  <c r="E246" i="2"/>
  <c r="F219" i="2"/>
  <c r="Y219" i="2"/>
  <c r="G219" i="2"/>
  <c r="F217" i="2"/>
  <c r="Y217" i="2"/>
  <c r="G217" i="2"/>
  <c r="E289" i="2"/>
  <c r="E272" i="2"/>
  <c r="Y255" i="2"/>
  <c r="G255" i="2"/>
  <c r="E249" i="2"/>
  <c r="E242" i="2"/>
  <c r="Y227" i="2"/>
  <c r="G227" i="2"/>
  <c r="Y225" i="2"/>
  <c r="G225" i="2"/>
  <c r="F225" i="2"/>
  <c r="E223" i="2"/>
  <c r="E208" i="2"/>
  <c r="E175" i="2"/>
  <c r="F172" i="2"/>
  <c r="Y172" i="2"/>
  <c r="G172" i="2"/>
  <c r="R28" i="8"/>
  <c r="E287" i="2"/>
  <c r="Y262" i="2"/>
  <c r="G262" i="2"/>
  <c r="Y234" i="2"/>
  <c r="G234" i="2"/>
  <c r="Y223" i="2"/>
  <c r="G223" i="2"/>
  <c r="F202" i="2"/>
  <c r="Y202" i="2"/>
  <c r="G202" i="2"/>
  <c r="C57" i="8"/>
  <c r="R65" i="9"/>
  <c r="J138" i="17"/>
  <c r="J358" i="17"/>
  <c r="J375" i="17"/>
  <c r="BB15" i="20"/>
  <c r="BC15" i="20"/>
  <c r="BB16" i="20"/>
  <c r="BC16" i="20"/>
  <c r="E118" i="2"/>
  <c r="E116" i="2"/>
  <c r="Y173" i="2"/>
  <c r="G173" i="2"/>
  <c r="E121" i="2"/>
  <c r="R17" i="8"/>
  <c r="R60" i="8"/>
  <c r="R58" i="8"/>
  <c r="B43" i="8"/>
  <c r="AN24" i="8"/>
  <c r="AO24" i="8"/>
  <c r="AT24" i="8"/>
  <c r="C59" i="9"/>
  <c r="R20" i="9"/>
  <c r="R85" i="20"/>
  <c r="R84" i="20"/>
  <c r="R77" i="20"/>
  <c r="R75" i="20"/>
  <c r="R20" i="21"/>
  <c r="K789" i="17"/>
  <c r="M547" i="17"/>
  <c r="K841" i="17"/>
  <c r="L904" i="17"/>
  <c r="K797" i="17"/>
  <c r="C41" i="8"/>
  <c r="R34" i="8"/>
  <c r="C17" i="8"/>
  <c r="R10" i="8"/>
  <c r="C58" i="9"/>
  <c r="R34" i="9"/>
  <c r="C56" i="20"/>
  <c r="E25" i="2"/>
  <c r="C58" i="8"/>
  <c r="E55" i="2"/>
  <c r="E11" i="2"/>
  <c r="M915" i="17"/>
  <c r="R69" i="20"/>
  <c r="C33" i="20"/>
  <c r="R66" i="21"/>
  <c r="R64" i="21"/>
  <c r="C31" i="21"/>
  <c r="J13" i="21"/>
  <c r="P23" i="22"/>
  <c r="P18" i="22"/>
  <c r="P10" i="22"/>
  <c r="R25" i="9"/>
  <c r="E78" i="2"/>
  <c r="E7" i="2"/>
  <c r="E24" i="2"/>
  <c r="E37" i="2"/>
  <c r="E105" i="2"/>
  <c r="K908" i="17"/>
  <c r="C69" i="20"/>
  <c r="C54" i="20"/>
  <c r="R75" i="21"/>
  <c r="C67" i="21"/>
  <c r="R59" i="21"/>
  <c r="C58" i="21"/>
  <c r="R21" i="21"/>
  <c r="R12" i="21"/>
  <c r="R11" i="21"/>
  <c r="P29" i="22"/>
  <c r="E27" i="2"/>
  <c r="AR88" i="9"/>
  <c r="E31" i="2"/>
  <c r="E32" i="2"/>
  <c r="E90" i="2"/>
  <c r="Z4" i="9"/>
  <c r="AN21" i="20"/>
  <c r="AO21" i="20"/>
  <c r="Q29" i="22"/>
  <c r="Q33" i="22"/>
  <c r="Q20" i="22"/>
  <c r="AU25" i="20"/>
  <c r="AW25" i="20"/>
  <c r="AU20" i="20"/>
  <c r="AF19" i="20"/>
  <c r="AJ19" i="20"/>
  <c r="AC11" i="20"/>
  <c r="AU45" i="20"/>
  <c r="AW45" i="20"/>
  <c r="AE9" i="20"/>
  <c r="AF20" i="20"/>
  <c r="AX43" i="20"/>
  <c r="AN72" i="20"/>
  <c r="AO72" i="20"/>
  <c r="AP72" i="20"/>
  <c r="AU77" i="20"/>
  <c r="AW77" i="20"/>
  <c r="AX21" i="20"/>
  <c r="AU40" i="20"/>
  <c r="AW40" i="20"/>
  <c r="AX53" i="20"/>
  <c r="AU29" i="20"/>
  <c r="AW29" i="20"/>
  <c r="AX54" i="20"/>
  <c r="AX27" i="20"/>
  <c r="AU32" i="20"/>
  <c r="AW32" i="20"/>
  <c r="AU85" i="20"/>
  <c r="AN87" i="20"/>
  <c r="AO87" i="20"/>
  <c r="AQ87" i="20"/>
  <c r="AX78" i="20"/>
  <c r="AN58" i="20"/>
  <c r="AO58" i="20"/>
  <c r="AP58" i="20"/>
  <c r="AN22" i="20"/>
  <c r="AO22" i="20"/>
  <c r="AX44" i="20"/>
  <c r="AN49" i="20"/>
  <c r="AO49" i="20"/>
  <c r="BA49" i="20"/>
  <c r="AU63" i="20"/>
  <c r="AW63" i="20"/>
  <c r="AX70" i="20"/>
  <c r="AC7" i="21"/>
  <c r="AN61" i="20"/>
  <c r="AO61" i="20"/>
  <c r="S74" i="21"/>
  <c r="W13" i="21"/>
  <c r="Y13" i="21"/>
  <c r="AB13" i="21"/>
  <c r="AU71" i="21"/>
  <c r="AW71" i="21"/>
  <c r="AN72" i="21"/>
  <c r="AO72" i="21"/>
  <c r="AS72" i="21"/>
  <c r="AX34" i="21"/>
  <c r="AX64" i="21"/>
  <c r="AX77" i="21"/>
  <c r="AU67" i="21"/>
  <c r="AW67" i="21"/>
  <c r="AU88" i="21"/>
  <c r="AN88" i="21"/>
  <c r="AO88" i="21"/>
  <c r="AN61" i="21"/>
  <c r="AO61" i="21"/>
  <c r="AX25" i="21"/>
  <c r="S35" i="8"/>
  <c r="AU57" i="21"/>
  <c r="AW57" i="21"/>
  <c r="AY57" i="21"/>
  <c r="AU61" i="21"/>
  <c r="AW61" i="21"/>
  <c r="AU58" i="21"/>
  <c r="AW58" i="21"/>
  <c r="AY58" i="21"/>
  <c r="Q9" i="22"/>
  <c r="Q21" i="22"/>
  <c r="Q27" i="22"/>
  <c r="Q14" i="22"/>
  <c r="Q22" i="22"/>
  <c r="Q34" i="22"/>
  <c r="Q17" i="22"/>
  <c r="AX80" i="21"/>
  <c r="AU36" i="21"/>
  <c r="AW36" i="21"/>
  <c r="AU6" i="20"/>
  <c r="AN23" i="24"/>
  <c r="U23" i="24"/>
  <c r="Y218" i="2"/>
  <c r="G218" i="2"/>
  <c r="F218" i="2"/>
  <c r="H49" i="20"/>
  <c r="Z4" i="20"/>
  <c r="S20" i="21"/>
  <c r="AU22" i="21"/>
  <c r="AW22" i="21"/>
  <c r="AY22" i="21"/>
  <c r="AX51" i="21"/>
  <c r="AN60" i="21"/>
  <c r="AO60" i="21"/>
  <c r="AU64" i="21"/>
  <c r="AW64" i="21"/>
  <c r="AY64" i="21"/>
  <c r="AC13" i="21"/>
  <c r="AX16" i="21"/>
  <c r="AN21" i="21"/>
  <c r="AO21" i="21"/>
  <c r="AN52" i="21"/>
  <c r="AO52" i="21"/>
  <c r="AN34" i="21"/>
  <c r="AO34" i="21"/>
  <c r="AN33" i="21"/>
  <c r="AO33" i="21"/>
  <c r="AU65" i="21"/>
  <c r="AW65" i="21"/>
  <c r="AX30" i="21"/>
  <c r="AN58" i="21"/>
  <c r="AO58" i="21"/>
  <c r="AX37" i="21"/>
  <c r="AX55" i="21"/>
  <c r="AN56" i="21"/>
  <c r="AO56" i="21"/>
  <c r="BA56" i="21"/>
  <c r="AX71" i="21"/>
  <c r="AU72" i="21"/>
  <c r="AW72" i="21"/>
  <c r="AE11" i="21"/>
  <c r="AN57" i="21"/>
  <c r="AO57" i="21"/>
  <c r="AN75" i="21"/>
  <c r="AO75" i="21"/>
  <c r="AU87" i="21"/>
  <c r="AN73" i="21"/>
  <c r="AO73" i="21"/>
  <c r="AN59" i="21"/>
  <c r="AO59" i="21"/>
  <c r="AU37" i="21"/>
  <c r="AW37" i="21"/>
  <c r="AX61" i="21"/>
  <c r="AN44" i="21"/>
  <c r="AO44" i="21"/>
  <c r="AU63" i="21"/>
  <c r="AW63" i="21"/>
  <c r="AN43" i="21"/>
  <c r="AO43" i="21"/>
  <c r="AX42" i="21"/>
  <c r="AN84" i="21"/>
  <c r="AO84" i="21"/>
  <c r="AS84" i="21"/>
  <c r="AU73" i="21"/>
  <c r="AW73" i="21"/>
  <c r="AY73" i="21"/>
  <c r="AU83" i="21"/>
  <c r="AW83" i="21"/>
  <c r="AN80" i="21"/>
  <c r="AO80" i="21"/>
  <c r="AP80" i="21"/>
  <c r="AN87" i="21"/>
  <c r="AO87" i="21"/>
  <c r="AP87" i="21"/>
  <c r="AX21" i="21"/>
  <c r="AU70" i="21"/>
  <c r="AW70" i="21"/>
  <c r="W17" i="24"/>
  <c r="X17" i="24"/>
  <c r="S11" i="21"/>
  <c r="AN70" i="21"/>
  <c r="AO70" i="21"/>
  <c r="AN71" i="21"/>
  <c r="AO71" i="21"/>
  <c r="AN82" i="21"/>
  <c r="AO82" i="21"/>
  <c r="AQ82" i="21"/>
  <c r="AF21" i="21"/>
  <c r="AJ21" i="21"/>
  <c r="AU75" i="21"/>
  <c r="AW75" i="21"/>
  <c r="AU79" i="21"/>
  <c r="AW79" i="21"/>
  <c r="AF14" i="21"/>
  <c r="AN89" i="21"/>
  <c r="AO89" i="21"/>
  <c r="AC9" i="8"/>
  <c r="AD9" i="8"/>
  <c r="AG9" i="8"/>
  <c r="E285" i="2"/>
  <c r="E258" i="2"/>
  <c r="Y239" i="2"/>
  <c r="G239" i="2"/>
  <c r="F239" i="2"/>
  <c r="Q8" i="22"/>
  <c r="Q26" i="22"/>
  <c r="Q12" i="22"/>
  <c r="Q13" i="22"/>
  <c r="Q19" i="22"/>
  <c r="Q10" i="22"/>
  <c r="Y273" i="2"/>
  <c r="G273" i="2"/>
  <c r="F273" i="2"/>
  <c r="E284" i="2"/>
  <c r="F272" i="2"/>
  <c r="Y272" i="2"/>
  <c r="G272" i="2"/>
  <c r="E265" i="2"/>
  <c r="Y249" i="2"/>
  <c r="G249" i="2"/>
  <c r="F249" i="2"/>
  <c r="E222" i="2"/>
  <c r="E221" i="2"/>
  <c r="F197" i="2"/>
  <c r="M872" i="17"/>
  <c r="L872" i="17"/>
  <c r="K856" i="17"/>
  <c r="L856" i="17"/>
  <c r="J844" i="17"/>
  <c r="L844" i="17"/>
  <c r="M824" i="17"/>
  <c r="K824" i="17"/>
  <c r="J639" i="17"/>
  <c r="K639" i="17"/>
  <c r="L639" i="17"/>
  <c r="K635" i="17"/>
  <c r="J635" i="17"/>
  <c r="J631" i="17"/>
  <c r="K631" i="17"/>
  <c r="L627" i="17"/>
  <c r="K627" i="17"/>
  <c r="J615" i="17"/>
  <c r="M615" i="17"/>
  <c r="L62" i="17"/>
  <c r="K62" i="17"/>
  <c r="M58" i="17"/>
  <c r="J58" i="17"/>
  <c r="M908" i="17"/>
  <c r="K876" i="17"/>
  <c r="M844" i="17"/>
  <c r="J808" i="17"/>
  <c r="M852" i="17"/>
  <c r="L876" i="17"/>
  <c r="K896" i="17"/>
  <c r="J780" i="17"/>
  <c r="L749" i="17"/>
  <c r="M973" i="17"/>
  <c r="M796" i="17"/>
  <c r="M757" i="17"/>
  <c r="J848" i="17"/>
  <c r="L864" i="17"/>
  <c r="J884" i="17"/>
  <c r="M943" i="17"/>
  <c r="J958" i="17"/>
  <c r="J840" i="17"/>
  <c r="J946" i="17"/>
  <c r="L962" i="17"/>
  <c r="K927" i="17"/>
  <c r="L958" i="17"/>
  <c r="K1000" i="17"/>
  <c r="M792" i="17"/>
  <c r="L916" i="17"/>
  <c r="L927" i="17"/>
  <c r="M900" i="17"/>
  <c r="K836" i="17"/>
  <c r="L954" i="17"/>
  <c r="M954" i="17"/>
  <c r="L792" i="17"/>
  <c r="I10" i="20"/>
  <c r="H65" i="21"/>
  <c r="L908" i="17"/>
  <c r="K931" i="17"/>
  <c r="J804" i="17"/>
  <c r="L896" i="17"/>
  <c r="I64" i="21"/>
  <c r="L619" i="17"/>
  <c r="M627" i="17"/>
  <c r="L623" i="17"/>
  <c r="M639" i="17"/>
  <c r="J1000" i="17"/>
  <c r="H10" i="20"/>
  <c r="M912" i="17"/>
  <c r="M808" i="17"/>
  <c r="K828" i="17"/>
  <c r="E250" i="2"/>
  <c r="E247" i="2"/>
  <c r="E244" i="2"/>
  <c r="E238" i="2"/>
  <c r="E232" i="2"/>
  <c r="E210" i="2"/>
  <c r="Y188" i="2"/>
  <c r="G188" i="2"/>
  <c r="F188" i="2"/>
  <c r="E131" i="2"/>
  <c r="E130" i="2"/>
  <c r="R68" i="8"/>
  <c r="E68" i="2"/>
  <c r="E104" i="2"/>
  <c r="K965" i="17"/>
  <c r="M965" i="17"/>
  <c r="M687" i="17"/>
  <c r="J687" i="17"/>
  <c r="L276" i="17"/>
  <c r="J276" i="17"/>
  <c r="K201" i="17"/>
  <c r="J201" i="17"/>
  <c r="M1004" i="17"/>
  <c r="L650" i="17"/>
  <c r="L804" i="17"/>
  <c r="M916" i="17"/>
  <c r="L888" i="17"/>
  <c r="L635" i="17"/>
  <c r="L611" i="17"/>
  <c r="J619" i="17"/>
  <c r="M635" i="17"/>
  <c r="L615" i="17"/>
  <c r="K623" i="17"/>
  <c r="J647" i="17"/>
  <c r="H11" i="21"/>
  <c r="E291" i="2"/>
  <c r="G287" i="2"/>
  <c r="F287" i="2"/>
  <c r="E268" i="2"/>
  <c r="F266" i="2"/>
  <c r="Y266" i="2"/>
  <c r="G266" i="2"/>
  <c r="E256" i="2"/>
  <c r="E243" i="2"/>
  <c r="E230" i="2"/>
  <c r="G220" i="2"/>
  <c r="F220" i="2"/>
  <c r="R52" i="9"/>
  <c r="E251" i="2"/>
  <c r="E220" i="2"/>
  <c r="Y205" i="2"/>
  <c r="G205" i="2"/>
  <c r="F205" i="2"/>
  <c r="F190" i="2"/>
  <c r="Y190" i="2"/>
  <c r="G190" i="2"/>
  <c r="AA2" i="8"/>
  <c r="AQ2" i="8"/>
  <c r="L461" i="17"/>
  <c r="M461" i="17"/>
  <c r="R41" i="20"/>
  <c r="T22" i="21"/>
  <c r="AN17" i="21"/>
  <c r="AO17" i="21"/>
  <c r="AV19" i="21"/>
  <c r="AV16" i="21"/>
  <c r="T14" i="21"/>
  <c r="AU9" i="21"/>
  <c r="AN13" i="21"/>
  <c r="AO13" i="21"/>
  <c r="AU14" i="21"/>
  <c r="AV14" i="21"/>
  <c r="AN10" i="21"/>
  <c r="AO10" i="21"/>
  <c r="AN9" i="21"/>
  <c r="AO9" i="21"/>
  <c r="AX9" i="21"/>
  <c r="AV11" i="21"/>
  <c r="AN12" i="21"/>
  <c r="AO12" i="21"/>
  <c r="AN14" i="21"/>
  <c r="AO14" i="21"/>
  <c r="AP14" i="21"/>
  <c r="AB6" i="21"/>
  <c r="AT6" i="21"/>
  <c r="P21" i="22"/>
  <c r="R35" i="24"/>
  <c r="Z22" i="24"/>
  <c r="AB19" i="24"/>
  <c r="AH16" i="24"/>
  <c r="AA21" i="24"/>
  <c r="AG17" i="24"/>
  <c r="AH32" i="24"/>
  <c r="Y36" i="24"/>
  <c r="D48" i="24"/>
  <c r="AG33" i="24"/>
  <c r="AB52" i="24"/>
  <c r="AA61" i="24"/>
  <c r="M586" i="17"/>
  <c r="AX11" i="21"/>
  <c r="AN18" i="21"/>
  <c r="AO18" i="21"/>
  <c r="F296" i="2"/>
  <c r="Y291" i="2"/>
  <c r="G291" i="2"/>
  <c r="F282" i="2"/>
  <c r="E279" i="2"/>
  <c r="G274" i="2"/>
  <c r="F267" i="2"/>
  <c r="E266" i="2"/>
  <c r="E245" i="2"/>
  <c r="Y226" i="2"/>
  <c r="G226" i="2"/>
  <c r="E216" i="2"/>
  <c r="Y177" i="2"/>
  <c r="G177" i="2"/>
  <c r="F177" i="2"/>
  <c r="F175" i="2"/>
  <c r="Y175" i="2"/>
  <c r="G175" i="2"/>
  <c r="E150" i="2"/>
  <c r="C35" i="9"/>
  <c r="B42" i="9"/>
  <c r="S42" i="9"/>
  <c r="B20" i="9"/>
  <c r="S20" i="9"/>
  <c r="B19" i="9"/>
  <c r="S19" i="9"/>
  <c r="B35" i="9"/>
  <c r="S35" i="9"/>
  <c r="B51" i="9"/>
  <c r="S51" i="9"/>
  <c r="B67" i="9"/>
  <c r="S67" i="9"/>
  <c r="B57" i="9"/>
  <c r="S57" i="9"/>
  <c r="B25" i="9"/>
  <c r="S25" i="9"/>
  <c r="B11" i="9"/>
  <c r="S11" i="9"/>
  <c r="B10" i="9"/>
  <c r="B34" i="9"/>
  <c r="S34" i="9"/>
  <c r="B66" i="9"/>
  <c r="S66" i="9"/>
  <c r="B36" i="9"/>
  <c r="S36" i="9"/>
  <c r="B58" i="9"/>
  <c r="S58" i="9"/>
  <c r="B65" i="9"/>
  <c r="S65" i="9"/>
  <c r="E44" i="2"/>
  <c r="J873" i="17"/>
  <c r="H13" i="21"/>
  <c r="J247" i="17"/>
  <c r="J302" i="17"/>
  <c r="J86" i="17"/>
  <c r="D21" i="24"/>
  <c r="H42" i="21"/>
  <c r="H23" i="20"/>
  <c r="J40" i="17"/>
  <c r="J68" i="17"/>
  <c r="J391" i="17"/>
  <c r="J570" i="17"/>
  <c r="H14" i="20"/>
  <c r="J72" i="17"/>
  <c r="J3" i="17"/>
  <c r="D27" i="24"/>
  <c r="J38" i="17"/>
  <c r="J743" i="17"/>
  <c r="J195" i="17"/>
  <c r="J921" i="17"/>
  <c r="J431" i="17"/>
  <c r="J918" i="17"/>
  <c r="H68" i="8"/>
  <c r="H52" i="9"/>
  <c r="H13" i="20"/>
  <c r="J862" i="17"/>
  <c r="J999" i="17"/>
  <c r="J330" i="17"/>
  <c r="J934" i="17"/>
  <c r="J670" i="17"/>
  <c r="D11" i="22"/>
  <c r="J487" i="17"/>
  <c r="J998" i="17"/>
  <c r="J315" i="17"/>
  <c r="J774" i="17"/>
  <c r="J758" i="17"/>
  <c r="J795" i="17"/>
  <c r="J402" i="17"/>
  <c r="J398" i="17"/>
  <c r="J227" i="17"/>
  <c r="J147" i="17"/>
  <c r="D19" i="24"/>
  <c r="J686" i="17"/>
  <c r="D17" i="24"/>
  <c r="J368" i="17"/>
  <c r="J837" i="17"/>
  <c r="J118" i="17"/>
  <c r="J523" i="17"/>
  <c r="E123" i="2"/>
  <c r="J568" i="17"/>
  <c r="J337" i="17"/>
  <c r="J329" i="17"/>
  <c r="J341" i="17"/>
  <c r="J937" i="17"/>
  <c r="H11" i="20"/>
  <c r="J345" i="17"/>
  <c r="J385" i="17"/>
  <c r="J121" i="17"/>
  <c r="J305" i="17"/>
  <c r="J353" i="17"/>
  <c r="J652" i="17"/>
  <c r="J1017" i="17"/>
  <c r="J281" i="17"/>
  <c r="J128" i="17"/>
  <c r="J263" i="17"/>
  <c r="Y185" i="2"/>
  <c r="G185" i="2"/>
  <c r="E156" i="2"/>
  <c r="E111" i="2"/>
  <c r="R12" i="8"/>
  <c r="R58" i="9"/>
  <c r="C10" i="9"/>
  <c r="J552" i="17"/>
  <c r="J505" i="17"/>
  <c r="J317" i="17"/>
  <c r="E125" i="2"/>
  <c r="G4" i="8"/>
  <c r="J133" i="17"/>
  <c r="R59" i="8"/>
  <c r="C66" i="9"/>
  <c r="C60" i="9"/>
  <c r="E106" i="2"/>
  <c r="E26" i="2"/>
  <c r="E82" i="2"/>
  <c r="J997" i="17"/>
  <c r="J692" i="17"/>
  <c r="J469" i="17"/>
  <c r="J109" i="17"/>
  <c r="R57" i="21"/>
  <c r="J157" i="17"/>
  <c r="J73" i="17"/>
  <c r="C65" i="20"/>
  <c r="C29" i="20"/>
  <c r="R10" i="20"/>
  <c r="C74" i="21"/>
  <c r="R69" i="21"/>
  <c r="R68" i="21"/>
  <c r="C57" i="21"/>
  <c r="R39" i="21"/>
  <c r="C23" i="21"/>
  <c r="J576" i="17"/>
  <c r="J421" i="17"/>
  <c r="J113" i="17"/>
  <c r="J21" i="17"/>
  <c r="C79" i="20"/>
  <c r="R68" i="20"/>
  <c r="C40" i="20"/>
  <c r="C39" i="20"/>
  <c r="C23" i="20"/>
  <c r="R22" i="20"/>
  <c r="C11" i="20"/>
  <c r="R9" i="20"/>
  <c r="C54" i="21"/>
  <c r="R44" i="21"/>
  <c r="R19" i="21"/>
  <c r="E95" i="2"/>
  <c r="M16" i="24"/>
  <c r="N16" i="24"/>
  <c r="E12" i="2"/>
  <c r="E85" i="2"/>
  <c r="S10" i="9"/>
  <c r="AS56" i="9"/>
  <c r="AS62" i="9"/>
  <c r="V20" i="24"/>
  <c r="X20" i="24"/>
  <c r="AN20" i="24"/>
  <c r="W20" i="24"/>
  <c r="U20" i="24"/>
  <c r="T20" i="24"/>
  <c r="AU26" i="8"/>
  <c r="AW26" i="8"/>
  <c r="Y200" i="2"/>
  <c r="G200" i="2"/>
  <c r="F200" i="2"/>
  <c r="AN22" i="8"/>
  <c r="AO22" i="8"/>
  <c r="AN26" i="8"/>
  <c r="AO26" i="8"/>
  <c r="BA26" i="8"/>
  <c r="AU23" i="8"/>
  <c r="AW23" i="8"/>
  <c r="AN15" i="8"/>
  <c r="AO15" i="8"/>
  <c r="AT15" i="8"/>
  <c r="W11" i="8"/>
  <c r="Y11" i="8"/>
  <c r="Z11" i="8"/>
  <c r="S43" i="8"/>
  <c r="AU14" i="8"/>
  <c r="AW14" i="8"/>
  <c r="AY14" i="8"/>
  <c r="AU30" i="8"/>
  <c r="AW30" i="8"/>
  <c r="AU16" i="8"/>
  <c r="AW16" i="8"/>
  <c r="AY16" i="8"/>
  <c r="AN13" i="8"/>
  <c r="AO13" i="8"/>
  <c r="AN23" i="8"/>
  <c r="AO23" i="8"/>
  <c r="AN27" i="8"/>
  <c r="AO27" i="8"/>
  <c r="AU28" i="8"/>
  <c r="AW28" i="8"/>
  <c r="AN25" i="8"/>
  <c r="AO25" i="8"/>
  <c r="AU27" i="8"/>
  <c r="AW27" i="8"/>
  <c r="AN17" i="8"/>
  <c r="AO17" i="8"/>
  <c r="AU24" i="8"/>
  <c r="AW24" i="8"/>
  <c r="AU17" i="8"/>
  <c r="AW17" i="8"/>
  <c r="AY17" i="8"/>
  <c r="AC11" i="8"/>
  <c r="AD11" i="8"/>
  <c r="AU32" i="8"/>
  <c r="AW32" i="8"/>
  <c r="AU20" i="8"/>
  <c r="AW20" i="8"/>
  <c r="AY20" i="8"/>
  <c r="AU31" i="8"/>
  <c r="AW31" i="8"/>
  <c r="AN14" i="8"/>
  <c r="AO14" i="8"/>
  <c r="AS14" i="8"/>
  <c r="AN18" i="8"/>
  <c r="AO18" i="8"/>
  <c r="AQ18" i="8"/>
  <c r="AC10" i="8"/>
  <c r="AD10" i="8"/>
  <c r="AH10" i="8"/>
  <c r="AU29" i="8"/>
  <c r="AW29" i="8"/>
  <c r="AN57" i="20"/>
  <c r="AO57" i="20"/>
  <c r="AS57" i="20"/>
  <c r="AU28" i="20"/>
  <c r="AW28" i="20"/>
  <c r="AX35" i="20"/>
  <c r="AN76" i="20"/>
  <c r="AO76" i="20"/>
  <c r="BA76" i="20"/>
  <c r="AU83" i="20"/>
  <c r="AW83" i="20"/>
  <c r="W12" i="20"/>
  <c r="Y12" i="20"/>
  <c r="AA12" i="20"/>
  <c r="AX17" i="20"/>
  <c r="AX58" i="20"/>
  <c r="AF14" i="20"/>
  <c r="AU67" i="20"/>
  <c r="AW67" i="20"/>
  <c r="AU76" i="20"/>
  <c r="AW76" i="20"/>
  <c r="W22" i="20"/>
  <c r="Y22" i="20"/>
  <c r="AN40" i="20"/>
  <c r="AO40" i="20"/>
  <c r="AX75" i="20"/>
  <c r="AU60" i="20"/>
  <c r="AW60" i="20"/>
  <c r="AX80" i="20"/>
  <c r="AU75" i="20"/>
  <c r="AW75" i="20"/>
  <c r="AU15" i="20"/>
  <c r="AU82" i="20"/>
  <c r="AW82" i="20"/>
  <c r="AX64" i="20"/>
  <c r="AN82" i="20"/>
  <c r="AO82" i="20"/>
  <c r="AP82" i="20"/>
  <c r="S56" i="21"/>
  <c r="AX29" i="21"/>
  <c r="AF20" i="21"/>
  <c r="AJ20" i="21"/>
  <c r="AX72" i="21"/>
  <c r="AN41" i="21"/>
  <c r="AO41" i="21"/>
  <c r="AX26" i="21"/>
  <c r="AC24" i="21"/>
  <c r="AX63" i="21"/>
  <c r="AC22" i="21"/>
  <c r="AU47" i="21"/>
  <c r="AW47" i="21"/>
  <c r="AY47" i="21"/>
  <c r="AE20" i="21"/>
  <c r="AH20" i="21"/>
  <c r="AF23" i="21"/>
  <c r="AU20" i="21"/>
  <c r="AN86" i="21"/>
  <c r="AO86" i="21"/>
  <c r="AX39" i="21"/>
  <c r="AU17" i="21"/>
  <c r="AW17" i="21"/>
  <c r="AY17" i="21"/>
  <c r="AX38" i="21"/>
  <c r="AX33" i="21"/>
  <c r="AN49" i="21"/>
  <c r="AO49" i="21"/>
  <c r="AU29" i="21"/>
  <c r="AW29" i="21"/>
  <c r="AY29" i="21"/>
  <c r="AX18" i="21"/>
  <c r="AU66" i="21"/>
  <c r="AW66" i="21"/>
  <c r="AY66" i="21"/>
  <c r="AU56" i="21"/>
  <c r="AW56" i="21"/>
  <c r="AY56" i="21"/>
  <c r="AN65" i="21"/>
  <c r="AO65" i="21"/>
  <c r="AU68" i="21"/>
  <c r="AW68" i="21"/>
  <c r="AY68" i="21"/>
  <c r="W11" i="21"/>
  <c r="Y11" i="21"/>
  <c r="Z11" i="21"/>
  <c r="AU43" i="21"/>
  <c r="AW43" i="21"/>
  <c r="AY43" i="21"/>
  <c r="AC10" i="21"/>
  <c r="AN53" i="21"/>
  <c r="AO53" i="21"/>
  <c r="AX53" i="21"/>
  <c r="AX67" i="21"/>
  <c r="AX79" i="21"/>
  <c r="AX47" i="21"/>
  <c r="AU40" i="21"/>
  <c r="AW40" i="21"/>
  <c r="AY40" i="21"/>
  <c r="AU27" i="21"/>
  <c r="AW27" i="21"/>
  <c r="AY27" i="21"/>
  <c r="AX41" i="21"/>
  <c r="AU59" i="21"/>
  <c r="AW59" i="21"/>
  <c r="AY59" i="21"/>
  <c r="AN40" i="21"/>
  <c r="AO40" i="21"/>
  <c r="AU89" i="21"/>
  <c r="AE9" i="21"/>
  <c r="AN31" i="21"/>
  <c r="AO31" i="21"/>
  <c r="AN25" i="21"/>
  <c r="AO25" i="21"/>
  <c r="AU80" i="21"/>
  <c r="AW80" i="21"/>
  <c r="AY80" i="21"/>
  <c r="AE23" i="21"/>
  <c r="AE19" i="21"/>
  <c r="AX76" i="21"/>
  <c r="AF10" i="21"/>
  <c r="AU62" i="21"/>
  <c r="AW62" i="21"/>
  <c r="AY62" i="21"/>
  <c r="AU60" i="21"/>
  <c r="AW60" i="21"/>
  <c r="AY60" i="21"/>
  <c r="AC9" i="21"/>
  <c r="AF13" i="21"/>
  <c r="AI13" i="21"/>
  <c r="AC14" i="21"/>
  <c r="AN29" i="21"/>
  <c r="AO29" i="21"/>
  <c r="AP29" i="21"/>
  <c r="AC11" i="21"/>
  <c r="AN74" i="21"/>
  <c r="AO74" i="21"/>
  <c r="AQ74" i="21"/>
  <c r="AN55" i="21"/>
  <c r="AO55" i="21"/>
  <c r="AX69" i="21"/>
  <c r="AX44" i="21"/>
  <c r="AU39" i="21"/>
  <c r="AW39" i="21"/>
  <c r="AY39" i="21"/>
  <c r="AU34" i="21"/>
  <c r="AW34" i="21"/>
  <c r="AY34" i="21"/>
  <c r="AF12" i="21"/>
  <c r="AJ12" i="21"/>
  <c r="AU51" i="21"/>
  <c r="AW51" i="21"/>
  <c r="AY51" i="21"/>
  <c r="AN68" i="21"/>
  <c r="AO68" i="21"/>
  <c r="AX60" i="21"/>
  <c r="AN50" i="21"/>
  <c r="AO50" i="21"/>
  <c r="AN32" i="21"/>
  <c r="AO32" i="21"/>
  <c r="AT32" i="21"/>
  <c r="AU52" i="21"/>
  <c r="AW52" i="21"/>
  <c r="AY52" i="21"/>
  <c r="AX24" i="21"/>
  <c r="AU33" i="21"/>
  <c r="AW33" i="21"/>
  <c r="AY33" i="21"/>
  <c r="AU15" i="21"/>
  <c r="AX19" i="21"/>
  <c r="AN63" i="21"/>
  <c r="AO63" i="21"/>
  <c r="AE24" i="21"/>
  <c r="AN79" i="21"/>
  <c r="AO79" i="21"/>
  <c r="AU46" i="21"/>
  <c r="AW46" i="21"/>
  <c r="AY46" i="21"/>
  <c r="AU38" i="21"/>
  <c r="AW38" i="21"/>
  <c r="AY38" i="21"/>
  <c r="AN24" i="21"/>
  <c r="AO24" i="21"/>
  <c r="AS24" i="21"/>
  <c r="AU28" i="21"/>
  <c r="AW28" i="21"/>
  <c r="AY28" i="21"/>
  <c r="AU25" i="21"/>
  <c r="AW25" i="21"/>
  <c r="AY25" i="21"/>
  <c r="AN54" i="21"/>
  <c r="AO54" i="21"/>
  <c r="AU76" i="21"/>
  <c r="AW76" i="21"/>
  <c r="AY76" i="21"/>
  <c r="AN48" i="21"/>
  <c r="AO48" i="21"/>
  <c r="AS48" i="21"/>
  <c r="AX70" i="21"/>
  <c r="AX68" i="21"/>
  <c r="AU32" i="21"/>
  <c r="AW32" i="21"/>
  <c r="AY32" i="21"/>
  <c r="AX17" i="21"/>
  <c r="AU69" i="21"/>
  <c r="AW69" i="21"/>
  <c r="AY69" i="21"/>
  <c r="AN85" i="21"/>
  <c r="AO85" i="21"/>
  <c r="AR85" i="21"/>
  <c r="AN36" i="21"/>
  <c r="AO36" i="21"/>
  <c r="AN27" i="21"/>
  <c r="AO27" i="21"/>
  <c r="AT27" i="21"/>
  <c r="AN77" i="21"/>
  <c r="AO77" i="21"/>
  <c r="AQ77" i="21"/>
  <c r="W23" i="24"/>
  <c r="X23" i="24"/>
  <c r="T23" i="24"/>
  <c r="V23" i="24"/>
  <c r="F290" i="2"/>
  <c r="Y290" i="2"/>
  <c r="G290" i="2"/>
  <c r="AU57" i="20"/>
  <c r="AW57" i="20"/>
  <c r="AY57" i="20"/>
  <c r="AC21" i="20"/>
  <c r="AU82" i="21"/>
  <c r="AW82" i="21"/>
  <c r="AY82" i="21"/>
  <c r="AE10" i="21"/>
  <c r="AH10" i="21"/>
  <c r="AK10" i="21"/>
  <c r="AE22" i="21"/>
  <c r="AC12" i="21"/>
  <c r="AX52" i="21"/>
  <c r="AE13" i="21"/>
  <c r="AX75" i="21"/>
  <c r="AN23" i="21"/>
  <c r="AO23" i="21"/>
  <c r="AT23" i="21"/>
  <c r="AX31" i="21"/>
  <c r="AX59" i="21"/>
  <c r="AN51" i="21"/>
  <c r="AO51" i="21"/>
  <c r="AT51" i="21"/>
  <c r="AU44" i="21"/>
  <c r="AW44" i="21"/>
  <c r="AY44" i="21"/>
  <c r="AN67" i="21"/>
  <c r="AO67" i="21"/>
  <c r="AU30" i="21"/>
  <c r="AW30" i="21"/>
  <c r="AY30" i="21"/>
  <c r="AN46" i="21"/>
  <c r="AO46" i="21"/>
  <c r="AU70" i="20"/>
  <c r="AW70" i="20"/>
  <c r="AN74" i="20"/>
  <c r="AO74" i="20"/>
  <c r="AX40" i="20"/>
  <c r="AN41" i="20"/>
  <c r="AO41" i="20"/>
  <c r="AU73" i="20"/>
  <c r="AW73" i="20"/>
  <c r="AF9" i="20"/>
  <c r="AJ9" i="20"/>
  <c r="AX39" i="20"/>
  <c r="AN71" i="20"/>
  <c r="AO71" i="20"/>
  <c r="AQ71" i="20"/>
  <c r="W21" i="20"/>
  <c r="Y21" i="20"/>
  <c r="Z21" i="20"/>
  <c r="AC20" i="20"/>
  <c r="AU65" i="20"/>
  <c r="AW65" i="20"/>
  <c r="AU48" i="20"/>
  <c r="AW48" i="20"/>
  <c r="AX59" i="20"/>
  <c r="AE19" i="20"/>
  <c r="AU64" i="20"/>
  <c r="AW64" i="20"/>
  <c r="AN84" i="20"/>
  <c r="AO84" i="20"/>
  <c r="AN48" i="20"/>
  <c r="AO48" i="20"/>
  <c r="AN47" i="20"/>
  <c r="AO47" i="20"/>
  <c r="AQ47" i="20"/>
  <c r="AE24" i="20"/>
  <c r="AH24" i="20"/>
  <c r="AN44" i="20"/>
  <c r="AO44" i="20"/>
  <c r="AU38" i="20"/>
  <c r="AW38" i="20"/>
  <c r="W10" i="20"/>
  <c r="Y10" i="20"/>
  <c r="AF10" i="20"/>
  <c r="AE23" i="20"/>
  <c r="AG23" i="20"/>
  <c r="AN63" i="20"/>
  <c r="AO63" i="20"/>
  <c r="AE10" i="20"/>
  <c r="AF12" i="20"/>
  <c r="AU80" i="20"/>
  <c r="AW80" i="20"/>
  <c r="AY80" i="20"/>
  <c r="AN67" i="20"/>
  <c r="AO67" i="20"/>
  <c r="AN78" i="20"/>
  <c r="AO78" i="20"/>
  <c r="AF24" i="20"/>
  <c r="AI24" i="20"/>
  <c r="AU79" i="20"/>
  <c r="AW79" i="20"/>
  <c r="AN77" i="20"/>
  <c r="AO77" i="20"/>
  <c r="BA77" i="20"/>
  <c r="AX65" i="20"/>
  <c r="AU61" i="20"/>
  <c r="AW61" i="20"/>
  <c r="AF13" i="20"/>
  <c r="AC13" i="20"/>
  <c r="AX38" i="20"/>
  <c r="AN54" i="20"/>
  <c r="AO54" i="20"/>
  <c r="AT54" i="20"/>
  <c r="AX69" i="20"/>
  <c r="AC10" i="20"/>
  <c r="AX28" i="20"/>
  <c r="AN26" i="20"/>
  <c r="AO26" i="20"/>
  <c r="AU27" i="20"/>
  <c r="AW27" i="20"/>
  <c r="AU86" i="20"/>
  <c r="AU49" i="20"/>
  <c r="AW49" i="20"/>
  <c r="AX25" i="20"/>
  <c r="AX73" i="20"/>
  <c r="AX31" i="20"/>
  <c r="AC23" i="20"/>
  <c r="AN86" i="20"/>
  <c r="AO86" i="20"/>
  <c r="AS86" i="20"/>
  <c r="AU46" i="20"/>
  <c r="AW46" i="20"/>
  <c r="AX79" i="20"/>
  <c r="AX26" i="20"/>
  <c r="AN42" i="20"/>
  <c r="AO42" i="20"/>
  <c r="AN56" i="20"/>
  <c r="AO56" i="20"/>
  <c r="AN27" i="20"/>
  <c r="AO27" i="20"/>
  <c r="AU69" i="20"/>
  <c r="AW69" i="20"/>
  <c r="AX55" i="20"/>
  <c r="AN30" i="20"/>
  <c r="AO30" i="20"/>
  <c r="AC9" i="20"/>
  <c r="AU88" i="20"/>
  <c r="AX24" i="20"/>
  <c r="AU74" i="20"/>
  <c r="AW74" i="20"/>
  <c r="AX56" i="20"/>
  <c r="AX20" i="20"/>
  <c r="AX74" i="20"/>
  <c r="AX42" i="20"/>
  <c r="AN75" i="20"/>
  <c r="AO75" i="20"/>
  <c r="AU81" i="20"/>
  <c r="AW81" i="20"/>
  <c r="AY81" i="20"/>
  <c r="AN23" i="20"/>
  <c r="AO23" i="20"/>
  <c r="AU17" i="20"/>
  <c r="AX72" i="20"/>
  <c r="AX67" i="20"/>
  <c r="AU37" i="20"/>
  <c r="AW37" i="20"/>
  <c r="AU54" i="20"/>
  <c r="AW54" i="20"/>
  <c r="AU68" i="20"/>
  <c r="AW68" i="20"/>
  <c r="AX57" i="20"/>
  <c r="AX47" i="20"/>
  <c r="AX30" i="20"/>
  <c r="AN85" i="20"/>
  <c r="AO85" i="20"/>
  <c r="AU19" i="20"/>
  <c r="AU66" i="20"/>
  <c r="AW66" i="20"/>
  <c r="AX16" i="20"/>
  <c r="AU53" i="20"/>
  <c r="AW53" i="20"/>
  <c r="AN36" i="20"/>
  <c r="AO36" i="20"/>
  <c r="AQ36" i="20"/>
  <c r="AN60" i="20"/>
  <c r="AO60" i="20"/>
  <c r="AX36" i="20"/>
  <c r="AN38" i="20"/>
  <c r="AO38" i="20"/>
  <c r="AP38" i="20"/>
  <c r="AN32" i="20"/>
  <c r="AO32" i="20"/>
  <c r="AX52" i="20"/>
  <c r="AN34" i="20"/>
  <c r="AO34" i="20"/>
  <c r="AT34" i="20"/>
  <c r="AX68" i="20"/>
  <c r="AN25" i="20"/>
  <c r="AO25" i="20"/>
  <c r="AP25" i="20"/>
  <c r="AU47" i="20"/>
  <c r="AW47" i="20"/>
  <c r="AY47" i="20"/>
  <c r="AX37" i="20"/>
  <c r="AE21" i="20"/>
  <c r="AG21" i="20"/>
  <c r="AC14" i="20"/>
  <c r="AN53" i="20"/>
  <c r="AO53" i="20"/>
  <c r="AN59" i="20"/>
  <c r="AO59" i="20"/>
  <c r="AR59" i="20"/>
  <c r="AU35" i="20"/>
  <c r="AW35" i="20"/>
  <c r="AX76" i="20"/>
  <c r="AN69" i="20"/>
  <c r="AO69" i="20"/>
  <c r="AT69" i="20"/>
  <c r="AN24" i="20"/>
  <c r="AO24" i="20"/>
  <c r="AT24" i="20"/>
  <c r="AF23" i="20"/>
  <c r="AI23" i="20"/>
  <c r="AE11" i="20"/>
  <c r="AH11" i="20"/>
  <c r="AX48" i="20"/>
  <c r="AU18" i="20"/>
  <c r="AN88" i="20"/>
  <c r="AO88" i="20"/>
  <c r="AN46" i="20"/>
  <c r="AO46" i="20"/>
  <c r="AQ46" i="20"/>
  <c r="AN39" i="20"/>
  <c r="AO39" i="20"/>
  <c r="AU31" i="20"/>
  <c r="AW31" i="20"/>
  <c r="AX71" i="20"/>
  <c r="AN43" i="20"/>
  <c r="AO43" i="20"/>
  <c r="AP43" i="20"/>
  <c r="AX34" i="20"/>
  <c r="AN33" i="20"/>
  <c r="AO33" i="20"/>
  <c r="AU56" i="20"/>
  <c r="AW56" i="20"/>
  <c r="AN50" i="20"/>
  <c r="AO50" i="20"/>
  <c r="AX51" i="20"/>
  <c r="AU55" i="20"/>
  <c r="AW55" i="20"/>
  <c r="AU42" i="20"/>
  <c r="AW42" i="20"/>
  <c r="AY42" i="20"/>
  <c r="AN28" i="20"/>
  <c r="AO28" i="20"/>
  <c r="AN80" i="20"/>
  <c r="AO80" i="20"/>
  <c r="AX50" i="20"/>
  <c r="W19" i="20"/>
  <c r="Y19" i="20"/>
  <c r="AX77" i="20"/>
  <c r="AU51" i="20"/>
  <c r="AW51" i="20"/>
  <c r="AN62" i="20"/>
  <c r="AO62" i="20"/>
  <c r="AX32" i="20"/>
  <c r="S9" i="20"/>
  <c r="AU89" i="20"/>
  <c r="AU36" i="20"/>
  <c r="AW36" i="20"/>
  <c r="AU62" i="20"/>
  <c r="AW62" i="20"/>
  <c r="AU87" i="20"/>
  <c r="AX33" i="20"/>
  <c r="AN55" i="20"/>
  <c r="AO55" i="20"/>
  <c r="AC24" i="20"/>
  <c r="AX81" i="20"/>
  <c r="AN51" i="20"/>
  <c r="AO51" i="20"/>
  <c r="AQ51" i="20"/>
  <c r="AU44" i="20"/>
  <c r="AW44" i="20"/>
  <c r="AN79" i="20"/>
  <c r="AO79" i="20"/>
  <c r="AU52" i="20"/>
  <c r="AW52" i="20"/>
  <c r="AY52" i="20"/>
  <c r="AN68" i="20"/>
  <c r="AO68" i="20"/>
  <c r="AU58" i="20"/>
  <c r="AW58" i="20"/>
  <c r="AU16" i="20"/>
  <c r="AN73" i="20"/>
  <c r="AO73" i="20"/>
  <c r="AR73" i="20"/>
  <c r="AF21" i="20"/>
  <c r="AI21" i="20"/>
  <c r="AN31" i="20"/>
  <c r="AO31" i="20"/>
  <c r="AQ31" i="20"/>
  <c r="AU43" i="20"/>
  <c r="AW43" i="20"/>
  <c r="AX62" i="20"/>
  <c r="AX15" i="20"/>
  <c r="AF11" i="20"/>
  <c r="AJ11" i="20"/>
  <c r="AU59" i="20"/>
  <c r="AW59" i="20"/>
  <c r="W23" i="20"/>
  <c r="Y23" i="20"/>
  <c r="AB23" i="20"/>
  <c r="AN65" i="20"/>
  <c r="AO65" i="20"/>
  <c r="AX60" i="20"/>
  <c r="AU33" i="20"/>
  <c r="AW33" i="20"/>
  <c r="AU21" i="20"/>
  <c r="AW21" i="20"/>
  <c r="AU24" i="20"/>
  <c r="AW24" i="20"/>
  <c r="W11" i="20"/>
  <c r="Y11" i="20"/>
  <c r="AB11" i="20"/>
  <c r="AE12" i="20"/>
  <c r="AG12" i="20"/>
  <c r="AX66" i="20"/>
  <c r="AU71" i="20"/>
  <c r="AW71" i="20"/>
  <c r="AC12" i="20"/>
  <c r="AC22" i="20"/>
  <c r="AN81" i="20"/>
  <c r="AO81" i="20"/>
  <c r="W24" i="20"/>
  <c r="Y24" i="20"/>
  <c r="W13" i="20"/>
  <c r="Y13" i="20"/>
  <c r="AX45" i="20"/>
  <c r="AU34" i="20"/>
  <c r="AW34" i="20"/>
  <c r="AU72" i="20"/>
  <c r="AW72" i="20"/>
  <c r="AC19" i="20"/>
  <c r="AU78" i="20"/>
  <c r="AW78" i="20"/>
  <c r="AE20" i="20"/>
  <c r="AG20" i="20"/>
  <c r="AX82" i="20"/>
  <c r="AE14" i="20"/>
  <c r="AH14" i="20"/>
  <c r="AX19" i="20"/>
  <c r="AE22" i="20"/>
  <c r="AG22" i="20"/>
  <c r="AN89" i="20"/>
  <c r="AO89" i="20"/>
  <c r="AT89" i="20"/>
  <c r="AX61" i="20"/>
  <c r="AX46" i="20"/>
  <c r="AX22" i="20"/>
  <c r="AN35" i="20"/>
  <c r="AO35" i="20"/>
  <c r="AT35" i="20"/>
  <c r="AX83" i="20"/>
  <c r="AN70" i="20"/>
  <c r="AO70" i="20"/>
  <c r="AU26" i="20"/>
  <c r="AW26" i="20"/>
  <c r="W20" i="20"/>
  <c r="Y20" i="20"/>
  <c r="AU41" i="20"/>
  <c r="AW41" i="20"/>
  <c r="AN52" i="20"/>
  <c r="AO52" i="20"/>
  <c r="AN83" i="20"/>
  <c r="AO83" i="20"/>
  <c r="AN37" i="20"/>
  <c r="AO37" i="20"/>
  <c r="W14" i="20"/>
  <c r="Y14" i="20"/>
  <c r="AB14" i="20"/>
  <c r="AN64" i="20"/>
  <c r="AO64" i="20"/>
  <c r="AQ64" i="20"/>
  <c r="AX23" i="20"/>
  <c r="AU23" i="20"/>
  <c r="AW23" i="20"/>
  <c r="AN29" i="20"/>
  <c r="AO29" i="20"/>
  <c r="W9" i="20"/>
  <c r="Y9" i="20"/>
  <c r="Z9" i="20"/>
  <c r="AX41" i="20"/>
  <c r="AU50" i="20"/>
  <c r="AW50" i="20"/>
  <c r="AU39" i="20"/>
  <c r="AW39" i="20"/>
  <c r="AX49" i="20"/>
  <c r="AF22" i="20"/>
  <c r="AN39" i="21"/>
  <c r="AO39" i="21"/>
  <c r="AX74" i="21"/>
  <c r="W24" i="21"/>
  <c r="Y24" i="21"/>
  <c r="AB24" i="21"/>
  <c r="AU74" i="21"/>
  <c r="AW74" i="21"/>
  <c r="AY74" i="21"/>
  <c r="AN24" i="24"/>
  <c r="V24" i="24"/>
  <c r="V17" i="24"/>
  <c r="U17" i="24"/>
  <c r="AN17" i="24"/>
  <c r="F186" i="2"/>
  <c r="Y186" i="2"/>
  <c r="G186" i="2"/>
  <c r="U32" i="24"/>
  <c r="V32" i="24"/>
  <c r="X32" i="24"/>
  <c r="Y251" i="2"/>
  <c r="G251" i="2"/>
  <c r="F251" i="2"/>
  <c r="Y246" i="2"/>
  <c r="G246" i="2"/>
  <c r="F246" i="2"/>
  <c r="Y244" i="2"/>
  <c r="G244" i="2"/>
  <c r="F244" i="2"/>
  <c r="Y228" i="2"/>
  <c r="G228" i="2"/>
  <c r="F228" i="2"/>
  <c r="L688" i="17"/>
  <c r="K688" i="17"/>
  <c r="J688" i="17"/>
  <c r="J681" i="17"/>
  <c r="M681" i="17"/>
  <c r="L681" i="17"/>
  <c r="J677" i="17"/>
  <c r="L677" i="17"/>
  <c r="M677" i="17"/>
  <c r="K651" i="17"/>
  <c r="M651" i="17"/>
  <c r="L651" i="17"/>
  <c r="J651" i="17"/>
  <c r="M641" i="17"/>
  <c r="L641" i="17"/>
  <c r="J641" i="17"/>
  <c r="K641" i="17"/>
  <c r="L637" i="17"/>
  <c r="M637" i="17"/>
  <c r="K637" i="17"/>
  <c r="J633" i="17"/>
  <c r="L633" i="17"/>
  <c r="K633" i="17"/>
  <c r="M633" i="17"/>
  <c r="K629" i="17"/>
  <c r="M629" i="17"/>
  <c r="K625" i="17"/>
  <c r="J625" i="17"/>
  <c r="M625" i="17"/>
  <c r="L621" i="17"/>
  <c r="K621" i="17"/>
  <c r="M621" i="17"/>
  <c r="L618" i="17"/>
  <c r="M618" i="17"/>
  <c r="J618" i="17"/>
  <c r="J614" i="17"/>
  <c r="M614" i="17"/>
  <c r="K614" i="17"/>
  <c r="L606" i="17"/>
  <c r="K606" i="17"/>
  <c r="J606" i="17"/>
  <c r="M603" i="17"/>
  <c r="K603" i="17"/>
  <c r="L603" i="17"/>
  <c r="J603" i="17"/>
  <c r="K592" i="17"/>
  <c r="J592" i="17"/>
  <c r="L592" i="17"/>
  <c r="L588" i="17"/>
  <c r="K588" i="17"/>
  <c r="J588" i="17"/>
  <c r="M588" i="17"/>
  <c r="J270" i="17"/>
  <c r="M270" i="17"/>
  <c r="K270" i="17"/>
  <c r="L270" i="17"/>
  <c r="M227" i="17"/>
  <c r="L227" i="17"/>
  <c r="K227" i="17"/>
  <c r="L223" i="17"/>
  <c r="J223" i="17"/>
  <c r="M219" i="17"/>
  <c r="K219" i="17"/>
  <c r="L219" i="17"/>
  <c r="J219" i="17"/>
  <c r="J216" i="17"/>
  <c r="M216" i="17"/>
  <c r="L216" i="17"/>
  <c r="K216" i="17"/>
  <c r="K212" i="17"/>
  <c r="J212" i="17"/>
  <c r="L212" i="17"/>
  <c r="L189" i="17"/>
  <c r="M189" i="17"/>
  <c r="K189" i="17"/>
  <c r="J189" i="17"/>
  <c r="L182" i="17"/>
  <c r="K182" i="17"/>
  <c r="M182" i="17"/>
  <c r="J182" i="17"/>
  <c r="J135" i="17"/>
  <c r="M135" i="17"/>
  <c r="K135" i="17"/>
  <c r="L135" i="17"/>
  <c r="J131" i="17"/>
  <c r="M131" i="17"/>
  <c r="K131" i="17"/>
  <c r="L131" i="17"/>
  <c r="K127" i="17"/>
  <c r="J127" i="17"/>
  <c r="L127" i="17"/>
  <c r="K123" i="17"/>
  <c r="L123" i="17"/>
  <c r="M123" i="17"/>
  <c r="J123" i="17"/>
  <c r="J119" i="17"/>
  <c r="M119" i="17"/>
  <c r="K119" i="17"/>
  <c r="K116" i="17"/>
  <c r="L116" i="17"/>
  <c r="J116" i="17"/>
  <c r="M112" i="17"/>
  <c r="L112" i="17"/>
  <c r="J112" i="17"/>
  <c r="J106" i="17"/>
  <c r="K106" i="17"/>
  <c r="M106" i="17"/>
  <c r="K102" i="17"/>
  <c r="L102" i="17"/>
  <c r="M102" i="17"/>
  <c r="K98" i="17"/>
  <c r="M98" i="17"/>
  <c r="J94" i="17"/>
  <c r="L94" i="17"/>
  <c r="M94" i="17"/>
  <c r="K90" i="17"/>
  <c r="M90" i="17"/>
  <c r="J90" i="17"/>
  <c r="L90" i="17"/>
  <c r="J70" i="17"/>
  <c r="L70" i="17"/>
  <c r="K70" i="17"/>
  <c r="K54" i="17"/>
  <c r="J54" i="17"/>
  <c r="M54" i="17"/>
  <c r="L54" i="17"/>
  <c r="L25" i="17"/>
  <c r="J25" i="17"/>
  <c r="L21" i="17"/>
  <c r="M21" i="17"/>
  <c r="K21" i="17"/>
  <c r="M17" i="17"/>
  <c r="J17" i="17"/>
  <c r="K17" i="17"/>
  <c r="L17" i="17"/>
  <c r="M13" i="17"/>
  <c r="K13" i="17"/>
  <c r="J13" i="17"/>
  <c r="L8" i="17"/>
  <c r="M8" i="17"/>
  <c r="K8" i="17"/>
  <c r="AV18" i="20"/>
  <c r="AV15" i="20"/>
  <c r="AN16" i="20"/>
  <c r="AO16" i="20"/>
  <c r="AP16" i="20"/>
  <c r="AV17" i="20"/>
  <c r="AV19" i="20"/>
  <c r="AV20" i="20"/>
  <c r="AN18" i="20"/>
  <c r="AO18" i="20"/>
  <c r="AR18" i="20"/>
  <c r="AV16" i="20"/>
  <c r="AN12" i="20"/>
  <c r="AO12" i="20"/>
  <c r="AQ12" i="20"/>
  <c r="AU11" i="20"/>
  <c r="AX12" i="20"/>
  <c r="AU14" i="20"/>
  <c r="AN11" i="20"/>
  <c r="AO11" i="20"/>
  <c r="AU9" i="20"/>
  <c r="AV10" i="20"/>
  <c r="AV14" i="20"/>
  <c r="AV11" i="20"/>
  <c r="AU10" i="20"/>
  <c r="AN9" i="20"/>
  <c r="AO9" i="20"/>
  <c r="AX11" i="20"/>
  <c r="AN10" i="20"/>
  <c r="AO10" i="20"/>
  <c r="AB24" i="24"/>
  <c r="AG16" i="24"/>
  <c r="Y32" i="24"/>
  <c r="Y28" i="24"/>
  <c r="L45" i="24"/>
  <c r="R31" i="24"/>
  <c r="S31" i="24"/>
  <c r="AA16" i="24"/>
  <c r="AA34" i="24"/>
  <c r="AA32" i="24"/>
  <c r="E42" i="24"/>
  <c r="AB49" i="24"/>
  <c r="B41" i="24"/>
  <c r="AG49" i="24"/>
  <c r="AB63" i="24"/>
  <c r="AA75" i="24"/>
  <c r="AB36" i="24"/>
  <c r="AG23" i="24"/>
  <c r="Z33" i="24"/>
  <c r="L44" i="24"/>
  <c r="AG44" i="24"/>
  <c r="AH52" i="24"/>
  <c r="AG43" i="24"/>
  <c r="AA55" i="24"/>
  <c r="Y67" i="24"/>
  <c r="AG18" i="24"/>
  <c r="E44" i="24"/>
  <c r="AA52" i="24"/>
  <c r="AH61" i="24"/>
  <c r="Z71" i="24"/>
  <c r="Y17" i="24"/>
  <c r="AG47" i="24"/>
  <c r="Z67" i="24"/>
  <c r="Z43" i="24"/>
  <c r="Y60" i="24"/>
  <c r="AB83" i="24"/>
  <c r="AG60" i="24"/>
  <c r="AA53" i="24"/>
  <c r="R59" i="24"/>
  <c r="AG68" i="24"/>
  <c r="AA77" i="24"/>
  <c r="AH18" i="24"/>
  <c r="AH25" i="24"/>
  <c r="Z16" i="24"/>
  <c r="AA18" i="24"/>
  <c r="Z31" i="24"/>
  <c r="R38" i="24"/>
  <c r="AG36" i="24"/>
  <c r="AI36" i="24"/>
  <c r="E45" i="24"/>
  <c r="Z53" i="24"/>
  <c r="F42" i="24"/>
  <c r="Y53" i="24"/>
  <c r="AG64" i="24"/>
  <c r="Z82" i="24"/>
  <c r="AH42" i="24"/>
  <c r="Z50" i="24"/>
  <c r="Z60" i="24"/>
  <c r="AA69" i="24"/>
  <c r="Y83" i="24"/>
  <c r="AA44" i="24"/>
  <c r="AB62" i="24"/>
  <c r="Z49" i="24"/>
  <c r="AH26" i="24"/>
  <c r="L42" i="24"/>
  <c r="L46" i="24"/>
  <c r="AA28" i="24"/>
  <c r="AA25" i="24"/>
  <c r="AA22" i="24"/>
  <c r="Y26" i="24"/>
  <c r="AK26" i="24"/>
  <c r="Y44" i="24"/>
  <c r="J42" i="24"/>
  <c r="AA47" i="24"/>
  <c r="AH65" i="24"/>
  <c r="Z83" i="24"/>
  <c r="AA31" i="24"/>
  <c r="AH29" i="24"/>
  <c r="Y41" i="24"/>
  <c r="Y50" i="24"/>
  <c r="E46" i="24"/>
  <c r="R61" i="24"/>
  <c r="AA81" i="24"/>
  <c r="D46" i="24"/>
  <c r="AB57" i="24"/>
  <c r="AH68" i="24"/>
  <c r="AB34" i="24"/>
  <c r="Z57" i="24"/>
  <c r="Y37" i="24"/>
  <c r="AA64" i="24"/>
  <c r="H42" i="24"/>
  <c r="D45" i="24"/>
  <c r="Y80" i="24"/>
  <c r="AG31" i="24"/>
  <c r="AJ31" i="24"/>
  <c r="AH15" i="24"/>
  <c r="AH27" i="24"/>
  <c r="Z26" i="24"/>
  <c r="AH28" i="24"/>
  <c r="AL28" i="24"/>
  <c r="AG30" i="24"/>
  <c r="AA29" i="24"/>
  <c r="AA43" i="24"/>
  <c r="Y34" i="24"/>
  <c r="AH46" i="24"/>
  <c r="R62" i="24"/>
  <c r="AA24" i="24"/>
  <c r="R46" i="24"/>
  <c r="Y58" i="24"/>
  <c r="AH71" i="24"/>
  <c r="AA35" i="24"/>
  <c r="AA58" i="24"/>
  <c r="E41" i="24"/>
  <c r="AH56" i="24"/>
  <c r="AB76" i="24"/>
  <c r="AB51" i="24"/>
  <c r="Z46" i="24"/>
  <c r="AG45" i="24"/>
  <c r="Y55" i="24"/>
  <c r="Z39" i="24"/>
  <c r="D41" i="24"/>
  <c r="Z19" i="24"/>
  <c r="R25" i="24"/>
  <c r="S25" i="24"/>
  <c r="AB20" i="24"/>
  <c r="J48" i="24"/>
  <c r="Y33" i="24"/>
  <c r="R49" i="24"/>
  <c r="Y51" i="24"/>
  <c r="AB80" i="24"/>
  <c r="AG48" i="24"/>
  <c r="Z68" i="24"/>
  <c r="E43" i="24"/>
  <c r="Y30" i="24"/>
  <c r="AK30" i="24"/>
  <c r="Z73" i="24"/>
  <c r="Y43" i="24"/>
  <c r="H46" i="24"/>
  <c r="K48" i="24"/>
  <c r="AB15" i="24"/>
  <c r="Y18" i="24"/>
  <c r="E47" i="24"/>
  <c r="AH53" i="24"/>
  <c r="Y84" i="24"/>
  <c r="R51" i="24"/>
  <c r="Y70" i="24"/>
  <c r="F46" i="24"/>
  <c r="B42" i="24"/>
  <c r="AA78" i="24"/>
  <c r="F48" i="24"/>
  <c r="Y71" i="24"/>
  <c r="L47" i="24"/>
  <c r="Z18" i="24"/>
  <c r="Y40" i="24"/>
  <c r="AA41" i="24"/>
  <c r="AA80" i="24"/>
  <c r="AB53" i="24"/>
  <c r="Y85" i="24"/>
  <c r="AB18" i="24"/>
  <c r="R45" i="24"/>
  <c r="G45" i="24"/>
  <c r="AG69" i="24"/>
  <c r="Y81" i="24"/>
  <c r="AH36" i="24"/>
  <c r="AK36" i="24"/>
  <c r="Z52" i="24"/>
  <c r="AB85" i="24"/>
  <c r="AG70" i="24"/>
  <c r="AG42" i="24"/>
  <c r="AB50" i="24"/>
  <c r="AH17" i="24"/>
  <c r="AH22" i="24"/>
  <c r="F45" i="24"/>
  <c r="R29" i="24"/>
  <c r="S29" i="24"/>
  <c r="K42" i="24"/>
  <c r="Z20" i="24"/>
  <c r="AB26" i="24"/>
  <c r="R57" i="24"/>
  <c r="R47" i="24"/>
  <c r="J47" i="24"/>
  <c r="E48" i="24"/>
  <c r="K44" i="24"/>
  <c r="I44" i="24"/>
  <c r="Z23" i="24"/>
  <c r="AA30" i="24"/>
  <c r="Y31" i="24"/>
  <c r="AH34" i="24"/>
  <c r="AA45" i="24"/>
  <c r="R37" i="24"/>
  <c r="AH54" i="24"/>
  <c r="AA68" i="24"/>
  <c r="AG20" i="24"/>
  <c r="Z35" i="24"/>
  <c r="D43" i="24"/>
  <c r="Z29" i="24"/>
  <c r="Y48" i="24"/>
  <c r="Y64" i="24"/>
  <c r="AG37" i="24"/>
  <c r="Z47" i="24"/>
  <c r="AH59" i="24"/>
  <c r="Z74" i="24"/>
  <c r="AA40" i="24"/>
  <c r="AB61" i="24"/>
  <c r="AA46" i="24"/>
  <c r="Z69" i="24"/>
  <c r="AB48" i="24"/>
  <c r="AB66" i="24"/>
  <c r="AA15" i="24"/>
  <c r="AA83" i="24"/>
  <c r="AH20" i="24"/>
  <c r="J45" i="24"/>
  <c r="I45" i="24"/>
  <c r="R26" i="24"/>
  <c r="S26" i="24"/>
  <c r="V26" i="24"/>
  <c r="Y29" i="24"/>
  <c r="AJ29" i="24"/>
  <c r="AB33" i="24"/>
  <c r="Z34" i="24"/>
  <c r="Y46" i="24"/>
  <c r="AH48" i="24"/>
  <c r="AG67" i="24"/>
  <c r="AH38" i="24"/>
  <c r="B48" i="24"/>
  <c r="Z62" i="24"/>
  <c r="Z75" i="24"/>
  <c r="R41" i="24"/>
  <c r="AB68" i="24"/>
  <c r="R44" i="24"/>
  <c r="Y61" i="24"/>
  <c r="Z85" i="24"/>
  <c r="AG62" i="24"/>
  <c r="AB55" i="24"/>
  <c r="Y63" i="24"/>
  <c r="Y74" i="24"/>
  <c r="K47" i="24"/>
  <c r="L41" i="24"/>
  <c r="AH21" i="24"/>
  <c r="Z27" i="24"/>
  <c r="AB29" i="24"/>
  <c r="Z37" i="24"/>
  <c r="Y23" i="24"/>
  <c r="AG57" i="24"/>
  <c r="AB35" i="24"/>
  <c r="AG54" i="24"/>
  <c r="AA73" i="24"/>
  <c r="AA51" i="24"/>
  <c r="AH45" i="24"/>
  <c r="Y24" i="24"/>
  <c r="Z64" i="24"/>
  <c r="AB44" i="24"/>
  <c r="Z24" i="24"/>
  <c r="AB25" i="24"/>
  <c r="AB23" i="24"/>
  <c r="AH31" i="24"/>
  <c r="Y35" i="24"/>
  <c r="Z51" i="24"/>
  <c r="R60" i="24"/>
  <c r="AG39" i="24"/>
  <c r="AA56" i="24"/>
  <c r="Y76" i="24"/>
  <c r="R55" i="24"/>
  <c r="G48" i="24"/>
  <c r="R36" i="24"/>
  <c r="AB71" i="24"/>
  <c r="Z41" i="24"/>
  <c r="AB17" i="24"/>
  <c r="R22" i="24"/>
  <c r="S22" i="24"/>
  <c r="U22" i="24"/>
  <c r="AA19" i="24"/>
  <c r="Z30" i="24"/>
  <c r="AA50" i="24"/>
  <c r="R48" i="24"/>
  <c r="G42" i="24"/>
  <c r="AG71" i="24"/>
  <c r="F43" i="24"/>
  <c r="AB77" i="24"/>
  <c r="AA27" i="24"/>
  <c r="Y21" i="24"/>
  <c r="Y15" i="24"/>
  <c r="AK15" i="24"/>
  <c r="AH40" i="24"/>
  <c r="AB45" i="24"/>
  <c r="AB79" i="24"/>
  <c r="AB47" i="24"/>
  <c r="Z58" i="24"/>
  <c r="Y42" i="24"/>
  <c r="Z66" i="24"/>
  <c r="AG52" i="24"/>
  <c r="AG55" i="24"/>
  <c r="Y87" i="24"/>
  <c r="R53" i="24"/>
  <c r="Y22" i="24"/>
  <c r="AI22" i="24"/>
  <c r="AG50" i="24"/>
  <c r="AH58" i="24"/>
  <c r="AH44" i="24"/>
  <c r="AH66" i="24"/>
  <c r="R54" i="24"/>
  <c r="Y52" i="24"/>
  <c r="D44" i="24"/>
  <c r="AB81" i="24"/>
  <c r="AG34" i="24"/>
  <c r="Z17" i="24"/>
  <c r="AB39" i="24"/>
  <c r="H45" i="24"/>
  <c r="Z45" i="24"/>
  <c r="Z32" i="24"/>
  <c r="Z63" i="24"/>
  <c r="Y73" i="24"/>
  <c r="AG29" i="24"/>
  <c r="B44" i="24"/>
  <c r="AB73" i="24"/>
  <c r="Y65" i="24"/>
  <c r="Y79" i="24"/>
  <c r="Z79" i="24"/>
  <c r="R27" i="24"/>
  <c r="S27" i="24"/>
  <c r="J41" i="24"/>
  <c r="AA48" i="24"/>
  <c r="AB67" i="24"/>
  <c r="AH41" i="24"/>
  <c r="R15" i="24"/>
  <c r="S15" i="24"/>
  <c r="Y16" i="24"/>
  <c r="AB69" i="24"/>
  <c r="Y62" i="24"/>
  <c r="G44" i="24"/>
  <c r="AB43" i="24"/>
  <c r="B47" i="24"/>
  <c r="AB58" i="24"/>
  <c r="R19" i="24"/>
  <c r="S19" i="24"/>
  <c r="AB72" i="24"/>
  <c r="H47" i="24"/>
  <c r="AA74" i="24"/>
  <c r="Y56" i="24"/>
  <c r="AA82" i="24"/>
  <c r="Y68" i="24"/>
  <c r="AB21" i="24"/>
  <c r="R40" i="24"/>
  <c r="AB30" i="24"/>
  <c r="Y19" i="24"/>
  <c r="AK19" i="24"/>
  <c r="H43" i="24"/>
  <c r="F44" i="24"/>
  <c r="R28" i="24"/>
  <c r="S28" i="24"/>
  <c r="AG15" i="24"/>
  <c r="AG32" i="24"/>
  <c r="Z36" i="24"/>
  <c r="AG46" i="24"/>
  <c r="Y57" i="24"/>
  <c r="L48" i="24"/>
  <c r="AA37" i="24"/>
  <c r="Y38" i="24"/>
  <c r="AH70" i="24"/>
  <c r="AA49" i="24"/>
  <c r="AB78" i="24"/>
  <c r="AB75" i="24"/>
  <c r="Y75" i="24"/>
  <c r="Z78" i="24"/>
  <c r="Y66" i="24"/>
  <c r="AB27" i="24"/>
  <c r="AA17" i="24"/>
  <c r="AA39" i="24"/>
  <c r="AH39" i="24"/>
  <c r="Y72" i="24"/>
  <c r="AG53" i="24"/>
  <c r="AA79" i="24"/>
  <c r="Z77" i="24"/>
  <c r="AB65" i="24"/>
  <c r="AA72" i="24"/>
  <c r="J44" i="24"/>
  <c r="Z28" i="24"/>
  <c r="K46" i="24"/>
  <c r="I46" i="24"/>
  <c r="A46" i="24"/>
  <c r="AB42" i="24"/>
  <c r="R63" i="24"/>
  <c r="Z59" i="24"/>
  <c r="AB60" i="24"/>
  <c r="D47" i="24"/>
  <c r="AA70" i="24"/>
  <c r="R16" i="24"/>
  <c r="S16" i="24"/>
  <c r="X16" i="24"/>
  <c r="B43" i="24"/>
  <c r="G43" i="24"/>
  <c r="AB84" i="24"/>
  <c r="R58" i="24"/>
  <c r="Y49" i="24"/>
  <c r="R18" i="24"/>
  <c r="S18" i="24"/>
  <c r="AN18" i="24"/>
  <c r="Y27" i="24"/>
  <c r="AA62" i="24"/>
  <c r="AB59" i="24"/>
  <c r="H44" i="24"/>
  <c r="K41" i="24"/>
  <c r="R39" i="24"/>
  <c r="Y54" i="24"/>
  <c r="AG21" i="24"/>
  <c r="Z21" i="24"/>
  <c r="R43" i="24"/>
  <c r="AG51" i="24"/>
  <c r="AH64" i="24"/>
  <c r="AA54" i="24"/>
  <c r="AH49" i="24"/>
  <c r="AA60" i="24"/>
  <c r="AG65" i="24"/>
  <c r="Y39" i="24"/>
  <c r="Y20" i="24"/>
  <c r="AI20" i="24"/>
  <c r="R33" i="24"/>
  <c r="S33" i="24"/>
  <c r="Z42" i="24"/>
  <c r="R30" i="24"/>
  <c r="S30" i="24"/>
  <c r="T30" i="24"/>
  <c r="R52" i="24"/>
  <c r="R64" i="24"/>
  <c r="AH50" i="24"/>
  <c r="R50" i="24"/>
  <c r="R21" i="24"/>
  <c r="S21" i="24"/>
  <c r="X21" i="24"/>
  <c r="H48" i="24"/>
  <c r="G41" i="24"/>
  <c r="Z48" i="24"/>
  <c r="AH33" i="24"/>
  <c r="AG61" i="24"/>
  <c r="AB28" i="24"/>
  <c r="H41" i="24"/>
  <c r="Z81" i="24"/>
  <c r="AA36" i="24"/>
  <c r="Z15" i="24"/>
  <c r="Z65" i="24"/>
  <c r="AG63" i="24"/>
  <c r="AA76" i="24"/>
  <c r="R42" i="24"/>
  <c r="Y45" i="24"/>
  <c r="AA33" i="24"/>
  <c r="Y25" i="24"/>
  <c r="AA85" i="24"/>
  <c r="AA57" i="24"/>
  <c r="AH67" i="24"/>
  <c r="AB40" i="24"/>
  <c r="AB74" i="24"/>
  <c r="AG24" i="24"/>
  <c r="AG19" i="24"/>
  <c r="K45" i="24"/>
  <c r="AH51" i="24"/>
  <c r="AG26" i="24"/>
  <c r="AJ26" i="24"/>
  <c r="AB41" i="24"/>
  <c r="Z55" i="24"/>
  <c r="Z84" i="24"/>
  <c r="AA42" i="24"/>
  <c r="AH19" i="24"/>
  <c r="AG41" i="24"/>
  <c r="Y77" i="24"/>
  <c r="AA20" i="24"/>
  <c r="AB70" i="24"/>
  <c r="Z38" i="24"/>
  <c r="AB16" i="24"/>
  <c r="B46" i="24"/>
  <c r="AA63" i="24"/>
  <c r="AA67" i="24"/>
  <c r="G47" i="24"/>
  <c r="AB37" i="24"/>
  <c r="AG59" i="24"/>
  <c r="R34" i="24"/>
  <c r="S34" i="24"/>
  <c r="AG27" i="24"/>
  <c r="AB22" i="24"/>
  <c r="AH62" i="24"/>
  <c r="AG35" i="24"/>
  <c r="Z61" i="24"/>
  <c r="AH63" i="24"/>
  <c r="R65" i="24"/>
  <c r="AA84" i="24"/>
  <c r="AA23" i="24"/>
  <c r="I43" i="24"/>
  <c r="A43" i="24"/>
  <c r="F292" i="2"/>
  <c r="Y292" i="2"/>
  <c r="G292" i="2"/>
  <c r="AN30" i="21"/>
  <c r="AO30" i="21"/>
  <c r="AX46" i="21"/>
  <c r="AU50" i="21"/>
  <c r="AW50" i="21"/>
  <c r="AY50" i="21"/>
  <c r="AU16" i="21"/>
  <c r="AW16" i="21"/>
  <c r="AY16" i="21"/>
  <c r="AX15" i="21"/>
  <c r="AN22" i="21"/>
  <c r="AO22" i="21"/>
  <c r="AX45" i="21"/>
  <c r="AU24" i="21"/>
  <c r="AW24" i="21"/>
  <c r="AY24" i="21"/>
  <c r="AU42" i="21"/>
  <c r="AW42" i="21"/>
  <c r="AY42" i="21"/>
  <c r="AX20" i="21"/>
  <c r="AX27" i="21"/>
  <c r="AX43" i="21"/>
  <c r="W9" i="21"/>
  <c r="Y9" i="21"/>
  <c r="AU35" i="21"/>
  <c r="AW35" i="21"/>
  <c r="AY35" i="21"/>
  <c r="AN45" i="21"/>
  <c r="AO45" i="21"/>
  <c r="AU23" i="21"/>
  <c r="AW23" i="21"/>
  <c r="AY23" i="21"/>
  <c r="AU54" i="21"/>
  <c r="AW54" i="21"/>
  <c r="AY54" i="21"/>
  <c r="AX32" i="21"/>
  <c r="AX62" i="21"/>
  <c r="AX23" i="21"/>
  <c r="W12" i="21"/>
  <c r="Y12" i="21"/>
  <c r="AU31" i="21"/>
  <c r="AW31" i="21"/>
  <c r="AY31" i="21"/>
  <c r="AU53" i="21"/>
  <c r="AW53" i="21"/>
  <c r="AY53" i="21"/>
  <c r="AN26" i="21"/>
  <c r="AO26" i="21"/>
  <c r="AP26" i="21"/>
  <c r="AU45" i="21"/>
  <c r="AW45" i="21"/>
  <c r="AY45" i="21"/>
  <c r="AU18" i="21"/>
  <c r="AW18" i="21"/>
  <c r="AY18" i="21"/>
  <c r="W23" i="21"/>
  <c r="Y23" i="21"/>
  <c r="AN35" i="21"/>
  <c r="AO35" i="21"/>
  <c r="W14" i="21"/>
  <c r="Y14" i="21"/>
  <c r="AX56" i="21"/>
  <c r="AN38" i="21"/>
  <c r="AO38" i="21"/>
  <c r="AX22" i="21"/>
  <c r="AX66" i="21"/>
  <c r="AU55" i="21"/>
  <c r="AW55" i="21"/>
  <c r="AY55" i="21"/>
  <c r="AX65" i="21"/>
  <c r="AX40" i="21"/>
  <c r="AU21" i="21"/>
  <c r="AW21" i="21"/>
  <c r="AY21" i="21"/>
  <c r="AN47" i="21"/>
  <c r="AO47" i="21"/>
  <c r="AX35" i="21"/>
  <c r="AX57" i="21"/>
  <c r="AN66" i="21"/>
  <c r="AO66" i="21"/>
  <c r="AN42" i="21"/>
  <c r="AO42" i="21"/>
  <c r="AN28" i="21"/>
  <c r="AO28" i="21"/>
  <c r="AX54" i="21"/>
  <c r="AU41" i="21"/>
  <c r="AW41" i="21"/>
  <c r="AY41" i="21"/>
  <c r="AN37" i="21"/>
  <c r="AO37" i="21"/>
  <c r="AU26" i="21"/>
  <c r="AW26" i="21"/>
  <c r="AY26" i="21"/>
  <c r="AN64" i="21"/>
  <c r="AO64" i="21"/>
  <c r="W22" i="21"/>
  <c r="Y22" i="21"/>
  <c r="W19" i="21"/>
  <c r="Y19" i="21"/>
  <c r="AU49" i="21"/>
  <c r="AW49" i="21"/>
  <c r="AY49" i="21"/>
  <c r="W20" i="21"/>
  <c r="Y20" i="21"/>
  <c r="AB20" i="21"/>
  <c r="AU48" i="21"/>
  <c r="AW48" i="21"/>
  <c r="AY48" i="21"/>
  <c r="AN62" i="21"/>
  <c r="AO62" i="21"/>
  <c r="AR62" i="21"/>
  <c r="AX49" i="21"/>
  <c r="W10" i="21"/>
  <c r="Y10" i="21"/>
  <c r="AX50" i="21"/>
  <c r="AX36" i="21"/>
  <c r="AU19" i="21"/>
  <c r="AN16" i="8"/>
  <c r="AO16" i="8"/>
  <c r="AS16" i="8"/>
  <c r="W9" i="8"/>
  <c r="Y9" i="8"/>
  <c r="AN30" i="8"/>
  <c r="AO30" i="8"/>
  <c r="AQ30" i="8"/>
  <c r="AN19" i="8"/>
  <c r="AO19" i="8"/>
  <c r="AN20" i="8"/>
  <c r="AO20" i="8"/>
  <c r="AN21" i="8"/>
  <c r="AO21" i="8"/>
  <c r="AU22" i="8"/>
  <c r="AW22" i="8"/>
  <c r="AN28" i="8"/>
  <c r="AO28" i="8"/>
  <c r="AU25" i="8"/>
  <c r="AW25" i="8"/>
  <c r="AU33" i="8"/>
  <c r="AW33" i="8"/>
  <c r="W10" i="8"/>
  <c r="Y10" i="8"/>
  <c r="AC12" i="8"/>
  <c r="AD12" i="8"/>
  <c r="AJ12" i="8"/>
  <c r="AU18" i="8"/>
  <c r="AW18" i="8"/>
  <c r="AY18" i="8"/>
  <c r="AU21" i="8"/>
  <c r="AW21" i="8"/>
  <c r="AU13" i="8"/>
  <c r="AW13" i="8"/>
  <c r="AY13" i="8"/>
  <c r="AU19" i="8"/>
  <c r="AW19" i="8"/>
  <c r="AY19" i="8"/>
  <c r="AN29" i="8"/>
  <c r="AO29" i="8"/>
  <c r="AP29" i="8"/>
  <c r="W12" i="8"/>
  <c r="Y12" i="8"/>
  <c r="AU15" i="8"/>
  <c r="AW15" i="8"/>
  <c r="AY15" i="8"/>
  <c r="F270" i="2"/>
  <c r="Y270" i="2"/>
  <c r="G270" i="2"/>
  <c r="AR49" i="8"/>
  <c r="H36" i="8"/>
  <c r="I36" i="8"/>
  <c r="J36" i="8"/>
  <c r="M267" i="17"/>
  <c r="L267" i="17"/>
  <c r="M264" i="17"/>
  <c r="J264" i="17"/>
  <c r="K248" i="17"/>
  <c r="M248" i="17"/>
  <c r="J240" i="17"/>
  <c r="M240" i="17"/>
  <c r="J232" i="17"/>
  <c r="M232" i="17"/>
  <c r="K209" i="17"/>
  <c r="L209" i="17"/>
  <c r="M201" i="17"/>
  <c r="L201" i="17"/>
  <c r="L194" i="17"/>
  <c r="M194" i="17"/>
  <c r="K194" i="17"/>
  <c r="K190" i="17"/>
  <c r="J190" i="17"/>
  <c r="L190" i="17"/>
  <c r="J179" i="17"/>
  <c r="L179" i="17"/>
  <c r="M179" i="17"/>
  <c r="J176" i="17"/>
  <c r="K176" i="17"/>
  <c r="L176" i="17"/>
  <c r="M172" i="17"/>
  <c r="J172" i="17"/>
  <c r="M160" i="17"/>
  <c r="L160" i="17"/>
  <c r="L156" i="17"/>
  <c r="M156" i="17"/>
  <c r="J156" i="17"/>
  <c r="L152" i="17"/>
  <c r="K152" i="17"/>
  <c r="J148" i="17"/>
  <c r="L148" i="17"/>
  <c r="K148" i="17"/>
  <c r="K144" i="17"/>
  <c r="J144" i="17"/>
  <c r="M144" i="17"/>
  <c r="M140" i="17"/>
  <c r="J140" i="17"/>
  <c r="L85" i="17"/>
  <c r="M85" i="17"/>
  <c r="K85" i="17"/>
  <c r="L77" i="17"/>
  <c r="K77" i="17"/>
  <c r="M77" i="17"/>
  <c r="L73" i="17"/>
  <c r="K73" i="17"/>
  <c r="L69" i="17"/>
  <c r="J69" i="17"/>
  <c r="M69" i="17"/>
  <c r="K61" i="17"/>
  <c r="M61" i="17"/>
  <c r="K57" i="17"/>
  <c r="L57" i="17"/>
  <c r="J53" i="17"/>
  <c r="K53" i="17"/>
  <c r="J49" i="17"/>
  <c r="L49" i="17"/>
  <c r="M49" i="17"/>
  <c r="M45" i="17"/>
  <c r="J45" i="17"/>
  <c r="K41" i="17"/>
  <c r="M41" i="17"/>
  <c r="L41" i="17"/>
  <c r="J37" i="17"/>
  <c r="M37" i="17"/>
  <c r="J33" i="17"/>
  <c r="L33" i="17"/>
  <c r="K33" i="17"/>
  <c r="M33" i="17"/>
  <c r="J28" i="17"/>
  <c r="L28" i="17"/>
  <c r="AU85" i="21"/>
  <c r="AE12" i="21"/>
  <c r="AH12" i="21"/>
  <c r="AF9" i="21"/>
  <c r="AI9" i="21"/>
  <c r="AX83" i="21"/>
  <c r="AU86" i="21"/>
  <c r="AX81" i="21"/>
  <c r="AU78" i="21"/>
  <c r="AW78" i="21"/>
  <c r="AY78" i="21"/>
  <c r="AU77" i="21"/>
  <c r="AW77" i="21"/>
  <c r="AY77" i="21"/>
  <c r="AC21" i="21"/>
  <c r="AX82" i="21"/>
  <c r="AF22" i="21"/>
  <c r="AE14" i="21"/>
  <c r="AF24" i="21"/>
  <c r="AC23" i="21"/>
  <c r="AF11" i="21"/>
  <c r="AU84" i="21"/>
  <c r="AU81" i="21"/>
  <c r="AW81" i="21"/>
  <c r="AY81" i="21"/>
  <c r="AN69" i="21"/>
  <c r="AO69" i="21"/>
  <c r="S9" i="21"/>
  <c r="AC20" i="21"/>
  <c r="AC19" i="21"/>
  <c r="AN78" i="21"/>
  <c r="AO78" i="21"/>
  <c r="AN76" i="21"/>
  <c r="AO76" i="21"/>
  <c r="AE21" i="21"/>
  <c r="AN83" i="21"/>
  <c r="AO83" i="21"/>
  <c r="AF19" i="21"/>
  <c r="AI19" i="21"/>
  <c r="S9" i="9"/>
  <c r="F268" i="2"/>
  <c r="Y263" i="2"/>
  <c r="G263" i="2"/>
  <c r="F263" i="2"/>
  <c r="H84" i="21"/>
  <c r="D33" i="22"/>
  <c r="J449" i="17"/>
  <c r="J586" i="17"/>
  <c r="J966" i="17"/>
  <c r="J969" i="17"/>
  <c r="J268" i="17"/>
  <c r="J601" i="17"/>
  <c r="J284" i="17"/>
  <c r="J226" i="17"/>
  <c r="H56" i="20"/>
  <c r="H75" i="20"/>
  <c r="H24" i="21"/>
  <c r="H28" i="8"/>
  <c r="J313" i="17"/>
  <c r="D17" i="22"/>
  <c r="J322" i="17"/>
  <c r="J203" i="17"/>
  <c r="D7" i="24"/>
  <c r="J231" i="17"/>
  <c r="H51" i="9"/>
  <c r="J448" i="17"/>
  <c r="D8" i="24"/>
  <c r="D14" i="22"/>
  <c r="J166" i="17"/>
  <c r="J987" i="17"/>
  <c r="J787" i="17"/>
  <c r="J726" i="17"/>
  <c r="J718" i="17"/>
  <c r="J96" i="17"/>
  <c r="D28" i="24"/>
  <c r="J266" i="17"/>
  <c r="J994" i="17"/>
  <c r="J328" i="17"/>
  <c r="J898" i="17"/>
  <c r="J224" i="17"/>
  <c r="J673" i="17"/>
  <c r="J150" i="17"/>
  <c r="J178" i="17"/>
  <c r="J467" i="17"/>
  <c r="J394" i="17"/>
  <c r="J1007" i="17"/>
  <c r="J24" i="17"/>
  <c r="J42" i="17"/>
  <c r="J142" i="17"/>
  <c r="J218" i="17"/>
  <c r="J665" i="17"/>
  <c r="J845" i="17"/>
  <c r="J690" i="17"/>
  <c r="H19" i="8"/>
  <c r="H44" i="9"/>
  <c r="J821" i="17"/>
  <c r="J97" i="17"/>
  <c r="J169" i="17"/>
  <c r="J10" i="17"/>
  <c r="J986" i="17"/>
  <c r="J79" i="17"/>
  <c r="J471" i="17"/>
  <c r="J531" i="17"/>
  <c r="J930" i="17"/>
  <c r="J518" i="17"/>
  <c r="H9" i="21"/>
  <c r="J436" i="17"/>
  <c r="J974" i="17"/>
  <c r="J783" i="17"/>
  <c r="J103" i="17"/>
  <c r="J514" i="17"/>
  <c r="J890" i="17"/>
  <c r="H29" i="21"/>
  <c r="J331" i="17"/>
  <c r="J674" i="17"/>
  <c r="J188" i="17"/>
  <c r="J528" i="17"/>
  <c r="J725" i="17"/>
  <c r="J455" i="17"/>
  <c r="J92" i="17"/>
  <c r="J432" i="17"/>
  <c r="J108" i="17"/>
  <c r="J255" i="17"/>
  <c r="J827" i="17"/>
  <c r="J857" i="17"/>
  <c r="J595" i="17"/>
  <c r="J579" i="17"/>
  <c r="J563" i="17"/>
  <c r="J555" i="17"/>
  <c r="J818" i="17"/>
  <c r="J691" i="17"/>
  <c r="J675" i="17"/>
  <c r="J611" i="17"/>
  <c r="J599" i="17"/>
  <c r="J591" i="17"/>
  <c r="J583" i="17"/>
  <c r="H86" i="20"/>
  <c r="J683" i="17"/>
  <c r="D7" i="22"/>
  <c r="J420" i="17"/>
  <c r="J581" i="17"/>
  <c r="J404" i="17"/>
  <c r="H41" i="21"/>
  <c r="J4" i="17"/>
  <c r="J253" i="17"/>
  <c r="J697" i="17"/>
  <c r="J816" i="17"/>
  <c r="J950" i="17"/>
  <c r="J723" i="17"/>
  <c r="J35" i="17"/>
  <c r="H22" i="21"/>
  <c r="J920" i="17"/>
  <c r="D10" i="22"/>
  <c r="J428" i="17"/>
  <c r="J643" i="17"/>
  <c r="H27" i="9"/>
  <c r="H89" i="21"/>
  <c r="H44" i="8"/>
  <c r="J782" i="17"/>
  <c r="J797" i="17"/>
  <c r="J710" i="17"/>
  <c r="H49" i="9"/>
  <c r="J872" i="17"/>
  <c r="J876" i="17"/>
  <c r="J273" i="17"/>
  <c r="J405" i="17"/>
  <c r="H74" i="21"/>
  <c r="J324" i="17"/>
  <c r="J294" i="17"/>
  <c r="J100" i="17"/>
  <c r="J850" i="17"/>
  <c r="J153" i="17"/>
  <c r="J685" i="17"/>
  <c r="J451" i="17"/>
  <c r="J230" i="17"/>
  <c r="J486" i="17"/>
  <c r="H35" i="9"/>
  <c r="H27" i="8"/>
  <c r="J84" i="17"/>
  <c r="J907" i="17"/>
  <c r="J861" i="17"/>
  <c r="J849" i="17"/>
  <c r="J695" i="17"/>
  <c r="E194" i="2"/>
  <c r="Q23" i="22"/>
  <c r="Q32" i="22"/>
  <c r="Y235" i="2"/>
  <c r="G235" i="2"/>
  <c r="F235" i="2"/>
  <c r="E211" i="2"/>
  <c r="H65" i="8"/>
  <c r="B28" i="9"/>
  <c r="S28" i="9"/>
  <c r="B60" i="9"/>
  <c r="S60" i="9"/>
  <c r="B41" i="9"/>
  <c r="S41" i="9"/>
  <c r="B49" i="9"/>
  <c r="S49" i="9"/>
  <c r="B43" i="9"/>
  <c r="S43" i="9"/>
  <c r="B17" i="9"/>
  <c r="AU26" i="9"/>
  <c r="AW26" i="9"/>
  <c r="AY26" i="9"/>
  <c r="B18" i="9"/>
  <c r="S18" i="9"/>
  <c r="B27" i="9"/>
  <c r="S27" i="9"/>
  <c r="B44" i="9"/>
  <c r="S44" i="9"/>
  <c r="B33" i="9"/>
  <c r="S33" i="9"/>
  <c r="BB19" i="20"/>
  <c r="BC19" i="20"/>
  <c r="BB17" i="20"/>
  <c r="BC17" i="20"/>
  <c r="E261" i="2"/>
  <c r="Y258" i="2"/>
  <c r="G258" i="2"/>
  <c r="E229" i="2"/>
  <c r="E226" i="2"/>
  <c r="F206" i="2"/>
  <c r="Y206" i="2"/>
  <c r="G206" i="2"/>
  <c r="E58" i="2"/>
  <c r="R41" i="8"/>
  <c r="K988" i="17"/>
  <c r="M988" i="17"/>
  <c r="J908" i="17"/>
  <c r="L733" i="17"/>
  <c r="M733" i="17"/>
  <c r="BB18" i="20"/>
  <c r="BC18" i="20"/>
  <c r="Y269" i="2"/>
  <c r="G269" i="2"/>
  <c r="Y256" i="2"/>
  <c r="G256" i="2"/>
  <c r="E254" i="2"/>
  <c r="Y253" i="2"/>
  <c r="G253" i="2"/>
  <c r="E213" i="2"/>
  <c r="E197" i="2"/>
  <c r="Y189" i="2"/>
  <c r="G189" i="2"/>
  <c r="F189" i="2"/>
  <c r="E183" i="2"/>
  <c r="E165" i="2"/>
  <c r="E163" i="2"/>
  <c r="E162" i="2"/>
  <c r="H59" i="8"/>
  <c r="R51" i="8"/>
  <c r="R36" i="8"/>
  <c r="R25" i="8"/>
  <c r="E227" i="2"/>
  <c r="E217" i="2"/>
  <c r="E205" i="2"/>
  <c r="E188" i="2"/>
  <c r="E157" i="2"/>
  <c r="E146" i="2"/>
  <c r="E108" i="2"/>
  <c r="R10" i="9"/>
  <c r="E52" i="2"/>
  <c r="J961" i="17"/>
  <c r="J939" i="17"/>
  <c r="J694" i="17"/>
  <c r="BB8" i="8"/>
  <c r="BB18" i="8"/>
  <c r="BC18" i="8"/>
  <c r="Y243" i="2"/>
  <c r="G243" i="2"/>
  <c r="Y224" i="2"/>
  <c r="G224" i="2"/>
  <c r="E126" i="2"/>
  <c r="H33" i="8"/>
  <c r="R18" i="8"/>
  <c r="R11" i="9"/>
  <c r="R9" i="9"/>
  <c r="E5" i="2"/>
  <c r="J1019" i="17"/>
  <c r="J1004" i="17"/>
  <c r="J653" i="17"/>
  <c r="J582" i="17"/>
  <c r="R27" i="8"/>
  <c r="R11" i="8"/>
  <c r="R60" i="9"/>
  <c r="E13" i="2"/>
  <c r="J623" i="17"/>
  <c r="J272" i="17"/>
  <c r="E77" i="2"/>
  <c r="E4" i="2"/>
  <c r="E66" i="2"/>
  <c r="J1012" i="17"/>
  <c r="J927" i="17"/>
  <c r="J880" i="17"/>
  <c r="J792" i="17"/>
  <c r="J594" i="17"/>
  <c r="AX10" i="20"/>
  <c r="H9" i="20"/>
  <c r="AJ32" i="24"/>
  <c r="AI32" i="24"/>
  <c r="AF32" i="24"/>
  <c r="AL32" i="24"/>
  <c r="AK32" i="24"/>
  <c r="AL19" i="24"/>
  <c r="I47" i="24"/>
  <c r="A47" i="24"/>
  <c r="AI30" i="24"/>
  <c r="I48" i="24"/>
  <c r="A48" i="24"/>
  <c r="AG10" i="21"/>
  <c r="AU22" i="9"/>
  <c r="AW22" i="9"/>
  <c r="AY22" i="9"/>
  <c r="AQ55" i="21"/>
  <c r="AL36" i="24"/>
  <c r="U34" i="24"/>
  <c r="V34" i="24"/>
  <c r="X34" i="24"/>
  <c r="AJ16" i="24"/>
  <c r="AF16" i="24"/>
  <c r="AI16" i="24"/>
  <c r="AK16" i="24"/>
  <c r="AL16" i="24"/>
  <c r="AL35" i="24"/>
  <c r="AI35" i="24"/>
  <c r="AK35" i="24"/>
  <c r="AJ35" i="24"/>
  <c r="U26" i="24"/>
  <c r="AL25" i="24"/>
  <c r="AI25" i="24"/>
  <c r="AK25" i="24"/>
  <c r="AF25" i="24"/>
  <c r="AJ25" i="24"/>
  <c r="T33" i="24"/>
  <c r="AN33" i="24"/>
  <c r="U33" i="24"/>
  <c r="U28" i="24"/>
  <c r="X28" i="24"/>
  <c r="V28" i="24"/>
  <c r="X22" i="24"/>
  <c r="AL34" i="24"/>
  <c r="AJ23" i="20"/>
  <c r="AS38" i="20"/>
  <c r="AJ36" i="24"/>
  <c r="AF36" i="24"/>
  <c r="AU30" i="9"/>
  <c r="AW30" i="9"/>
  <c r="AY30" i="9"/>
  <c r="V21" i="24"/>
  <c r="T21" i="24"/>
  <c r="AL20" i="24"/>
  <c r="AK20" i="24"/>
  <c r="V16" i="24"/>
  <c r="U16" i="24"/>
  <c r="U19" i="24"/>
  <c r="AN19" i="24"/>
  <c r="V19" i="24"/>
  <c r="W19" i="24"/>
  <c r="T19" i="24"/>
  <c r="X19" i="24"/>
  <c r="W15" i="24"/>
  <c r="AN15" i="24"/>
  <c r="V15" i="24"/>
  <c r="AJ22" i="24"/>
  <c r="AI15" i="24"/>
  <c r="AJ15" i="24"/>
  <c r="A45" i="24"/>
  <c r="U29" i="24"/>
  <c r="W29" i="24"/>
  <c r="X29" i="24"/>
  <c r="AK18" i="24"/>
  <c r="AL18" i="24"/>
  <c r="AF18" i="24"/>
  <c r="AJ18" i="24"/>
  <c r="AI18" i="24"/>
  <c r="X25" i="24"/>
  <c r="V25" i="24"/>
  <c r="I42" i="24"/>
  <c r="A42" i="24"/>
  <c r="AK17" i="24"/>
  <c r="AI17" i="24"/>
  <c r="AJ17" i="24"/>
  <c r="V31" i="24"/>
  <c r="AN31" i="24"/>
  <c r="T31" i="24"/>
  <c r="AT55" i="20"/>
  <c r="AQ33" i="20"/>
  <c r="AH23" i="20"/>
  <c r="AI9" i="20"/>
  <c r="AR76" i="20"/>
  <c r="AP23" i="8"/>
  <c r="AN30" i="24"/>
  <c r="X30" i="24"/>
  <c r="AK27" i="24"/>
  <c r="AJ27" i="24"/>
  <c r="A44" i="24"/>
  <c r="AN27" i="24"/>
  <c r="V27" i="24"/>
  <c r="X27" i="24"/>
  <c r="AK21" i="24"/>
  <c r="AJ21" i="24"/>
  <c r="AF21" i="24"/>
  <c r="AI21" i="24"/>
  <c r="AL21" i="24"/>
  <c r="AJ23" i="24"/>
  <c r="AL23" i="24"/>
  <c r="AI23" i="24"/>
  <c r="AK23" i="24"/>
  <c r="AK31" i="24"/>
  <c r="AL31" i="24"/>
  <c r="AK33" i="24"/>
  <c r="AJ33" i="24"/>
  <c r="AL33" i="24"/>
  <c r="AI33" i="24"/>
  <c r="AP53" i="20"/>
  <c r="AG24" i="20"/>
  <c r="AT74" i="20"/>
  <c r="AS74" i="20"/>
  <c r="AS53" i="21"/>
  <c r="AR48" i="21"/>
  <c r="AP61" i="8"/>
  <c r="AS61" i="8"/>
  <c r="AI12" i="21"/>
  <c r="AR13" i="21"/>
  <c r="AQ22" i="8"/>
  <c r="AG11" i="20"/>
  <c r="AR57" i="21"/>
  <c r="AT56" i="21"/>
  <c r="AS52" i="21"/>
  <c r="AS66" i="8"/>
  <c r="AT51" i="9"/>
  <c r="AT57" i="8"/>
  <c r="W7" i="20"/>
  <c r="AT25" i="21"/>
  <c r="AT52" i="21"/>
  <c r="AM15" i="24"/>
  <c r="AS87" i="21"/>
  <c r="AT58" i="9"/>
  <c r="AR58" i="9"/>
  <c r="AQ58" i="9"/>
  <c r="BA58" i="9"/>
  <c r="AS67" i="20"/>
  <c r="AP62" i="8"/>
  <c r="AQ62" i="8"/>
  <c r="AP47" i="20"/>
  <c r="AR77" i="21"/>
  <c r="AT77" i="21"/>
  <c r="AT58" i="20"/>
  <c r="AQ31" i="8"/>
  <c r="AT31" i="8"/>
  <c r="BA31" i="8"/>
  <c r="AP48" i="21"/>
  <c r="AS47" i="20"/>
  <c r="AS49" i="21"/>
  <c r="BA49" i="21"/>
  <c r="AT49" i="21"/>
  <c r="AQ49" i="20"/>
  <c r="AR58" i="20"/>
  <c r="AQ58" i="20"/>
  <c r="AR80" i="21"/>
  <c r="AS80" i="21"/>
  <c r="AR31" i="8"/>
  <c r="BA62" i="8"/>
  <c r="AT81" i="21"/>
  <c r="AR81" i="21"/>
  <c r="AT48" i="9"/>
  <c r="BA48" i="9"/>
  <c r="AS48" i="9"/>
  <c r="Z23" i="20"/>
  <c r="AR74" i="21"/>
  <c r="AG9" i="21"/>
  <c r="AH9" i="21"/>
  <c r="AT65" i="21"/>
  <c r="AT45" i="8"/>
  <c r="AS45" i="8"/>
  <c r="AP86" i="20"/>
  <c r="AA23" i="20"/>
  <c r="Y5" i="24"/>
  <c r="I39" i="24"/>
  <c r="AT13" i="20"/>
  <c r="AS32" i="8"/>
  <c r="AQ32" i="8"/>
  <c r="AP66" i="9"/>
  <c r="BA66" i="9"/>
  <c r="AT66" i="9"/>
  <c r="BA42" i="20"/>
  <c r="AM21" i="24"/>
  <c r="AQ26" i="21"/>
  <c r="AS42" i="20"/>
  <c r="AR29" i="8"/>
  <c r="AP15" i="8"/>
  <c r="AJ24" i="21"/>
  <c r="AI24" i="21"/>
  <c r="AP17" i="20"/>
  <c r="AJ13" i="20"/>
  <c r="AI13" i="20"/>
  <c r="AH10" i="20"/>
  <c r="AG10" i="20"/>
  <c r="AQ54" i="21"/>
  <c r="AQ80" i="21"/>
  <c r="AR72" i="20"/>
  <c r="BA72" i="20"/>
  <c r="AR66" i="9"/>
  <c r="AP32" i="8"/>
  <c r="AR45" i="8"/>
  <c r="AP44" i="8"/>
  <c r="AR44" i="8"/>
  <c r="AT44" i="8"/>
  <c r="AS57" i="9"/>
  <c r="AR57" i="9"/>
  <c r="AQ56" i="9"/>
  <c r="AR56" i="9"/>
  <c r="AP56" i="9"/>
  <c r="BA56" i="9"/>
  <c r="AW14" i="20"/>
  <c r="AW15" i="21"/>
  <c r="AY15" i="21"/>
  <c r="AW9" i="21"/>
  <c r="AY9" i="21"/>
  <c r="AS70" i="20"/>
  <c r="AP70" i="20"/>
  <c r="AQ70" i="20"/>
  <c r="AR70" i="20"/>
  <c r="BA11" i="20"/>
  <c r="AT11" i="20"/>
  <c r="AS29" i="20"/>
  <c r="AS42" i="9"/>
  <c r="BA42" i="9"/>
  <c r="AP42" i="9"/>
  <c r="AS50" i="9"/>
  <c r="AT50" i="9"/>
  <c r="BA50" i="9"/>
  <c r="AR50" i="9"/>
  <c r="AP50" i="9"/>
  <c r="AS33" i="9"/>
  <c r="AQ33" i="9"/>
  <c r="AT33" i="9"/>
  <c r="BA33" i="9"/>
  <c r="AP33" i="9"/>
  <c r="AG12" i="8"/>
  <c r="AS89" i="20"/>
  <c r="AP48" i="20"/>
  <c r="BA48" i="20"/>
  <c r="AG13" i="21"/>
  <c r="AH13" i="21"/>
  <c r="AQ29" i="21"/>
  <c r="BA25" i="21"/>
  <c r="BA40" i="21"/>
  <c r="AR40" i="21"/>
  <c r="AJ14" i="20"/>
  <c r="AI14" i="20"/>
  <c r="AR14" i="8"/>
  <c r="BA14" i="8"/>
  <c r="AT14" i="8"/>
  <c r="AR73" i="21"/>
  <c r="AP73" i="21"/>
  <c r="AG11" i="21"/>
  <c r="AH11" i="21"/>
  <c r="AQ50" i="9"/>
  <c r="AR52" i="8"/>
  <c r="AS52" i="8"/>
  <c r="AP52" i="8"/>
  <c r="AQ52" i="8"/>
  <c r="AT52" i="8"/>
  <c r="BA52" i="8"/>
  <c r="AS50" i="8"/>
  <c r="AR50" i="8"/>
  <c r="AP50" i="8"/>
  <c r="BA50" i="8"/>
  <c r="AT50" i="8"/>
  <c r="AQ50" i="8"/>
  <c r="AP49" i="8"/>
  <c r="AT49" i="8"/>
  <c r="BA49" i="8"/>
  <c r="AP41" i="8"/>
  <c r="AT41" i="8"/>
  <c r="AQ41" i="8"/>
  <c r="AS40" i="8"/>
  <c r="AT40" i="8"/>
  <c r="AP40" i="8"/>
  <c r="AR35" i="8"/>
  <c r="AS35" i="8"/>
  <c r="AQ35" i="8"/>
  <c r="AW11" i="20"/>
  <c r="AY11" i="20"/>
  <c r="AT46" i="9"/>
  <c r="AR46" i="9"/>
  <c r="AQ46" i="9"/>
  <c r="BA46" i="9"/>
  <c r="AP46" i="9"/>
  <c r="AS46" i="9"/>
  <c r="BA43" i="9"/>
  <c r="AR43" i="9"/>
  <c r="AQ43" i="9"/>
  <c r="AS43" i="9"/>
  <c r="AP43" i="9"/>
  <c r="AT43" i="9"/>
  <c r="AG14" i="21"/>
  <c r="AH14" i="21"/>
  <c r="AI14" i="21"/>
  <c r="AJ14" i="21"/>
  <c r="AJ19" i="21"/>
  <c r="AR16" i="20"/>
  <c r="AQ16" i="20"/>
  <c r="BA16" i="20"/>
  <c r="AS64" i="20"/>
  <c r="AR64" i="20"/>
  <c r="BA25" i="20"/>
  <c r="AQ25" i="20"/>
  <c r="AR25" i="20"/>
  <c r="BA36" i="20"/>
  <c r="AS36" i="20"/>
  <c r="AT36" i="20"/>
  <c r="AP23" i="20"/>
  <c r="BA23" i="20"/>
  <c r="AJ10" i="20"/>
  <c r="AI10" i="20"/>
  <c r="AI10" i="8"/>
  <c r="U11" i="8"/>
  <c r="AJ11" i="8"/>
  <c r="AT73" i="21"/>
  <c r="AQ42" i="9"/>
  <c r="AR70" i="21"/>
  <c r="AP70" i="21"/>
  <c r="AT70" i="21"/>
  <c r="AQ70" i="21"/>
  <c r="AS70" i="21"/>
  <c r="AS16" i="21"/>
  <c r="AT16" i="21"/>
  <c r="AP66" i="8"/>
  <c r="AT66" i="8"/>
  <c r="BA66" i="8"/>
  <c r="AR66" i="8"/>
  <c r="AP62" i="9"/>
  <c r="BA62" i="9"/>
  <c r="AT62" i="9"/>
  <c r="BA70" i="21"/>
  <c r="BA16" i="21"/>
  <c r="AI19" i="20"/>
  <c r="AW11" i="21"/>
  <c r="AY11" i="21"/>
  <c r="AP82" i="21"/>
  <c r="AS82" i="21"/>
  <c r="AR82" i="21"/>
  <c r="AT58" i="21"/>
  <c r="AQ58" i="21"/>
  <c r="AR61" i="20"/>
  <c r="AS61" i="20"/>
  <c r="AQ61" i="20"/>
  <c r="AR62" i="9"/>
  <c r="AM37" i="24"/>
  <c r="AM49" i="24"/>
  <c r="AM39" i="24"/>
  <c r="AM45" i="24"/>
  <c r="AQ17" i="20"/>
  <c r="AT17" i="20"/>
  <c r="AR17" i="20"/>
  <c r="BA17" i="20"/>
  <c r="AS64" i="8"/>
  <c r="AP31" i="9"/>
  <c r="AR31" i="9"/>
  <c r="AR16" i="21"/>
  <c r="AI9" i="8"/>
  <c r="U9" i="8"/>
  <c r="AJ9" i="8"/>
  <c r="AP56" i="21"/>
  <c r="AQ56" i="21"/>
  <c r="AS56" i="21"/>
  <c r="AR56" i="21"/>
  <c r="AS81" i="21"/>
  <c r="AQ81" i="21"/>
  <c r="BA81" i="21"/>
  <c r="AH9" i="8"/>
  <c r="AS27" i="21"/>
  <c r="AQ27" i="21"/>
  <c r="BA27" i="21"/>
  <c r="AP27" i="21"/>
  <c r="AR18" i="21"/>
  <c r="AS18" i="21"/>
  <c r="BA18" i="21"/>
  <c r="AT18" i="21"/>
  <c r="AP18" i="21"/>
  <c r="AR53" i="9"/>
  <c r="AP53" i="9"/>
  <c r="AS53" i="9"/>
  <c r="AQ53" i="9"/>
  <c r="BA53" i="9"/>
  <c r="AT53" i="9"/>
  <c r="AS38" i="9"/>
  <c r="AT38" i="9"/>
  <c r="AP38" i="9"/>
  <c r="AQ38" i="9"/>
  <c r="AR38" i="9"/>
  <c r="BA38" i="9"/>
  <c r="AR27" i="21"/>
  <c r="AQ79" i="20"/>
  <c r="AS79" i="20"/>
  <c r="AR79" i="20"/>
  <c r="AP79" i="20"/>
  <c r="AS50" i="20"/>
  <c r="AQ50" i="20"/>
  <c r="AI23" i="21"/>
  <c r="AJ23" i="21"/>
  <c r="AR24" i="8"/>
  <c r="AS24" i="8"/>
  <c r="AP24" i="8"/>
  <c r="AQ24" i="8"/>
  <c r="BA24" i="8"/>
  <c r="AR55" i="9"/>
  <c r="AQ55" i="9"/>
  <c r="AT55" i="9"/>
  <c r="BA55" i="9"/>
  <c r="AS55" i="9"/>
  <c r="AP55" i="9"/>
  <c r="AT54" i="9"/>
  <c r="AP54" i="9"/>
  <c r="BA54" i="9"/>
  <c r="AS54" i="9"/>
  <c r="AR54" i="9"/>
  <c r="AQ54" i="9"/>
  <c r="AP24" i="20"/>
  <c r="AT79" i="20"/>
  <c r="AJ11" i="21"/>
  <c r="AI11" i="21"/>
  <c r="AP34" i="20"/>
  <c r="AS34" i="20"/>
  <c r="AR75" i="20"/>
  <c r="AS75" i="20"/>
  <c r="AA21" i="20"/>
  <c r="AB21" i="20"/>
  <c r="AJ10" i="21"/>
  <c r="AI10" i="21"/>
  <c r="AT26" i="8"/>
  <c r="AP26" i="8"/>
  <c r="AQ18" i="21"/>
  <c r="AB9" i="20"/>
  <c r="AA9" i="20"/>
  <c r="AP51" i="20"/>
  <c r="BA51" i="20"/>
  <c r="BA51" i="21"/>
  <c r="AR68" i="21"/>
  <c r="BA68" i="21"/>
  <c r="AT68" i="21"/>
  <c r="AP68" i="21"/>
  <c r="AQ68" i="21"/>
  <c r="AT45" i="9"/>
  <c r="BA45" i="9"/>
  <c r="AR45" i="9"/>
  <c r="AS45" i="9"/>
  <c r="AQ45" i="9"/>
  <c r="AR51" i="20"/>
  <c r="AR38" i="20"/>
  <c r="AQ38" i="20"/>
  <c r="BA38" i="20"/>
  <c r="AT38" i="20"/>
  <c r="AT51" i="20"/>
  <c r="AP79" i="21"/>
  <c r="AQ24" i="20"/>
  <c r="AS68" i="21"/>
  <c r="BA79" i="20"/>
  <c r="AT10" i="20"/>
  <c r="AR10" i="20"/>
  <c r="AQ10" i="20"/>
  <c r="AA11" i="20"/>
  <c r="Z11" i="20"/>
  <c r="AS55" i="20"/>
  <c r="AK23" i="20"/>
  <c r="AS41" i="20"/>
  <c r="AP41" i="20"/>
  <c r="BA23" i="21"/>
  <c r="AP23" i="21"/>
  <c r="AR23" i="21"/>
  <c r="AQ23" i="21"/>
  <c r="AS23" i="21"/>
  <c r="AT23" i="8"/>
  <c r="AR15" i="8"/>
  <c r="AS15" i="8"/>
  <c r="BA15" i="8"/>
  <c r="AQ15" i="8"/>
  <c r="BA14" i="21"/>
  <c r="AS14" i="21"/>
  <c r="AR14" i="21"/>
  <c r="AQ14" i="21"/>
  <c r="AT14" i="21"/>
  <c r="AS59" i="21"/>
  <c r="AQ59" i="21"/>
  <c r="AR59" i="21"/>
  <c r="AP59" i="21"/>
  <c r="AT59" i="21"/>
  <c r="BA59" i="21"/>
  <c r="AT49" i="9"/>
  <c r="BA49" i="9"/>
  <c r="AS49" i="9"/>
  <c r="AP49" i="9"/>
  <c r="AS41" i="9"/>
  <c r="AQ41" i="9"/>
  <c r="BA41" i="9"/>
  <c r="AT41" i="9"/>
  <c r="AP41" i="9"/>
  <c r="AP60" i="20"/>
  <c r="AQ89" i="20"/>
  <c r="AP16" i="8"/>
  <c r="AQ16" i="8"/>
  <c r="AP14" i="8"/>
  <c r="AB22" i="20"/>
  <c r="AR46" i="21"/>
  <c r="AQ59" i="20"/>
  <c r="AT59" i="20"/>
  <c r="AR49" i="21"/>
  <c r="AP49" i="21"/>
  <c r="AT70" i="20"/>
  <c r="BA70" i="20"/>
  <c r="AT64" i="20"/>
  <c r="BA64" i="20"/>
  <c r="AR65" i="21"/>
  <c r="BA55" i="21"/>
  <c r="AS54" i="21"/>
  <c r="AS25" i="20"/>
  <c r="AT25" i="20"/>
  <c r="AS11" i="20"/>
  <c r="AQ67" i="20"/>
  <c r="AP67" i="20"/>
  <c r="AQ49" i="9"/>
  <c r="BA19" i="21"/>
  <c r="AQ19" i="21"/>
  <c r="AS53" i="8"/>
  <c r="AP53" i="8"/>
  <c r="AR53" i="8"/>
  <c r="AT53" i="8"/>
  <c r="BA53" i="8"/>
  <c r="W7" i="8"/>
  <c r="F15" i="8"/>
  <c r="F23" i="8"/>
  <c r="F31" i="8"/>
  <c r="F39" i="8"/>
  <c r="F47" i="8"/>
  <c r="F55" i="8"/>
  <c r="F63" i="8"/>
  <c r="AR89" i="20"/>
  <c r="AQ14" i="8"/>
  <c r="AQ32" i="21"/>
  <c r="AQ49" i="21"/>
  <c r="U12" i="8"/>
  <c r="AS10" i="21"/>
  <c r="AT10" i="21"/>
  <c r="AT89" i="21"/>
  <c r="AQ89" i="21"/>
  <c r="AP89" i="21"/>
  <c r="AP21" i="20"/>
  <c r="AQ21" i="20"/>
  <c r="AW12" i="21"/>
  <c r="AY12" i="21"/>
  <c r="AP68" i="8"/>
  <c r="AS68" i="8"/>
  <c r="AQ68" i="8"/>
  <c r="AT68" i="8"/>
  <c r="BA68" i="8"/>
  <c r="AR68" i="8"/>
  <c r="AT61" i="8"/>
  <c r="BA61" i="8"/>
  <c r="AR61" i="8"/>
  <c r="AQ61" i="8"/>
  <c r="AP59" i="8"/>
  <c r="AR59" i="8"/>
  <c r="AR38" i="8"/>
  <c r="AS38" i="8"/>
  <c r="AQ38" i="8"/>
  <c r="BA38" i="8"/>
  <c r="AT38" i="8"/>
  <c r="AP38" i="8"/>
  <c r="AP59" i="9"/>
  <c r="AQ59" i="9"/>
  <c r="AS59" i="9"/>
  <c r="AR59" i="9"/>
  <c r="BA59" i="9"/>
  <c r="AS13" i="21"/>
  <c r="AP13" i="21"/>
  <c r="AT13" i="21"/>
  <c r="AP49" i="20"/>
  <c r="AS49" i="20"/>
  <c r="BA57" i="8"/>
  <c r="AQ45" i="8"/>
  <c r="BA45" i="8"/>
  <c r="AP45" i="8"/>
  <c r="AS68" i="9"/>
  <c r="BA68" i="9"/>
  <c r="AR68" i="9"/>
  <c r="BA37" i="9"/>
  <c r="AW15" i="20"/>
  <c r="AY15" i="20"/>
  <c r="BA17" i="21"/>
  <c r="AR17" i="21"/>
  <c r="AQ17" i="21"/>
  <c r="BA80" i="21"/>
  <c r="AT80" i="21"/>
  <c r="BA58" i="20"/>
  <c r="AS58" i="20"/>
  <c r="BA41" i="8"/>
  <c r="AR41" i="8"/>
  <c r="AR40" i="8"/>
  <c r="AQ40" i="8"/>
  <c r="BA40" i="8"/>
  <c r="BA35" i="8"/>
  <c r="AP35" i="8"/>
  <c r="AT35" i="8"/>
  <c r="AW10" i="21"/>
  <c r="AY10" i="21"/>
  <c r="AP25" i="8"/>
  <c r="BA25" i="8"/>
  <c r="AQ25" i="8"/>
  <c r="AT25" i="8"/>
  <c r="AR25" i="8"/>
  <c r="AS25" i="8"/>
  <c r="BA52" i="20"/>
  <c r="AT52" i="20"/>
  <c r="AP52" i="20"/>
  <c r="AR52" i="20"/>
  <c r="AQ52" i="20"/>
  <c r="AS52" i="20"/>
  <c r="BA13" i="8"/>
  <c r="AT13" i="8"/>
  <c r="AQ13" i="8"/>
  <c r="AR13" i="8"/>
  <c r="AS13" i="8"/>
  <c r="AP13" i="8"/>
  <c r="AR63" i="21"/>
  <c r="AQ63" i="21"/>
  <c r="AT63" i="21"/>
  <c r="AP63" i="21"/>
  <c r="BA63" i="21"/>
  <c r="AS63" i="21"/>
  <c r="AR17" i="8"/>
  <c r="AS17" i="8"/>
  <c r="AT17" i="8"/>
  <c r="AQ17" i="8"/>
  <c r="BA17" i="8"/>
  <c r="AP17" i="8"/>
  <c r="AS27" i="8"/>
  <c r="AQ27" i="8"/>
  <c r="BA27" i="8"/>
  <c r="AR27" i="8"/>
  <c r="AT27" i="8"/>
  <c r="AP27" i="8"/>
  <c r="AS30" i="20"/>
  <c r="AQ30" i="20"/>
  <c r="AT30" i="20"/>
  <c r="AT27" i="20"/>
  <c r="BA27" i="20"/>
  <c r="AR27" i="20"/>
  <c r="AQ27" i="20"/>
  <c r="BA54" i="20"/>
  <c r="AR54" i="20"/>
  <c r="AQ54" i="20"/>
  <c r="AT53" i="21"/>
  <c r="AR53" i="21"/>
  <c r="BA41" i="21"/>
  <c r="AR41" i="21"/>
  <c r="AT41" i="21"/>
  <c r="AQ41" i="21"/>
  <c r="AM67" i="24"/>
  <c r="AM58" i="24"/>
  <c r="AM70" i="24"/>
  <c r="AM46" i="24"/>
  <c r="AM63" i="24"/>
  <c r="AM56" i="24"/>
  <c r="AM54" i="24"/>
  <c r="AM19" i="24"/>
  <c r="AM24" i="24"/>
  <c r="AM29" i="24"/>
  <c r="AM59" i="24"/>
  <c r="AM53" i="24"/>
  <c r="AM55" i="24"/>
  <c r="AM52" i="24"/>
  <c r="AM68" i="24"/>
  <c r="AM27" i="24"/>
  <c r="AM31" i="24"/>
  <c r="AM60" i="24"/>
  <c r="AM50" i="24"/>
  <c r="AM48" i="24"/>
  <c r="AM32" i="24"/>
  <c r="AM26" i="24"/>
  <c r="AM25" i="24"/>
  <c r="AM22" i="24"/>
  <c r="AS33" i="8"/>
  <c r="AT33" i="8"/>
  <c r="AQ33" i="8"/>
  <c r="AR33" i="8"/>
  <c r="AP33" i="8"/>
  <c r="BA33" i="8"/>
  <c r="AR67" i="9"/>
  <c r="AP67" i="9"/>
  <c r="AQ67" i="9"/>
  <c r="AT67" i="9"/>
  <c r="BA67" i="9"/>
  <c r="AS67" i="9"/>
  <c r="AS60" i="9"/>
  <c r="AR60" i="9"/>
  <c r="AQ60" i="9"/>
  <c r="AT60" i="9"/>
  <c r="BA60" i="9"/>
  <c r="AS39" i="9"/>
  <c r="AR39" i="9"/>
  <c r="AT39" i="9"/>
  <c r="AP39" i="9"/>
  <c r="AQ39" i="9"/>
  <c r="BA39" i="9"/>
  <c r="AS41" i="21"/>
  <c r="AP53" i="21"/>
  <c r="AM33" i="24"/>
  <c r="BA30" i="20"/>
  <c r="AM28" i="24"/>
  <c r="AS42" i="21"/>
  <c r="AT42" i="21"/>
  <c r="AR42" i="21"/>
  <c r="AP42" i="21"/>
  <c r="AS45" i="21"/>
  <c r="AQ45" i="21"/>
  <c r="AM66" i="24"/>
  <c r="AM38" i="24"/>
  <c r="AM43" i="24"/>
  <c r="AM51" i="24"/>
  <c r="AB20" i="20"/>
  <c r="Z20" i="20"/>
  <c r="AR81" i="20"/>
  <c r="BA81" i="20"/>
  <c r="AS81" i="20"/>
  <c r="AR82" i="20"/>
  <c r="AQ82" i="20"/>
  <c r="BA82" i="20"/>
  <c r="F17" i="21"/>
  <c r="F27" i="21"/>
  <c r="F37" i="21"/>
  <c r="F52" i="21"/>
  <c r="F62" i="21"/>
  <c r="F72" i="21"/>
  <c r="F82" i="21"/>
  <c r="W7" i="21"/>
  <c r="AT67" i="8"/>
  <c r="AS67" i="8"/>
  <c r="AP67" i="8"/>
  <c r="AQ67" i="8"/>
  <c r="AR67" i="8"/>
  <c r="BA67" i="8"/>
  <c r="AP41" i="21"/>
  <c r="AQ53" i="21"/>
  <c r="AP54" i="20"/>
  <c r="Z20" i="21"/>
  <c r="AA11" i="21"/>
  <c r="AR30" i="20"/>
  <c r="AM35" i="24"/>
  <c r="AM16" i="24"/>
  <c r="AQ81" i="20"/>
  <c r="AS82" i="20"/>
  <c r="AS27" i="20"/>
  <c r="BA29" i="8"/>
  <c r="AQ29" i="8"/>
  <c r="AT29" i="8"/>
  <c r="AS29" i="8"/>
  <c r="AM42" i="24"/>
  <c r="AM64" i="24"/>
  <c r="AM40" i="24"/>
  <c r="AM71" i="24"/>
  <c r="AQ11" i="20"/>
  <c r="AP11" i="20"/>
  <c r="AR11" i="20"/>
  <c r="AQ18" i="20"/>
  <c r="AP18" i="20"/>
  <c r="BA18" i="20"/>
  <c r="AT18" i="20"/>
  <c r="AS35" i="20"/>
  <c r="AR35" i="20"/>
  <c r="AP35" i="20"/>
  <c r="AR65" i="20"/>
  <c r="AP65" i="20"/>
  <c r="BA33" i="20"/>
  <c r="AS33" i="20"/>
  <c r="AP33" i="20"/>
  <c r="AR46" i="20"/>
  <c r="AS46" i="20"/>
  <c r="BA46" i="20"/>
  <c r="AT46" i="20"/>
  <c r="AW18" i="20"/>
  <c r="AY18" i="20"/>
  <c r="AS24" i="20"/>
  <c r="AR24" i="20"/>
  <c r="BA24" i="20"/>
  <c r="AS53" i="20"/>
  <c r="AT53" i="20"/>
  <c r="AQ53" i="20"/>
  <c r="BA46" i="21"/>
  <c r="AT46" i="21"/>
  <c r="AP46" i="21"/>
  <c r="AQ36" i="21"/>
  <c r="AT54" i="21"/>
  <c r="AT29" i="21"/>
  <c r="BA29" i="21"/>
  <c r="BA31" i="21"/>
  <c r="AS31" i="21"/>
  <c r="AT31" i="21"/>
  <c r="AR31" i="21"/>
  <c r="AS12" i="21"/>
  <c r="AP12" i="21"/>
  <c r="BA12" i="21"/>
  <c r="AT12" i="21"/>
  <c r="AR12" i="21"/>
  <c r="AQ12" i="21"/>
  <c r="AS9" i="21"/>
  <c r="BA9" i="21"/>
  <c r="AR9" i="21"/>
  <c r="AQ9" i="21"/>
  <c r="AT87" i="21"/>
  <c r="AR87" i="21"/>
  <c r="AQ87" i="21"/>
  <c r="AG9" i="20"/>
  <c r="AH9" i="20"/>
  <c r="AK9" i="20"/>
  <c r="AR30" i="8"/>
  <c r="AP30" i="8"/>
  <c r="AS30" i="8"/>
  <c r="AT30" i="8"/>
  <c r="AS62" i="21"/>
  <c r="BA62" i="21"/>
  <c r="AQ62" i="21"/>
  <c r="AP62" i="21"/>
  <c r="AS31" i="20"/>
  <c r="AP31" i="20"/>
  <c r="AR31" i="20"/>
  <c r="AR23" i="20"/>
  <c r="AT23" i="20"/>
  <c r="AT77" i="20"/>
  <c r="AP77" i="20"/>
  <c r="AS77" i="20"/>
  <c r="AR77" i="20"/>
  <c r="AQ78" i="20"/>
  <c r="AS18" i="8"/>
  <c r="BA18" i="8"/>
  <c r="AT18" i="8"/>
  <c r="AP18" i="8"/>
  <c r="AS44" i="21"/>
  <c r="AQ44" i="21"/>
  <c r="AP44" i="21"/>
  <c r="BA44" i="21"/>
  <c r="AT44" i="21"/>
  <c r="AR44" i="21"/>
  <c r="AQ75" i="21"/>
  <c r="AT75" i="21"/>
  <c r="AR75" i="21"/>
  <c r="BA75" i="21"/>
  <c r="AS75" i="21"/>
  <c r="AR21" i="21"/>
  <c r="AS21" i="21"/>
  <c r="BA21" i="21"/>
  <c r="AP15" i="20"/>
  <c r="BA15" i="20"/>
  <c r="AR15" i="20"/>
  <c r="AS15" i="20"/>
  <c r="AT15" i="20"/>
  <c r="AP26" i="20"/>
  <c r="AS23" i="20"/>
  <c r="BA31" i="20"/>
  <c r="AM17" i="24"/>
  <c r="AP27" i="20"/>
  <c r="AS20" i="8"/>
  <c r="AR20" i="8"/>
  <c r="AM57" i="24"/>
  <c r="AR62" i="20"/>
  <c r="AP75" i="21"/>
  <c r="AQ13" i="20"/>
  <c r="AS13" i="20"/>
  <c r="AP13" i="20"/>
  <c r="AR13" i="20"/>
  <c r="AR14" i="20"/>
  <c r="AP14" i="20"/>
  <c r="AT14" i="20"/>
  <c r="AS14" i="20"/>
  <c r="AQ14" i="20"/>
  <c r="BA20" i="20"/>
  <c r="AP20" i="20"/>
  <c r="AR20" i="20"/>
  <c r="BA19" i="20"/>
  <c r="AP19" i="20"/>
  <c r="BA55" i="8"/>
  <c r="AS55" i="8"/>
  <c r="AQ55" i="8"/>
  <c r="AQ54" i="8"/>
  <c r="AS54" i="8"/>
  <c r="BA54" i="8"/>
  <c r="AR54" i="8"/>
  <c r="AT54" i="8"/>
  <c r="AP54" i="8"/>
  <c r="AS48" i="8"/>
  <c r="BA48" i="8"/>
  <c r="AR47" i="8"/>
  <c r="AQ47" i="8"/>
  <c r="AS47" i="8"/>
  <c r="BA47" i="8"/>
  <c r="AP47" i="8"/>
  <c r="AT47" i="8"/>
  <c r="AQ46" i="8"/>
  <c r="AR46" i="8"/>
  <c r="AS42" i="8"/>
  <c r="AR42" i="8"/>
  <c r="BA34" i="8"/>
  <c r="AT34" i="8"/>
  <c r="AQ34" i="8"/>
  <c r="AR34" i="8"/>
  <c r="AP34" i="8"/>
  <c r="AS34" i="8"/>
  <c r="BA34" i="9"/>
  <c r="AQ34" i="9"/>
  <c r="AT34" i="9"/>
  <c r="AS34" i="9"/>
  <c r="AP34" i="9"/>
  <c r="AR34" i="9"/>
  <c r="BA53" i="21"/>
  <c r="AS54" i="20"/>
  <c r="AQ23" i="20"/>
  <c r="AA20" i="20"/>
  <c r="AM23" i="24"/>
  <c r="AA20" i="21"/>
  <c r="AT20" i="8"/>
  <c r="AB11" i="21"/>
  <c r="AP30" i="20"/>
  <c r="BA62" i="20"/>
  <c r="AT31" i="20"/>
  <c r="AM20" i="24"/>
  <c r="AR18" i="8"/>
  <c r="AQ77" i="20"/>
  <c r="BA30" i="8"/>
  <c r="AB10" i="8"/>
  <c r="AM30" i="24"/>
  <c r="AT45" i="21"/>
  <c r="AT82" i="20"/>
  <c r="AI22" i="21"/>
  <c r="AJ22" i="21"/>
  <c r="AP42" i="8"/>
  <c r="AT26" i="21"/>
  <c r="BA26" i="21"/>
  <c r="AR26" i="21"/>
  <c r="AS26" i="21"/>
  <c r="AM62" i="24"/>
  <c r="AM65" i="24"/>
  <c r="AM61" i="24"/>
  <c r="AM41" i="24"/>
  <c r="AM44" i="24"/>
  <c r="AA24" i="21"/>
  <c r="Z24" i="21"/>
  <c r="AT29" i="20"/>
  <c r="AR29" i="20"/>
  <c r="BA37" i="20"/>
  <c r="AQ37" i="20"/>
  <c r="AR50" i="20"/>
  <c r="BA50" i="20"/>
  <c r="AT50" i="20"/>
  <c r="AP50" i="20"/>
  <c r="AQ34" i="20"/>
  <c r="AR34" i="20"/>
  <c r="BA34" i="20"/>
  <c r="AQ60" i="20"/>
  <c r="BA60" i="20"/>
  <c r="AT86" i="20"/>
  <c r="AR86" i="20"/>
  <c r="BA71" i="20"/>
  <c r="AT71" i="20"/>
  <c r="AR71" i="20"/>
  <c r="AS71" i="20"/>
  <c r="BA41" i="20"/>
  <c r="AQ41" i="20"/>
  <c r="AT41" i="20"/>
  <c r="AR41" i="20"/>
  <c r="AP74" i="20"/>
  <c r="BA74" i="20"/>
  <c r="AS77" i="21"/>
  <c r="AP77" i="21"/>
  <c r="BA77" i="21"/>
  <c r="AT85" i="21"/>
  <c r="AS85" i="21"/>
  <c r="AP85" i="21"/>
  <c r="AT48" i="21"/>
  <c r="BA48" i="21"/>
  <c r="AQ48" i="21"/>
  <c r="AT24" i="21"/>
  <c r="BA24" i="21"/>
  <c r="AP24" i="21"/>
  <c r="AS79" i="21"/>
  <c r="AT79" i="21"/>
  <c r="AR79" i="21"/>
  <c r="AP74" i="21"/>
  <c r="AS74" i="21"/>
  <c r="BA74" i="21"/>
  <c r="AT74" i="21"/>
  <c r="AP40" i="20"/>
  <c r="AR40" i="20"/>
  <c r="BA40" i="20"/>
  <c r="AS40" i="20"/>
  <c r="Z12" i="20"/>
  <c r="AB12" i="20"/>
  <c r="AT76" i="20"/>
  <c r="AQ76" i="20"/>
  <c r="AS76" i="20"/>
  <c r="AP76" i="20"/>
  <c r="AT57" i="20"/>
  <c r="BA57" i="20"/>
  <c r="AQ57" i="20"/>
  <c r="AR57" i="20"/>
  <c r="AQ15" i="20"/>
  <c r="AQ26" i="8"/>
  <c r="AR26" i="8"/>
  <c r="AS26" i="8"/>
  <c r="AS10" i="20"/>
  <c r="AP10" i="20"/>
  <c r="AS12" i="20"/>
  <c r="BA12" i="20"/>
  <c r="AP73" i="20"/>
  <c r="AR43" i="20"/>
  <c r="BA43" i="20"/>
  <c r="AR12" i="20"/>
  <c r="BA10" i="20"/>
  <c r="AI12" i="8"/>
  <c r="AR43" i="21"/>
  <c r="AT43" i="21"/>
  <c r="AS43" i="21"/>
  <c r="AQ43" i="21"/>
  <c r="AQ33" i="21"/>
  <c r="BA33" i="21"/>
  <c r="AP33" i="21"/>
  <c r="AT33" i="21"/>
  <c r="AT60" i="21"/>
  <c r="AR60" i="21"/>
  <c r="AP60" i="21"/>
  <c r="AS60" i="21"/>
  <c r="BA60" i="21"/>
  <c r="AQ60" i="21"/>
  <c r="AP22" i="20"/>
  <c r="BA22" i="20"/>
  <c r="AS22" i="20"/>
  <c r="AQ22" i="20"/>
  <c r="AT87" i="20"/>
  <c r="AS71" i="21"/>
  <c r="AT71" i="21"/>
  <c r="AS73" i="21"/>
  <c r="BA73" i="21"/>
  <c r="AP57" i="21"/>
  <c r="AQ57" i="21"/>
  <c r="AS61" i="21"/>
  <c r="AP61" i="21"/>
  <c r="AR61" i="21"/>
  <c r="AQ61" i="21"/>
  <c r="BA61" i="21"/>
  <c r="Z13" i="21"/>
  <c r="AA13" i="21"/>
  <c r="AS57" i="21"/>
  <c r="AQ73" i="21"/>
  <c r="AT61" i="21"/>
  <c r="BA72" i="21"/>
  <c r="AQ10" i="21"/>
  <c r="BA10" i="21"/>
  <c r="AP10" i="21"/>
  <c r="AR10" i="21"/>
  <c r="AT82" i="21"/>
  <c r="BA82" i="21"/>
  <c r="AT84" i="21"/>
  <c r="AR84" i="21"/>
  <c r="AR34" i="21"/>
  <c r="BA34" i="21"/>
  <c r="AQ34" i="21"/>
  <c r="AS88" i="21"/>
  <c r="AT88" i="21"/>
  <c r="AR49" i="20"/>
  <c r="AT49" i="20"/>
  <c r="AI20" i="20"/>
  <c r="AJ20" i="20"/>
  <c r="AM36" i="24"/>
  <c r="AM69" i="24"/>
  <c r="AM47" i="24"/>
  <c r="AS17" i="21"/>
  <c r="AT17" i="21"/>
  <c r="AP17" i="21"/>
  <c r="AR89" i="21"/>
  <c r="AS89" i="21"/>
  <c r="AR52" i="21"/>
  <c r="BA52" i="21"/>
  <c r="AQ72" i="20"/>
  <c r="AT72" i="20"/>
  <c r="AS72" i="20"/>
  <c r="AP31" i="8"/>
  <c r="AS31" i="8"/>
  <c r="AR65" i="9"/>
  <c r="AT65" i="9"/>
  <c r="AP57" i="9"/>
  <c r="BA57" i="9"/>
  <c r="AQ57" i="9"/>
  <c r="AT57" i="9"/>
  <c r="AP51" i="9"/>
  <c r="AQ51" i="9"/>
  <c r="AR48" i="9"/>
  <c r="AP48" i="9"/>
  <c r="AT42" i="9"/>
  <c r="AR42" i="9"/>
  <c r="AR62" i="8"/>
  <c r="AT62" i="8"/>
  <c r="AS62" i="8"/>
  <c r="AT51" i="8"/>
  <c r="AP51" i="8"/>
  <c r="AR51" i="8"/>
  <c r="AQ51" i="8"/>
  <c r="AS39" i="8"/>
  <c r="AT39" i="8"/>
  <c r="AQ36" i="9"/>
  <c r="AP36" i="9"/>
  <c r="AK10" i="20"/>
  <c r="AK11" i="21"/>
  <c r="V18" i="24"/>
  <c r="W18" i="24"/>
  <c r="AP81" i="20"/>
  <c r="AT81" i="20"/>
  <c r="AU13" i="9"/>
  <c r="AW13" i="9"/>
  <c r="AY13" i="9"/>
  <c r="AQ86" i="20"/>
  <c r="AU21" i="9"/>
  <c r="AW21" i="9"/>
  <c r="AY21" i="9"/>
  <c r="AN25" i="24"/>
  <c r="AJ20" i="24"/>
  <c r="AF20" i="24"/>
  <c r="AU17" i="9"/>
  <c r="AW17" i="9"/>
  <c r="AY17" i="9"/>
  <c r="AN24" i="9"/>
  <c r="AO24" i="9"/>
  <c r="W10" i="9"/>
  <c r="Y10" i="9"/>
  <c r="AB10" i="9"/>
  <c r="AN13" i="9"/>
  <c r="AO13" i="9"/>
  <c r="AU19" i="9"/>
  <c r="AW19" i="9"/>
  <c r="AY19" i="9"/>
  <c r="W12" i="9"/>
  <c r="Y12" i="9"/>
  <c r="T22" i="24"/>
  <c r="V22" i="24"/>
  <c r="W26" i="24"/>
  <c r="X26" i="24"/>
  <c r="AL26" i="24"/>
  <c r="T18" i="24"/>
  <c r="AP52" i="21"/>
  <c r="AQ52" i="21"/>
  <c r="AR22" i="20"/>
  <c r="AT22" i="20"/>
  <c r="BA21" i="20"/>
  <c r="AT21" i="20"/>
  <c r="AS21" i="20"/>
  <c r="AR21" i="20"/>
  <c r="AC10" i="9"/>
  <c r="AD10" i="9"/>
  <c r="AN28" i="9"/>
  <c r="AO28" i="9"/>
  <c r="AU16" i="9"/>
  <c r="AW16" i="9"/>
  <c r="AY16" i="9"/>
  <c r="AN16" i="9"/>
  <c r="AO16" i="9"/>
  <c r="AU25" i="9"/>
  <c r="AW25" i="9"/>
  <c r="AY25" i="9"/>
  <c r="AN20" i="9"/>
  <c r="AO20" i="9"/>
  <c r="AU28" i="9"/>
  <c r="AW28" i="9"/>
  <c r="AY28" i="9"/>
  <c r="W11" i="9"/>
  <c r="Y11" i="9"/>
  <c r="AB11" i="9"/>
  <c r="W22" i="24"/>
  <c r="AN22" i="24"/>
  <c r="AN26" i="24"/>
  <c r="T26" i="24"/>
  <c r="AN25" i="9"/>
  <c r="AO25" i="9"/>
  <c r="AN19" i="9"/>
  <c r="AO19" i="9"/>
  <c r="X18" i="24"/>
  <c r="AU18" i="9"/>
  <c r="AW18" i="9"/>
  <c r="AY18" i="9"/>
  <c r="AP9" i="21"/>
  <c r="AT9" i="21"/>
  <c r="BA57" i="21"/>
  <c r="AT57" i="21"/>
  <c r="AP61" i="20"/>
  <c r="AT61" i="20"/>
  <c r="BA61" i="20"/>
  <c r="AQ15" i="21"/>
  <c r="AT15" i="21"/>
  <c r="AR15" i="21"/>
  <c r="AS15" i="21"/>
  <c r="BA15" i="21"/>
  <c r="AP15" i="21"/>
  <c r="AC11" i="9"/>
  <c r="AD11" i="9"/>
  <c r="W9" i="9"/>
  <c r="Y9" i="9"/>
  <c r="AC12" i="9"/>
  <c r="AD12" i="9"/>
  <c r="AU20" i="9"/>
  <c r="AW20" i="9"/>
  <c r="AY20" i="9"/>
  <c r="AU27" i="9"/>
  <c r="AW27" i="9"/>
  <c r="AY27" i="9"/>
  <c r="AU24" i="9"/>
  <c r="AW24" i="9"/>
  <c r="AY24" i="9"/>
  <c r="AN27" i="9"/>
  <c r="AO27" i="9"/>
  <c r="AN17" i="9"/>
  <c r="AO17" i="9"/>
  <c r="AN18" i="9"/>
  <c r="AO18" i="9"/>
  <c r="AN23" i="9"/>
  <c r="AO23" i="9"/>
  <c r="AN29" i="9"/>
  <c r="AO29" i="9"/>
  <c r="AT62" i="21"/>
  <c r="AU29" i="9"/>
  <c r="AW29" i="9"/>
  <c r="AY29" i="9"/>
  <c r="U18" i="24"/>
  <c r="AR88" i="21"/>
  <c r="AP88" i="21"/>
  <c r="AQ88" i="21"/>
  <c r="AE13" i="20"/>
  <c r="AG13" i="20"/>
  <c r="T32" i="24"/>
  <c r="W32" i="24"/>
  <c r="AN32" i="24"/>
  <c r="E294" i="2"/>
  <c r="E278" i="2"/>
  <c r="E264" i="2"/>
  <c r="AU7" i="20"/>
  <c r="AC7" i="20"/>
  <c r="AY31" i="9"/>
  <c r="AY50" i="9"/>
  <c r="AY55" i="9"/>
  <c r="AY35" i="9"/>
  <c r="AY37" i="9"/>
  <c r="AY42" i="9"/>
  <c r="AY49" i="9"/>
  <c r="AY63" i="9"/>
  <c r="AY64" i="9"/>
  <c r="E248" i="2"/>
  <c r="E273" i="2"/>
  <c r="E267" i="2"/>
  <c r="AC6" i="21"/>
  <c r="J928" i="17"/>
  <c r="Y236" i="2"/>
  <c r="G236" i="2"/>
  <c r="F198" i="2"/>
  <c r="E173" i="2"/>
  <c r="H87" i="21"/>
  <c r="J361" i="17"/>
  <c r="H30" i="21"/>
  <c r="J833" i="17"/>
  <c r="H59" i="20"/>
  <c r="J101" i="17"/>
  <c r="Y285" i="2"/>
  <c r="G285" i="2"/>
  <c r="F274" i="2"/>
  <c r="Y169" i="2"/>
  <c r="G169" i="2"/>
  <c r="E212" i="2"/>
  <c r="E204" i="2"/>
  <c r="E191" i="2"/>
  <c r="E184" i="2"/>
  <c r="E179" i="2"/>
  <c r="J130" i="17"/>
  <c r="J199" i="17"/>
  <c r="Y247" i="2"/>
  <c r="G247" i="2"/>
  <c r="E236" i="2"/>
  <c r="E206" i="2"/>
  <c r="Y201" i="2"/>
  <c r="G201" i="2"/>
  <c r="E196" i="2"/>
  <c r="E180" i="2"/>
  <c r="E160" i="2"/>
  <c r="E152" i="2"/>
  <c r="AY54" i="9"/>
  <c r="AY44" i="9"/>
  <c r="AY32" i="9"/>
  <c r="E139" i="2"/>
  <c r="E128" i="2"/>
  <c r="E114" i="2"/>
  <c r="E112" i="2"/>
  <c r="AY62" i="9"/>
  <c r="AP60" i="9"/>
  <c r="AY41" i="9"/>
  <c r="AY38" i="9"/>
  <c r="E147" i="2"/>
  <c r="E119" i="2"/>
  <c r="AY53" i="9"/>
  <c r="AY48" i="9"/>
  <c r="AP45" i="9"/>
  <c r="AY40" i="9"/>
  <c r="AY61" i="9"/>
  <c r="AY59" i="9"/>
  <c r="AY57" i="9"/>
  <c r="AY56" i="9"/>
  <c r="AY46" i="9"/>
  <c r="AY33" i="9"/>
  <c r="E100" i="2"/>
  <c r="R20" i="8"/>
  <c r="R59" i="9"/>
  <c r="C17" i="9"/>
  <c r="E71" i="2"/>
  <c r="C51" i="8"/>
  <c r="C68" i="9"/>
  <c r="R49" i="9"/>
  <c r="C42" i="9"/>
  <c r="AY47" i="9"/>
  <c r="AP57" i="8"/>
  <c r="AY60" i="9"/>
  <c r="AY52" i="9"/>
  <c r="AY45" i="9"/>
  <c r="J197" i="17"/>
  <c r="E15" i="2"/>
  <c r="E43" i="2"/>
  <c r="E67" i="2"/>
  <c r="E60" i="2"/>
  <c r="E20" i="2"/>
  <c r="AR87" i="20"/>
  <c r="AG19" i="21"/>
  <c r="AH19" i="21"/>
  <c r="BA45" i="21"/>
  <c r="AR45" i="21"/>
  <c r="AP45" i="21"/>
  <c r="AP29" i="20"/>
  <c r="BA29" i="20"/>
  <c r="AQ29" i="20"/>
  <c r="AR51" i="21"/>
  <c r="AS51" i="21"/>
  <c r="AP51" i="21"/>
  <c r="AQ51" i="21"/>
  <c r="AG22" i="21"/>
  <c r="AH22" i="21"/>
  <c r="AR32" i="21"/>
  <c r="AP32" i="21"/>
  <c r="AS32" i="21"/>
  <c r="BA32" i="21"/>
  <c r="AP86" i="21"/>
  <c r="AT86" i="21"/>
  <c r="AR86" i="21"/>
  <c r="AQ86" i="21"/>
  <c r="AS86" i="21"/>
  <c r="BA43" i="21"/>
  <c r="AP43" i="21"/>
  <c r="AS33" i="21"/>
  <c r="AR33" i="21"/>
  <c r="AT21" i="21"/>
  <c r="AQ21" i="21"/>
  <c r="AP21" i="21"/>
  <c r="Y4" i="24"/>
  <c r="I38" i="24"/>
  <c r="AS20" i="20"/>
  <c r="AQ20" i="20"/>
  <c r="AT20" i="20"/>
  <c r="AQ19" i="20"/>
  <c r="AT19" i="20"/>
  <c r="AR19" i="20"/>
  <c r="AS19" i="20"/>
  <c r="AQ16" i="21"/>
  <c r="AP16" i="21"/>
  <c r="BA65" i="8"/>
  <c r="AQ65" i="8"/>
  <c r="AR65" i="8"/>
  <c r="AQ64" i="8"/>
  <c r="AP64" i="8"/>
  <c r="BA64" i="8"/>
  <c r="AT64" i="8"/>
  <c r="AR64" i="8"/>
  <c r="AR60" i="8"/>
  <c r="AQ60" i="8"/>
  <c r="AP60" i="8"/>
  <c r="AS59" i="8"/>
  <c r="BA59" i="8"/>
  <c r="AT59" i="8"/>
  <c r="AQ59" i="8"/>
  <c r="BA58" i="8"/>
  <c r="AT58" i="8"/>
  <c r="AS58" i="8"/>
  <c r="AS57" i="8"/>
  <c r="AR57" i="8"/>
  <c r="AQ57" i="8"/>
  <c r="AR55" i="8"/>
  <c r="AP55" i="8"/>
  <c r="AT55" i="8"/>
  <c r="AQ43" i="8"/>
  <c r="AS43" i="8"/>
  <c r="AP43" i="8"/>
  <c r="AQ42" i="8"/>
  <c r="BA42" i="8"/>
  <c r="AT42" i="8"/>
  <c r="BA32" i="8"/>
  <c r="AT32" i="8"/>
  <c r="AR32" i="8"/>
  <c r="BA64" i="9"/>
  <c r="AT64" i="9"/>
  <c r="AP64" i="9"/>
  <c r="AR63" i="9"/>
  <c r="AS63" i="9"/>
  <c r="BA63" i="9"/>
  <c r="AT37" i="9"/>
  <c r="AQ37" i="9"/>
  <c r="AR37" i="9"/>
  <c r="AP37" i="9"/>
  <c r="AS37" i="9"/>
  <c r="BA36" i="9"/>
  <c r="AR36" i="9"/>
  <c r="BA32" i="9"/>
  <c r="AQ32" i="9"/>
  <c r="AT31" i="9"/>
  <c r="BA31" i="9"/>
  <c r="AS31" i="9"/>
  <c r="AQ31" i="9"/>
  <c r="AQ72" i="21"/>
  <c r="AR72" i="21"/>
  <c r="AS87" i="20"/>
  <c r="AT72" i="21"/>
  <c r="AI22" i="20"/>
  <c r="AJ22" i="20"/>
  <c r="AS65" i="20"/>
  <c r="AQ65" i="20"/>
  <c r="AT65" i="20"/>
  <c r="AR55" i="20"/>
  <c r="AQ55" i="20"/>
  <c r="BA55" i="20"/>
  <c r="AP55" i="20"/>
  <c r="AP62" i="20"/>
  <c r="AQ62" i="20"/>
  <c r="AA19" i="20"/>
  <c r="Z19" i="20"/>
  <c r="AB19" i="20"/>
  <c r="AT43" i="20"/>
  <c r="AQ43" i="20"/>
  <c r="AS60" i="20"/>
  <c r="AT60" i="20"/>
  <c r="AR60" i="20"/>
  <c r="AP75" i="20"/>
  <c r="AT75" i="20"/>
  <c r="BA75" i="20"/>
  <c r="AQ75" i="20"/>
  <c r="AQ42" i="20"/>
  <c r="AP42" i="20"/>
  <c r="AT67" i="20"/>
  <c r="BA67" i="20"/>
  <c r="AR67" i="20"/>
  <c r="AP44" i="20"/>
  <c r="AS44" i="20"/>
  <c r="AQ48" i="20"/>
  <c r="AS48" i="20"/>
  <c r="AR48" i="20"/>
  <c r="AG19" i="20"/>
  <c r="AH19" i="20"/>
  <c r="AP54" i="21"/>
  <c r="AR54" i="21"/>
  <c r="BA54" i="21"/>
  <c r="AH24" i="21"/>
  <c r="AG24" i="21"/>
  <c r="AT50" i="21"/>
  <c r="AS50" i="21"/>
  <c r="BA50" i="21"/>
  <c r="AQ25" i="21"/>
  <c r="AR25" i="21"/>
  <c r="AS25" i="21"/>
  <c r="AP25" i="21"/>
  <c r="AP40" i="21"/>
  <c r="AQ40" i="21"/>
  <c r="AT40" i="21"/>
  <c r="AS40" i="21"/>
  <c r="AS23" i="8"/>
  <c r="AR23" i="8"/>
  <c r="AQ23" i="8"/>
  <c r="BA23" i="8"/>
  <c r="AP22" i="8"/>
  <c r="AR22" i="8"/>
  <c r="AT22" i="8"/>
  <c r="AS22" i="8"/>
  <c r="BA22" i="8"/>
  <c r="AP19" i="21"/>
  <c r="AR19" i="21"/>
  <c r="AS19" i="21"/>
  <c r="AT19" i="21"/>
  <c r="AT73" i="20"/>
  <c r="AQ73" i="20"/>
  <c r="AS73" i="20"/>
  <c r="AP72" i="21"/>
  <c r="AP87" i="20"/>
  <c r="BA73" i="20"/>
  <c r="AG21" i="21"/>
  <c r="AH21" i="21"/>
  <c r="Z10" i="8"/>
  <c r="AA10" i="8"/>
  <c r="AS29" i="21"/>
  <c r="AR29" i="21"/>
  <c r="BA65" i="21"/>
  <c r="AP65" i="21"/>
  <c r="AS65" i="21"/>
  <c r="AQ65" i="21"/>
  <c r="AJ10" i="8"/>
  <c r="AG10" i="8"/>
  <c r="U10" i="8"/>
  <c r="AV11" i="8"/>
  <c r="AR36" i="21"/>
  <c r="AS51" i="20"/>
  <c r="AQ35" i="20"/>
  <c r="AH20" i="20"/>
  <c r="AP57" i="20"/>
  <c r="AP69" i="20"/>
  <c r="BA69" i="20"/>
  <c r="AS34" i="21"/>
  <c r="AW12" i="20"/>
  <c r="AY12" i="20"/>
  <c r="AQ49" i="8"/>
  <c r="AS49" i="8"/>
  <c r="AT68" i="9"/>
  <c r="AP68" i="9"/>
  <c r="AQ88" i="20"/>
  <c r="AP88" i="20"/>
  <c r="AH23" i="21"/>
  <c r="AG23" i="21"/>
  <c r="AQ13" i="21"/>
  <c r="BA13" i="21"/>
  <c r="AS58" i="21"/>
  <c r="BA58" i="21"/>
  <c r="AB21" i="21"/>
  <c r="AA21" i="21"/>
  <c r="Z21" i="21"/>
  <c r="AP84" i="21"/>
  <c r="AQ84" i="21"/>
  <c r="AS44" i="8"/>
  <c r="AQ44" i="8"/>
  <c r="BA51" i="9"/>
  <c r="AR51" i="9"/>
  <c r="AW9" i="20"/>
  <c r="AW16" i="20"/>
  <c r="AY16" i="20"/>
  <c r="BA28" i="20"/>
  <c r="AR28" i="20"/>
  <c r="AS28" i="20"/>
  <c r="AP28" i="20"/>
  <c r="AT28" i="20"/>
  <c r="AQ28" i="20"/>
  <c r="AQ56" i="20"/>
  <c r="AP56" i="20"/>
  <c r="AT56" i="20"/>
  <c r="AS56" i="20"/>
  <c r="AA10" i="21"/>
  <c r="Z10" i="21"/>
  <c r="AB10" i="21"/>
  <c r="AP68" i="20"/>
  <c r="AT68" i="20"/>
  <c r="BA68" i="20"/>
  <c r="AS68" i="20"/>
  <c r="AQ68" i="20"/>
  <c r="AR68" i="20"/>
  <c r="BA39" i="20"/>
  <c r="AQ39" i="20"/>
  <c r="AP39" i="20"/>
  <c r="AT39" i="20"/>
  <c r="AS39" i="20"/>
  <c r="AR39" i="20"/>
  <c r="BA32" i="20"/>
  <c r="AR32" i="20"/>
  <c r="AP32" i="20"/>
  <c r="AS32" i="20"/>
  <c r="AT32" i="20"/>
  <c r="AQ32" i="20"/>
  <c r="Z9" i="8"/>
  <c r="AB9" i="8"/>
  <c r="AA9" i="8"/>
  <c r="AT83" i="20"/>
  <c r="AR83" i="20"/>
  <c r="AP83" i="20"/>
  <c r="AS83" i="20"/>
  <c r="AQ83" i="20"/>
  <c r="BA83" i="20"/>
  <c r="AR84" i="20"/>
  <c r="AT84" i="20"/>
  <c r="AP84" i="20"/>
  <c r="AQ84" i="20"/>
  <c r="AS84" i="20"/>
  <c r="BA65" i="20"/>
  <c r="AP37" i="20"/>
  <c r="AT62" i="20"/>
  <c r="AG14" i="20"/>
  <c r="AK14" i="20"/>
  <c r="AP36" i="20"/>
  <c r="AA24" i="20"/>
  <c r="AW17" i="20"/>
  <c r="AY17" i="20"/>
  <c r="BA47" i="20"/>
  <c r="AQ46" i="21"/>
  <c r="AS46" i="21"/>
  <c r="AR50" i="21"/>
  <c r="AP50" i="21"/>
  <c r="AQ50" i="21"/>
  <c r="AQ40" i="20"/>
  <c r="AT40" i="20"/>
  <c r="AS62" i="20"/>
  <c r="AA22" i="20"/>
  <c r="Z22" i="20"/>
  <c r="AH11" i="8"/>
  <c r="AI11" i="8"/>
  <c r="AT48" i="20"/>
  <c r="AR24" i="21"/>
  <c r="AQ24" i="21"/>
  <c r="AQ31" i="21"/>
  <c r="AP31" i="21"/>
  <c r="AG12" i="21"/>
  <c r="AK12" i="21"/>
  <c r="AT12" i="20"/>
  <c r="AP12" i="20"/>
  <c r="AT42" i="20"/>
  <c r="AR42" i="20"/>
  <c r="AI21" i="21"/>
  <c r="AR58" i="21"/>
  <c r="AP58" i="21"/>
  <c r="AN9" i="8"/>
  <c r="AO9" i="8"/>
  <c r="AN11" i="8"/>
  <c r="AO11" i="8"/>
  <c r="AS11" i="8"/>
  <c r="AA11" i="9"/>
  <c r="Z11" i="9"/>
  <c r="AY36" i="20"/>
  <c r="AY41" i="20"/>
  <c r="AY39" i="20"/>
  <c r="AY33" i="20"/>
  <c r="AY38" i="20"/>
  <c r="AY70" i="20"/>
  <c r="AY51" i="20"/>
  <c r="AY79" i="20"/>
  <c r="AY76" i="20"/>
  <c r="AY63" i="20"/>
  <c r="AY25" i="20"/>
  <c r="AY43" i="20"/>
  <c r="AY56" i="20"/>
  <c r="AY46" i="20"/>
  <c r="AY48" i="20"/>
  <c r="AY28" i="20"/>
  <c r="AY77" i="20"/>
  <c r="AY78" i="20"/>
  <c r="AY21" i="20"/>
  <c r="AY35" i="20"/>
  <c r="AY27" i="20"/>
  <c r="AY82" i="20"/>
  <c r="AY67" i="20"/>
  <c r="AY32" i="20"/>
  <c r="AY40" i="20"/>
  <c r="AY14" i="20"/>
  <c r="AY66" i="20"/>
  <c r="AY23" i="20"/>
  <c r="AY44" i="20"/>
  <c r="AY54" i="20"/>
  <c r="AY65" i="20"/>
  <c r="AY72" i="20"/>
  <c r="AY31" i="20"/>
  <c r="AY61" i="20"/>
  <c r="AY75" i="20"/>
  <c r="AY26" i="20"/>
  <c r="AY62" i="20"/>
  <c r="AY69" i="20"/>
  <c r="AY64" i="20"/>
  <c r="AY83" i="20"/>
  <c r="AY50" i="20"/>
  <c r="AY71" i="20"/>
  <c r="AY58" i="20"/>
  <c r="AY74" i="20"/>
  <c r="AY60" i="20"/>
  <c r="AY29" i="20"/>
  <c r="AY45" i="20"/>
  <c r="AY9" i="20"/>
  <c r="BA78" i="21"/>
  <c r="AR78" i="21"/>
  <c r="AS78" i="21"/>
  <c r="AT78" i="21"/>
  <c r="AQ78" i="21"/>
  <c r="AP78" i="21"/>
  <c r="AT69" i="21"/>
  <c r="AQ69" i="21"/>
  <c r="AS69" i="21"/>
  <c r="BA69" i="21"/>
  <c r="AP69" i="21"/>
  <c r="AR69" i="21"/>
  <c r="AA12" i="8"/>
  <c r="AB12" i="8"/>
  <c r="Z12" i="8"/>
  <c r="AP28" i="8"/>
  <c r="AR28" i="8"/>
  <c r="AQ28" i="8"/>
  <c r="AS28" i="8"/>
  <c r="BA28" i="8"/>
  <c r="AT28" i="8"/>
  <c r="AT21" i="8"/>
  <c r="AQ21" i="8"/>
  <c r="AR21" i="8"/>
  <c r="AS21" i="8"/>
  <c r="BA21" i="8"/>
  <c r="AP21" i="8"/>
  <c r="Z19" i="21"/>
  <c r="AB19" i="21"/>
  <c r="AA19" i="21"/>
  <c r="AR66" i="21"/>
  <c r="AQ66" i="21"/>
  <c r="BA66" i="21"/>
  <c r="AP66" i="21"/>
  <c r="AS66" i="21"/>
  <c r="AT66" i="21"/>
  <c r="BA35" i="21"/>
  <c r="AP35" i="21"/>
  <c r="AT35" i="21"/>
  <c r="AQ35" i="21"/>
  <c r="AS35" i="21"/>
  <c r="AR35" i="21"/>
  <c r="Z12" i="21"/>
  <c r="AB12" i="21"/>
  <c r="AA12" i="21"/>
  <c r="AA9" i="21"/>
  <c r="AB9" i="21"/>
  <c r="Z9" i="21"/>
  <c r="AP22" i="21"/>
  <c r="AS22" i="21"/>
  <c r="AT22" i="21"/>
  <c r="AQ22" i="21"/>
  <c r="BA22" i="21"/>
  <c r="AR22" i="21"/>
  <c r="AQ30" i="21"/>
  <c r="AS30" i="21"/>
  <c r="AT30" i="21"/>
  <c r="BA30" i="21"/>
  <c r="AP30" i="21"/>
  <c r="AR30" i="21"/>
  <c r="AY37" i="20"/>
  <c r="AY53" i="20"/>
  <c r="AP83" i="21"/>
  <c r="AS83" i="21"/>
  <c r="BA83" i="21"/>
  <c r="AT83" i="21"/>
  <c r="AQ83" i="21"/>
  <c r="AR83" i="21"/>
  <c r="AQ76" i="21"/>
  <c r="AR76" i="21"/>
  <c r="AT76" i="21"/>
  <c r="BA76" i="21"/>
  <c r="AS76" i="21"/>
  <c r="AP76" i="21"/>
  <c r="AR19" i="8"/>
  <c r="BA19" i="8"/>
  <c r="AT19" i="8"/>
  <c r="AQ19" i="8"/>
  <c r="AS19" i="8"/>
  <c r="AP19" i="8"/>
  <c r="AT37" i="21"/>
  <c r="BA37" i="21"/>
  <c r="AS37" i="21"/>
  <c r="AP37" i="21"/>
  <c r="AR37" i="21"/>
  <c r="AQ37" i="21"/>
  <c r="AR28" i="21"/>
  <c r="AS28" i="21"/>
  <c r="AQ28" i="21"/>
  <c r="AT28" i="21"/>
  <c r="AP28" i="21"/>
  <c r="BA28" i="21"/>
  <c r="BA47" i="21"/>
  <c r="AT47" i="21"/>
  <c r="AQ47" i="21"/>
  <c r="AP47" i="21"/>
  <c r="AS47" i="21"/>
  <c r="AR47" i="21"/>
  <c r="AQ38" i="21"/>
  <c r="AS38" i="21"/>
  <c r="AT38" i="21"/>
  <c r="AR38" i="21"/>
  <c r="BA38" i="21"/>
  <c r="AP38" i="21"/>
  <c r="AA14" i="21"/>
  <c r="Z14" i="21"/>
  <c r="AB14" i="21"/>
  <c r="AB23" i="21"/>
  <c r="AA23" i="21"/>
  <c r="Z23" i="21"/>
  <c r="AY24" i="20"/>
  <c r="AY34" i="20"/>
  <c r="AR36" i="20"/>
  <c r="AW19" i="20"/>
  <c r="AY19" i="20"/>
  <c r="AY68" i="20"/>
  <c r="AY49" i="20"/>
  <c r="AY73" i="20"/>
  <c r="AI20" i="21"/>
  <c r="AT34" i="21"/>
  <c r="AP34" i="21"/>
  <c r="T24" i="24"/>
  <c r="W24" i="24"/>
  <c r="U24" i="24"/>
  <c r="X24" i="24"/>
  <c r="AU23" i="9"/>
  <c r="AW23" i="9"/>
  <c r="AY23" i="9"/>
  <c r="AN30" i="9"/>
  <c r="AO30" i="9"/>
  <c r="AN21" i="9"/>
  <c r="AO21" i="9"/>
  <c r="AN14" i="9"/>
  <c r="AO14" i="9"/>
  <c r="BA14" i="9"/>
  <c r="AU14" i="9"/>
  <c r="AW14" i="9"/>
  <c r="AY14" i="9"/>
  <c r="AU15" i="9"/>
  <c r="AW15" i="9"/>
  <c r="AY15" i="9"/>
  <c r="BB15" i="8"/>
  <c r="BC15" i="8"/>
  <c r="BB10" i="8"/>
  <c r="BC10" i="8"/>
  <c r="BB13" i="8"/>
  <c r="BC13" i="8"/>
  <c r="BB12" i="8"/>
  <c r="BC12" i="8"/>
  <c r="BB11" i="8"/>
  <c r="BC11" i="8"/>
  <c r="BB17" i="8"/>
  <c r="BC17" i="8"/>
  <c r="BB19" i="8"/>
  <c r="BC19" i="8"/>
  <c r="BB16" i="8"/>
  <c r="BC16" i="8"/>
  <c r="BB14" i="8"/>
  <c r="BC14" i="8"/>
  <c r="AY59" i="20"/>
  <c r="AY55" i="20"/>
  <c r="AC9" i="9"/>
  <c r="AD9" i="9"/>
  <c r="AY36" i="9"/>
  <c r="E296" i="2"/>
  <c r="E293" i="2"/>
  <c r="E288" i="2"/>
  <c r="E283" i="2"/>
  <c r="E269" i="2"/>
  <c r="E257" i="2"/>
  <c r="E253" i="2"/>
  <c r="E241" i="2"/>
  <c r="E239" i="2"/>
  <c r="E231" i="2"/>
  <c r="E202" i="2"/>
  <c r="E187" i="2"/>
  <c r="Q7" i="22"/>
  <c r="Q28" i="22"/>
  <c r="Q18" i="22"/>
  <c r="Q11" i="22"/>
  <c r="Y289" i="2"/>
  <c r="G289" i="2"/>
  <c r="F280" i="2"/>
  <c r="Y279" i="2"/>
  <c r="G279" i="2"/>
  <c r="F275" i="2"/>
  <c r="Y260" i="2"/>
  <c r="G260" i="2"/>
  <c r="Y257" i="2"/>
  <c r="G257" i="2"/>
  <c r="Y211" i="2"/>
  <c r="G211" i="2"/>
  <c r="F204" i="2"/>
  <c r="Y203" i="2"/>
  <c r="G203" i="2"/>
  <c r="F193" i="2"/>
  <c r="E181" i="2"/>
  <c r="E178" i="2"/>
  <c r="E177" i="2"/>
  <c r="E176" i="2"/>
  <c r="E171" i="2"/>
  <c r="E169" i="2"/>
  <c r="E155" i="2"/>
  <c r="E145" i="2"/>
  <c r="E143" i="2"/>
  <c r="E134" i="2"/>
  <c r="E110" i="2"/>
  <c r="R42" i="8"/>
  <c r="C34" i="8"/>
  <c r="R26" i="8"/>
  <c r="C33" i="9"/>
  <c r="R17" i="9"/>
  <c r="R41" i="9"/>
  <c r="C75" i="21"/>
  <c r="R74" i="21"/>
  <c r="R67" i="21"/>
  <c r="R58" i="21"/>
  <c r="AR14" i="9"/>
  <c r="Z9" i="9"/>
  <c r="AA9" i="9"/>
  <c r="AB9" i="9"/>
  <c r="Z10" i="9"/>
  <c r="AP16" i="9"/>
  <c r="AQ16" i="9"/>
  <c r="AR16" i="9"/>
  <c r="BA16" i="9"/>
  <c r="AT16" i="9"/>
  <c r="AS16" i="9"/>
  <c r="AY52" i="8"/>
  <c r="AB12" i="9"/>
  <c r="AA12" i="9"/>
  <c r="Z12" i="9"/>
  <c r="AY42" i="8"/>
  <c r="AY43" i="8"/>
  <c r="AY59" i="8"/>
  <c r="AY30" i="8"/>
  <c r="AY28" i="8"/>
  <c r="AY49" i="8"/>
  <c r="AY60" i="8"/>
  <c r="AY29" i="8"/>
  <c r="AY40" i="8"/>
  <c r="AY48" i="8"/>
  <c r="AY62" i="8"/>
  <c r="AY22" i="8"/>
  <c r="AY41" i="8"/>
  <c r="AY21" i="8"/>
  <c r="AY56" i="8"/>
  <c r="AY47" i="8"/>
  <c r="AY26" i="8"/>
  <c r="AS14" i="9"/>
  <c r="AY46" i="8"/>
  <c r="AY45" i="8"/>
  <c r="AY33" i="8"/>
  <c r="AY50" i="8"/>
  <c r="AY24" i="8"/>
  <c r="AY38" i="8"/>
  <c r="AY58" i="8"/>
  <c r="AY63" i="8"/>
  <c r="AY32" i="8"/>
  <c r="AY53" i="8"/>
  <c r="AF33" i="24"/>
  <c r="AI31" i="24"/>
  <c r="AF31" i="24"/>
  <c r="AF23" i="24"/>
  <c r="AL15" i="24"/>
  <c r="AF35" i="24"/>
  <c r="AK29" i="24"/>
  <c r="T34" i="24"/>
  <c r="AN34" i="24"/>
  <c r="W34" i="24"/>
  <c r="W33" i="24"/>
  <c r="X33" i="24"/>
  <c r="V33" i="24"/>
  <c r="AI27" i="24"/>
  <c r="AF27" i="24"/>
  <c r="AL27" i="24"/>
  <c r="T16" i="24"/>
  <c r="AN16" i="24"/>
  <c r="W16" i="24"/>
  <c r="AN28" i="24"/>
  <c r="T28" i="24"/>
  <c r="W28" i="24"/>
  <c r="U27" i="24"/>
  <c r="W27" i="24"/>
  <c r="T27" i="24"/>
  <c r="AJ28" i="24"/>
  <c r="AI28" i="24"/>
  <c r="AF28" i="24"/>
  <c r="AK28" i="24"/>
  <c r="AR33" i="20"/>
  <c r="AT33" i="20"/>
  <c r="AR47" i="20"/>
  <c r="AT47" i="20"/>
  <c r="AY25" i="8"/>
  <c r="AY37" i="8"/>
  <c r="AY57" i="8"/>
  <c r="AY23" i="8"/>
  <c r="AY51" i="8"/>
  <c r="AY64" i="8"/>
  <c r="AY54" i="8"/>
  <c r="AY34" i="8"/>
  <c r="AY36" i="8"/>
  <c r="AY27" i="8"/>
  <c r="AY61" i="8"/>
  <c r="AI26" i="24"/>
  <c r="AF26" i="24"/>
  <c r="BA16" i="8"/>
  <c r="AT16" i="8"/>
  <c r="AR16" i="8"/>
  <c r="BA42" i="21"/>
  <c r="AQ42" i="21"/>
  <c r="W21" i="24"/>
  <c r="U21" i="24"/>
  <c r="AN21" i="24"/>
  <c r="V29" i="24"/>
  <c r="AN29" i="24"/>
  <c r="T29" i="24"/>
  <c r="AL30" i="24"/>
  <c r="AJ30" i="24"/>
  <c r="AL17" i="24"/>
  <c r="W31" i="24"/>
  <c r="U31" i="24"/>
  <c r="X31" i="24"/>
  <c r="AT39" i="21"/>
  <c r="AQ39" i="21"/>
  <c r="AR55" i="21"/>
  <c r="AT55" i="21"/>
  <c r="AS55" i="21"/>
  <c r="AP55" i="21"/>
  <c r="AF17" i="24"/>
  <c r="AF15" i="24"/>
  <c r="AP20" i="8"/>
  <c r="AQ20" i="8"/>
  <c r="BA20" i="8"/>
  <c r="V30" i="24"/>
  <c r="U30" i="24"/>
  <c r="W30" i="24"/>
  <c r="X15" i="24"/>
  <c r="T15" i="24"/>
  <c r="U15" i="24"/>
  <c r="AK24" i="24"/>
  <c r="AJ24" i="24"/>
  <c r="AI24" i="24"/>
  <c r="AL29" i="24"/>
  <c r="AI29" i="24"/>
  <c r="AI34" i="24"/>
  <c r="AF34" i="24"/>
  <c r="AJ34" i="24"/>
  <c r="AM34" i="24"/>
  <c r="AK34" i="24"/>
  <c r="AQ69" i="20"/>
  <c r="AS69" i="20"/>
  <c r="AR69" i="20"/>
  <c r="AQ85" i="21"/>
  <c r="AY39" i="8"/>
  <c r="AY31" i="8"/>
  <c r="AY44" i="8"/>
  <c r="AF30" i="24"/>
  <c r="AL24" i="24"/>
  <c r="AN22" i="9"/>
  <c r="AO22" i="9"/>
  <c r="AN26" i="9"/>
  <c r="AO26" i="9"/>
  <c r="AN15" i="9"/>
  <c r="AO15" i="9"/>
  <c r="S17" i="9"/>
  <c r="AJ19" i="24"/>
  <c r="AI19" i="24"/>
  <c r="I41" i="24"/>
  <c r="A41" i="24"/>
  <c r="AL22" i="24"/>
  <c r="AK22" i="24"/>
  <c r="AF22" i="24"/>
  <c r="W25" i="24"/>
  <c r="T25" i="24"/>
  <c r="U25" i="24"/>
  <c r="AR37" i="20"/>
  <c r="AT37" i="20"/>
  <c r="AS37" i="20"/>
  <c r="BA53" i="20"/>
  <c r="AR53" i="20"/>
  <c r="AI12" i="20"/>
  <c r="AJ12" i="20"/>
  <c r="AQ74" i="20"/>
  <c r="AR74" i="20"/>
  <c r="AY83" i="21"/>
  <c r="AY36" i="21"/>
  <c r="AY61" i="21"/>
  <c r="AY79" i="21"/>
  <c r="AY67" i="21"/>
  <c r="AY65" i="21"/>
  <c r="AY72" i="21"/>
  <c r="AY70" i="21"/>
  <c r="AY75" i="21"/>
  <c r="AY63" i="21"/>
  <c r="AY37" i="21"/>
  <c r="AY71" i="21"/>
  <c r="E281" i="2"/>
  <c r="E259" i="2"/>
  <c r="Q24" i="22"/>
  <c r="Q15" i="22"/>
  <c r="Q30" i="22"/>
  <c r="AN45" i="20"/>
  <c r="AO45" i="20"/>
  <c r="AN66" i="20"/>
  <c r="AO66" i="20"/>
  <c r="AS66" i="20"/>
  <c r="AU22" i="20"/>
  <c r="AW22" i="20"/>
  <c r="AY22" i="20"/>
  <c r="AX18" i="20"/>
  <c r="AX29" i="20"/>
  <c r="AU30" i="20"/>
  <c r="AW30" i="20"/>
  <c r="AY30" i="20"/>
  <c r="AU84" i="20"/>
  <c r="Q25" i="22"/>
  <c r="E280" i="2"/>
  <c r="E276" i="2"/>
  <c r="E263" i="2"/>
  <c r="E295" i="2"/>
  <c r="E275" i="2"/>
  <c r="E234" i="2"/>
  <c r="E186" i="2"/>
  <c r="Y259" i="2"/>
  <c r="G259" i="2"/>
  <c r="Y281" i="2"/>
  <c r="G281" i="2"/>
  <c r="F277" i="2"/>
  <c r="F276" i="2"/>
  <c r="E151" i="2"/>
  <c r="R57" i="8"/>
  <c r="R19" i="8"/>
  <c r="R26" i="9"/>
  <c r="R19" i="9"/>
  <c r="E87" i="2"/>
  <c r="E49" i="2"/>
  <c r="E53" i="2"/>
  <c r="E93" i="2"/>
  <c r="E34" i="2"/>
  <c r="E54" i="2"/>
  <c r="AF19" i="24"/>
  <c r="AF29" i="24"/>
  <c r="AC14" i="24"/>
  <c r="AG12" i="24"/>
  <c r="R14" i="24"/>
  <c r="S14" i="24"/>
  <c r="AE13" i="24"/>
  <c r="Z14" i="24"/>
  <c r="R12" i="24"/>
  <c r="S12" i="24"/>
  <c r="AH12" i="24"/>
  <c r="R7" i="24"/>
  <c r="S7" i="24"/>
  <c r="R10" i="24"/>
  <c r="S10" i="24"/>
  <c r="Z12" i="24"/>
  <c r="AA10" i="24"/>
  <c r="Y9" i="24"/>
  <c r="Z10" i="24"/>
  <c r="AE9" i="24"/>
  <c r="AB7" i="24"/>
  <c r="Z11" i="24"/>
  <c r="Z8" i="24"/>
  <c r="AE11" i="24"/>
  <c r="R8" i="24"/>
  <c r="S8" i="24"/>
  <c r="Y7" i="24"/>
  <c r="AB12" i="24"/>
  <c r="AC12" i="24"/>
  <c r="AC9" i="24"/>
  <c r="AB10" i="24"/>
  <c r="Z7" i="24"/>
  <c r="AC7" i="24"/>
  <c r="AD11" i="24"/>
  <c r="AH13" i="24"/>
  <c r="AH9" i="24"/>
  <c r="AE7" i="24"/>
  <c r="AG14" i="24"/>
  <c r="R9" i="24"/>
  <c r="S9" i="24"/>
  <c r="AH11" i="24"/>
  <c r="Y13" i="24"/>
  <c r="AH8" i="24"/>
  <c r="AD7" i="24"/>
  <c r="AB11" i="24"/>
  <c r="AB9" i="24"/>
  <c r="AA7" i="24"/>
  <c r="AC10" i="24"/>
  <c r="AH14" i="24"/>
  <c r="Z9" i="24"/>
  <c r="AG13" i="24"/>
  <c r="AB14" i="24"/>
  <c r="Y12" i="24"/>
  <c r="AH7" i="24"/>
  <c r="Y10" i="24"/>
  <c r="AE8" i="24"/>
  <c r="R13" i="24"/>
  <c r="S13" i="24"/>
  <c r="AG8" i="24"/>
  <c r="AE12" i="24"/>
  <c r="AA12" i="24"/>
  <c r="AA13" i="24"/>
  <c r="AE10" i="24"/>
  <c r="AD13" i="24"/>
  <c r="R11" i="24"/>
  <c r="S11" i="24"/>
  <c r="AC13" i="24"/>
  <c r="AA9" i="24"/>
  <c r="AC11" i="24"/>
  <c r="AB13" i="24"/>
  <c r="AB8" i="24"/>
  <c r="AG11" i="24"/>
  <c r="AD14" i="24"/>
  <c r="Z13" i="24"/>
  <c r="AC8" i="24"/>
  <c r="AD8" i="24"/>
  <c r="Y11" i="24"/>
  <c r="AA11" i="24"/>
  <c r="AE14" i="24"/>
  <c r="AG10" i="24"/>
  <c r="AA14" i="24"/>
  <c r="AH10" i="24"/>
  <c r="AD12" i="24"/>
  <c r="Y14" i="24"/>
  <c r="Y8" i="24"/>
  <c r="AG9" i="24"/>
  <c r="AA8" i="24"/>
  <c r="AG7" i="24"/>
  <c r="AD9" i="24"/>
  <c r="AD10" i="24"/>
  <c r="AF24" i="24"/>
  <c r="AI14" i="24"/>
  <c r="AL14" i="24"/>
  <c r="AM14" i="24"/>
  <c r="AK14" i="24"/>
  <c r="AJ14" i="24"/>
  <c r="AL13" i="24"/>
  <c r="AI13" i="24"/>
  <c r="AJ13" i="24"/>
  <c r="AK13" i="24"/>
  <c r="AM13" i="24"/>
  <c r="T12" i="24"/>
  <c r="U12" i="24"/>
  <c r="X12" i="24"/>
  <c r="V12" i="24"/>
  <c r="W12" i="24"/>
  <c r="AN12" i="24"/>
  <c r="AK10" i="24"/>
  <c r="AL10" i="24"/>
  <c r="AJ10" i="24"/>
  <c r="AI10" i="24"/>
  <c r="AF10" i="24"/>
  <c r="AM10" i="24"/>
  <c r="X8" i="24"/>
  <c r="W8" i="24"/>
  <c r="V8" i="24"/>
  <c r="U8" i="24"/>
  <c r="T8" i="24"/>
  <c r="AN8" i="24"/>
  <c r="AN14" i="24"/>
  <c r="W14" i="24"/>
  <c r="V14" i="24"/>
  <c r="T14" i="24"/>
  <c r="X14" i="24"/>
  <c r="U14" i="24"/>
  <c r="V13" i="24"/>
  <c r="AN13" i="24"/>
  <c r="W13" i="24"/>
  <c r="U13" i="24"/>
  <c r="X13" i="24"/>
  <c r="T13" i="24"/>
  <c r="AI12" i="24"/>
  <c r="AF12" i="24"/>
  <c r="AK12" i="24"/>
  <c r="AL12" i="24"/>
  <c r="AJ12" i="24"/>
  <c r="AM12" i="24"/>
  <c r="U10" i="24"/>
  <c r="W10" i="24"/>
  <c r="V10" i="24"/>
  <c r="X10" i="24"/>
  <c r="T10" i="24"/>
  <c r="AN10" i="24"/>
  <c r="AM8" i="24"/>
  <c r="AK8" i="24"/>
  <c r="AL8" i="24"/>
  <c r="AJ8" i="24"/>
  <c r="AI8" i="24"/>
  <c r="AK11" i="24"/>
  <c r="AJ11" i="24"/>
  <c r="AL11" i="24"/>
  <c r="AI11" i="24"/>
  <c r="AM11" i="24"/>
  <c r="T11" i="24"/>
  <c r="V11" i="24"/>
  <c r="W11" i="24"/>
  <c r="X11" i="24"/>
  <c r="AN11" i="24"/>
  <c r="U11" i="24"/>
  <c r="U9" i="24"/>
  <c r="V9" i="24"/>
  <c r="X9" i="24"/>
  <c r="W9" i="24"/>
  <c r="T9" i="24"/>
  <c r="AN9" i="24"/>
  <c r="AI7" i="24"/>
  <c r="AJ7" i="24"/>
  <c r="AL7" i="24"/>
  <c r="AK7" i="24"/>
  <c r="AM7" i="24"/>
  <c r="AI9" i="24"/>
  <c r="AK9" i="24"/>
  <c r="AL9" i="24"/>
  <c r="AM9" i="24"/>
  <c r="AJ9" i="24"/>
  <c r="T7" i="24"/>
  <c r="U7" i="24"/>
  <c r="AN7" i="24"/>
  <c r="X7" i="24"/>
  <c r="W7" i="24"/>
  <c r="V7" i="24"/>
  <c r="AF11" i="24"/>
  <c r="AF8" i="24"/>
  <c r="AF13" i="24"/>
  <c r="AF9" i="24"/>
  <c r="AF7" i="24"/>
  <c r="AF14" i="24"/>
  <c r="AS64" i="21"/>
  <c r="AQ64" i="21"/>
  <c r="BA64" i="21"/>
  <c r="AT64" i="21"/>
  <c r="AQ9" i="20"/>
  <c r="AR9" i="20"/>
  <c r="AS9" i="20"/>
  <c r="BA9" i="20"/>
  <c r="AT9" i="20"/>
  <c r="AP9" i="20"/>
  <c r="AS85" i="20"/>
  <c r="AR85" i="20"/>
  <c r="AQ85" i="20"/>
  <c r="AA10" i="20"/>
  <c r="Z10" i="20"/>
  <c r="AB10" i="20"/>
  <c r="AT20" i="21"/>
  <c r="AR20" i="21"/>
  <c r="AQ20" i="21"/>
  <c r="BA20" i="21"/>
  <c r="AP20" i="21"/>
  <c r="AS20" i="21"/>
  <c r="AQ56" i="8"/>
  <c r="AT56" i="8"/>
  <c r="BA56" i="8"/>
  <c r="AS56" i="8"/>
  <c r="AP56" i="8"/>
  <c r="AR56" i="8"/>
  <c r="AB13" i="20"/>
  <c r="Z13" i="20"/>
  <c r="AA13" i="20"/>
  <c r="AQ52" i="9"/>
  <c r="AT52" i="9"/>
  <c r="AP52" i="9"/>
  <c r="AS52" i="9"/>
  <c r="AR52" i="9"/>
  <c r="BA52" i="9"/>
  <c r="AR35" i="9"/>
  <c r="AS35" i="9"/>
  <c r="AT35" i="9"/>
  <c r="AQ35" i="9"/>
  <c r="BA35" i="9"/>
  <c r="AP35" i="9"/>
  <c r="AP63" i="20"/>
  <c r="AR63" i="20"/>
  <c r="AS63" i="20"/>
  <c r="BA63" i="20"/>
  <c r="AQ63" i="20"/>
  <c r="AT63" i="20"/>
  <c r="AT11" i="21"/>
  <c r="AR11" i="21"/>
  <c r="BA11" i="21"/>
  <c r="AP11" i="21"/>
  <c r="AS11" i="21"/>
  <c r="AQ11" i="21"/>
  <c r="AQ36" i="8"/>
  <c r="AS36" i="8"/>
  <c r="AR36" i="8"/>
  <c r="AT36" i="8"/>
  <c r="BA36" i="8"/>
  <c r="AP36" i="8"/>
  <c r="AR40" i="9"/>
  <c r="AS40" i="9"/>
  <c r="BA40" i="9"/>
  <c r="AT40" i="9"/>
  <c r="AP40" i="9"/>
  <c r="AQ40" i="9"/>
  <c r="AA22" i="21"/>
  <c r="AB22" i="21"/>
  <c r="Z22" i="21"/>
  <c r="AR37" i="8"/>
  <c r="AS37" i="8"/>
  <c r="AQ37" i="8"/>
  <c r="BA37" i="8"/>
  <c r="AT37" i="8"/>
  <c r="AP37" i="8"/>
  <c r="AA10" i="9"/>
  <c r="AK19" i="20"/>
  <c r="AP14" i="9"/>
  <c r="AQ14" i="9"/>
  <c r="AU10" i="8"/>
  <c r="AW10" i="8"/>
  <c r="AY10" i="8"/>
  <c r="AN10" i="8"/>
  <c r="AO10" i="8"/>
  <c r="AP10" i="8"/>
  <c r="AV12" i="8"/>
  <c r="AT16" i="20"/>
  <c r="AH22" i="20"/>
  <c r="AK20" i="20"/>
  <c r="U12" i="9"/>
  <c r="AJ12" i="9"/>
  <c r="AH12" i="9"/>
  <c r="AG12" i="9"/>
  <c r="AP26" i="9"/>
  <c r="AT26" i="9"/>
  <c r="BA80" i="20"/>
  <c r="AP80" i="20"/>
  <c r="AR80" i="20"/>
  <c r="AT80" i="20"/>
  <c r="AS80" i="20"/>
  <c r="AQ80" i="20"/>
  <c r="AT78" i="20"/>
  <c r="AR78" i="20"/>
  <c r="AS78" i="20"/>
  <c r="BA78" i="20"/>
  <c r="AP78" i="20"/>
  <c r="AQ71" i="21"/>
  <c r="BA71" i="21"/>
  <c r="AP71" i="21"/>
  <c r="AR71" i="21"/>
  <c r="AS65" i="8"/>
  <c r="AT65" i="8"/>
  <c r="AP65" i="8"/>
  <c r="AP63" i="8"/>
  <c r="AT63" i="8"/>
  <c r="AR63" i="8"/>
  <c r="AS63" i="8"/>
  <c r="BA63" i="8"/>
  <c r="AQ63" i="8"/>
  <c r="BA60" i="8"/>
  <c r="AT60" i="8"/>
  <c r="AS60" i="8"/>
  <c r="AP58" i="8"/>
  <c r="AQ58" i="8"/>
  <c r="AR58" i="8"/>
  <c r="AS61" i="9"/>
  <c r="AP61" i="9"/>
  <c r="AT61" i="9"/>
  <c r="AQ61" i="9"/>
  <c r="AR61" i="9"/>
  <c r="BA61" i="9"/>
  <c r="BA10" i="8"/>
  <c r="AT14" i="9"/>
  <c r="AT10" i="8"/>
  <c r="BA39" i="21"/>
  <c r="AR39" i="21"/>
  <c r="AP39" i="21"/>
  <c r="AS39" i="21"/>
  <c r="AT44" i="20"/>
  <c r="AQ44" i="20"/>
  <c r="BA44" i="20"/>
  <c r="AR44" i="20"/>
  <c r="BA36" i="21"/>
  <c r="AS36" i="21"/>
  <c r="AP36" i="21"/>
  <c r="AT36" i="21"/>
  <c r="AP48" i="8"/>
  <c r="AT48" i="8"/>
  <c r="AQ48" i="8"/>
  <c r="AR48" i="8"/>
  <c r="BA46" i="8"/>
  <c r="AT46" i="8"/>
  <c r="AP46" i="8"/>
  <c r="AS46" i="8"/>
  <c r="AR43" i="8"/>
  <c r="BA43" i="8"/>
  <c r="AT43" i="8"/>
  <c r="BA39" i="8"/>
  <c r="AP39" i="8"/>
  <c r="AQ39" i="8"/>
  <c r="AR39" i="8"/>
  <c r="AT66" i="20"/>
  <c r="AK10" i="8"/>
  <c r="AR56" i="20"/>
  <c r="BA56" i="20"/>
  <c r="AR88" i="20"/>
  <c r="AT88" i="20"/>
  <c r="BA26" i="20"/>
  <c r="AR26" i="20"/>
  <c r="AT26" i="20"/>
  <c r="AQ26" i="20"/>
  <c r="AS26" i="20"/>
  <c r="AQ65" i="9"/>
  <c r="AS65" i="9"/>
  <c r="BA65" i="9"/>
  <c r="AP65" i="9"/>
  <c r="AS64" i="9"/>
  <c r="AQ64" i="9"/>
  <c r="AR64" i="9"/>
  <c r="AQ63" i="9"/>
  <c r="AT63" i="9"/>
  <c r="AP63" i="9"/>
  <c r="AT47" i="9"/>
  <c r="AP47" i="9"/>
  <c r="AQ47" i="9"/>
  <c r="BA47" i="9"/>
  <c r="AS47" i="9"/>
  <c r="AR47" i="9"/>
  <c r="AQ44" i="9"/>
  <c r="AS44" i="9"/>
  <c r="AR44" i="9"/>
  <c r="AT44" i="9"/>
  <c r="BA44" i="9"/>
  <c r="AP44" i="9"/>
  <c r="AT32" i="9"/>
  <c r="AS32" i="9"/>
  <c r="AR32" i="9"/>
  <c r="AP32" i="9"/>
  <c r="AK24" i="21"/>
  <c r="AS16" i="20"/>
  <c r="AP89" i="20"/>
  <c r="AS18" i="20"/>
  <c r="AH21" i="20"/>
  <c r="AP64" i="20"/>
  <c r="AI11" i="20"/>
  <c r="AK11" i="20"/>
  <c r="AG20" i="21"/>
  <c r="AK20" i="21"/>
  <c r="AJ13" i="21"/>
  <c r="AK22" i="20"/>
  <c r="AJ21" i="20"/>
  <c r="V13" i="8"/>
  <c r="BA35" i="20"/>
  <c r="AK21" i="20"/>
  <c r="W7" i="9"/>
  <c r="AW20" i="21"/>
  <c r="AY20" i="21"/>
  <c r="AG11" i="8"/>
  <c r="AK11" i="8"/>
  <c r="AK9" i="8"/>
  <c r="AW20" i="20"/>
  <c r="AY20" i="20"/>
  <c r="AP59" i="20"/>
  <c r="AJ24" i="20"/>
  <c r="BA24" i="9"/>
  <c r="AS24" i="9"/>
  <c r="AQ24" i="9"/>
  <c r="AR24" i="9"/>
  <c r="AP24" i="9"/>
  <c r="AT24" i="9"/>
  <c r="BA27" i="9"/>
  <c r="AP27" i="9"/>
  <c r="AQ27" i="9"/>
  <c r="AR27" i="9"/>
  <c r="AS27" i="9"/>
  <c r="AT27" i="9"/>
  <c r="BA13" i="9"/>
  <c r="AQ13" i="9"/>
  <c r="AT13" i="9"/>
  <c r="AR13" i="9"/>
  <c r="AS13" i="9"/>
  <c r="AP13" i="9"/>
  <c r="AS15" i="9"/>
  <c r="AT15" i="9"/>
  <c r="AP15" i="9"/>
  <c r="BA15" i="9"/>
  <c r="AQ15" i="9"/>
  <c r="AR15" i="9"/>
  <c r="AQ45" i="20"/>
  <c r="AR45" i="20"/>
  <c r="AP45" i="20"/>
  <c r="BA45" i="20"/>
  <c r="AS45" i="20"/>
  <c r="AT45" i="20"/>
  <c r="AR21" i="9"/>
  <c r="AQ21" i="9"/>
  <c r="AQ22" i="9"/>
  <c r="BA22" i="9"/>
  <c r="AS22" i="9"/>
  <c r="AT22" i="9"/>
  <c r="AP22" i="9"/>
  <c r="AH9" i="9"/>
  <c r="V13" i="9"/>
  <c r="AJ9" i="9"/>
  <c r="AG9" i="9"/>
  <c r="U9" i="9"/>
  <c r="AI9" i="9"/>
  <c r="AS67" i="21"/>
  <c r="AQ67" i="21"/>
  <c r="AR67" i="21"/>
  <c r="AT67" i="21"/>
  <c r="AP67" i="21"/>
  <c r="BA67" i="21"/>
  <c r="AK19" i="21"/>
  <c r="AP64" i="21"/>
  <c r="AR64" i="21"/>
  <c r="AH12" i="20"/>
  <c r="AK24" i="20"/>
  <c r="AB24" i="20"/>
  <c r="Z24" i="20"/>
  <c r="AT11" i="8"/>
  <c r="AQ10" i="8"/>
  <c r="AQ66" i="20"/>
  <c r="AQ11" i="8"/>
  <c r="AN12" i="8"/>
  <c r="AO12" i="8"/>
  <c r="AQ12" i="8"/>
  <c r="AV10" i="8"/>
  <c r="AU11" i="8"/>
  <c r="AW11" i="8"/>
  <c r="AY11" i="8"/>
  <c r="AU12" i="8"/>
  <c r="AW12" i="8"/>
  <c r="AY12" i="8"/>
  <c r="AU9" i="8"/>
  <c r="AW9" i="8"/>
  <c r="AY9" i="8"/>
  <c r="AK22" i="21"/>
  <c r="AT85" i="20"/>
  <c r="AK14" i="21"/>
  <c r="AH12" i="8"/>
  <c r="AK12" i="8"/>
  <c r="Z14" i="20"/>
  <c r="BA59" i="20"/>
  <c r="AJ9" i="21"/>
  <c r="AK9" i="21"/>
  <c r="AT36" i="9"/>
  <c r="AS43" i="20"/>
  <c r="AP71" i="20"/>
  <c r="AS88" i="20"/>
  <c r="AB11" i="8"/>
  <c r="AW19" i="21"/>
  <c r="AY19" i="21"/>
  <c r="AK12" i="20"/>
  <c r="AS10" i="8"/>
  <c r="AR10" i="8"/>
  <c r="AP11" i="8"/>
  <c r="AK23" i="21"/>
  <c r="AK21" i="21"/>
  <c r="AP85" i="20"/>
  <c r="AK13" i="21"/>
  <c r="AA14" i="20"/>
  <c r="AS59" i="20"/>
  <c r="AA11" i="8"/>
  <c r="BA79" i="21"/>
  <c r="AQ79" i="21"/>
  <c r="BA51" i="8"/>
  <c r="AP58" i="9"/>
  <c r="AS58" i="9"/>
  <c r="AW10" i="20"/>
  <c r="AY10" i="20"/>
  <c r="AW13" i="20"/>
  <c r="AY13" i="20"/>
  <c r="AW14" i="21"/>
  <c r="AY14" i="21"/>
  <c r="AM18" i="24"/>
  <c r="BA12" i="8"/>
  <c r="AS12" i="8"/>
  <c r="AP12" i="8"/>
  <c r="AT12" i="8"/>
  <c r="AR12" i="8"/>
  <c r="AT29" i="9"/>
  <c r="BA29" i="9"/>
  <c r="AQ29" i="9"/>
  <c r="AP29" i="9"/>
  <c r="AS29" i="9"/>
  <c r="AR29" i="9"/>
  <c r="BA9" i="8"/>
  <c r="AP9" i="8"/>
  <c r="AS9" i="8"/>
  <c r="AR9" i="8"/>
  <c r="AQ9" i="8"/>
  <c r="AT9" i="8"/>
  <c r="AQ23" i="9"/>
  <c r="AS23" i="9"/>
  <c r="AT23" i="9"/>
  <c r="AR23" i="9"/>
  <c r="AP23" i="9"/>
  <c r="BA23" i="9"/>
  <c r="BA28" i="9"/>
  <c r="AQ28" i="9"/>
  <c r="AT28" i="9"/>
  <c r="AS28" i="9"/>
  <c r="AR28" i="9"/>
  <c r="AP28" i="9"/>
  <c r="AQ18" i="9"/>
  <c r="AP18" i="9"/>
  <c r="AR18" i="9"/>
  <c r="BA18" i="9"/>
  <c r="AT18" i="9"/>
  <c r="AS18" i="9"/>
  <c r="AI11" i="9"/>
  <c r="AJ11" i="9"/>
  <c r="AH11" i="9"/>
  <c r="U11" i="9"/>
  <c r="AG11" i="9"/>
  <c r="AT19" i="9"/>
  <c r="AS19" i="9"/>
  <c r="AP19" i="9"/>
  <c r="AQ19" i="9"/>
  <c r="AR19" i="9"/>
  <c r="BA19" i="9"/>
  <c r="AI10" i="9"/>
  <c r="AJ10" i="9"/>
  <c r="AG10" i="9"/>
  <c r="U10" i="9"/>
  <c r="AU10" i="9"/>
  <c r="AW10" i="9"/>
  <c r="AY10" i="9"/>
  <c r="AH10" i="9"/>
  <c r="AR30" i="9"/>
  <c r="AP30" i="9"/>
  <c r="BA30" i="9"/>
  <c r="AT30" i="9"/>
  <c r="AQ30" i="9"/>
  <c r="AS30" i="9"/>
  <c r="BA17" i="9"/>
  <c r="AT17" i="9"/>
  <c r="AR17" i="9"/>
  <c r="AP17" i="9"/>
  <c r="AQ17" i="9"/>
  <c r="AS17" i="9"/>
  <c r="AT25" i="9"/>
  <c r="AP25" i="9"/>
  <c r="AS25" i="9"/>
  <c r="BA25" i="9"/>
  <c r="AR25" i="9"/>
  <c r="AQ25" i="9"/>
  <c r="AQ20" i="9"/>
  <c r="AT20" i="9"/>
  <c r="BA20" i="9"/>
  <c r="AS20" i="9"/>
  <c r="AP20" i="9"/>
  <c r="AR20" i="9"/>
  <c r="AN11" i="9"/>
  <c r="AO11" i="9"/>
  <c r="BA21" i="9"/>
  <c r="AT21" i="9"/>
  <c r="AH13" i="20"/>
  <c r="AP66" i="20"/>
  <c r="AR66" i="20"/>
  <c r="BA66" i="20"/>
  <c r="AV12" i="9"/>
  <c r="AR26" i="9"/>
  <c r="AQ26" i="9"/>
  <c r="AS26" i="9"/>
  <c r="BA26" i="9"/>
  <c r="AN12" i="9"/>
  <c r="AO12" i="9"/>
  <c r="AP21" i="9"/>
  <c r="AS21" i="9"/>
  <c r="AR22" i="9"/>
  <c r="BA11" i="8"/>
  <c r="AU12" i="9"/>
  <c r="AW12" i="9"/>
  <c r="AY12" i="9"/>
  <c r="AN9" i="9"/>
  <c r="AO9" i="9"/>
  <c r="AR11" i="8"/>
  <c r="AV9" i="8"/>
  <c r="AI12" i="9"/>
  <c r="AK12" i="9"/>
  <c r="AP46" i="20"/>
  <c r="AS66" i="9"/>
  <c r="AQ66" i="9"/>
  <c r="AK11" i="9"/>
  <c r="AU9" i="9"/>
  <c r="AW9" i="9"/>
  <c r="AY9" i="9"/>
  <c r="V15" i="21"/>
  <c r="AK10" i="9"/>
  <c r="AV10" i="9"/>
  <c r="AV9" i="9"/>
  <c r="AN10" i="9"/>
  <c r="AO10" i="9"/>
  <c r="AS10" i="9"/>
  <c r="AK9" i="9"/>
  <c r="BA9" i="9"/>
  <c r="AT9" i="9"/>
  <c r="AR9" i="9"/>
  <c r="AP9" i="9"/>
  <c r="AS9" i="9"/>
  <c r="AQ9" i="9"/>
  <c r="AS11" i="9"/>
  <c r="AP11" i="9"/>
  <c r="AR11" i="9"/>
  <c r="AQ11" i="9"/>
  <c r="BA11" i="9"/>
  <c r="AT11" i="9"/>
  <c r="BA12" i="9"/>
  <c r="AT12" i="9"/>
  <c r="AR12" i="9"/>
  <c r="AS12" i="9"/>
  <c r="AP12" i="9"/>
  <c r="AQ12" i="9"/>
  <c r="AU11" i="9"/>
  <c r="AW11" i="9"/>
  <c r="AY11" i="9"/>
  <c r="AV11" i="9"/>
  <c r="AK13" i="20"/>
  <c r="V15" i="20"/>
  <c r="AR10" i="9"/>
  <c r="BA10" i="9"/>
  <c r="AT10" i="9"/>
  <c r="AP10" i="9"/>
  <c r="AQ10" i="9"/>
</calcChain>
</file>

<file path=xl/sharedStrings.xml><?xml version="1.0" encoding="utf-8"?>
<sst xmlns="http://schemas.openxmlformats.org/spreadsheetml/2006/main" count="6533" uniqueCount="1253">
  <si>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</si>
  <si>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</si>
  <si>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</si>
  <si>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</si>
  <si>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</si>
  <si>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</si>
  <si>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</si>
  <si>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</si>
  <si>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</si>
  <si>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</si>
  <si>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</si>
  <si>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</si>
  <si>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</si>
  <si>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</si>
  <si>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</si>
  <si>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</si>
  <si>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</si>
  <si>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</si>
  <si>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</si>
  <si>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</si>
  <si>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</si>
  <si>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</si>
  <si>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</si>
  <si>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</si>
  <si>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</si>
  <si>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</si>
  <si>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</si>
  <si>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</si>
  <si>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</si>
  <si>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</si>
  <si>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</si>
  <si>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</si>
  <si>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</si>
  <si>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</si>
  <si>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</si>
  <si>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</si>
  <si>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</si>
  <si>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</si>
  <si>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</si>
  <si>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</si>
  <si>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</si>
  <si>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</si>
  <si>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</si>
  <si>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</si>
  <si>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</si>
  <si>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</si>
  <si>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</si>
  <si>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</si>
  <si>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</si>
  <si>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</si>
  <si>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</si>
  <si>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</si>
  <si>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</si>
  <si>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</si>
  <si>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</si>
  <si>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</si>
  <si>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</si>
  <si>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</si>
  <si>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</si>
  <si>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</si>
  <si>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</si>
  <si>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</si>
  <si>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</si>
  <si>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</si>
  <si>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</si>
  <si>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</si>
  <si>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</si>
  <si>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</si>
  <si>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</si>
  <si>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</si>
  <si>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</si>
  <si>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</si>
  <si>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</si>
  <si>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</si>
  <si>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</si>
  <si>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</si>
  <si>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</si>
  <si>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</si>
  <si>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</si>
  <si>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</si>
  <si>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</si>
  <si>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</si>
  <si>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</si>
  <si>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</si>
  <si>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</si>
  <si>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</si>
  <si>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</si>
  <si>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</si>
  <si>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</si>
  <si>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</si>
  <si>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</si>
  <si>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</si>
  <si>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</si>
  <si>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</si>
  <si>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</si>
  <si>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</si>
  <si>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</si>
  <si>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</si>
  <si>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</si>
  <si>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</si>
  <si>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</si>
  <si>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</si>
  <si>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</si>
  <si>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</si>
  <si>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</si>
  <si>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</si>
  <si>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</si>
  <si>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</si>
  <si>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</si>
  <si>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</si>
  <si>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</si>
  <si>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</si>
  <si>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</si>
  <si>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</si>
  <si>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</si>
  <si>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</si>
  <si>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</si>
  <si>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</si>
  <si>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</si>
  <si>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</si>
  <si>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</si>
  <si>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</si>
  <si>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</si>
  <si>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</si>
  <si>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</si>
  <si>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</si>
  <si>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</si>
  <si>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</si>
  <si>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</si>
  <si>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</si>
  <si>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</si>
  <si>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</si>
  <si>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</si>
  <si>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</si>
  <si>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</si>
  <si>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</si>
  <si>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</si>
  <si>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</si>
  <si>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</si>
  <si>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</si>
  <si>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</si>
  <si>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</si>
  <si>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</si>
  <si>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</si>
  <si>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</si>
  <si>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</si>
  <si>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</si>
  <si>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</si>
  <si>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</si>
  <si>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</si>
  <si>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</si>
  <si>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</si>
  <si>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</si>
  <si>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</si>
  <si>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</si>
  <si>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</si>
  <si>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</si>
  <si>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</si>
  <si>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</si>
  <si>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</si>
  <si>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</si>
  <si>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</si>
  <si>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</si>
  <si>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</si>
  <si>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</si>
  <si>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</si>
  <si>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</si>
  <si>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</si>
  <si>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</si>
  <si>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</si>
  <si>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</si>
  <si>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</si>
  <si>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</si>
  <si>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</si>
  <si>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</si>
  <si>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</si>
  <si>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</si>
  <si>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</si>
  <si>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</si>
  <si>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</si>
  <si>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</si>
  <si>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</si>
  <si>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</si>
  <si>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</si>
  <si>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</si>
  <si>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</si>
  <si>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</si>
  <si>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</si>
  <si>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</si>
  <si>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</si>
  <si>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</si>
  <si>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</si>
  <si>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</si>
  <si>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</si>
  <si>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</si>
  <si>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</si>
  <si>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</si>
  <si>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</si>
  <si>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</si>
  <si>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</si>
  <si>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</si>
  <si>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</si>
  <si>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</si>
  <si>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</si>
  <si>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</si>
  <si>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</si>
  <si>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</si>
  <si>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</si>
  <si>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</si>
  <si>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</si>
  <si>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</si>
  <si>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</si>
  <si>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</si>
  <si>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</si>
  <si>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</si>
  <si>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</si>
  <si>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</si>
  <si>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</si>
  <si>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</si>
  <si>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</si>
  <si>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</si>
  <si>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</si>
  <si>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</si>
  <si>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</si>
  <si>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</si>
  <si>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</si>
  <si>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</si>
  <si>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</si>
  <si>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</si>
  <si>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</si>
  <si>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</si>
  <si>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</si>
  <si>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</si>
  <si>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</si>
  <si>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</si>
  <si>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</si>
  <si>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</si>
  <si>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</si>
  <si>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</si>
  <si>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</si>
  <si>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</si>
  <si>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</si>
  <si>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</si>
  <si>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</si>
  <si>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</si>
  <si>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</si>
  <si>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</si>
  <si>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</si>
  <si>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</si>
  <si>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</si>
  <si>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</si>
  <si>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</si>
  <si>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</si>
  <si>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</si>
  <si>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</si>
  <si>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</si>
  <si>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</si>
  <si>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</si>
  <si>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</si>
  <si>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</si>
  <si>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</si>
  <si>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</si>
  <si>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</si>
  <si>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</si>
  <si>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</si>
  <si>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</si>
  <si>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</si>
  <si>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</si>
  <si>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</si>
  <si>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</si>
  <si>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</si>
  <si>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</si>
  <si>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</si>
  <si>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</si>
  <si>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</si>
  <si>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</si>
  <si>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</si>
  <si>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</si>
  <si>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</si>
  <si>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</si>
  <si>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</si>
  <si>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</si>
  <si>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</si>
  <si>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</si>
  <si>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</si>
  <si>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</si>
  <si>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</si>
  <si>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</si>
  <si>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</si>
  <si>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</si>
  <si>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</si>
  <si>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</si>
  <si>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</si>
  <si>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</si>
  <si>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</si>
  <si>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</si>
  <si>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</si>
  <si>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</si>
  <si>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</si>
  <si>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</si>
  <si>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</si>
  <si>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</si>
  <si>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</si>
  <si>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</si>
  <si>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</si>
  <si>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</si>
  <si>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</si>
  <si>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</si>
  <si>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</si>
  <si>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</si>
  <si>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</si>
  <si>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</si>
  <si>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</si>
  <si>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</si>
  <si>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</si>
  <si>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</si>
  <si>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</si>
  <si>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</si>
  <si>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</si>
  <si>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</si>
  <si>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</si>
  <si>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</si>
  <si>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</si>
  <si>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</si>
  <si>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</si>
  <si>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</si>
  <si>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</si>
  <si>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</si>
  <si>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</si>
  <si>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</si>
  <si>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</si>
  <si>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</si>
  <si>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</si>
  <si>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</si>
  <si>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</si>
  <si>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</si>
  <si>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</si>
  <si>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</si>
  <si>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</si>
  <si>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</si>
  <si>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</si>
  <si>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</si>
  <si>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</si>
  <si>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</si>
  <si>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</si>
  <si>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</si>
  <si>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</si>
  <si>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</si>
  <si>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</si>
  <si>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</si>
  <si>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</si>
  <si>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</si>
  <si>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</si>
  <si>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</si>
  <si>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</si>
  <si>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</si>
  <si>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</si>
  <si>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</si>
  <si>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</si>
  <si>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</si>
  <si>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</si>
  <si>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</si>
  <si>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</si>
  <si>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</si>
  <si>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</si>
  <si>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</si>
  <si>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</si>
  <si>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</si>
  <si>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</si>
  <si>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</si>
  <si>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</si>
  <si>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</si>
  <si>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</si>
  <si>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</si>
  <si>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</si>
  <si>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</si>
  <si>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</si>
  <si>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</si>
  <si>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</si>
  <si>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</si>
  <si>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</si>
  <si>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</si>
  <si>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</si>
  <si>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</si>
  <si>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</si>
  <si>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</si>
  <si>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</si>
  <si>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</si>
  <si>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</si>
  <si>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</si>
  <si>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</si>
  <si>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</si>
  <si>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</si>
  <si>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</si>
  <si>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</si>
  <si>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</si>
  <si>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</si>
  <si>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</si>
  <si>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</si>
  <si>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</si>
  <si>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</si>
  <si>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</si>
  <si>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</si>
  <si>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</si>
  <si>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</si>
  <si>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</si>
  <si>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</si>
  <si>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</si>
  <si>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</si>
  <si>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</si>
  <si>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</si>
  <si>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</si>
  <si>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</si>
  <si>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</si>
  <si>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</si>
  <si>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</si>
  <si>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</si>
  <si>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</si>
  <si>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</si>
  <si>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</si>
  <si>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</si>
  <si>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</si>
  <si>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</si>
  <si>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</si>
  <si>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</si>
  <si>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</si>
  <si>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</si>
  <si>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</si>
  <si>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</si>
  <si>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</si>
  <si>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</si>
  <si>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</si>
  <si>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</si>
  <si>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</si>
  <si>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</si>
  <si>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</si>
  <si>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</si>
  <si>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</si>
  <si>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</si>
  <si>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</si>
  <si>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</si>
  <si>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</si>
  <si>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</si>
  <si>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</si>
  <si>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</si>
  <si>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</si>
  <si>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</si>
  <si>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</si>
  <si>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 xml:space="preserve"> 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</si>
  <si>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</si>
  <si>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</si>
  <si>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</si>
  <si>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</si>
  <si>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</si>
  <si>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</si>
  <si>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</si>
  <si>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</si>
  <si>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</si>
  <si>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</si>
  <si>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</si>
  <si>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</si>
  <si>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</si>
  <si>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</si>
  <si>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</si>
  <si>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</si>
  <si>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</si>
  <si>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</si>
  <si>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</si>
  <si>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</si>
  <si>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</si>
  <si>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</si>
  <si>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</si>
  <si>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</si>
  <si>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</si>
  <si>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</si>
  <si>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</si>
  <si>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</si>
  <si>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</si>
  <si>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</si>
  <si>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</si>
  <si>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</si>
  <si>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</si>
  <si>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</si>
  <si>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</si>
  <si>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</si>
  <si>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</si>
  <si>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</si>
  <si>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</si>
  <si>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</si>
  <si>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</si>
  <si>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</si>
  <si>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</si>
  <si>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</si>
  <si>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</si>
  <si>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</si>
  <si>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</si>
  <si>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</si>
  <si>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</si>
  <si>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</si>
  <si>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</si>
  <si>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</si>
  <si>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</si>
  <si>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</si>
  <si>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</si>
  <si>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</si>
  <si>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</si>
  <si>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</si>
  <si>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</si>
  <si>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</si>
  <si>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</si>
  <si>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</si>
  <si>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</si>
  <si>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</si>
  <si>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</si>
  <si>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</si>
  <si>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</si>
  <si>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</si>
  <si>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</si>
  <si>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</si>
  <si>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</si>
  <si>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</si>
  <si>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</si>
  <si>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</si>
  <si>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</si>
  <si>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</si>
  <si>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</si>
  <si>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</si>
  <si>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</si>
  <si>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</si>
  <si>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</si>
  <si>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</si>
  <si>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</si>
  <si>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</si>
  <si>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</si>
  <si>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</si>
  <si>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</si>
  <si>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</si>
  <si>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</si>
  <si>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</si>
  <si>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</si>
  <si>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</si>
  <si>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</si>
  <si>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</si>
  <si>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</si>
  <si>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</si>
  <si>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</si>
  <si>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</si>
  <si>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</si>
  <si>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</si>
  <si>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</si>
  <si>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</si>
  <si>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</si>
  <si>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</si>
  <si>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</si>
  <si>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</si>
  <si>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</si>
  <si>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</si>
  <si>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</si>
  <si>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</si>
  <si>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</si>
  <si>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</si>
  <si>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</si>
  <si>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</si>
  <si>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</si>
  <si>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</si>
  <si>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</si>
  <si>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</si>
  <si>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</si>
  <si>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</si>
  <si>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</si>
  <si>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</si>
  <si>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</si>
  <si>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1 bėgimas iš  3</t>
  </si>
  <si>
    <t>2 bėgimas iš  3</t>
  </si>
  <si>
    <t>3 bėgimas iš  3</t>
  </si>
  <si>
    <t>Gimimo data</t>
  </si>
  <si>
    <t>Ger. Rez.</t>
  </si>
  <si>
    <t>1</t>
  </si>
  <si>
    <t>Vardas, pavardė</t>
  </si>
  <si>
    <t>2</t>
  </si>
  <si>
    <t>Šuolis į tolį moterys</t>
  </si>
  <si>
    <t>1000m bėgimas moterys</t>
  </si>
  <si>
    <t>1000m bėgimas vyrai</t>
  </si>
  <si>
    <t>Šuolis į tolį vyrai</t>
  </si>
  <si>
    <t>3</t>
  </si>
  <si>
    <t>4</t>
  </si>
  <si>
    <t>5</t>
  </si>
  <si>
    <t>Šuolis į aukštį vyrai</t>
  </si>
  <si>
    <t>Šuolis į aukštį moterys</t>
  </si>
  <si>
    <t>LENGVOSIOS ATLETIKOS VARŽYBOS</t>
  </si>
  <si>
    <t>Komandiniai rezultatai:</t>
  </si>
  <si>
    <t>Taškai</t>
  </si>
  <si>
    <t>Nr.</t>
  </si>
  <si>
    <t>Gim.data</t>
  </si>
  <si>
    <t>Rezultatas</t>
  </si>
  <si>
    <t>DNS</t>
  </si>
  <si>
    <t>16</t>
  </si>
  <si>
    <t>15</t>
  </si>
  <si>
    <t>17</t>
  </si>
  <si>
    <t>25</t>
  </si>
  <si>
    <t>22</t>
  </si>
  <si>
    <t>19</t>
  </si>
  <si>
    <t>Rutulio (3kg.) stūmimas moterys</t>
  </si>
  <si>
    <t>Rutulio (5kg.)  stūmimas vyrai</t>
  </si>
  <si>
    <t>100m bėgimas moterys</t>
  </si>
  <si>
    <t>Klaipėdos centrinis stadionas</t>
  </si>
  <si>
    <t>Klaipėdos miesto moksleivių sporto žaidynių mero taurei laimėti lengvosios atletikos varžybos</t>
  </si>
  <si>
    <t>100m bėgimas vyrai</t>
  </si>
  <si>
    <t>400m bėgimas moterys</t>
  </si>
  <si>
    <t>400m bėgimas vyrai</t>
  </si>
  <si>
    <t>Akvilė Jonauskytė</t>
  </si>
  <si>
    <t>2000 09 18</t>
  </si>
  <si>
    <t>VDG</t>
  </si>
  <si>
    <t>"Aukuro" g.</t>
  </si>
  <si>
    <t>Aistė Daugevičiūtė</t>
  </si>
  <si>
    <t>2000 05 02</t>
  </si>
  <si>
    <t>"Vėtrungės" g.</t>
  </si>
  <si>
    <t>"Žemynos " g.</t>
  </si>
  <si>
    <t>"Žemynos ".g</t>
  </si>
  <si>
    <t>"Saulėtekio" pagr. m-kla</t>
  </si>
  <si>
    <t>ind.</t>
  </si>
  <si>
    <t>Aurėja Vaičekauskaitė</t>
  </si>
  <si>
    <t>1999 11 09</t>
  </si>
  <si>
    <t>Atsk.</t>
  </si>
  <si>
    <t>Darius Lukoševičius</t>
  </si>
  <si>
    <t xml:space="preserve">L.Stulpino prog. </t>
  </si>
  <si>
    <t>Enrikas Būta</t>
  </si>
  <si>
    <t xml:space="preserve">KLAIPĖDOS MIESTO </t>
  </si>
  <si>
    <t>MOKSLEIVIŲ SPORTO ŽAIDYNIŲ MERO TAUREI LAIMĖTI</t>
  </si>
  <si>
    <t>Klaipėdos miesto centrinis stadionas</t>
  </si>
  <si>
    <t>Vytauto Didžiojo gimnazija</t>
  </si>
  <si>
    <t>"Aukuro" gimnazija</t>
  </si>
  <si>
    <t>"Žemynos " gimnazija</t>
  </si>
  <si>
    <t>"Varpo" gimnazija</t>
  </si>
  <si>
    <t xml:space="preserve">"Vėtrungės" gimnazija </t>
  </si>
  <si>
    <t>IIA</t>
  </si>
  <si>
    <t>IIIA</t>
  </si>
  <si>
    <t>IJA</t>
  </si>
  <si>
    <t>IIJA</t>
  </si>
  <si>
    <t>1999 07 10</t>
  </si>
  <si>
    <t>Viltė Narbutaitytė</t>
  </si>
  <si>
    <t>1999 10 03</t>
  </si>
  <si>
    <t>4x100 estafetinis bėgimas moterys</t>
  </si>
  <si>
    <t>4x100 estafetinis bėgimas vyrai</t>
  </si>
  <si>
    <t>Karina Jasadavičiūtė</t>
  </si>
  <si>
    <t>2001 01 04</t>
  </si>
  <si>
    <t>Toma Melkūnaitė</t>
  </si>
  <si>
    <t>2001 03 16</t>
  </si>
  <si>
    <t>Ugnė Žvinklytė</t>
  </si>
  <si>
    <t>Valda Bušmaitė</t>
  </si>
  <si>
    <t>1999 09 02</t>
  </si>
  <si>
    <t>1999 05 31</t>
  </si>
  <si>
    <t>2000 07 07</t>
  </si>
  <si>
    <t>6</t>
  </si>
  <si>
    <t>2001 04 12</t>
  </si>
  <si>
    <t>2001 09 17</t>
  </si>
  <si>
    <t>7</t>
  </si>
  <si>
    <t>Titas Tamašauskas</t>
  </si>
  <si>
    <t>2002 03 01</t>
  </si>
  <si>
    <t>Vydūno g.</t>
  </si>
  <si>
    <t>Karolina Zeleniūtė</t>
  </si>
  <si>
    <t>Gabija Klimukaitė</t>
  </si>
  <si>
    <t>2003 02 07</t>
  </si>
  <si>
    <t>b/k</t>
  </si>
  <si>
    <t>2001 03 08</t>
  </si>
  <si>
    <t>1 bėgimas iš  2</t>
  </si>
  <si>
    <t>Adriana Ruseckaitė</t>
  </si>
  <si>
    <t>Tšk.</t>
  </si>
  <si>
    <t>Fin. Rez.</t>
  </si>
  <si>
    <t>Fin. bėg.rez</t>
  </si>
  <si>
    <t>1.20</t>
  </si>
  <si>
    <t>1.25</t>
  </si>
  <si>
    <t>1.30</t>
  </si>
  <si>
    <t>1.35</t>
  </si>
  <si>
    <t>1.40</t>
  </si>
  <si>
    <t>1.45</t>
  </si>
  <si>
    <t>1.55</t>
  </si>
  <si>
    <t>1.60</t>
  </si>
  <si>
    <t>1.50</t>
  </si>
  <si>
    <t>14</t>
  </si>
  <si>
    <t>2 bėgimas iš  2</t>
  </si>
  <si>
    <t>1.65</t>
  </si>
  <si>
    <t>1.70</t>
  </si>
  <si>
    <t>1.75</t>
  </si>
  <si>
    <t>1.80</t>
  </si>
  <si>
    <t>IIIJA</t>
  </si>
  <si>
    <t>13</t>
  </si>
  <si>
    <t>Vydūno gimnazija</t>
  </si>
  <si>
    <t>L.Stulpino progimnazija</t>
  </si>
  <si>
    <t>Vitės pagr.m-kla</t>
  </si>
  <si>
    <t>Kristina Žiliūtė</t>
  </si>
  <si>
    <t>2000 12 04</t>
  </si>
  <si>
    <t>Sijandas Šereiva</t>
  </si>
  <si>
    <t>1999 04 14</t>
  </si>
  <si>
    <t>Aurijus Vaitiškis</t>
  </si>
  <si>
    <t>2001 10 05</t>
  </si>
  <si>
    <t>Vydūno g. ind.</t>
  </si>
  <si>
    <t>Kostas Gedminas</t>
  </si>
  <si>
    <t>2001 11 21</t>
  </si>
  <si>
    <t xml:space="preserve">Vydūno g. </t>
  </si>
  <si>
    <t>"Verdenės" prog.</t>
  </si>
  <si>
    <t xml:space="preserve">"Verdenės" prog. </t>
  </si>
  <si>
    <t>Guostė Jonikaitė</t>
  </si>
  <si>
    <t>2000 02 25</t>
  </si>
  <si>
    <t>Austėja Barbšytė</t>
  </si>
  <si>
    <t>2001 03 20</t>
  </si>
  <si>
    <t>Vita Kulbokaitė</t>
  </si>
  <si>
    <t>"Aukuro" g</t>
  </si>
  <si>
    <t>Satera Balčaitytė</t>
  </si>
  <si>
    <t>Radvilė Nausėdaitė</t>
  </si>
  <si>
    <t>2001 10 27</t>
  </si>
  <si>
    <t>Stanislav Simachov</t>
  </si>
  <si>
    <t>2000 09 29</t>
  </si>
  <si>
    <t>Justinas Mačiulaitis</t>
  </si>
  <si>
    <t>2001 05 21</t>
  </si>
  <si>
    <t>Tomas Venckus</t>
  </si>
  <si>
    <t>2003 05 14</t>
  </si>
  <si>
    <t>Rokas Račkus</t>
  </si>
  <si>
    <t>2001 08 24</t>
  </si>
  <si>
    <t>L.Stulpino prog.</t>
  </si>
  <si>
    <t>Klaidas Taroza</t>
  </si>
  <si>
    <t>2002 04 03</t>
  </si>
  <si>
    <t>2001 10 04</t>
  </si>
  <si>
    <t>Oskaras Pleikys</t>
  </si>
  <si>
    <t>2003 12 05</t>
  </si>
  <si>
    <t xml:space="preserve">  </t>
  </si>
  <si>
    <t>14.73</t>
  </si>
  <si>
    <t>14.12</t>
  </si>
  <si>
    <t>11.50</t>
  </si>
  <si>
    <t>12</t>
  </si>
  <si>
    <t>11</t>
  </si>
  <si>
    <t>9</t>
  </si>
  <si>
    <t>8</t>
  </si>
  <si>
    <t>"Verdenės" progimnazija</t>
  </si>
  <si>
    <t>2018 m.balandžio 26 d.</t>
  </si>
  <si>
    <t>M.Gorkio prog.</t>
  </si>
  <si>
    <t>Eduardas Acuta</t>
  </si>
  <si>
    <t>Deinius Gelžinis</t>
  </si>
  <si>
    <t>Ksenija Koniševa</t>
  </si>
  <si>
    <t>Marija Sekunda</t>
  </si>
  <si>
    <t>Ariana Tislenko</t>
  </si>
  <si>
    <t>Valerija Solomatyna</t>
  </si>
  <si>
    <t>Anastasija Djakova</t>
  </si>
  <si>
    <t>Viktoras Staponas</t>
  </si>
  <si>
    <t>2004 04 30</t>
  </si>
  <si>
    <t>Faustas Labutis</t>
  </si>
  <si>
    <t>2003 01 24</t>
  </si>
  <si>
    <t>2003 07 27</t>
  </si>
  <si>
    <t>Aleksandras Martinkėnas</t>
  </si>
  <si>
    <t>2003 03 09</t>
  </si>
  <si>
    <t>Igor Archišin</t>
  </si>
  <si>
    <t>2003 07 14</t>
  </si>
  <si>
    <t>Justas Stončius</t>
  </si>
  <si>
    <t>2003 01 28</t>
  </si>
  <si>
    <t>Skaistė Einikytė</t>
  </si>
  <si>
    <t>2004 07 20</t>
  </si>
  <si>
    <t>Klaipėdos licėjus</t>
  </si>
  <si>
    <t>Greta Zumbrickiatė</t>
  </si>
  <si>
    <t>2003 10 13</t>
  </si>
  <si>
    <t>Gustė Narmontaitė</t>
  </si>
  <si>
    <t>2004 05 22</t>
  </si>
  <si>
    <t>Aida Bielinskaitė</t>
  </si>
  <si>
    <t>2004 04 29</t>
  </si>
  <si>
    <t>Neda Narmontaitė</t>
  </si>
  <si>
    <t>2002 04 02</t>
  </si>
  <si>
    <t>Lukrecija Paulikaitė</t>
  </si>
  <si>
    <t>2002 05 09</t>
  </si>
  <si>
    <t>Nojus Gedminas</t>
  </si>
  <si>
    <t>2001 08 16</t>
  </si>
  <si>
    <t>Arnas Selenis</t>
  </si>
  <si>
    <t>2001 06 22</t>
  </si>
  <si>
    <t>Danielius Poška</t>
  </si>
  <si>
    <t>2003 07 01</t>
  </si>
  <si>
    <t>Haroldas Stojanovas</t>
  </si>
  <si>
    <t>2003 05 29</t>
  </si>
  <si>
    <t>Rėjus Losis</t>
  </si>
  <si>
    <t>2003 05 15</t>
  </si>
  <si>
    <t>Anželika Nosova</t>
  </si>
  <si>
    <t>2005 02 24</t>
  </si>
  <si>
    <t>Karolis Kleinas</t>
  </si>
  <si>
    <t>2004 05 29</t>
  </si>
  <si>
    <t>Alina Gajauskaitė</t>
  </si>
  <si>
    <t>2001 12 31</t>
  </si>
  <si>
    <t>"Žaliakalnio " g.</t>
  </si>
  <si>
    <t>Vladislav Žuravkov</t>
  </si>
  <si>
    <t>2000 07 19</t>
  </si>
  <si>
    <t xml:space="preserve">Žaliakalnio g. </t>
  </si>
  <si>
    <t>Polina Kuzniatsova</t>
  </si>
  <si>
    <t>"Žalaikalnio" g.</t>
  </si>
  <si>
    <t>Vera Antonova</t>
  </si>
  <si>
    <t>2000 08 23</t>
  </si>
  <si>
    <t>"Žaliakalnio" g.</t>
  </si>
  <si>
    <t>Gleb Fiodorov</t>
  </si>
  <si>
    <t>1999 09 06</t>
  </si>
  <si>
    <t>Aleksandra Pasimišina</t>
  </si>
  <si>
    <t>1999 10 16</t>
  </si>
  <si>
    <t>Anastasij Bovina</t>
  </si>
  <si>
    <t>2001 01 31</t>
  </si>
  <si>
    <t>Artiom Matvejev</t>
  </si>
  <si>
    <t>2000 06 15</t>
  </si>
  <si>
    <t>Michail Salnik</t>
  </si>
  <si>
    <t>1999 12 08</t>
  </si>
  <si>
    <t>Denis Degutis</t>
  </si>
  <si>
    <t>Ilja Balašov</t>
  </si>
  <si>
    <t>2000 10 20</t>
  </si>
  <si>
    <t>Žaliakalnio g.</t>
  </si>
  <si>
    <t>Martynas Šveikauskas</t>
  </si>
  <si>
    <t>2001 04 11</t>
  </si>
  <si>
    <t>Varpo g.</t>
  </si>
  <si>
    <t>Ernestas Jonkus</t>
  </si>
  <si>
    <t>1999 07 03</t>
  </si>
  <si>
    <t>Edvinas Šakys</t>
  </si>
  <si>
    <t xml:space="preserve">2002 09 27 </t>
  </si>
  <si>
    <t>Jonas Kondrotas</t>
  </si>
  <si>
    <t>Žygimantas Žiobrys</t>
  </si>
  <si>
    <t>2000 12 11</t>
  </si>
  <si>
    <t>Ieva Šešelgytė</t>
  </si>
  <si>
    <t>2001 08 18</t>
  </si>
  <si>
    <t>Ema Uzdraitė</t>
  </si>
  <si>
    <t>2001 01 24</t>
  </si>
  <si>
    <t>2002 07 31</t>
  </si>
  <si>
    <t>Aukuro g.</t>
  </si>
  <si>
    <t>2002 06 03</t>
  </si>
  <si>
    <t>Valerija Tkačiova</t>
  </si>
  <si>
    <t>1999 02 24</t>
  </si>
  <si>
    <t>Paulius Malakauskas</t>
  </si>
  <si>
    <t>2000 06 30</t>
  </si>
  <si>
    <t>Evaldas Šiliauskas</t>
  </si>
  <si>
    <t>2000 04 13</t>
  </si>
  <si>
    <t>Gabija Kontrimaitė</t>
  </si>
  <si>
    <t>1999 06 16</t>
  </si>
  <si>
    <t>Maksimas Senkevičius</t>
  </si>
  <si>
    <t>2002 08 24</t>
  </si>
  <si>
    <t>Žanas Grauslys</t>
  </si>
  <si>
    <t>Joris Dėdinas</t>
  </si>
  <si>
    <t xml:space="preserve">2006 </t>
  </si>
  <si>
    <t>Mateo Pavliukovas</t>
  </si>
  <si>
    <t>2005</t>
  </si>
  <si>
    <t>Kevinas Stropus</t>
  </si>
  <si>
    <t>2004</t>
  </si>
  <si>
    <t>Deimantė Pavalkytė</t>
  </si>
  <si>
    <t>"Verdenės"prog.</t>
  </si>
  <si>
    <t>Aleksandra Ostroumova</t>
  </si>
  <si>
    <t>"Verdenės "prog.</t>
  </si>
  <si>
    <t>Viltė Jokubauskaitė</t>
  </si>
  <si>
    <t>Agnė Rimkutė</t>
  </si>
  <si>
    <t>Saulė Tamošaukaitė</t>
  </si>
  <si>
    <t>Eimantė Pavalkytė</t>
  </si>
  <si>
    <t>Rūta Fetingytė</t>
  </si>
  <si>
    <t>Aida Mikšytė</t>
  </si>
  <si>
    <t>Andrėja Juškevičiūtė</t>
  </si>
  <si>
    <t>Erika Rumšaitė</t>
  </si>
  <si>
    <t>2001 11 01</t>
  </si>
  <si>
    <t>Karolina Pivrikovaitė</t>
  </si>
  <si>
    <t>Žygimantas Tubutis</t>
  </si>
  <si>
    <t>"Žemynos" g.</t>
  </si>
  <si>
    <t>Donatas Budrikis</t>
  </si>
  <si>
    <t>1999 01 04</t>
  </si>
  <si>
    <t>Vilius Kundrotas</t>
  </si>
  <si>
    <t>2002 07 07</t>
  </si>
  <si>
    <t>Austėja Staniūtė</t>
  </si>
  <si>
    <t>Fausta Lekavičiūtė</t>
  </si>
  <si>
    <t>Vėtrungės g.</t>
  </si>
  <si>
    <t>Marius Daškevičius</t>
  </si>
  <si>
    <t>Maidas Tarvydas</t>
  </si>
  <si>
    <t>2002 07 15</t>
  </si>
  <si>
    <t>Justas Vainikaitis</t>
  </si>
  <si>
    <t>2000 07 29</t>
  </si>
  <si>
    <t>Martynas Ivanauskas</t>
  </si>
  <si>
    <t>2001 10 12</t>
  </si>
  <si>
    <t>Erika Rimkutė</t>
  </si>
  <si>
    <t>Justė Naujokaitė</t>
  </si>
  <si>
    <t>Gabrielė Otsus</t>
  </si>
  <si>
    <t>Brigita Berontaitė</t>
  </si>
  <si>
    <t>Deimantė Bagočiūtė</t>
  </si>
  <si>
    <t>Deividas Madeika</t>
  </si>
  <si>
    <t>Dominykas Mockus</t>
  </si>
  <si>
    <t>Vakaris Luzgauskas</t>
  </si>
  <si>
    <t xml:space="preserve">Povilas Šiliauskas </t>
  </si>
  <si>
    <t>2001 09 22</t>
  </si>
  <si>
    <t>Aurelija Tumaitė</t>
  </si>
  <si>
    <t>2005 02 23</t>
  </si>
  <si>
    <t>Saulėtekio prog.</t>
  </si>
  <si>
    <t>Barbora Šukytė</t>
  </si>
  <si>
    <t>2005 04 07</t>
  </si>
  <si>
    <t>2005 08 06</t>
  </si>
  <si>
    <t>Urtė Saunoriūtė</t>
  </si>
  <si>
    <t>2006 02 01</t>
  </si>
  <si>
    <t>Elina Ivanova</t>
  </si>
  <si>
    <t>2006 03 02</t>
  </si>
  <si>
    <t>Eva Zdanevičiūtė</t>
  </si>
  <si>
    <t>Grantas Žilinskas</t>
  </si>
  <si>
    <t>2004 02 18</t>
  </si>
  <si>
    <t>2004 03 17</t>
  </si>
  <si>
    <t>Linas Pabrėža</t>
  </si>
  <si>
    <t>Emilis Mendelis</t>
  </si>
  <si>
    <t>2004 07 23</t>
  </si>
  <si>
    <t>2004 11 22</t>
  </si>
  <si>
    <t>Vilius Stonkus</t>
  </si>
  <si>
    <t>Kristupas Pakalniškis</t>
  </si>
  <si>
    <t>2003 10 03</t>
  </si>
  <si>
    <t>Aurimas Šapalas</t>
  </si>
  <si>
    <t>2003 10 31</t>
  </si>
  <si>
    <t>2002 03 20</t>
  </si>
  <si>
    <t>Ema Ostrianicaitė</t>
  </si>
  <si>
    <t>2003 11 17</t>
  </si>
  <si>
    <t>Mintarė Rindzevičiūtė</t>
  </si>
  <si>
    <t>2005 06 12</t>
  </si>
  <si>
    <t>Ugnė Macytė</t>
  </si>
  <si>
    <t>2004 09 27</t>
  </si>
  <si>
    <t>Jonas Šiušelis</t>
  </si>
  <si>
    <t>2005 03 02</t>
  </si>
  <si>
    <t>Arnas Genys</t>
  </si>
  <si>
    <t>2003 06 18</t>
  </si>
  <si>
    <t>Roberta Rimkevičiūtė</t>
  </si>
  <si>
    <t>2003 09 04</t>
  </si>
  <si>
    <t>Greta Remeikytė</t>
  </si>
  <si>
    <t>2003 08 10</t>
  </si>
  <si>
    <t>Mira Matiuchova</t>
  </si>
  <si>
    <t>2004 08 03</t>
  </si>
  <si>
    <t>Urtė Petrauskaitė</t>
  </si>
  <si>
    <t>2004 11 16</t>
  </si>
  <si>
    <t>Kostas Knašys</t>
  </si>
  <si>
    <t>1998 06 22</t>
  </si>
  <si>
    <t>KU</t>
  </si>
  <si>
    <t>Donatas Puzas</t>
  </si>
  <si>
    <t>2004 10 22</t>
  </si>
  <si>
    <t>2004 06 23</t>
  </si>
  <si>
    <t>Laivininkų m-kla b/k</t>
  </si>
  <si>
    <t>Indrė Bernotaitė</t>
  </si>
  <si>
    <t>2003 11 08</t>
  </si>
  <si>
    <t>Justas Janulynas</t>
  </si>
  <si>
    <t>2003 06 30</t>
  </si>
  <si>
    <t>Benas Mačiulskis</t>
  </si>
  <si>
    <t>2004 01 14</t>
  </si>
  <si>
    <t>Jokūbas Taurinis</t>
  </si>
  <si>
    <t>2004 10 01</t>
  </si>
  <si>
    <t>Liepa Dumbauskaitė</t>
  </si>
  <si>
    <t>2004 08 09</t>
  </si>
  <si>
    <t>Valerija Alūzaitė</t>
  </si>
  <si>
    <t>Gabrielė Banytė</t>
  </si>
  <si>
    <t>1999 09 19</t>
  </si>
  <si>
    <t>12.03</t>
  </si>
  <si>
    <t>12.94</t>
  </si>
  <si>
    <t>12.58</t>
  </si>
  <si>
    <t>12.68</t>
  </si>
  <si>
    <t>12.07</t>
  </si>
  <si>
    <t>12.36</t>
  </si>
  <si>
    <t>10.73</t>
  </si>
  <si>
    <t>10.80</t>
  </si>
  <si>
    <t>10.60</t>
  </si>
  <si>
    <t>10.51</t>
  </si>
  <si>
    <t>11.38</t>
  </si>
  <si>
    <t>10.92</t>
  </si>
  <si>
    <t>8.51</t>
  </si>
  <si>
    <t>9.03</t>
  </si>
  <si>
    <t>9.05</t>
  </si>
  <si>
    <t>9.08</t>
  </si>
  <si>
    <t>8.96</t>
  </si>
  <si>
    <t>8.70</t>
  </si>
  <si>
    <t>9.85</t>
  </si>
  <si>
    <t>8.79</t>
  </si>
  <si>
    <t>9.51</t>
  </si>
  <si>
    <t>9.74</t>
  </si>
  <si>
    <t>8.71</t>
  </si>
  <si>
    <t>9.66</t>
  </si>
  <si>
    <t>8.40</t>
  </si>
  <si>
    <t>8.97</t>
  </si>
  <si>
    <t>x</t>
  </si>
  <si>
    <t>9.13</t>
  </si>
  <si>
    <t>9.60</t>
  </si>
  <si>
    <t>9.38</t>
  </si>
  <si>
    <t>9.12</t>
  </si>
  <si>
    <t>8.68</t>
  </si>
  <si>
    <t>8.48</t>
  </si>
  <si>
    <t>8.27</t>
  </si>
  <si>
    <t>8.86</t>
  </si>
  <si>
    <t>8.34</t>
  </si>
  <si>
    <t>8.46</t>
  </si>
  <si>
    <t>8.80</t>
  </si>
  <si>
    <t>8.88</t>
  </si>
  <si>
    <t>8.76</t>
  </si>
  <si>
    <t>8.64</t>
  </si>
  <si>
    <t>7.90</t>
  </si>
  <si>
    <t>8.61</t>
  </si>
  <si>
    <t>8.13</t>
  </si>
  <si>
    <t>8.24</t>
  </si>
  <si>
    <t>8.15</t>
  </si>
  <si>
    <t>6.77</t>
  </si>
  <si>
    <t>6.50</t>
  </si>
  <si>
    <t>6.53</t>
  </si>
  <si>
    <t>11.66</t>
  </si>
  <si>
    <t>11.52</t>
  </si>
  <si>
    <t>12.18</t>
  </si>
  <si>
    <t>12.33</t>
  </si>
  <si>
    <t>11.77</t>
  </si>
  <si>
    <t>10.55</t>
  </si>
  <si>
    <t>11.22</t>
  </si>
  <si>
    <t>11.12</t>
  </si>
  <si>
    <t>9.30</t>
  </si>
  <si>
    <t>10.17</t>
  </si>
  <si>
    <t>10.07</t>
  </si>
  <si>
    <t>9.89</t>
  </si>
  <si>
    <t>10.24</t>
  </si>
  <si>
    <t>Vladas Lileika</t>
  </si>
  <si>
    <t>7.82</t>
  </si>
  <si>
    <t>8.90</t>
  </si>
  <si>
    <t>9.25</t>
  </si>
  <si>
    <t>8.81</t>
  </si>
  <si>
    <t>9.46</t>
  </si>
  <si>
    <t>9.10</t>
  </si>
  <si>
    <t>8.26</t>
  </si>
  <si>
    <t>9.00</t>
  </si>
  <si>
    <t>7.11</t>
  </si>
  <si>
    <t>8.58</t>
  </si>
  <si>
    <t>7.86</t>
  </si>
  <si>
    <t>Elijus Bružas</t>
  </si>
  <si>
    <t>2005 06 04</t>
  </si>
  <si>
    <t>O</t>
  </si>
  <si>
    <t>X</t>
  </si>
  <si>
    <t>Liepa Mažeikaitė</t>
  </si>
  <si>
    <t>2004 06 04</t>
  </si>
  <si>
    <t>"Vitės" pagr, m-kla</t>
  </si>
  <si>
    <t>3.65</t>
  </si>
  <si>
    <t>ind</t>
  </si>
  <si>
    <t>3.90</t>
  </si>
  <si>
    <t>3.92</t>
  </si>
  <si>
    <t>3.99</t>
  </si>
  <si>
    <t>4.30</t>
  </si>
  <si>
    <t>3.56</t>
  </si>
  <si>
    <t>5.55</t>
  </si>
  <si>
    <t>5.50</t>
  </si>
  <si>
    <t>5.41</t>
  </si>
  <si>
    <t>5.33</t>
  </si>
  <si>
    <t>0</t>
  </si>
  <si>
    <t>3.04</t>
  </si>
  <si>
    <t>2.98</t>
  </si>
  <si>
    <t>-</t>
  </si>
  <si>
    <t>3.20</t>
  </si>
  <si>
    <t>4.20</t>
  </si>
  <si>
    <t>3.24</t>
  </si>
  <si>
    <t>4.75</t>
  </si>
  <si>
    <t>5.12</t>
  </si>
  <si>
    <t>5.10</t>
  </si>
  <si>
    <t>4.97</t>
  </si>
  <si>
    <t>4.80</t>
  </si>
  <si>
    <t>2.63</t>
  </si>
  <si>
    <t>2.66</t>
  </si>
  <si>
    <t>4.06</t>
  </si>
  <si>
    <t>4.11</t>
  </si>
  <si>
    <t>4.00</t>
  </si>
  <si>
    <t>4.03</t>
  </si>
  <si>
    <t>4.39</t>
  </si>
  <si>
    <t>3.55</t>
  </si>
  <si>
    <t>4.43</t>
  </si>
  <si>
    <t>4.42</t>
  </si>
  <si>
    <t>4.24</t>
  </si>
  <si>
    <t>4.29</t>
  </si>
  <si>
    <t>4.92</t>
  </si>
  <si>
    <t>4.91</t>
  </si>
  <si>
    <t>4.89</t>
  </si>
  <si>
    <t>5.38</t>
  </si>
  <si>
    <t>5.57</t>
  </si>
  <si>
    <t>5.81</t>
  </si>
  <si>
    <t>5.60</t>
  </si>
  <si>
    <t>5.70</t>
  </si>
  <si>
    <t>5.96</t>
  </si>
  <si>
    <t>4.36</t>
  </si>
  <si>
    <t>6.08</t>
  </si>
  <si>
    <t>5.82</t>
  </si>
  <si>
    <t>5.80</t>
  </si>
  <si>
    <t>5.75</t>
  </si>
  <si>
    <t>4.46</t>
  </si>
  <si>
    <t>4.99</t>
  </si>
  <si>
    <t>5.00</t>
  </si>
  <si>
    <t>5.17</t>
  </si>
  <si>
    <t>5.04</t>
  </si>
  <si>
    <t>5.13</t>
  </si>
  <si>
    <t>4.84</t>
  </si>
  <si>
    <t>4.96</t>
  </si>
  <si>
    <t>5.05</t>
  </si>
  <si>
    <t>4.51</t>
  </si>
  <si>
    <t>4.12</t>
  </si>
  <si>
    <t>4.08</t>
  </si>
  <si>
    <t>4.05</t>
  </si>
  <si>
    <t>3.85</t>
  </si>
  <si>
    <t>3.19</t>
  </si>
  <si>
    <t>3.26</t>
  </si>
  <si>
    <t>3.97</t>
  </si>
  <si>
    <t>3.63</t>
  </si>
  <si>
    <t>3.23</t>
  </si>
  <si>
    <t>2.76</t>
  </si>
  <si>
    <t>2.00</t>
  </si>
  <si>
    <t>2.89</t>
  </si>
  <si>
    <t>4.78</t>
  </si>
  <si>
    <t>4.70</t>
  </si>
  <si>
    <t>4.94</t>
  </si>
  <si>
    <t>4.73</t>
  </si>
  <si>
    <t>4.16</t>
  </si>
  <si>
    <t>6.16</t>
  </si>
  <si>
    <t>5.86</t>
  </si>
  <si>
    <t>14.67</t>
  </si>
  <si>
    <t>Eva Avamlich</t>
  </si>
  <si>
    <t>15.09</t>
  </si>
  <si>
    <t>16.85</t>
  </si>
  <si>
    <t>16.89</t>
  </si>
  <si>
    <t>13.88</t>
  </si>
  <si>
    <t>16.24</t>
  </si>
  <si>
    <t>14.48</t>
  </si>
  <si>
    <t>14.81</t>
  </si>
  <si>
    <t>Simona Milerytė</t>
  </si>
  <si>
    <t>2003 09 02</t>
  </si>
  <si>
    <t>12.87</t>
  </si>
  <si>
    <t>13.30</t>
  </si>
  <si>
    <t>14.45</t>
  </si>
  <si>
    <t>14.87</t>
  </si>
  <si>
    <t>13.29</t>
  </si>
  <si>
    <t>14.38</t>
  </si>
  <si>
    <t>Anna Vorobjova</t>
  </si>
  <si>
    <t>15.00</t>
  </si>
  <si>
    <t>15.72</t>
  </si>
  <si>
    <t>13.95</t>
  </si>
  <si>
    <t>16.04</t>
  </si>
  <si>
    <t>16.15</t>
  </si>
  <si>
    <t>14.51</t>
  </si>
  <si>
    <t>13.91</t>
  </si>
  <si>
    <t>13.16</t>
  </si>
  <si>
    <t>12.82</t>
  </si>
  <si>
    <t>13.20</t>
  </si>
  <si>
    <t>13.79</t>
  </si>
  <si>
    <t>14.44</t>
  </si>
  <si>
    <t>Maksim Sačiuk</t>
  </si>
  <si>
    <t>2003 06 24</t>
  </si>
  <si>
    <t>13.67</t>
  </si>
  <si>
    <t>Matas Aleksandravičius</t>
  </si>
  <si>
    <t>2005 04 16</t>
  </si>
  <si>
    <t>13.40</t>
  </si>
  <si>
    <t>13.55</t>
  </si>
  <si>
    <t>Herkus Jaciukevičius</t>
  </si>
  <si>
    <t>2005 09 24</t>
  </si>
  <si>
    <t>"Vitės" pagr. m-kla</t>
  </si>
  <si>
    <t>Nikita Riabin</t>
  </si>
  <si>
    <t>2004 08 23</t>
  </si>
  <si>
    <t>13.65</t>
  </si>
  <si>
    <t>13.38</t>
  </si>
  <si>
    <t>14.17</t>
  </si>
  <si>
    <t>12.99</t>
  </si>
  <si>
    <t>12.39</t>
  </si>
  <si>
    <t>Lukas Andriulevičius</t>
  </si>
  <si>
    <t>2005 05 22</t>
  </si>
  <si>
    <t>13.45</t>
  </si>
  <si>
    <t>Jokūbas Šemeklis</t>
  </si>
  <si>
    <t>13.13</t>
  </si>
  <si>
    <t>12.75</t>
  </si>
  <si>
    <t>14.07</t>
  </si>
  <si>
    <t>Nedas Jurgis Šimkus</t>
  </si>
  <si>
    <t>2003 10 02</t>
  </si>
  <si>
    <t>13.18</t>
  </si>
  <si>
    <t>DNF</t>
  </si>
  <si>
    <t>12.47</t>
  </si>
  <si>
    <t>12.78</t>
  </si>
  <si>
    <t>13.08</t>
  </si>
  <si>
    <t>13.04</t>
  </si>
  <si>
    <t>15.11</t>
  </si>
  <si>
    <t>1:07.70</t>
  </si>
  <si>
    <t>1:04.91</t>
  </si>
  <si>
    <t>1:07.77</t>
  </si>
  <si>
    <t>1:12.62</t>
  </si>
  <si>
    <t>1:10.40</t>
  </si>
  <si>
    <t>1:21.71</t>
  </si>
  <si>
    <t>1:11.64</t>
  </si>
  <si>
    <t>Gabija Petrauskaitė</t>
  </si>
  <si>
    <t>1:00.31</t>
  </si>
  <si>
    <t>1:23.88</t>
  </si>
  <si>
    <t>1:07.18</t>
  </si>
  <si>
    <t>1:16.19</t>
  </si>
  <si>
    <t>Arnas Emilis  Hiršas</t>
  </si>
  <si>
    <t>Arnas Razvadauskas</t>
  </si>
  <si>
    <t>2005 02 04</t>
  </si>
  <si>
    <t>1:13.13</t>
  </si>
  <si>
    <t>1:02.53</t>
  </si>
  <si>
    <t>56.82</t>
  </si>
  <si>
    <t>1:01.66</t>
  </si>
  <si>
    <t>1:07.67</t>
  </si>
  <si>
    <t>1:15.25</t>
  </si>
  <si>
    <t>1:11.32</t>
  </si>
  <si>
    <t>1:04.63</t>
  </si>
  <si>
    <t>58.96</t>
  </si>
  <si>
    <t>59.77</t>
  </si>
  <si>
    <t>1:05.86</t>
  </si>
  <si>
    <t>57.66</t>
  </si>
  <si>
    <t>3:07.70</t>
  </si>
  <si>
    <t>3:52.85</t>
  </si>
  <si>
    <t>3:55.82</t>
  </si>
  <si>
    <t>4:22.66</t>
  </si>
  <si>
    <t>Daniil Lapko</t>
  </si>
  <si>
    <t>2005 08 26</t>
  </si>
  <si>
    <t>3:25.31</t>
  </si>
  <si>
    <t>3:30.81</t>
  </si>
  <si>
    <t>3:18.94</t>
  </si>
  <si>
    <t>3:21.74</t>
  </si>
  <si>
    <t>3:04.99</t>
  </si>
  <si>
    <t>3:19.39</t>
  </si>
  <si>
    <t>3:05.55</t>
  </si>
  <si>
    <t>3:25.18</t>
  </si>
  <si>
    <t>3:33.04</t>
  </si>
  <si>
    <t>3:17.98</t>
  </si>
  <si>
    <t>3:25.26</t>
  </si>
  <si>
    <t>3:07.12</t>
  </si>
  <si>
    <t>"Žaliakalnio" g. ind.</t>
  </si>
  <si>
    <t>Saulė Tamošauskaitė</t>
  </si>
  <si>
    <t>Karina Kotelnikova</t>
  </si>
  <si>
    <t>2004 08 16</t>
  </si>
  <si>
    <t>Laivininkų m-kla  b/k</t>
  </si>
  <si>
    <t>2005 03 17</t>
  </si>
  <si>
    <t>Ilja Emelianov</t>
  </si>
  <si>
    <t>2004 07 02</t>
  </si>
  <si>
    <t>2003 12 01</t>
  </si>
  <si>
    <t>2003 02 06</t>
  </si>
  <si>
    <t>2005 08 05</t>
  </si>
  <si>
    <t>2005 07 21</t>
  </si>
  <si>
    <t>Sijandas Plečkaitis</t>
  </si>
  <si>
    <t>Giedrė Baltutytė</t>
  </si>
  <si>
    <t>55.88</t>
  </si>
  <si>
    <t>55.97</t>
  </si>
  <si>
    <t>56.75</t>
  </si>
  <si>
    <t>58.85</t>
  </si>
  <si>
    <t>"Varpo" g.</t>
  </si>
  <si>
    <t>1:00.25</t>
  </si>
  <si>
    <t>1:00.93</t>
  </si>
  <si>
    <t>1:02.19</t>
  </si>
  <si>
    <t>52.38</t>
  </si>
  <si>
    <t>52.46</t>
  </si>
  <si>
    <t>54.54</t>
  </si>
  <si>
    <t>56.77</t>
  </si>
  <si>
    <t>57.32</t>
  </si>
  <si>
    <t>59.57</t>
  </si>
  <si>
    <t>Antanas Damkus</t>
  </si>
  <si>
    <t>Paulius Grunulas</t>
  </si>
  <si>
    <t>2002</t>
  </si>
  <si>
    <t>2001 09 23</t>
  </si>
  <si>
    <t>Marijus Čepauskas</t>
  </si>
  <si>
    <t>Marcelis Sabonis</t>
  </si>
  <si>
    <t>2000 09 14</t>
  </si>
  <si>
    <t>Ema Avamleh</t>
  </si>
  <si>
    <t>2004 11 19</t>
  </si>
  <si>
    <t>Jogilė Stonytė</t>
  </si>
  <si>
    <t>2000 09 15</t>
  </si>
  <si>
    <t>"Žaliakalnio" gimnazija</t>
  </si>
  <si>
    <t>M.Gorkio progimnazija</t>
  </si>
  <si>
    <t>10</t>
  </si>
  <si>
    <t>Merginos</t>
  </si>
  <si>
    <t>Vaikinai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</si>
</sst>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80" formatCode="m:ss.00"/>
    <numFmt numFmtId="181" formatCode="d/m/yyyy"/>
    <numFmt numFmtId="182" formatCode="[m]:ss.00"/>
    <numFmt numFmtId="183" formatCode="0.0"/>
    <numFmt numFmtId="184" formatCode="mm/dd/yy;@"/>
    <numFmt numFmtId="185" formatCode="[$-FC27]yyyy\ &quot;m.&quot;\ mmmm\ d\ &quot;d.&quot;;@"/>
    <numFmt numFmtId="186" formatCode="yyyy\-mm\-dd;@"/>
    <numFmt numFmtId="187" formatCode="yyyy\-mm\-dd"/>
    <numFmt numFmtId="188" formatCode="hh:mm;@"/>
    <numFmt numFmtId="190" formatCode="0.000"/>
  </numFmts>
  <fonts count="73" x14ac:knownFonts="1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u/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Arial"/>
      <family val="2"/>
      <charset val="204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</font>
    <font>
      <b/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</font>
    <font>
      <b/>
      <sz val="9"/>
      <color indexed="1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8"/>
      <name val="Times New Roman"/>
      <family val="1"/>
    </font>
    <font>
      <sz val="12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rgb="FFFF0000"/>
      <name val="Times New Roman"/>
      <family val="1"/>
      <charset val="186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186"/>
    </font>
    <font>
      <sz val="12"/>
      <color rgb="FFFF0000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32" fillId="0" borderId="0"/>
    <xf numFmtId="0" fontId="32" fillId="0" borderId="0"/>
  </cellStyleXfs>
  <cellXfs count="791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81" fontId="1" fillId="0" borderId="0" xfId="0" applyNumberFormat="1" applyFont="1" applyFill="1" applyBorder="1" applyAlignment="1" applyProtection="1">
      <alignment horizontal="center"/>
    </xf>
    <xf numFmtId="186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81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86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81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86" fontId="1" fillId="0" borderId="0" xfId="0" applyNumberFormat="1" applyFont="1" applyFill="1" applyBorder="1" applyAlignment="1" applyProtection="1"/>
    <xf numFmtId="188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85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86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86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86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88" fontId="1" fillId="0" borderId="0" xfId="0" applyNumberFormat="1" applyFont="1" applyFill="1" applyBorder="1" applyAlignment="1" applyProtection="1">
      <alignment horizontal="left"/>
    </xf>
    <xf numFmtId="185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85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86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86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184" fontId="1" fillId="0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84" fontId="10" fillId="12" borderId="0" xfId="0" applyNumberFormat="1" applyFont="1" applyFill="1" applyBorder="1" applyAlignment="1" applyProtection="1">
      <alignment horizontal="center"/>
    </xf>
    <xf numFmtId="186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86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82" fontId="1" fillId="0" borderId="8" xfId="0" applyNumberFormat="1" applyFont="1" applyFill="1" applyBorder="1" applyAlignment="1" applyProtection="1">
      <alignment horizontal="center"/>
    </xf>
    <xf numFmtId="180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90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80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80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80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80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82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80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/>
    </xf>
    <xf numFmtId="47" fontId="11" fillId="13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1" fillId="0" borderId="1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right"/>
    </xf>
    <xf numFmtId="180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83" fontId="1" fillId="0" borderId="1" xfId="0" applyNumberFormat="1" applyFont="1" applyFill="1" applyBorder="1" applyAlignment="1" applyProtection="1">
      <alignment horizontal="right"/>
    </xf>
    <xf numFmtId="180" fontId="11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left"/>
    </xf>
    <xf numFmtId="186" fontId="19" fillId="0" borderId="3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185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7" xfId="0" applyNumberFormat="1" applyFont="1" applyFill="1" applyBorder="1" applyAlignment="1" applyProtection="1">
      <alignment horizontal="left"/>
    </xf>
    <xf numFmtId="0" fontId="19" fillId="0" borderId="2" xfId="0" applyNumberFormat="1" applyFont="1" applyFill="1" applyBorder="1" applyAlignment="1" applyProtection="1">
      <alignment horizontal="center"/>
    </xf>
    <xf numFmtId="186" fontId="19" fillId="0" borderId="2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center"/>
    </xf>
    <xf numFmtId="186" fontId="19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/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26" fillId="0" borderId="0" xfId="0" applyFont="1" applyFill="1"/>
    <xf numFmtId="0" fontId="29" fillId="0" borderId="0" xfId="0" applyNumberFormat="1" applyFont="1" applyFill="1" applyBorder="1" applyAlignment="1" applyProtection="1">
      <alignment horizontal="left"/>
    </xf>
    <xf numFmtId="185" fontId="28" fillId="0" borderId="0" xfId="0" applyNumberFormat="1" applyFont="1" applyFill="1" applyBorder="1" applyAlignment="1" applyProtection="1">
      <alignment horizontal="left"/>
    </xf>
    <xf numFmtId="188" fontId="28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right"/>
    </xf>
    <xf numFmtId="188" fontId="28" fillId="0" borderId="0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center"/>
    </xf>
    <xf numFmtId="0" fontId="28" fillId="0" borderId="3" xfId="0" applyNumberFormat="1" applyFont="1" applyFill="1" applyBorder="1" applyAlignment="1" applyProtection="1">
      <alignment horizontal="left"/>
    </xf>
    <xf numFmtId="186" fontId="28" fillId="0" borderId="3" xfId="0" applyNumberFormat="1" applyFont="1" applyFill="1" applyBorder="1" applyAlignment="1" applyProtection="1">
      <alignment horizontal="center"/>
    </xf>
    <xf numFmtId="0" fontId="28" fillId="0" borderId="2" xfId="0" applyNumberFormat="1" applyFont="1" applyFill="1" applyBorder="1" applyAlignment="1" applyProtection="1">
      <alignment horizontal="center"/>
    </xf>
    <xf numFmtId="0" fontId="28" fillId="0" borderId="2" xfId="0" applyNumberFormat="1" applyFont="1" applyFill="1" applyBorder="1" applyAlignment="1" applyProtection="1">
      <alignment horizontal="left"/>
    </xf>
    <xf numFmtId="186" fontId="28" fillId="0" borderId="2" xfId="0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>
      <alignment horizontal="center"/>
    </xf>
    <xf numFmtId="186" fontId="28" fillId="0" borderId="0" xfId="0" applyNumberFormat="1" applyFont="1" applyFill="1" applyBorder="1" applyAlignment="1" applyProtection="1">
      <alignment horizontal="center"/>
    </xf>
    <xf numFmtId="180" fontId="28" fillId="0" borderId="0" xfId="0" applyNumberFormat="1" applyFont="1" applyFill="1" applyBorder="1" applyAlignment="1" applyProtection="1">
      <alignment horizontal="center"/>
    </xf>
    <xf numFmtId="182" fontId="28" fillId="0" borderId="0" xfId="0" applyNumberFormat="1" applyFont="1" applyFill="1" applyBorder="1" applyAlignment="1" applyProtection="1">
      <alignment horizontal="center"/>
    </xf>
    <xf numFmtId="180" fontId="28" fillId="0" borderId="0" xfId="0" applyNumberFormat="1" applyFont="1" applyFill="1" applyBorder="1" applyAlignment="1" applyProtection="1"/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18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49" fontId="19" fillId="0" borderId="20" xfId="0" applyNumberFormat="1" applyFont="1" applyFill="1" applyBorder="1" applyAlignment="1" applyProtection="1">
      <alignment horizontal="center"/>
    </xf>
    <xf numFmtId="0" fontId="19" fillId="0" borderId="21" xfId="0" applyNumberFormat="1" applyFont="1" applyFill="1" applyBorder="1" applyAlignment="1" applyProtection="1">
      <alignment horizontal="center"/>
    </xf>
    <xf numFmtId="0" fontId="26" fillId="0" borderId="0" xfId="3" applyFont="1"/>
    <xf numFmtId="0" fontId="26" fillId="0" borderId="22" xfId="3" applyFont="1" applyBorder="1"/>
    <xf numFmtId="0" fontId="33" fillId="0" borderId="0" xfId="3" applyFont="1"/>
    <xf numFmtId="0" fontId="34" fillId="0" borderId="0" xfId="3" applyFont="1"/>
    <xf numFmtId="0" fontId="26" fillId="0" borderId="23" xfId="3" applyFont="1" applyBorder="1"/>
    <xf numFmtId="0" fontId="26" fillId="0" borderId="0" xfId="3" applyFont="1" applyBorder="1"/>
    <xf numFmtId="49" fontId="35" fillId="0" borderId="0" xfId="3" applyNumberFormat="1" applyFont="1"/>
    <xf numFmtId="0" fontId="26" fillId="0" borderId="24" xfId="3" applyFont="1" applyBorder="1"/>
    <xf numFmtId="0" fontId="26" fillId="0" borderId="25" xfId="3" applyFont="1" applyBorder="1"/>
    <xf numFmtId="0" fontId="35" fillId="0" borderId="0" xfId="3" applyFont="1"/>
    <xf numFmtId="0" fontId="26" fillId="0" borderId="0" xfId="0" applyFont="1"/>
    <xf numFmtId="0" fontId="26" fillId="0" borderId="0" xfId="0" applyFont="1" applyAlignment="1">
      <alignment horizontal="center"/>
    </xf>
    <xf numFmtId="49" fontId="26" fillId="0" borderId="0" xfId="0" applyNumberFormat="1" applyFont="1"/>
    <xf numFmtId="0" fontId="0" fillId="0" borderId="0" xfId="0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/>
    <xf numFmtId="187" fontId="22" fillId="0" borderId="0" xfId="0" applyNumberFormat="1" applyFont="1" applyFill="1" applyBorder="1" applyAlignment="1" applyProtection="1">
      <alignment horizontal="center"/>
    </xf>
    <xf numFmtId="0" fontId="21" fillId="0" borderId="0" xfId="0" applyFont="1"/>
    <xf numFmtId="0" fontId="22" fillId="0" borderId="0" xfId="0" applyFont="1"/>
    <xf numFmtId="49" fontId="21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37" fillId="0" borderId="0" xfId="0" applyFont="1"/>
    <xf numFmtId="0" fontId="39" fillId="0" borderId="0" xfId="0" applyFont="1"/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2" fontId="21" fillId="0" borderId="0" xfId="0" applyNumberFormat="1" applyFont="1"/>
    <xf numFmtId="1" fontId="21" fillId="0" borderId="0" xfId="0" applyNumberFormat="1" applyFont="1"/>
    <xf numFmtId="0" fontId="21" fillId="0" borderId="0" xfId="0" applyNumberFormat="1" applyFont="1" applyAlignment="1">
      <alignment horizontal="left"/>
    </xf>
    <xf numFmtId="49" fontId="19" fillId="0" borderId="29" xfId="0" applyNumberFormat="1" applyFont="1" applyFill="1" applyBorder="1" applyAlignment="1" applyProtection="1">
      <alignment horizontal="center"/>
    </xf>
    <xf numFmtId="49" fontId="19" fillId="0" borderId="30" xfId="0" applyNumberFormat="1" applyFont="1" applyFill="1" applyBorder="1" applyAlignment="1" applyProtection="1">
      <alignment horizontal="center"/>
    </xf>
    <xf numFmtId="49" fontId="19" fillId="0" borderId="3" xfId="0" applyNumberFormat="1" applyFont="1" applyFill="1" applyBorder="1" applyAlignment="1" applyProtection="1">
      <alignment horizontal="center"/>
    </xf>
    <xf numFmtId="49" fontId="19" fillId="0" borderId="2" xfId="0" applyNumberFormat="1" applyFont="1" applyFill="1" applyBorder="1" applyAlignment="1" applyProtection="1">
      <alignment horizontal="center"/>
    </xf>
    <xf numFmtId="0" fontId="19" fillId="0" borderId="31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>
      <alignment horizontal="left"/>
    </xf>
    <xf numFmtId="49" fontId="19" fillId="0" borderId="32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 applyProtection="1">
      <alignment horizontal="center"/>
    </xf>
    <xf numFmtId="49" fontId="29" fillId="0" borderId="0" xfId="0" applyNumberFormat="1" applyFont="1" applyFill="1" applyBorder="1" applyAlignment="1" applyProtection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1" fillId="0" borderId="0" xfId="0" applyFont="1"/>
    <xf numFmtId="49" fontId="28" fillId="0" borderId="3" xfId="0" applyNumberFormat="1" applyFont="1" applyFill="1" applyBorder="1" applyAlignment="1" applyProtection="1">
      <alignment horizontal="center"/>
    </xf>
    <xf numFmtId="49" fontId="28" fillId="0" borderId="1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29" fillId="0" borderId="0" xfId="0" applyFont="1" applyFill="1"/>
    <xf numFmtId="0" fontId="42" fillId="0" borderId="0" xfId="0" applyFont="1" applyAlignment="1">
      <alignment horizontal="center"/>
    </xf>
    <xf numFmtId="186" fontId="29" fillId="0" borderId="0" xfId="0" applyNumberFormat="1" applyFont="1" applyFill="1" applyBorder="1" applyAlignment="1" applyProtection="1">
      <alignment horizontal="center"/>
    </xf>
    <xf numFmtId="0" fontId="42" fillId="0" borderId="0" xfId="0" applyFont="1"/>
    <xf numFmtId="0" fontId="43" fillId="0" borderId="0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/>
    </xf>
    <xf numFmtId="182" fontId="29" fillId="0" borderId="0" xfId="0" applyNumberFormat="1" applyFont="1" applyFill="1" applyBorder="1" applyAlignment="1" applyProtection="1">
      <alignment horizontal="center"/>
    </xf>
    <xf numFmtId="49" fontId="28" fillId="0" borderId="18" xfId="0" applyNumberFormat="1" applyFont="1" applyFill="1" applyBorder="1" applyAlignment="1">
      <alignment horizontal="center"/>
    </xf>
    <xf numFmtId="49" fontId="28" fillId="0" borderId="21" xfId="0" applyNumberFormat="1" applyFont="1" applyFill="1" applyBorder="1" applyAlignment="1" applyProtection="1">
      <alignment horizontal="center"/>
    </xf>
    <xf numFmtId="49" fontId="19" fillId="0" borderId="25" xfId="0" applyNumberFormat="1" applyFont="1" applyFill="1" applyBorder="1" applyAlignment="1" applyProtection="1">
      <alignment horizontal="center"/>
    </xf>
    <xf numFmtId="49" fontId="19" fillId="0" borderId="33" xfId="0" applyNumberFormat="1" applyFont="1" applyFill="1" applyBorder="1" applyAlignment="1" applyProtection="1">
      <alignment horizontal="center"/>
    </xf>
    <xf numFmtId="49" fontId="19" fillId="0" borderId="34" xfId="0" applyNumberFormat="1" applyFont="1" applyFill="1" applyBorder="1" applyAlignment="1" applyProtection="1">
      <alignment horizontal="center"/>
    </xf>
    <xf numFmtId="49" fontId="28" fillId="0" borderId="19" xfId="0" applyNumberFormat="1" applyFont="1" applyFill="1" applyBorder="1" applyAlignment="1" applyProtection="1">
      <alignment horizontal="center"/>
    </xf>
    <xf numFmtId="49" fontId="28" fillId="0" borderId="18" xfId="0" applyNumberFormat="1" applyFont="1" applyFill="1" applyBorder="1" applyAlignment="1" applyProtection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 applyProtection="1">
      <alignment horizontal="center"/>
    </xf>
    <xf numFmtId="49" fontId="28" fillId="0" borderId="36" xfId="0" applyNumberFormat="1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49" fontId="28" fillId="0" borderId="39" xfId="0" applyNumberFormat="1" applyFont="1" applyBorder="1" applyAlignment="1">
      <alignment horizontal="center"/>
    </xf>
    <xf numFmtId="49" fontId="28" fillId="0" borderId="39" xfId="0" quotePrefix="1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29" fillId="0" borderId="0" xfId="0" applyNumberFormat="1" applyFont="1"/>
    <xf numFmtId="0" fontId="44" fillId="0" borderId="0" xfId="0" applyFont="1"/>
    <xf numFmtId="0" fontId="44" fillId="0" borderId="0" xfId="0" applyFont="1" applyAlignment="1">
      <alignment horizontal="center"/>
    </xf>
    <xf numFmtId="0" fontId="29" fillId="0" borderId="0" xfId="0" applyFont="1"/>
    <xf numFmtId="49" fontId="29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wrapText="1"/>
    </xf>
    <xf numFmtId="0" fontId="39" fillId="0" borderId="0" xfId="0" applyNumberFormat="1" applyFont="1" applyBorder="1" applyAlignment="1">
      <alignment horizontal="center" vertical="center"/>
    </xf>
    <xf numFmtId="180" fontId="28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left" vertical="center"/>
    </xf>
    <xf numFmtId="0" fontId="28" fillId="0" borderId="3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46" fillId="0" borderId="18" xfId="0" applyNumberFormat="1" applyFont="1" applyFill="1" applyBorder="1" applyAlignment="1" applyProtection="1">
      <alignment horizontal="center"/>
    </xf>
    <xf numFmtId="0" fontId="46" fillId="0" borderId="18" xfId="0" applyNumberFormat="1" applyFont="1" applyFill="1" applyBorder="1" applyAlignment="1" applyProtection="1">
      <alignment horizontal="center"/>
    </xf>
    <xf numFmtId="0" fontId="46" fillId="0" borderId="25" xfId="0" applyNumberFormat="1" applyFont="1" applyFill="1" applyBorder="1" applyAlignment="1" applyProtection="1">
      <alignment horizontal="center"/>
    </xf>
    <xf numFmtId="49" fontId="46" fillId="0" borderId="37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49" fontId="19" fillId="0" borderId="19" xfId="0" applyNumberFormat="1" applyFont="1" applyFill="1" applyBorder="1" applyAlignment="1">
      <alignment horizontal="center"/>
    </xf>
    <xf numFmtId="186" fontId="21" fillId="0" borderId="33" xfId="0" applyNumberFormat="1" applyFont="1" applyFill="1" applyBorder="1" applyAlignment="1" applyProtection="1">
      <alignment horizontal="center"/>
    </xf>
    <xf numFmtId="49" fontId="19" fillId="0" borderId="40" xfId="0" applyNumberFormat="1" applyFont="1" applyFill="1" applyBorder="1" applyAlignment="1" applyProtection="1">
      <alignment horizontal="center"/>
    </xf>
    <xf numFmtId="0" fontId="19" fillId="0" borderId="37" xfId="0" applyNumberFormat="1" applyFont="1" applyFill="1" applyBorder="1" applyAlignment="1" applyProtection="1">
      <alignment horizontal="center"/>
    </xf>
    <xf numFmtId="0" fontId="21" fillId="0" borderId="41" xfId="0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49" fontId="19" fillId="0" borderId="42" xfId="0" applyNumberFormat="1" applyFont="1" applyFill="1" applyBorder="1" applyAlignment="1" applyProtection="1">
      <alignment horizontal="center"/>
    </xf>
    <xf numFmtId="0" fontId="19" fillId="0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48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49" fontId="33" fillId="0" borderId="0" xfId="2" applyNumberFormat="1" applyFont="1" applyAlignment="1"/>
    <xf numFmtId="0" fontId="37" fillId="0" borderId="0" xfId="0" applyNumberFormat="1" applyFont="1" applyFill="1" applyBorder="1" applyAlignment="1" applyProtection="1">
      <alignment horizontal="left"/>
    </xf>
    <xf numFmtId="1" fontId="37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/>
    <xf numFmtId="0" fontId="47" fillId="0" borderId="0" xfId="0" applyFont="1"/>
    <xf numFmtId="187" fontId="22" fillId="0" borderId="0" xfId="0" applyNumberFormat="1" applyFont="1" applyFill="1" applyBorder="1" applyAlignment="1" applyProtection="1"/>
    <xf numFmtId="0" fontId="50" fillId="0" borderId="18" xfId="0" applyFont="1" applyBorder="1" applyAlignment="1">
      <alignment horizontal="center" wrapText="1"/>
    </xf>
    <xf numFmtId="0" fontId="51" fillId="0" borderId="0" xfId="0" applyNumberFormat="1" applyFont="1" applyFill="1" applyBorder="1" applyAlignment="1" applyProtection="1">
      <alignment horizontal="left"/>
    </xf>
    <xf numFmtId="0" fontId="28" fillId="0" borderId="12" xfId="0" applyNumberFormat="1" applyFont="1" applyFill="1" applyBorder="1" applyAlignment="1" applyProtection="1">
      <alignment horizontal="center"/>
    </xf>
    <xf numFmtId="186" fontId="50" fillId="0" borderId="1" xfId="0" applyNumberFormat="1" applyFont="1" applyFill="1" applyBorder="1" applyAlignment="1" applyProtection="1">
      <alignment horizontal="center"/>
    </xf>
    <xf numFmtId="0" fontId="50" fillId="0" borderId="18" xfId="0" applyFont="1" applyBorder="1" applyAlignment="1">
      <alignment horizontal="left" vertical="center" wrapText="1"/>
    </xf>
    <xf numFmtId="186" fontId="51" fillId="0" borderId="2" xfId="0" applyNumberFormat="1" applyFont="1" applyFill="1" applyBorder="1" applyAlignment="1" applyProtection="1">
      <alignment horizontal="center"/>
    </xf>
    <xf numFmtId="0" fontId="50" fillId="0" borderId="18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left" wrapText="1"/>
    </xf>
    <xf numFmtId="0" fontId="50" fillId="0" borderId="20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 vertical="center"/>
    </xf>
    <xf numFmtId="0" fontId="53" fillId="0" borderId="18" xfId="0" applyNumberFormat="1" applyFont="1" applyFill="1" applyBorder="1" applyAlignment="1" applyProtection="1">
      <alignment horizontal="left"/>
    </xf>
    <xf numFmtId="0" fontId="51" fillId="0" borderId="0" xfId="0" applyFont="1" applyBorder="1" applyAlignment="1">
      <alignment wrapText="1"/>
    </xf>
    <xf numFmtId="0" fontId="51" fillId="0" borderId="1" xfId="0" applyNumberFormat="1" applyFont="1" applyFill="1" applyBorder="1" applyAlignment="1" applyProtection="1">
      <alignment horizontal="left"/>
    </xf>
    <xf numFmtId="0" fontId="51" fillId="0" borderId="25" xfId="0" applyFont="1" applyBorder="1" applyAlignment="1">
      <alignment horizontal="center" vertical="top" wrapText="1"/>
    </xf>
    <xf numFmtId="186" fontId="31" fillId="0" borderId="1" xfId="0" applyNumberFormat="1" applyFont="1" applyFill="1" applyBorder="1" applyAlignment="1" applyProtection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wrapText="1"/>
    </xf>
    <xf numFmtId="186" fontId="31" fillId="0" borderId="2" xfId="0" applyNumberFormat="1" applyFont="1" applyFill="1" applyBorder="1" applyAlignment="1" applyProtection="1">
      <alignment horizontal="center"/>
    </xf>
    <xf numFmtId="0" fontId="31" fillId="0" borderId="18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wrapText="1"/>
    </xf>
    <xf numFmtId="0" fontId="31" fillId="0" borderId="18" xfId="0" applyNumberFormat="1" applyFont="1" applyFill="1" applyBorder="1" applyAlignment="1" applyProtection="1">
      <alignment horizontal="left"/>
    </xf>
    <xf numFmtId="0" fontId="28" fillId="0" borderId="15" xfId="0" applyNumberFormat="1" applyFont="1" applyFill="1" applyBorder="1" applyAlignment="1" applyProtection="1">
      <alignment horizontal="center"/>
    </xf>
    <xf numFmtId="49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31" fillId="0" borderId="15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horizontal="left"/>
    </xf>
    <xf numFmtId="186" fontId="31" fillId="0" borderId="15" xfId="0" applyNumberFormat="1" applyFont="1" applyFill="1" applyBorder="1" applyAlignment="1" applyProtection="1">
      <alignment horizontal="center"/>
    </xf>
    <xf numFmtId="0" fontId="31" fillId="0" borderId="18" xfId="0" applyFont="1" applyBorder="1" applyAlignment="1">
      <alignment horizontal="left" vertical="center"/>
    </xf>
    <xf numFmtId="186" fontId="54" fillId="0" borderId="1" xfId="0" applyNumberFormat="1" applyFont="1" applyFill="1" applyBorder="1" applyAlignment="1" applyProtection="1">
      <alignment horizontal="center"/>
    </xf>
    <xf numFmtId="0" fontId="54" fillId="0" borderId="15" xfId="0" applyNumberFormat="1" applyFont="1" applyFill="1" applyBorder="1" applyAlignment="1" applyProtection="1">
      <alignment horizontal="left"/>
    </xf>
    <xf numFmtId="0" fontId="54" fillId="0" borderId="18" xfId="0" applyFont="1" applyBorder="1" applyAlignment="1">
      <alignment horizontal="center" wrapText="1"/>
    </xf>
    <xf numFmtId="0" fontId="56" fillId="0" borderId="0" xfId="0" applyNumberFormat="1" applyFont="1" applyFill="1" applyBorder="1" applyAlignment="1" applyProtection="1">
      <alignment horizontal="center"/>
    </xf>
    <xf numFmtId="0" fontId="54" fillId="0" borderId="2" xfId="0" applyNumberFormat="1" applyFont="1" applyFill="1" applyBorder="1" applyAlignment="1" applyProtection="1">
      <alignment horizontal="center"/>
    </xf>
    <xf numFmtId="0" fontId="54" fillId="0" borderId="1" xfId="0" applyNumberFormat="1" applyFont="1" applyFill="1" applyBorder="1" applyAlignment="1" applyProtection="1">
      <alignment horizontal="center"/>
    </xf>
    <xf numFmtId="0" fontId="31" fillId="0" borderId="39" xfId="0" applyNumberFormat="1" applyFont="1" applyFill="1" applyBorder="1" applyAlignment="1" applyProtection="1">
      <alignment horizontal="left"/>
    </xf>
    <xf numFmtId="0" fontId="31" fillId="0" borderId="42" xfId="0" applyNumberFormat="1" applyFont="1" applyFill="1" applyBorder="1" applyAlignment="1" applyProtection="1">
      <alignment horizontal="left"/>
    </xf>
    <xf numFmtId="0" fontId="50" fillId="0" borderId="0" xfId="0" applyNumberFormat="1" applyFont="1" applyFill="1" applyBorder="1" applyAlignment="1" applyProtection="1">
      <alignment horizontal="left"/>
    </xf>
    <xf numFmtId="186" fontId="50" fillId="0" borderId="0" xfId="0" applyNumberFormat="1" applyFont="1" applyFill="1" applyBorder="1" applyAlignment="1" applyProtection="1">
      <alignment horizontal="center"/>
    </xf>
    <xf numFmtId="186" fontId="28" fillId="0" borderId="16" xfId="0" applyNumberFormat="1" applyFont="1" applyFill="1" applyBorder="1" applyAlignment="1" applyProtection="1">
      <alignment horizontal="center"/>
    </xf>
    <xf numFmtId="49" fontId="55" fillId="0" borderId="0" xfId="0" applyNumberFormat="1" applyFont="1" applyFill="1" applyBorder="1" applyAlignment="1" applyProtection="1">
      <alignment horizontal="center"/>
    </xf>
    <xf numFmtId="0" fontId="57" fillId="0" borderId="0" xfId="0" applyNumberFormat="1" applyFont="1" applyFill="1" applyBorder="1" applyAlignment="1" applyProtection="1">
      <alignment horizontal="center"/>
    </xf>
    <xf numFmtId="0" fontId="54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>
      <alignment horizontal="left"/>
    </xf>
    <xf numFmtId="49" fontId="54" fillId="0" borderId="0" xfId="0" applyNumberFormat="1" applyFont="1" applyFill="1" applyBorder="1" applyAlignment="1" applyProtection="1">
      <alignment horizontal="center"/>
    </xf>
    <xf numFmtId="0" fontId="54" fillId="0" borderId="0" xfId="0" applyNumberFormat="1" applyFont="1" applyFill="1" applyBorder="1" applyAlignment="1" applyProtection="1">
      <alignment horizontal="center"/>
    </xf>
    <xf numFmtId="186" fontId="3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31" fillId="0" borderId="8" xfId="0" applyNumberFormat="1" applyFont="1" applyFill="1" applyBorder="1" applyAlignment="1" applyProtection="1">
      <alignment horizontal="left"/>
    </xf>
    <xf numFmtId="0" fontId="54" fillId="0" borderId="18" xfId="0" applyNumberFormat="1" applyFont="1" applyFill="1" applyBorder="1" applyAlignment="1" applyProtection="1">
      <alignment horizontal="left"/>
    </xf>
    <xf numFmtId="49" fontId="54" fillId="0" borderId="1" xfId="0" applyNumberFormat="1" applyFont="1" applyFill="1" applyBorder="1" applyAlignment="1" applyProtection="1">
      <alignment horizontal="center"/>
    </xf>
    <xf numFmtId="49" fontId="54" fillId="0" borderId="43" xfId="0" applyNumberFormat="1" applyFont="1" applyFill="1" applyBorder="1" applyAlignment="1" applyProtection="1">
      <alignment horizontal="center"/>
    </xf>
    <xf numFmtId="0" fontId="53" fillId="0" borderId="0" xfId="0" applyNumberFormat="1" applyFont="1" applyFill="1" applyBorder="1" applyAlignment="1" applyProtection="1">
      <alignment horizontal="left"/>
    </xf>
    <xf numFmtId="0" fontId="3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/>
    </xf>
    <xf numFmtId="0" fontId="31" fillId="0" borderId="15" xfId="0" applyNumberFormat="1" applyFont="1" applyFill="1" applyBorder="1" applyAlignment="1" applyProtection="1">
      <alignment horizontal="center"/>
    </xf>
    <xf numFmtId="186" fontId="31" fillId="0" borderId="18" xfId="0" applyNumberFormat="1" applyFont="1" applyFill="1" applyBorder="1" applyAlignment="1" applyProtection="1">
      <alignment horizontal="center"/>
    </xf>
    <xf numFmtId="49" fontId="54" fillId="0" borderId="18" xfId="0" applyNumberFormat="1" applyFont="1" applyFill="1" applyBorder="1" applyAlignment="1" applyProtection="1">
      <alignment horizontal="center"/>
    </xf>
    <xf numFmtId="0" fontId="43" fillId="0" borderId="0" xfId="0" applyNumberFormat="1" applyFont="1" applyFill="1" applyBorder="1" applyAlignment="1" applyProtection="1">
      <alignment horizontal="left"/>
    </xf>
    <xf numFmtId="0" fontId="43" fillId="0" borderId="0" xfId="0" applyFont="1" applyBorder="1" applyAlignment="1">
      <alignment vertical="center"/>
    </xf>
    <xf numFmtId="0" fontId="52" fillId="0" borderId="0" xfId="0" applyNumberFormat="1" applyFont="1" applyFill="1" applyBorder="1" applyAlignment="1" applyProtection="1">
      <alignment horizontal="left"/>
    </xf>
    <xf numFmtId="186" fontId="52" fillId="0" borderId="0" xfId="0" applyNumberFormat="1" applyFont="1" applyFill="1" applyBorder="1" applyAlignment="1" applyProtection="1">
      <alignment horizontal="center"/>
    </xf>
    <xf numFmtId="49" fontId="58" fillId="0" borderId="2" xfId="0" applyNumberFormat="1" applyFont="1" applyFill="1" applyBorder="1" applyAlignment="1" applyProtection="1">
      <alignment horizontal="center"/>
    </xf>
    <xf numFmtId="0" fontId="43" fillId="0" borderId="0" xfId="0" applyFont="1" applyBorder="1" applyAlignment="1">
      <alignment horizontal="left" vertical="center"/>
    </xf>
    <xf numFmtId="0" fontId="37" fillId="0" borderId="0" xfId="0" applyNumberFormat="1" applyFont="1" applyFill="1" applyBorder="1" applyAlignment="1" applyProtection="1">
      <alignment horizontal="center"/>
    </xf>
    <xf numFmtId="0" fontId="52" fillId="0" borderId="34" xfId="0" applyFont="1" applyBorder="1" applyAlignment="1">
      <alignment horizontal="center" wrapText="1"/>
    </xf>
    <xf numFmtId="49" fontId="52" fillId="0" borderId="34" xfId="0" applyNumberFormat="1" applyFont="1" applyBorder="1" applyAlignment="1">
      <alignment horizontal="center" wrapText="1"/>
    </xf>
    <xf numFmtId="49" fontId="19" fillId="0" borderId="21" xfId="0" applyNumberFormat="1" applyFont="1" applyFill="1" applyBorder="1" applyAlignment="1" applyProtection="1">
      <alignment horizontal="center"/>
    </xf>
    <xf numFmtId="0" fontId="18" fillId="0" borderId="12" xfId="0" applyNumberFormat="1" applyFont="1" applyFill="1" applyBorder="1" applyAlignment="1" applyProtection="1">
      <alignment horizontal="left"/>
    </xf>
    <xf numFmtId="0" fontId="18" fillId="0" borderId="18" xfId="0" applyNumberFormat="1" applyFont="1" applyFill="1" applyBorder="1" applyAlignment="1" applyProtection="1">
      <alignment horizontal="left"/>
    </xf>
    <xf numFmtId="49" fontId="59" fillId="0" borderId="18" xfId="0" applyNumberFormat="1" applyFont="1" applyFill="1" applyBorder="1" applyAlignment="1" applyProtection="1">
      <alignment horizontal="center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center" vertical="top" wrapText="1"/>
    </xf>
    <xf numFmtId="49" fontId="56" fillId="0" borderId="0" xfId="0" applyNumberFormat="1" applyFont="1" applyFill="1" applyBorder="1" applyAlignment="1" applyProtection="1">
      <alignment horizontal="center"/>
    </xf>
    <xf numFmtId="49" fontId="60" fillId="0" borderId="0" xfId="0" applyNumberFormat="1" applyFont="1" applyAlignment="1">
      <alignment horizontal="center"/>
    </xf>
    <xf numFmtId="0" fontId="61" fillId="0" borderId="0" xfId="0" applyFont="1"/>
    <xf numFmtId="49" fontId="56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/>
    </xf>
    <xf numFmtId="49" fontId="22" fillId="0" borderId="0" xfId="0" applyNumberFormat="1" applyFont="1" applyFill="1" applyBorder="1" applyAlignment="1" applyProtection="1">
      <alignment horizontal="center"/>
    </xf>
    <xf numFmtId="0" fontId="43" fillId="0" borderId="0" xfId="0" applyFont="1" applyBorder="1" applyAlignment="1">
      <alignment horizontal="left" vertical="center" wrapText="1"/>
    </xf>
    <xf numFmtId="0" fontId="41" fillId="0" borderId="0" xfId="0" applyNumberFormat="1" applyFont="1" applyFill="1" applyBorder="1" applyAlignment="1" applyProtection="1">
      <alignment horizontal="left"/>
    </xf>
    <xf numFmtId="0" fontId="46" fillId="0" borderId="0" xfId="0" applyNumberFormat="1" applyFont="1" applyFill="1" applyBorder="1" applyAlignment="1" applyProtection="1">
      <alignment horizontal="center"/>
    </xf>
    <xf numFmtId="0" fontId="28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49" fontId="28" fillId="0" borderId="38" xfId="0" quotePrefix="1" applyNumberFormat="1" applyFont="1" applyBorder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18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wrapText="1"/>
    </xf>
    <xf numFmtId="0" fontId="41" fillId="0" borderId="15" xfId="0" applyNumberFormat="1" applyFont="1" applyFill="1" applyBorder="1" applyAlignment="1" applyProtection="1">
      <alignment horizontal="left"/>
    </xf>
    <xf numFmtId="0" fontId="62" fillId="0" borderId="1" xfId="0" applyNumberFormat="1" applyFont="1" applyFill="1" applyBorder="1" applyAlignment="1" applyProtection="1">
      <alignment horizontal="left"/>
    </xf>
    <xf numFmtId="0" fontId="31" fillId="0" borderId="42" xfId="0" applyFont="1" applyBorder="1" applyAlignment="1">
      <alignment horizontal="left" vertical="center"/>
    </xf>
    <xf numFmtId="186" fontId="19" fillId="0" borderId="18" xfId="0" applyNumberFormat="1" applyFont="1" applyFill="1" applyBorder="1" applyAlignment="1" applyProtection="1">
      <alignment horizontal="center"/>
    </xf>
    <xf numFmtId="186" fontId="31" fillId="0" borderId="1" xfId="0" quotePrefix="1" applyNumberFormat="1" applyFont="1" applyFill="1" applyBorder="1" applyAlignment="1" applyProtection="1">
      <alignment horizontal="center"/>
    </xf>
    <xf numFmtId="0" fontId="52" fillId="0" borderId="34" xfId="0" quotePrefix="1" applyFont="1" applyBorder="1" applyAlignment="1">
      <alignment horizontal="center" wrapText="1"/>
    </xf>
    <xf numFmtId="186" fontId="31" fillId="0" borderId="15" xfId="0" quotePrefix="1" applyNumberFormat="1" applyFont="1" applyFill="1" applyBorder="1" applyAlignment="1" applyProtection="1">
      <alignment horizontal="center"/>
    </xf>
    <xf numFmtId="186" fontId="31" fillId="0" borderId="9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left"/>
    </xf>
    <xf numFmtId="186" fontId="31" fillId="0" borderId="45" xfId="0" applyNumberFormat="1" applyFont="1" applyFill="1" applyBorder="1" applyAlignment="1" applyProtection="1">
      <alignment horizontal="center"/>
    </xf>
    <xf numFmtId="0" fontId="31" fillId="0" borderId="18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28" fillId="0" borderId="23" xfId="0" applyNumberFormat="1" applyFont="1" applyFill="1" applyBorder="1" applyAlignment="1" applyProtection="1">
      <alignment horizontal="left"/>
    </xf>
    <xf numFmtId="0" fontId="31" fillId="0" borderId="46" xfId="0" applyNumberFormat="1" applyFont="1" applyFill="1" applyBorder="1" applyAlignment="1" applyProtection="1">
      <alignment horizontal="left"/>
    </xf>
    <xf numFmtId="0" fontId="18" fillId="0" borderId="15" xfId="0" applyNumberFormat="1" applyFont="1" applyFill="1" applyBorder="1" applyAlignment="1" applyProtection="1">
      <alignment horizontal="left"/>
    </xf>
    <xf numFmtId="186" fontId="43" fillId="0" borderId="2" xfId="0" applyNumberFormat="1" applyFont="1" applyFill="1" applyBorder="1" applyAlignment="1" applyProtection="1">
      <alignment horizontal="center"/>
    </xf>
    <xf numFmtId="0" fontId="54" fillId="0" borderId="12" xfId="0" applyNumberFormat="1" applyFont="1" applyFill="1" applyBorder="1" applyAlignment="1" applyProtection="1">
      <alignment horizontal="center"/>
    </xf>
    <xf numFmtId="0" fontId="54" fillId="0" borderId="1" xfId="0" applyNumberFormat="1" applyFont="1" applyFill="1" applyBorder="1" applyAlignment="1" applyProtection="1">
      <alignment horizontal="left"/>
    </xf>
    <xf numFmtId="49" fontId="58" fillId="0" borderId="0" xfId="0" applyNumberFormat="1" applyFont="1" applyFill="1" applyBorder="1" applyAlignment="1" applyProtection="1">
      <alignment horizontal="center"/>
    </xf>
    <xf numFmtId="0" fontId="54" fillId="0" borderId="18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186" fontId="54" fillId="0" borderId="0" xfId="0" applyNumberFormat="1" applyFont="1" applyFill="1" applyBorder="1" applyAlignment="1" applyProtection="1">
      <alignment horizontal="center"/>
    </xf>
    <xf numFmtId="0" fontId="43" fillId="0" borderId="42" xfId="0" applyNumberFormat="1" applyFont="1" applyFill="1" applyBorder="1" applyAlignment="1" applyProtection="1">
      <alignment horizontal="left"/>
    </xf>
    <xf numFmtId="49" fontId="19" fillId="0" borderId="18" xfId="0" quotePrefix="1" applyNumberFormat="1" applyFont="1" applyFill="1" applyBorder="1" applyAlignment="1" applyProtection="1">
      <alignment horizontal="center"/>
    </xf>
    <xf numFmtId="49" fontId="54" fillId="0" borderId="25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31" fillId="0" borderId="47" xfId="0" applyNumberFormat="1" applyFont="1" applyFill="1" applyBorder="1" applyAlignment="1" applyProtection="1">
      <alignment horizontal="left"/>
    </xf>
    <xf numFmtId="0" fontId="55" fillId="0" borderId="34" xfId="0" applyFont="1" applyBorder="1" applyAlignment="1">
      <alignment horizontal="center" wrapText="1"/>
    </xf>
    <xf numFmtId="186" fontId="51" fillId="0" borderId="0" xfId="0" applyNumberFormat="1" applyFont="1" applyFill="1" applyBorder="1" applyAlignment="1" applyProtection="1">
      <alignment horizontal="center"/>
    </xf>
    <xf numFmtId="49" fontId="43" fillId="0" borderId="0" xfId="0" applyNumberFormat="1" applyFont="1" applyBorder="1" applyAlignment="1">
      <alignment horizontal="center" vertical="center"/>
    </xf>
    <xf numFmtId="186" fontId="43" fillId="0" borderId="0" xfId="0" applyNumberFormat="1" applyFont="1" applyFill="1" applyBorder="1" applyAlignment="1" applyProtection="1">
      <alignment horizontal="center"/>
    </xf>
    <xf numFmtId="49" fontId="59" fillId="0" borderId="0" xfId="0" applyNumberFormat="1" applyFont="1" applyFill="1" applyBorder="1" applyAlignment="1" applyProtection="1">
      <alignment horizontal="center"/>
    </xf>
    <xf numFmtId="186" fontId="31" fillId="0" borderId="0" xfId="0" quotePrefix="1" applyNumberFormat="1" applyFont="1" applyFill="1" applyBorder="1" applyAlignment="1" applyProtection="1">
      <alignment horizontal="center"/>
    </xf>
    <xf numFmtId="0" fontId="5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49" fontId="37" fillId="0" borderId="0" xfId="0" applyNumberFormat="1" applyFont="1" applyFill="1" applyBorder="1" applyAlignment="1" applyProtection="1">
      <alignment horizontal="center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49" fontId="31" fillId="0" borderId="43" xfId="0" applyNumberFormat="1" applyFont="1" applyFill="1" applyBorder="1" applyAlignment="1" applyProtection="1">
      <alignment horizontal="center"/>
    </xf>
    <xf numFmtId="49" fontId="31" fillId="0" borderId="0" xfId="0" applyNumberFormat="1" applyFont="1" applyFill="1" applyBorder="1" applyAlignment="1" applyProtection="1">
      <alignment horizontal="center"/>
    </xf>
    <xf numFmtId="49" fontId="31" fillId="0" borderId="30" xfId="0" applyNumberFormat="1" applyFont="1" applyFill="1" applyBorder="1" applyAlignment="1" applyProtection="1">
      <alignment horizontal="center"/>
    </xf>
    <xf numFmtId="49" fontId="31" fillId="0" borderId="3" xfId="0" applyNumberFormat="1" applyFont="1" applyFill="1" applyBorder="1" applyAlignment="1" applyProtection="1">
      <alignment horizontal="center"/>
    </xf>
    <xf numFmtId="49" fontId="31" fillId="0" borderId="48" xfId="0" applyNumberFormat="1" applyFont="1" applyFill="1" applyBorder="1" applyAlignment="1" applyProtection="1">
      <alignment horizontal="center"/>
    </xf>
    <xf numFmtId="49" fontId="31" fillId="0" borderId="29" xfId="0" applyNumberFormat="1" applyFont="1" applyFill="1" applyBorder="1" applyAlignment="1" applyProtection="1">
      <alignment horizontal="center"/>
    </xf>
    <xf numFmtId="49" fontId="31" fillId="0" borderId="18" xfId="0" applyNumberFormat="1" applyFont="1" applyFill="1" applyBorder="1" applyAlignment="1" applyProtection="1">
      <alignment horizontal="center"/>
    </xf>
    <xf numFmtId="49" fontId="31" fillId="0" borderId="2" xfId="0" applyNumberFormat="1" applyFont="1" applyFill="1" applyBorder="1" applyAlignment="1" applyProtection="1">
      <alignment horizontal="center"/>
    </xf>
    <xf numFmtId="49" fontId="31" fillId="0" borderId="49" xfId="0" applyNumberFormat="1" applyFont="1" applyFill="1" applyBorder="1" applyAlignment="1" applyProtection="1">
      <alignment horizontal="center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wrapText="1"/>
    </xf>
    <xf numFmtId="49" fontId="50" fillId="0" borderId="0" xfId="0" applyNumberFormat="1" applyFont="1" applyFill="1" applyBorder="1" applyAlignment="1" applyProtection="1">
      <alignment horizontal="center"/>
    </xf>
    <xf numFmtId="0" fontId="31" fillId="0" borderId="0" xfId="0" applyFont="1" applyBorder="1" applyAlignment="1">
      <alignment horizontal="left" wrapText="1"/>
    </xf>
    <xf numFmtId="49" fontId="31" fillId="0" borderId="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37" fillId="0" borderId="0" xfId="0" quotePrefix="1" applyFont="1"/>
    <xf numFmtId="186" fontId="31" fillId="0" borderId="50" xfId="0" applyNumberFormat="1" applyFont="1" applyFill="1" applyBorder="1" applyAlignment="1" applyProtection="1">
      <alignment horizontal="center"/>
    </xf>
    <xf numFmtId="0" fontId="31" fillId="0" borderId="51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wrapText="1"/>
    </xf>
    <xf numFmtId="0" fontId="43" fillId="0" borderId="50" xfId="0" applyFont="1" applyBorder="1" applyAlignment="1">
      <alignment horizontal="center" vertical="center" wrapText="1"/>
    </xf>
    <xf numFmtId="0" fontId="42" fillId="0" borderId="44" xfId="0" applyFont="1" applyBorder="1" applyAlignment="1">
      <alignment vertical="center"/>
    </xf>
    <xf numFmtId="186" fontId="31" fillId="0" borderId="52" xfId="0" applyNumberFormat="1" applyFont="1" applyFill="1" applyBorder="1" applyAlignment="1" applyProtection="1">
      <alignment horizontal="center"/>
    </xf>
    <xf numFmtId="0" fontId="63" fillId="0" borderId="18" xfId="0" applyFont="1" applyBorder="1" applyAlignment="1">
      <alignment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49" fontId="55" fillId="0" borderId="53" xfId="0" quotePrefix="1" applyNumberFormat="1" applyFont="1" applyFill="1" applyBorder="1" applyAlignment="1" applyProtection="1">
      <alignment horizontal="center"/>
    </xf>
    <xf numFmtId="49" fontId="28" fillId="0" borderId="54" xfId="0" applyNumberFormat="1" applyFont="1" applyBorder="1" applyAlignment="1">
      <alignment horizontal="center" vertical="center"/>
    </xf>
    <xf numFmtId="0" fontId="31" fillId="0" borderId="55" xfId="0" applyNumberFormat="1" applyFont="1" applyFill="1" applyBorder="1" applyAlignment="1" applyProtection="1">
      <alignment horizontal="left"/>
    </xf>
    <xf numFmtId="0" fontId="41" fillId="0" borderId="13" xfId="0" applyNumberFormat="1" applyFont="1" applyFill="1" applyBorder="1" applyAlignment="1" applyProtection="1">
      <alignment horizontal="left"/>
    </xf>
    <xf numFmtId="0" fontId="64" fillId="0" borderId="2" xfId="0" applyNumberFormat="1" applyFont="1" applyFill="1" applyBorder="1" applyAlignment="1" applyProtection="1">
      <alignment horizontal="left"/>
    </xf>
    <xf numFmtId="0" fontId="19" fillId="0" borderId="56" xfId="0" applyNumberFormat="1" applyFont="1" applyFill="1" applyBorder="1" applyAlignment="1" applyProtection="1">
      <alignment horizontal="left"/>
    </xf>
    <xf numFmtId="49" fontId="31" fillId="0" borderId="21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52" fillId="0" borderId="18" xfId="0" applyNumberFormat="1" applyFont="1" applyFill="1" applyBorder="1" applyAlignment="1" applyProtection="1">
      <alignment horizontal="center"/>
    </xf>
    <xf numFmtId="0" fontId="65" fillId="0" borderId="1" xfId="0" applyNumberFormat="1" applyFont="1" applyFill="1" applyBorder="1" applyAlignment="1" applyProtection="1">
      <alignment horizontal="left"/>
    </xf>
    <xf numFmtId="49" fontId="31" fillId="0" borderId="1" xfId="0" quotePrefix="1" applyNumberFormat="1" applyFont="1" applyFill="1" applyBorder="1" applyAlignment="1" applyProtection="1">
      <alignment horizontal="center"/>
    </xf>
    <xf numFmtId="49" fontId="50" fillId="0" borderId="12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left"/>
    </xf>
    <xf numFmtId="0" fontId="28" fillId="0" borderId="57" xfId="0" applyFont="1" applyBorder="1" applyAlignment="1">
      <alignment horizontal="left" vertical="center"/>
    </xf>
    <xf numFmtId="186" fontId="31" fillId="0" borderId="20" xfId="0" applyNumberFormat="1" applyFont="1" applyFill="1" applyBorder="1" applyAlignment="1" applyProtection="1">
      <alignment horizontal="center"/>
    </xf>
    <xf numFmtId="0" fontId="43" fillId="0" borderId="58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wrapText="1"/>
    </xf>
    <xf numFmtId="186" fontId="31" fillId="0" borderId="59" xfId="0" applyNumberFormat="1" applyFont="1" applyFill="1" applyBorder="1" applyAlignment="1" applyProtection="1">
      <alignment horizontal="center"/>
    </xf>
    <xf numFmtId="0" fontId="31" fillId="0" borderId="20" xfId="0" applyFont="1" applyBorder="1" applyAlignment="1">
      <alignment horizontal="left" vertical="center"/>
    </xf>
    <xf numFmtId="49" fontId="43" fillId="0" borderId="0" xfId="0" applyNumberFormat="1" applyFont="1" applyFill="1" applyBorder="1" applyAlignment="1" applyProtection="1">
      <alignment horizontal="center"/>
    </xf>
    <xf numFmtId="186" fontId="31" fillId="0" borderId="21" xfId="0" applyNumberFormat="1" applyFont="1" applyFill="1" applyBorder="1" applyAlignment="1" applyProtection="1">
      <alignment horizontal="center"/>
    </xf>
    <xf numFmtId="49" fontId="28" fillId="0" borderId="14" xfId="0" applyNumberFormat="1" applyFont="1" applyFill="1" applyBorder="1" applyAlignment="1" applyProtection="1">
      <alignment horizontal="center"/>
    </xf>
    <xf numFmtId="0" fontId="31" fillId="0" borderId="20" xfId="0" applyFont="1" applyBorder="1" applyAlignment="1">
      <alignment horizontal="left" wrapText="1"/>
    </xf>
    <xf numFmtId="0" fontId="43" fillId="0" borderId="18" xfId="0" applyFont="1" applyBorder="1" applyAlignment="1">
      <alignment horizontal="left" vertical="center"/>
    </xf>
    <xf numFmtId="49" fontId="31" fillId="0" borderId="15" xfId="0" applyNumberFormat="1" applyFont="1" applyFill="1" applyBorder="1" applyAlignment="1" applyProtection="1">
      <alignment horizontal="center"/>
    </xf>
    <xf numFmtId="0" fontId="31" fillId="0" borderId="25" xfId="0" applyNumberFormat="1" applyFont="1" applyFill="1" applyBorder="1" applyAlignment="1" applyProtection="1">
      <alignment horizontal="left"/>
    </xf>
    <xf numFmtId="49" fontId="31" fillId="0" borderId="12" xfId="0" applyNumberFormat="1" applyFont="1" applyFill="1" applyBorder="1" applyAlignment="1" applyProtection="1">
      <alignment horizontal="center"/>
    </xf>
    <xf numFmtId="0" fontId="66" fillId="0" borderId="18" xfId="0" applyFont="1" applyBorder="1" applyAlignment="1">
      <alignment vertical="center"/>
    </xf>
    <xf numFmtId="0" fontId="64" fillId="0" borderId="1" xfId="0" applyNumberFormat="1" applyFont="1" applyFill="1" applyBorder="1" applyAlignment="1" applyProtection="1">
      <alignment horizontal="left"/>
    </xf>
    <xf numFmtId="49" fontId="19" fillId="0" borderId="15" xfId="0" applyNumberFormat="1" applyFont="1" applyFill="1" applyBorder="1" applyAlignment="1" applyProtection="1">
      <alignment horizontal="center"/>
    </xf>
    <xf numFmtId="49" fontId="50" fillId="0" borderId="1" xfId="0" applyNumberFormat="1" applyFont="1" applyFill="1" applyBorder="1" applyAlignment="1" applyProtection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54" fillId="0" borderId="18" xfId="0" applyNumberFormat="1" applyFont="1" applyFill="1" applyBorder="1" applyAlignment="1" applyProtection="1">
      <alignment horizontal="left"/>
    </xf>
    <xf numFmtId="49" fontId="31" fillId="0" borderId="18" xfId="0" applyNumberFormat="1" applyFont="1" applyBorder="1" applyAlignment="1">
      <alignment horizontal="center"/>
    </xf>
    <xf numFmtId="14" fontId="54" fillId="0" borderId="18" xfId="0" applyNumberFormat="1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/>
    </xf>
    <xf numFmtId="186" fontId="43" fillId="0" borderId="16" xfId="0" applyNumberFormat="1" applyFont="1" applyFill="1" applyBorder="1" applyAlignment="1" applyProtection="1">
      <alignment horizontal="center"/>
    </xf>
    <xf numFmtId="0" fontId="43" fillId="0" borderId="60" xfId="0" applyFont="1" applyBorder="1" applyAlignment="1">
      <alignment horizontal="center" vertical="top" wrapText="1"/>
    </xf>
    <xf numFmtId="186" fontId="43" fillId="0" borderId="1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0" fontId="19" fillId="0" borderId="61" xfId="0" applyNumberFormat="1" applyFont="1" applyFill="1" applyBorder="1" applyAlignment="1" applyProtection="1">
      <alignment horizontal="center"/>
    </xf>
    <xf numFmtId="0" fontId="19" fillId="0" borderId="62" xfId="0" applyNumberFormat="1" applyFont="1" applyFill="1" applyBorder="1" applyAlignment="1" applyProtection="1">
      <alignment horizontal="left"/>
    </xf>
    <xf numFmtId="186" fontId="21" fillId="0" borderId="63" xfId="0" applyNumberFormat="1" applyFont="1" applyFill="1" applyBorder="1" applyAlignment="1" applyProtection="1">
      <alignment horizontal="center"/>
    </xf>
    <xf numFmtId="0" fontId="19" fillId="0" borderId="64" xfId="0" applyNumberFormat="1" applyFont="1" applyFill="1" applyBorder="1" applyAlignment="1" applyProtection="1">
      <alignment horizontal="center"/>
    </xf>
    <xf numFmtId="49" fontId="19" fillId="0" borderId="65" xfId="0" applyNumberFormat="1" applyFont="1" applyFill="1" applyBorder="1" applyAlignment="1" applyProtection="1">
      <alignment horizontal="center"/>
    </xf>
    <xf numFmtId="49" fontId="19" fillId="0" borderId="62" xfId="0" applyNumberFormat="1" applyFont="1" applyFill="1" applyBorder="1" applyAlignment="1" applyProtection="1">
      <alignment horizontal="center"/>
    </xf>
    <xf numFmtId="49" fontId="19" fillId="0" borderId="63" xfId="0" applyNumberFormat="1" applyFont="1" applyFill="1" applyBorder="1" applyAlignment="1" applyProtection="1">
      <alignment horizontal="center"/>
    </xf>
    <xf numFmtId="49" fontId="19" fillId="0" borderId="66" xfId="0" applyNumberFormat="1" applyFont="1" applyFill="1" applyBorder="1" applyAlignment="1" applyProtection="1">
      <alignment horizontal="center"/>
    </xf>
    <xf numFmtId="49" fontId="19" fillId="0" borderId="67" xfId="0" applyNumberFormat="1" applyFont="1" applyFill="1" applyBorder="1" applyAlignment="1" applyProtection="1">
      <alignment horizontal="center"/>
    </xf>
    <xf numFmtId="49" fontId="19" fillId="0" borderId="68" xfId="0" applyNumberFormat="1" applyFont="1" applyFill="1" applyBorder="1" applyAlignment="1" applyProtection="1">
      <alignment horizontal="center"/>
    </xf>
    <xf numFmtId="0" fontId="54" fillId="0" borderId="8" xfId="0" applyNumberFormat="1" applyFont="1" applyFill="1" applyBorder="1" applyAlignment="1" applyProtection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 applyProtection="1">
      <alignment horizontal="center"/>
    </xf>
    <xf numFmtId="49" fontId="60" fillId="0" borderId="18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0" fontId="31" fillId="0" borderId="39" xfId="0" applyFont="1" applyBorder="1" applyAlignment="1">
      <alignment horizontal="left" vertical="center" wrapText="1"/>
    </xf>
    <xf numFmtId="0" fontId="67" fillId="0" borderId="38" xfId="0" applyFont="1" applyBorder="1" applyAlignment="1">
      <alignment vertical="top" wrapText="1"/>
    </xf>
    <xf numFmtId="0" fontId="67" fillId="0" borderId="34" xfId="0" applyFont="1" applyBorder="1" applyAlignment="1">
      <alignment wrapText="1"/>
    </xf>
    <xf numFmtId="0" fontId="67" fillId="0" borderId="69" xfId="0" applyFont="1" applyBorder="1" applyAlignment="1">
      <alignment wrapText="1"/>
    </xf>
    <xf numFmtId="0" fontId="67" fillId="0" borderId="70" xfId="0" applyNumberFormat="1" applyFont="1" applyFill="1" applyBorder="1" applyAlignment="1" applyProtection="1"/>
    <xf numFmtId="0" fontId="67" fillId="0" borderId="36" xfId="0" applyFont="1" applyBorder="1" applyAlignment="1">
      <alignment wrapText="1"/>
    </xf>
    <xf numFmtId="0" fontId="67" fillId="0" borderId="71" xfId="0" applyFont="1" applyBorder="1" applyAlignment="1">
      <alignment wrapText="1"/>
    </xf>
    <xf numFmtId="0" fontId="67" fillId="0" borderId="18" xfId="0" applyFont="1" applyBorder="1" applyAlignment="1">
      <alignment vertical="center"/>
    </xf>
    <xf numFmtId="0" fontId="67" fillId="0" borderId="18" xfId="0" applyFont="1" applyBorder="1" applyAlignment="1">
      <alignment vertical="center" wrapText="1"/>
    </xf>
    <xf numFmtId="0" fontId="67" fillId="0" borderId="20" xfId="0" applyNumberFormat="1" applyFont="1" applyFill="1" applyBorder="1" applyAlignment="1" applyProtection="1">
      <alignment horizontal="left"/>
    </xf>
    <xf numFmtId="0" fontId="67" fillId="0" borderId="18" xfId="0" applyNumberFormat="1" applyFont="1" applyFill="1" applyBorder="1" applyAlignment="1" applyProtection="1"/>
    <xf numFmtId="0" fontId="67" fillId="0" borderId="18" xfId="0" applyNumberFormat="1" applyFont="1" applyFill="1" applyBorder="1" applyAlignment="1" applyProtection="1">
      <alignment horizontal="left"/>
    </xf>
    <xf numFmtId="0" fontId="67" fillId="0" borderId="18" xfId="0" applyFont="1" applyBorder="1" applyAlignment="1">
      <alignment horizontal="left" vertical="center"/>
    </xf>
    <xf numFmtId="0" fontId="67" fillId="0" borderId="0" xfId="0" applyFont="1" applyBorder="1" applyAlignment="1">
      <alignment vertical="center" wrapText="1"/>
    </xf>
    <xf numFmtId="0" fontId="67" fillId="0" borderId="15" xfId="0" applyFont="1" applyBorder="1" applyAlignment="1">
      <alignment horizontal="left" wrapText="1"/>
    </xf>
    <xf numFmtId="0" fontId="67" fillId="0" borderId="21" xfId="0" applyFont="1" applyBorder="1" applyAlignment="1">
      <alignment horizontal="left" wrapText="1"/>
    </xf>
    <xf numFmtId="0" fontId="67" fillId="0" borderId="72" xfId="0" applyFont="1" applyBorder="1" applyAlignment="1">
      <alignment horizontal="left" wrapText="1"/>
    </xf>
    <xf numFmtId="0" fontId="67" fillId="0" borderId="18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49" fontId="28" fillId="0" borderId="72" xfId="0" applyNumberFormat="1" applyFont="1" applyFill="1" applyBorder="1" applyAlignment="1" applyProtection="1">
      <alignment horizontal="center"/>
    </xf>
    <xf numFmtId="0" fontId="67" fillId="0" borderId="0" xfId="0" applyFont="1" applyBorder="1" applyAlignment="1">
      <alignment horizontal="left" wrapText="1"/>
    </xf>
    <xf numFmtId="0" fontId="54" fillId="0" borderId="25" xfId="0" applyFont="1" applyBorder="1" applyAlignment="1">
      <alignment horizontal="center" wrapText="1"/>
    </xf>
    <xf numFmtId="0" fontId="67" fillId="0" borderId="21" xfId="0" applyNumberFormat="1" applyFont="1" applyFill="1" applyBorder="1" applyAlignment="1" applyProtection="1">
      <alignment horizontal="left"/>
    </xf>
    <xf numFmtId="186" fontId="67" fillId="0" borderId="16" xfId="0" applyNumberFormat="1" applyFont="1" applyFill="1" applyBorder="1" applyAlignment="1" applyProtection="1">
      <alignment horizontal="left"/>
    </xf>
    <xf numFmtId="0" fontId="67" fillId="0" borderId="1" xfId="0" applyNumberFormat="1" applyFont="1" applyFill="1" applyBorder="1" applyAlignment="1" applyProtection="1">
      <alignment horizontal="left"/>
    </xf>
    <xf numFmtId="186" fontId="68" fillId="0" borderId="15" xfId="0" quotePrefix="1" applyNumberFormat="1" applyFont="1" applyFill="1" applyBorder="1" applyAlignment="1" applyProtection="1">
      <alignment horizontal="center"/>
    </xf>
    <xf numFmtId="0" fontId="68" fillId="0" borderId="18" xfId="0" applyNumberFormat="1" applyFont="1" applyFill="1" applyBorder="1" applyAlignment="1" applyProtection="1">
      <alignment horizontal="left"/>
    </xf>
    <xf numFmtId="49" fontId="31" fillId="0" borderId="73" xfId="0" applyNumberFormat="1" applyFont="1" applyFill="1" applyBorder="1" applyAlignment="1" applyProtection="1">
      <alignment horizontal="center"/>
    </xf>
    <xf numFmtId="49" fontId="31" fillId="0" borderId="1" xfId="0" applyNumberFormat="1" applyFont="1" applyFill="1" applyBorder="1" applyAlignment="1" applyProtection="1">
      <alignment horizontal="center"/>
    </xf>
    <xf numFmtId="49" fontId="31" fillId="0" borderId="14" xfId="0" applyNumberFormat="1" applyFont="1" applyFill="1" applyBorder="1" applyAlignment="1" applyProtection="1">
      <alignment horizontal="center"/>
    </xf>
    <xf numFmtId="49" fontId="31" fillId="0" borderId="74" xfId="0" applyNumberFormat="1" applyFont="1" applyFill="1" applyBorder="1" applyAlignment="1" applyProtection="1">
      <alignment horizontal="center"/>
    </xf>
    <xf numFmtId="49" fontId="31" fillId="0" borderId="45" xfId="0" applyNumberFormat="1" applyFont="1" applyFill="1" applyBorder="1" applyAlignment="1" applyProtection="1">
      <alignment horizontal="center"/>
    </xf>
    <xf numFmtId="0" fontId="67" fillId="0" borderId="18" xfId="0" applyFont="1" applyBorder="1" applyAlignment="1">
      <alignment vertical="top" wrapText="1"/>
    </xf>
    <xf numFmtId="0" fontId="67" fillId="0" borderId="45" xfId="0" applyNumberFormat="1" applyFont="1" applyFill="1" applyBorder="1" applyAlignment="1" applyProtection="1">
      <alignment horizontal="left"/>
    </xf>
    <xf numFmtId="0" fontId="41" fillId="0" borderId="18" xfId="0" applyNumberFormat="1" applyFont="1" applyFill="1" applyBorder="1" applyAlignment="1" applyProtection="1">
      <alignment horizontal="left"/>
    </xf>
    <xf numFmtId="0" fontId="19" fillId="0" borderId="75" xfId="0" applyNumberFormat="1" applyFont="1" applyFill="1" applyBorder="1" applyAlignment="1" applyProtection="1">
      <alignment horizontal="center"/>
    </xf>
    <xf numFmtId="0" fontId="19" fillId="0" borderId="75" xfId="0" applyNumberFormat="1" applyFont="1" applyFill="1" applyBorder="1" applyAlignment="1" applyProtection="1">
      <alignment horizontal="left"/>
    </xf>
    <xf numFmtId="186" fontId="19" fillId="0" borderId="75" xfId="0" applyNumberFormat="1" applyFont="1" applyFill="1" applyBorder="1" applyAlignment="1" applyProtection="1">
      <alignment horizontal="center"/>
    </xf>
    <xf numFmtId="49" fontId="19" fillId="0" borderId="75" xfId="0" applyNumberFormat="1" applyFont="1" applyFill="1" applyBorder="1" applyAlignment="1" applyProtection="1">
      <alignment horizontal="center"/>
    </xf>
    <xf numFmtId="49" fontId="46" fillId="0" borderId="0" xfId="0" applyNumberFormat="1" applyFont="1" applyFill="1" applyBorder="1" applyAlignment="1" applyProtection="1">
      <alignment horizontal="center"/>
    </xf>
    <xf numFmtId="0" fontId="47" fillId="0" borderId="0" xfId="0" applyNumberFormat="1" applyFont="1" applyFill="1" applyBorder="1" applyAlignment="1" applyProtection="1">
      <alignment horizontal="center"/>
    </xf>
    <xf numFmtId="0" fontId="67" fillId="0" borderId="0" xfId="0" applyNumberFormat="1" applyFont="1" applyFill="1" applyBorder="1" applyAlignment="1" applyProtection="1">
      <alignment horizontal="left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wrapText="1"/>
    </xf>
    <xf numFmtId="0" fontId="41" fillId="0" borderId="12" xfId="0" applyNumberFormat="1" applyFont="1" applyFill="1" applyBorder="1" applyAlignment="1" applyProtection="1">
      <alignment horizontal="left"/>
    </xf>
    <xf numFmtId="0" fontId="41" fillId="0" borderId="18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68" fillId="0" borderId="2" xfId="0" applyNumberFormat="1" applyFont="1" applyFill="1" applyBorder="1" applyAlignment="1" applyProtection="1">
      <alignment horizontal="left"/>
    </xf>
    <xf numFmtId="0" fontId="67" fillId="0" borderId="2" xfId="0" applyNumberFormat="1" applyFont="1" applyFill="1" applyBorder="1" applyAlignment="1" applyProtection="1">
      <alignment horizontal="left"/>
    </xf>
    <xf numFmtId="0" fontId="68" fillId="0" borderId="18" xfId="0" applyFont="1" applyBorder="1" applyAlignment="1">
      <alignment vertical="top" wrapText="1"/>
    </xf>
    <xf numFmtId="0" fontId="68" fillId="0" borderId="18" xfId="0" applyFont="1" applyBorder="1" applyAlignment="1">
      <alignment vertical="center" wrapText="1"/>
    </xf>
    <xf numFmtId="0" fontId="67" fillId="0" borderId="12" xfId="0" applyNumberFormat="1" applyFont="1" applyFill="1" applyBorder="1" applyAlignment="1" applyProtection="1">
      <alignment horizontal="left"/>
    </xf>
    <xf numFmtId="0" fontId="68" fillId="0" borderId="1" xfId="0" applyNumberFormat="1" applyFont="1" applyFill="1" applyBorder="1" applyAlignment="1" applyProtection="1">
      <alignment horizontal="left"/>
    </xf>
    <xf numFmtId="49" fontId="48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19" fillId="0" borderId="56" xfId="0" applyNumberFormat="1" applyFont="1" applyFill="1" applyBorder="1" applyAlignment="1" applyProtection="1">
      <alignment horizontal="center"/>
    </xf>
    <xf numFmtId="186" fontId="19" fillId="0" borderId="56" xfId="0" applyNumberFormat="1" applyFont="1" applyFill="1" applyBorder="1" applyAlignment="1" applyProtection="1">
      <alignment horizontal="center"/>
    </xf>
    <xf numFmtId="49" fontId="19" fillId="0" borderId="56" xfId="0" applyNumberFormat="1" applyFont="1" applyFill="1" applyBorder="1" applyAlignment="1" applyProtection="1">
      <alignment horizontal="center"/>
    </xf>
    <xf numFmtId="49" fontId="59" fillId="0" borderId="0" xfId="0" applyNumberFormat="1" applyFont="1" applyAlignment="1">
      <alignment horizontal="center"/>
    </xf>
    <xf numFmtId="49" fontId="69" fillId="0" borderId="0" xfId="0" applyNumberFormat="1" applyFont="1" applyFill="1" applyBorder="1" applyAlignment="1" applyProtection="1">
      <alignment horizontal="center"/>
    </xf>
    <xf numFmtId="49" fontId="43" fillId="0" borderId="1" xfId="0" applyNumberFormat="1" applyFont="1" applyFill="1" applyBorder="1" applyAlignment="1" applyProtection="1">
      <alignment horizontal="center"/>
    </xf>
    <xf numFmtId="49" fontId="43" fillId="0" borderId="76" xfId="0" applyNumberFormat="1" applyFont="1" applyFill="1" applyBorder="1" applyAlignment="1" applyProtection="1">
      <alignment horizontal="center"/>
    </xf>
    <xf numFmtId="49" fontId="43" fillId="0" borderId="18" xfId="0" applyNumberFormat="1" applyFont="1" applyFill="1" applyBorder="1" applyAlignment="1" applyProtection="1">
      <alignment horizontal="center"/>
    </xf>
    <xf numFmtId="49" fontId="43" fillId="0" borderId="2" xfId="0" applyNumberFormat="1" applyFont="1" applyFill="1" applyBorder="1" applyAlignment="1" applyProtection="1">
      <alignment horizontal="center"/>
    </xf>
    <xf numFmtId="0" fontId="70" fillId="0" borderId="21" xfId="0" applyFont="1" applyBorder="1" applyAlignment="1">
      <alignment vertical="top" wrapText="1"/>
    </xf>
    <xf numFmtId="0" fontId="71" fillId="0" borderId="2" xfId="0" applyNumberFormat="1" applyFont="1" applyFill="1" applyBorder="1" applyAlignment="1" applyProtection="1">
      <alignment horizontal="left"/>
    </xf>
    <xf numFmtId="0" fontId="71" fillId="0" borderId="1" xfId="0" applyNumberFormat="1" applyFont="1" applyFill="1" applyBorder="1" applyAlignment="1" applyProtection="1">
      <alignment horizontal="left"/>
    </xf>
    <xf numFmtId="0" fontId="64" fillId="17" borderId="2" xfId="0" applyNumberFormat="1" applyFont="1" applyFill="1" applyBorder="1" applyAlignment="1" applyProtection="1">
      <alignment horizontal="left"/>
    </xf>
    <xf numFmtId="186" fontId="31" fillId="17" borderId="2" xfId="0" applyNumberFormat="1" applyFont="1" applyFill="1" applyBorder="1" applyAlignment="1" applyProtection="1">
      <alignment horizontal="center"/>
    </xf>
    <xf numFmtId="0" fontId="31" fillId="17" borderId="18" xfId="0" applyFont="1" applyFill="1" applyBorder="1" applyAlignment="1">
      <alignment horizontal="left" vertical="center" wrapText="1"/>
    </xf>
    <xf numFmtId="0" fontId="43" fillId="0" borderId="21" xfId="0" applyFont="1" applyBorder="1" applyAlignment="1">
      <alignment vertical="center"/>
    </xf>
    <xf numFmtId="0" fontId="31" fillId="0" borderId="21" xfId="0" applyFont="1" applyBorder="1" applyAlignment="1">
      <alignment horizontal="left" vertical="center" wrapText="1"/>
    </xf>
    <xf numFmtId="0" fontId="68" fillId="17" borderId="1" xfId="0" applyNumberFormat="1" applyFont="1" applyFill="1" applyBorder="1" applyAlignment="1" applyProtection="1">
      <alignment horizontal="left"/>
    </xf>
    <xf numFmtId="0" fontId="70" fillId="0" borderId="0" xfId="0" applyFont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 horizontal="left"/>
    </xf>
    <xf numFmtId="49" fontId="42" fillId="0" borderId="0" xfId="0" applyNumberFormat="1" applyFont="1" applyFill="1" applyBorder="1" applyAlignment="1" applyProtection="1">
      <alignment horizontal="center"/>
    </xf>
    <xf numFmtId="0" fontId="42" fillId="0" borderId="0" xfId="0" applyNumberFormat="1" applyFont="1" applyFill="1" applyBorder="1" applyAlignment="1" applyProtection="1">
      <alignment horizontal="left"/>
    </xf>
    <xf numFmtId="186" fontId="42" fillId="0" borderId="0" xfId="0" applyNumberFormat="1" applyFont="1" applyFill="1" applyBorder="1" applyAlignment="1" applyProtection="1">
      <alignment horizont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186" fontId="31" fillId="0" borderId="2" xfId="0" quotePrefix="1" applyNumberFormat="1" applyFont="1" applyFill="1" applyBorder="1" applyAlignment="1" applyProtection="1">
      <alignment horizontal="center"/>
    </xf>
    <xf numFmtId="186" fontId="28" fillId="0" borderId="18" xfId="0" applyNumberFormat="1" applyFont="1" applyFill="1" applyBorder="1" applyAlignment="1" applyProtection="1">
      <alignment horizontal="center"/>
    </xf>
    <xf numFmtId="0" fontId="28" fillId="0" borderId="56" xfId="0" applyNumberFormat="1" applyFont="1" applyFill="1" applyBorder="1" applyAlignment="1" applyProtection="1">
      <alignment horizontal="center"/>
    </xf>
    <xf numFmtId="0" fontId="28" fillId="0" borderId="56" xfId="0" applyNumberFormat="1" applyFont="1" applyFill="1" applyBorder="1" applyAlignment="1" applyProtection="1">
      <alignment horizontal="left"/>
    </xf>
    <xf numFmtId="186" fontId="28" fillId="0" borderId="56" xfId="0" applyNumberFormat="1" applyFont="1" applyFill="1" applyBorder="1" applyAlignment="1" applyProtection="1">
      <alignment horizontal="center"/>
    </xf>
    <xf numFmtId="49" fontId="28" fillId="0" borderId="56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>
      <alignment horizontal="left"/>
    </xf>
    <xf numFmtId="49" fontId="43" fillId="0" borderId="25" xfId="0" applyNumberFormat="1" applyFont="1" applyFill="1" applyBorder="1" applyAlignment="1" applyProtection="1">
      <alignment horizontal="center"/>
    </xf>
    <xf numFmtId="49" fontId="31" fillId="0" borderId="0" xfId="0" quotePrefix="1" applyNumberFormat="1" applyFont="1" applyFill="1" applyBorder="1" applyAlignment="1" applyProtection="1">
      <alignment horizontal="center"/>
    </xf>
    <xf numFmtId="0" fontId="41" fillId="0" borderId="0" xfId="0" applyFont="1" applyBorder="1"/>
    <xf numFmtId="186" fontId="59" fillId="0" borderId="0" xfId="0" applyNumberFormat="1" applyFont="1" applyFill="1" applyBorder="1" applyAlignment="1" applyProtection="1">
      <alignment horizontal="center"/>
    </xf>
    <xf numFmtId="0" fontId="70" fillId="0" borderId="25" xfId="0" applyNumberFormat="1" applyFont="1" applyFill="1" applyBorder="1" applyAlignment="1" applyProtection="1">
      <alignment horizontal="left"/>
    </xf>
    <xf numFmtId="0" fontId="71" fillId="0" borderId="18" xfId="0" applyNumberFormat="1" applyFont="1" applyFill="1" applyBorder="1" applyAlignment="1" applyProtection="1">
      <alignment horizontal="left"/>
    </xf>
    <xf numFmtId="0" fontId="70" fillId="0" borderId="46" xfId="0" applyNumberFormat="1" applyFont="1" applyFill="1" applyBorder="1" applyAlignment="1" applyProtection="1">
      <alignment horizontal="left"/>
    </xf>
    <xf numFmtId="0" fontId="71" fillId="0" borderId="16" xfId="0" applyNumberFormat="1" applyFont="1" applyFill="1" applyBorder="1" applyAlignment="1" applyProtection="1">
      <alignment horizontal="left"/>
    </xf>
    <xf numFmtId="0" fontId="70" fillId="0" borderId="18" xfId="0" applyFont="1" applyBorder="1" applyAlignment="1">
      <alignment vertical="top" wrapText="1"/>
    </xf>
    <xf numFmtId="0" fontId="70" fillId="0" borderId="0" xfId="0" applyFont="1" applyBorder="1" applyAlignment="1">
      <alignment vertical="center" wrapText="1"/>
    </xf>
    <xf numFmtId="182" fontId="46" fillId="0" borderId="0" xfId="0" applyNumberFormat="1" applyFont="1" applyFill="1" applyBorder="1" applyAlignment="1" applyProtection="1">
      <alignment horizontal="center"/>
    </xf>
    <xf numFmtId="180" fontId="46" fillId="0" borderId="0" xfId="0" applyNumberFormat="1" applyFont="1" applyFill="1" applyBorder="1" applyAlignment="1" applyProtection="1">
      <alignment horizontal="center"/>
    </xf>
    <xf numFmtId="0" fontId="31" fillId="0" borderId="20" xfId="0" applyNumberFormat="1" applyFont="1" applyFill="1" applyBorder="1" applyAlignment="1" applyProtection="1">
      <alignment horizontal="left"/>
    </xf>
    <xf numFmtId="0" fontId="18" fillId="0" borderId="25" xfId="0" applyFont="1" applyBorder="1" applyAlignment="1">
      <alignment horizontal="left" wrapText="1"/>
    </xf>
    <xf numFmtId="0" fontId="43" fillId="0" borderId="18" xfId="0" applyNumberFormat="1" applyFont="1" applyFill="1" applyBorder="1" applyAlignment="1" applyProtection="1">
      <alignment horizontal="left"/>
    </xf>
    <xf numFmtId="0" fontId="67" fillId="0" borderId="69" xfId="0" applyNumberFormat="1" applyFont="1" applyFill="1" applyBorder="1" applyAlignment="1" applyProtection="1">
      <alignment horizontal="left"/>
    </xf>
    <xf numFmtId="49" fontId="31" fillId="0" borderId="34" xfId="0" applyNumberFormat="1" applyFont="1" applyFill="1" applyBorder="1" applyAlignment="1" applyProtection="1">
      <alignment horizontal="center"/>
    </xf>
    <xf numFmtId="0" fontId="18" fillId="0" borderId="39" xfId="0" applyNumberFormat="1" applyFont="1" applyFill="1" applyBorder="1" applyAlignment="1" applyProtection="1">
      <alignment horizontal="left"/>
    </xf>
    <xf numFmtId="49" fontId="19" fillId="0" borderId="77" xfId="0" applyNumberFormat="1" applyFont="1" applyFill="1" applyBorder="1" applyAlignment="1" applyProtection="1">
      <alignment horizontal="center"/>
    </xf>
    <xf numFmtId="49" fontId="43" fillId="0" borderId="78" xfId="0" applyNumberFormat="1" applyFont="1" applyBorder="1" applyAlignment="1">
      <alignment horizontal="center" vertical="center"/>
    </xf>
    <xf numFmtId="0" fontId="54" fillId="0" borderId="79" xfId="0" applyFont="1" applyBorder="1" applyAlignment="1">
      <alignment horizontal="center" wrapText="1"/>
    </xf>
    <xf numFmtId="0" fontId="67" fillId="0" borderId="80" xfId="0" applyNumberFormat="1" applyFont="1" applyFill="1" applyBorder="1" applyAlignment="1" applyProtection="1">
      <alignment horizontal="left"/>
    </xf>
    <xf numFmtId="0" fontId="67" fillId="0" borderId="54" xfId="0" applyFont="1" applyBorder="1" applyAlignment="1">
      <alignment horizontal="left" wrapText="1"/>
    </xf>
    <xf numFmtId="0" fontId="67" fillId="0" borderId="51" xfId="0" applyFont="1" applyBorder="1" applyAlignment="1">
      <alignment horizontal="left" wrapText="1"/>
    </xf>
    <xf numFmtId="0" fontId="54" fillId="0" borderId="81" xfId="0" applyFont="1" applyBorder="1" applyAlignment="1">
      <alignment horizontal="center" wrapText="1"/>
    </xf>
    <xf numFmtId="0" fontId="38" fillId="0" borderId="82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19" fillId="0" borderId="66" xfId="0" applyNumberFormat="1" applyFont="1" applyFill="1" applyBorder="1" applyAlignment="1" applyProtection="1">
      <alignment horizontal="left"/>
    </xf>
    <xf numFmtId="49" fontId="39" fillId="0" borderId="66" xfId="0" applyNumberFormat="1" applyFont="1" applyBorder="1" applyAlignment="1">
      <alignment horizontal="center"/>
    </xf>
    <xf numFmtId="0" fontId="39" fillId="0" borderId="66" xfId="0" applyNumberFormat="1" applyFont="1" applyBorder="1" applyAlignment="1">
      <alignment horizontal="left"/>
    </xf>
    <xf numFmtId="180" fontId="38" fillId="0" borderId="66" xfId="0" applyNumberFormat="1" applyFont="1" applyBorder="1" applyAlignment="1">
      <alignment horizontal="center"/>
    </xf>
    <xf numFmtId="180" fontId="38" fillId="0" borderId="83" xfId="0" applyNumberFormat="1" applyFont="1" applyBorder="1" applyAlignment="1">
      <alignment horizontal="center"/>
    </xf>
    <xf numFmtId="1" fontId="38" fillId="0" borderId="68" xfId="0" applyNumberFormat="1" applyFont="1" applyBorder="1" applyAlignment="1">
      <alignment horizontal="center"/>
    </xf>
    <xf numFmtId="0" fontId="70" fillId="0" borderId="80" xfId="0" applyNumberFormat="1" applyFont="1" applyFill="1" applyBorder="1" applyAlignment="1" applyProtection="1">
      <alignment horizontal="left"/>
    </xf>
    <xf numFmtId="0" fontId="67" fillId="0" borderId="44" xfId="0" applyFont="1" applyBorder="1" applyAlignment="1">
      <alignment vertical="center" wrapText="1"/>
    </xf>
    <xf numFmtId="49" fontId="42" fillId="0" borderId="80" xfId="0" applyNumberFormat="1" applyFont="1" applyFill="1" applyBorder="1" applyAlignment="1" applyProtection="1">
      <alignment horizontal="center"/>
    </xf>
    <xf numFmtId="0" fontId="67" fillId="0" borderId="18" xfId="0" applyFont="1" applyBorder="1" applyAlignment="1">
      <alignment wrapText="1"/>
    </xf>
    <xf numFmtId="186" fontId="31" fillId="0" borderId="80" xfId="0" applyNumberFormat="1" applyFont="1" applyFill="1" applyBorder="1" applyAlignment="1" applyProtection="1">
      <alignment horizontal="center"/>
    </xf>
    <xf numFmtId="0" fontId="70" fillId="0" borderId="52" xfId="0" applyFont="1" applyBorder="1" applyAlignment="1">
      <alignment vertical="top" wrapText="1"/>
    </xf>
    <xf numFmtId="0" fontId="67" fillId="0" borderId="44" xfId="0" applyNumberFormat="1" applyFont="1" applyFill="1" applyBorder="1" applyAlignment="1" applyProtection="1">
      <alignment horizontal="left"/>
    </xf>
    <xf numFmtId="0" fontId="67" fillId="0" borderId="44" xfId="0" applyFont="1" applyBorder="1" applyAlignment="1">
      <alignment wrapText="1"/>
    </xf>
    <xf numFmtId="186" fontId="31" fillId="0" borderId="44" xfId="0" applyNumberFormat="1" applyFont="1" applyFill="1" applyBorder="1" applyAlignment="1" applyProtection="1">
      <alignment horizontal="center"/>
    </xf>
    <xf numFmtId="49" fontId="52" fillId="0" borderId="44" xfId="0" applyNumberFormat="1" applyFont="1" applyBorder="1" applyAlignment="1">
      <alignment horizontal="center" wrapText="1"/>
    </xf>
    <xf numFmtId="49" fontId="19" fillId="0" borderId="80" xfId="0" applyNumberFormat="1" applyFont="1" applyFill="1" applyBorder="1" applyAlignment="1" applyProtection="1">
      <alignment horizontal="center"/>
    </xf>
    <xf numFmtId="0" fontId="70" fillId="0" borderId="44" xfId="0" applyNumberFormat="1" applyFont="1" applyFill="1" applyBorder="1" applyAlignment="1" applyProtection="1">
      <alignment horizontal="left"/>
    </xf>
    <xf numFmtId="0" fontId="70" fillId="0" borderId="50" xfId="0" applyNumberFormat="1" applyFont="1" applyFill="1" applyBorder="1" applyAlignment="1" applyProtection="1">
      <alignment horizontal="left"/>
    </xf>
    <xf numFmtId="186" fontId="42" fillId="0" borderId="44" xfId="0" applyNumberFormat="1" applyFont="1" applyFill="1" applyBorder="1" applyAlignment="1" applyProtection="1">
      <alignment horizontal="center"/>
    </xf>
    <xf numFmtId="186" fontId="42" fillId="0" borderId="50" xfId="0" applyNumberFormat="1" applyFont="1" applyFill="1" applyBorder="1" applyAlignment="1" applyProtection="1">
      <alignment horizontal="center"/>
    </xf>
    <xf numFmtId="0" fontId="70" fillId="0" borderId="51" xfId="0" applyNumberFormat="1" applyFont="1" applyFill="1" applyBorder="1" applyAlignment="1" applyProtection="1">
      <alignment horizontal="left"/>
    </xf>
    <xf numFmtId="186" fontId="52" fillId="0" borderId="51" xfId="0" applyNumberFormat="1" applyFont="1" applyFill="1" applyBorder="1" applyAlignment="1" applyProtection="1">
      <alignment horizontal="center"/>
    </xf>
    <xf numFmtId="0" fontId="67" fillId="0" borderId="52" xfId="0" applyNumberFormat="1" applyFont="1" applyFill="1" applyBorder="1" applyAlignment="1" applyProtection="1">
      <alignment horizontal="left"/>
    </xf>
    <xf numFmtId="0" fontId="67" fillId="0" borderId="44" xfId="0" applyFont="1" applyBorder="1" applyAlignment="1">
      <alignment horizontal="left" vertical="center"/>
    </xf>
    <xf numFmtId="0" fontId="70" fillId="0" borderId="50" xfId="0" applyFont="1" applyBorder="1" applyAlignment="1">
      <alignment vertical="center"/>
    </xf>
    <xf numFmtId="0" fontId="42" fillId="0" borderId="52" xfId="0" applyFont="1" applyBorder="1" applyAlignment="1">
      <alignment horizontal="center" vertical="top" wrapText="1"/>
    </xf>
    <xf numFmtId="0" fontId="42" fillId="0" borderId="44" xfId="0" applyFont="1" applyBorder="1" applyAlignment="1">
      <alignment horizontal="center" vertical="top" wrapText="1"/>
    </xf>
    <xf numFmtId="49" fontId="19" fillId="0" borderId="44" xfId="0" applyNumberFormat="1" applyFont="1" applyFill="1" applyBorder="1" applyAlignment="1" applyProtection="1">
      <alignment horizontal="center"/>
    </xf>
    <xf numFmtId="0" fontId="42" fillId="0" borderId="50" xfId="0" applyFont="1" applyBorder="1" applyAlignment="1">
      <alignment horizontal="center" vertical="top" wrapText="1"/>
    </xf>
    <xf numFmtId="0" fontId="43" fillId="0" borderId="51" xfId="0" applyFont="1" applyBorder="1" applyAlignment="1">
      <alignment horizontal="center" wrapText="1"/>
    </xf>
    <xf numFmtId="0" fontId="70" fillId="0" borderId="51" xfId="0" applyFont="1" applyBorder="1" applyAlignment="1">
      <alignment vertical="top" wrapText="1"/>
    </xf>
    <xf numFmtId="0" fontId="67" fillId="0" borderId="44" xfId="0" applyFont="1" applyBorder="1" applyAlignment="1">
      <alignment vertical="top" wrapText="1"/>
    </xf>
    <xf numFmtId="0" fontId="67" fillId="0" borderId="50" xfId="0" applyFont="1" applyBorder="1" applyAlignment="1">
      <alignment vertical="top" wrapText="1"/>
    </xf>
    <xf numFmtId="0" fontId="50" fillId="0" borderId="44" xfId="0" applyFont="1" applyBorder="1" applyAlignment="1">
      <alignment horizontal="center" vertical="top" wrapText="1"/>
    </xf>
    <xf numFmtId="0" fontId="52" fillId="0" borderId="50" xfId="0" applyFont="1" applyBorder="1" applyAlignment="1">
      <alignment horizontal="center" wrapText="1"/>
    </xf>
    <xf numFmtId="49" fontId="31" fillId="0" borderId="44" xfId="0" applyNumberFormat="1" applyFont="1" applyBorder="1" applyAlignment="1">
      <alignment horizontal="center"/>
    </xf>
    <xf numFmtId="0" fontId="52" fillId="0" borderId="44" xfId="0" applyFont="1" applyBorder="1" applyAlignment="1"/>
    <xf numFmtId="0" fontId="67" fillId="0" borderId="50" xfId="0" applyNumberFormat="1" applyFont="1" applyFill="1" applyBorder="1" applyAlignment="1" applyProtection="1">
      <alignment horizontal="left"/>
    </xf>
    <xf numFmtId="49" fontId="31" fillId="0" borderId="44" xfId="0" quotePrefix="1" applyNumberFormat="1" applyFont="1" applyFill="1" applyBorder="1" applyAlignment="1" applyProtection="1">
      <alignment horizontal="center"/>
    </xf>
    <xf numFmtId="0" fontId="52" fillId="0" borderId="44" xfId="0" quotePrefix="1" applyFont="1" applyBorder="1" applyAlignment="1">
      <alignment horizontal="center" wrapText="1"/>
    </xf>
    <xf numFmtId="186" fontId="19" fillId="0" borderId="50" xfId="0" applyNumberFormat="1" applyFont="1" applyFill="1" applyBorder="1" applyAlignment="1" applyProtection="1">
      <alignment horizontal="center"/>
    </xf>
    <xf numFmtId="0" fontId="67" fillId="0" borderId="51" xfId="0" applyNumberFormat="1" applyFont="1" applyFill="1" applyBorder="1" applyAlignment="1" applyProtection="1">
      <alignment horizontal="left"/>
    </xf>
    <xf numFmtId="49" fontId="31" fillId="0" borderId="51" xfId="0" applyNumberFormat="1" applyFont="1" applyFill="1" applyBorder="1" applyAlignment="1" applyProtection="1">
      <alignment horizontal="center"/>
    </xf>
    <xf numFmtId="0" fontId="70" fillId="0" borderId="50" xfId="0" applyFont="1" applyBorder="1" applyAlignment="1">
      <alignment vertical="top" wrapText="1"/>
    </xf>
    <xf numFmtId="49" fontId="43" fillId="0" borderId="44" xfId="0" applyNumberFormat="1" applyFont="1" applyFill="1" applyBorder="1" applyAlignment="1" applyProtection="1">
      <alignment horizontal="center"/>
    </xf>
    <xf numFmtId="186" fontId="28" fillId="0" borderId="44" xfId="0" applyNumberFormat="1" applyFont="1" applyFill="1" applyBorder="1" applyAlignment="1" applyProtection="1">
      <alignment horizontal="center"/>
    </xf>
    <xf numFmtId="0" fontId="43" fillId="0" borderId="50" xfId="0" applyFont="1" applyBorder="1" applyAlignment="1">
      <alignment horizontal="center" vertical="top" wrapText="1"/>
    </xf>
    <xf numFmtId="0" fontId="31" fillId="0" borderId="51" xfId="0" applyNumberFormat="1" applyFont="1" applyFill="1" applyBorder="1" applyAlignment="1" applyProtection="1"/>
    <xf numFmtId="0" fontId="67" fillId="0" borderId="51" xfId="0" applyFont="1" applyBorder="1" applyAlignment="1">
      <alignment vertical="center" wrapText="1"/>
    </xf>
    <xf numFmtId="0" fontId="67" fillId="0" borderId="84" xfId="0" applyFont="1" applyBorder="1" applyAlignment="1">
      <alignment wrapText="1"/>
    </xf>
    <xf numFmtId="49" fontId="52" fillId="0" borderId="84" xfId="0" applyNumberFormat="1" applyFont="1" applyBorder="1" applyAlignment="1">
      <alignment horizontal="center" wrapText="1"/>
    </xf>
    <xf numFmtId="0" fontId="67" fillId="0" borderId="52" xfId="0" applyFont="1" applyBorder="1" applyAlignment="1">
      <alignment vertical="top" wrapText="1"/>
    </xf>
    <xf numFmtId="0" fontId="31" fillId="0" borderId="50" xfId="0" applyFont="1" applyBorder="1" applyAlignment="1">
      <alignment vertical="top" wrapText="1"/>
    </xf>
    <xf numFmtId="0" fontId="54" fillId="0" borderId="52" xfId="0" applyFont="1" applyBorder="1" applyAlignment="1">
      <alignment horizontal="center" wrapText="1"/>
    </xf>
    <xf numFmtId="0" fontId="67" fillId="0" borderId="44" xfId="0" applyFont="1" applyBorder="1" applyAlignment="1">
      <alignment vertical="center"/>
    </xf>
    <xf numFmtId="49" fontId="31" fillId="0" borderId="44" xfId="0" applyNumberFormat="1" applyFont="1" applyBorder="1" applyAlignment="1">
      <alignment horizontal="center" vertical="center"/>
    </xf>
    <xf numFmtId="186" fontId="54" fillId="0" borderId="50" xfId="0" applyNumberFormat="1" applyFont="1" applyFill="1" applyBorder="1" applyAlignment="1" applyProtection="1">
      <alignment horizontal="center"/>
    </xf>
    <xf numFmtId="0" fontId="70" fillId="0" borderId="85" xfId="0" applyNumberFormat="1" applyFont="1" applyFill="1" applyBorder="1" applyAlignment="1" applyProtection="1">
      <alignment horizontal="left"/>
    </xf>
    <xf numFmtId="0" fontId="43" fillId="0" borderId="44" xfId="0" applyFont="1" applyBorder="1" applyAlignment="1">
      <alignment vertical="top" wrapText="1"/>
    </xf>
    <xf numFmtId="0" fontId="42" fillId="0" borderId="50" xfId="0" applyFont="1" applyBorder="1" applyAlignment="1">
      <alignment horizontal="left" vertical="center"/>
    </xf>
    <xf numFmtId="49" fontId="42" fillId="0" borderId="85" xfId="0" applyNumberFormat="1" applyFont="1" applyFill="1" applyBorder="1" applyAlignment="1" applyProtection="1">
      <alignment horizontal="center"/>
    </xf>
    <xf numFmtId="0" fontId="31" fillId="0" borderId="81" xfId="0" applyFont="1" applyBorder="1" applyAlignment="1">
      <alignment horizontal="center" wrapText="1"/>
    </xf>
    <xf numFmtId="0" fontId="31" fillId="0" borderId="79" xfId="0" applyFont="1" applyBorder="1" applyAlignment="1">
      <alignment horizontal="center" wrapText="1"/>
    </xf>
    <xf numFmtId="0" fontId="68" fillId="0" borderId="0" xfId="0" applyNumberFormat="1" applyFont="1" applyFill="1" applyBorder="1" applyAlignment="1" applyProtection="1">
      <alignment horizontal="left"/>
    </xf>
    <xf numFmtId="0" fontId="68" fillId="0" borderId="0" xfId="0" applyNumberFormat="1" applyFont="1" applyFill="1" applyBorder="1" applyAlignment="1" applyProtection="1"/>
    <xf numFmtId="0" fontId="72" fillId="0" borderId="0" xfId="0" applyNumberFormat="1" applyFont="1" applyFill="1" applyBorder="1" applyAlignment="1" applyProtection="1">
      <alignment horizontal="left"/>
    </xf>
    <xf numFmtId="0" fontId="68" fillId="0" borderId="3" xfId="0" applyNumberFormat="1" applyFont="1" applyFill="1" applyBorder="1" applyAlignment="1" applyProtection="1">
      <alignment horizontal="left"/>
    </xf>
    <xf numFmtId="0" fontId="67" fillId="0" borderId="20" xfId="0" applyFont="1" applyBorder="1" applyAlignment="1">
      <alignment vertical="top" wrapText="1"/>
    </xf>
    <xf numFmtId="49" fontId="52" fillId="0" borderId="0" xfId="0" applyNumberFormat="1" applyFont="1" applyFill="1" applyBorder="1" applyAlignment="1" applyProtection="1">
      <alignment horizontal="center"/>
    </xf>
    <xf numFmtId="49" fontId="46" fillId="0" borderId="72" xfId="0" applyNumberFormat="1" applyFont="1" applyFill="1" applyBorder="1" applyAlignment="1" applyProtection="1">
      <alignment horizontal="center"/>
    </xf>
    <xf numFmtId="49" fontId="46" fillId="0" borderId="21" xfId="0" applyNumberFormat="1" applyFont="1" applyFill="1" applyBorder="1" applyAlignment="1" applyProtection="1">
      <alignment horizontal="center"/>
    </xf>
    <xf numFmtId="49" fontId="46" fillId="0" borderId="25" xfId="0" applyNumberFormat="1" applyFont="1" applyFill="1" applyBorder="1" applyAlignment="1" applyProtection="1">
      <alignment horizontal="center"/>
    </xf>
    <xf numFmtId="49" fontId="33" fillId="0" borderId="0" xfId="2" applyNumberFormat="1" applyFont="1" applyAlignment="1">
      <alignment horizontal="left"/>
    </xf>
    <xf numFmtId="187" fontId="22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187" fontId="5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right"/>
    </xf>
    <xf numFmtId="180" fontId="28" fillId="0" borderId="92" xfId="0" applyNumberFormat="1" applyFont="1" applyBorder="1" applyAlignment="1">
      <alignment horizontal="center" vertical="center"/>
    </xf>
    <xf numFmtId="180" fontId="28" fillId="0" borderId="22" xfId="0" applyNumberFormat="1" applyFont="1" applyBorder="1" applyAlignment="1">
      <alignment horizontal="center" vertical="center"/>
    </xf>
    <xf numFmtId="180" fontId="28" fillId="0" borderId="93" xfId="0" applyNumberFormat="1" applyFont="1" applyBorder="1" applyAlignment="1">
      <alignment horizontal="center" vertical="center"/>
    </xf>
    <xf numFmtId="1" fontId="37" fillId="0" borderId="94" xfId="0" applyNumberFormat="1" applyFont="1" applyBorder="1" applyAlignment="1">
      <alignment horizontal="center" vertical="center"/>
    </xf>
    <xf numFmtId="1" fontId="37" fillId="0" borderId="95" xfId="0" applyNumberFormat="1" applyFont="1" applyBorder="1" applyAlignment="1">
      <alignment horizontal="center" vertical="center"/>
    </xf>
    <xf numFmtId="1" fontId="37" fillId="0" borderId="96" xfId="0" applyNumberFormat="1" applyFont="1" applyBorder="1" applyAlignment="1">
      <alignment horizontal="center" vertical="center"/>
    </xf>
    <xf numFmtId="49" fontId="28" fillId="0" borderId="9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93" xfId="0" applyNumberFormat="1" applyFont="1" applyBorder="1" applyAlignment="1">
      <alignment horizontal="center" vertical="center"/>
    </xf>
    <xf numFmtId="0" fontId="21" fillId="0" borderId="89" xfId="0" applyNumberFormat="1" applyFont="1" applyBorder="1" applyAlignment="1">
      <alignment horizontal="center" vertical="center"/>
    </xf>
    <xf numFmtId="0" fontId="21" fillId="0" borderId="90" xfId="0" applyNumberFormat="1" applyFont="1" applyBorder="1" applyAlignment="1">
      <alignment horizontal="center" vertical="center"/>
    </xf>
    <xf numFmtId="0" fontId="21" fillId="0" borderId="91" xfId="0" applyNumberFormat="1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180" fontId="28" fillId="0" borderId="89" xfId="0" applyNumberFormat="1" applyFont="1" applyBorder="1" applyAlignment="1">
      <alignment horizontal="center" vertical="center"/>
    </xf>
    <xf numFmtId="180" fontId="28" fillId="0" borderId="90" xfId="0" applyNumberFormat="1" applyFont="1" applyBorder="1" applyAlignment="1">
      <alignment horizontal="center" vertical="center"/>
    </xf>
    <xf numFmtId="180" fontId="28" fillId="0" borderId="91" xfId="0" applyNumberFormat="1" applyFont="1" applyBorder="1" applyAlignment="1">
      <alignment horizontal="center" vertical="center"/>
    </xf>
    <xf numFmtId="0" fontId="21" fillId="0" borderId="89" xfId="0" quotePrefix="1" applyNumberFormat="1" applyFont="1" applyBorder="1" applyAlignment="1">
      <alignment horizontal="center" vertical="center"/>
    </xf>
    <xf numFmtId="49" fontId="19" fillId="0" borderId="36" xfId="0" applyNumberFormat="1" applyFont="1" applyFill="1" applyBorder="1" applyAlignment="1" applyProtection="1">
      <alignment horizontal="center"/>
    </xf>
    <xf numFmtId="49" fontId="19" fillId="0" borderId="71" xfId="0" applyNumberFormat="1" applyFont="1" applyFill="1" applyBorder="1" applyAlignment="1" applyProtection="1">
      <alignment horizontal="center"/>
    </xf>
    <xf numFmtId="49" fontId="19" fillId="0" borderId="42" xfId="0" applyNumberFormat="1" applyFont="1" applyFill="1" applyBorder="1" applyAlignment="1" applyProtection="1">
      <alignment horizontal="center"/>
    </xf>
    <xf numFmtId="187" fontId="14" fillId="0" borderId="0" xfId="0" applyNumberFormat="1" applyFont="1" applyFill="1" applyBorder="1" applyAlignment="1" applyProtection="1">
      <alignment horizontal="left"/>
    </xf>
    <xf numFmtId="185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97" xfId="0" applyNumberFormat="1" applyFont="1" applyFill="1" applyBorder="1" applyAlignment="1" applyProtection="1">
      <alignment horizontal="center"/>
    </xf>
    <xf numFmtId="0" fontId="1" fillId="13" borderId="76" xfId="0" applyNumberFormat="1" applyFont="1" applyFill="1" applyBorder="1" applyAlignment="1" applyProtection="1">
      <alignment horizontal="center"/>
    </xf>
    <xf numFmtId="0" fontId="19" fillId="0" borderId="36" xfId="0" applyNumberFormat="1" applyFont="1" applyFill="1" applyBorder="1" applyAlignment="1" applyProtection="1">
      <alignment horizontal="center"/>
    </xf>
    <xf numFmtId="0" fontId="19" fillId="0" borderId="71" xfId="0" applyNumberFormat="1" applyFont="1" applyFill="1" applyBorder="1" applyAlignment="1" applyProtection="1">
      <alignment horizontal="center"/>
    </xf>
    <xf numFmtId="0" fontId="19" fillId="0" borderId="42" xfId="0" applyNumberFormat="1" applyFont="1" applyFill="1" applyBorder="1" applyAlignment="1" applyProtection="1">
      <alignment horizontal="center"/>
    </xf>
    <xf numFmtId="49" fontId="28" fillId="0" borderId="36" xfId="0" applyNumberFormat="1" applyFont="1" applyBorder="1" applyAlignment="1">
      <alignment horizontal="center" vertical="center"/>
    </xf>
    <xf numFmtId="49" fontId="28" fillId="0" borderId="71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/>
    </xf>
    <xf numFmtId="49" fontId="28" fillId="0" borderId="71" xfId="0" applyNumberFormat="1" applyFont="1" applyBorder="1" applyAlignment="1">
      <alignment horizontal="center"/>
    </xf>
    <xf numFmtId="49" fontId="28" fillId="0" borderId="42" xfId="0" applyNumberFormat="1" applyFont="1" applyBorder="1" applyAlignment="1">
      <alignment horizontal="center"/>
    </xf>
    <xf numFmtId="49" fontId="46" fillId="0" borderId="36" xfId="0" applyNumberFormat="1" applyFont="1" applyBorder="1" applyAlignment="1">
      <alignment horizontal="center"/>
    </xf>
    <xf numFmtId="49" fontId="46" fillId="0" borderId="71" xfId="0" applyNumberFormat="1" applyFont="1" applyBorder="1" applyAlignment="1">
      <alignment horizontal="center"/>
    </xf>
    <xf numFmtId="49" fontId="46" fillId="0" borderId="42" xfId="0" applyNumberFormat="1" applyFont="1" applyBorder="1" applyAlignment="1">
      <alignment horizontal="center"/>
    </xf>
    <xf numFmtId="49" fontId="28" fillId="0" borderId="101" xfId="0" applyNumberFormat="1" applyFont="1" applyBorder="1" applyAlignment="1">
      <alignment horizontal="center"/>
    </xf>
    <xf numFmtId="49" fontId="28" fillId="0" borderId="102" xfId="0" applyNumberFormat="1" applyFont="1" applyBorder="1" applyAlignment="1">
      <alignment horizontal="center"/>
    </xf>
    <xf numFmtId="49" fontId="28" fillId="0" borderId="55" xfId="0" applyNumberFormat="1" applyFont="1" applyBorder="1" applyAlignment="1">
      <alignment horizontal="center"/>
    </xf>
    <xf numFmtId="49" fontId="46" fillId="0" borderId="101" xfId="0" applyNumberFormat="1" applyFont="1" applyBorder="1" applyAlignment="1">
      <alignment horizontal="center"/>
    </xf>
    <xf numFmtId="49" fontId="46" fillId="0" borderId="102" xfId="0" applyNumberFormat="1" applyFont="1" applyBorder="1" applyAlignment="1">
      <alignment horizontal="center"/>
    </xf>
    <xf numFmtId="49" fontId="46" fillId="0" borderId="55" xfId="0" applyNumberFormat="1" applyFont="1" applyBorder="1" applyAlignment="1">
      <alignment horizontal="center"/>
    </xf>
    <xf numFmtId="49" fontId="46" fillId="0" borderId="98" xfId="0" applyNumberFormat="1" applyFont="1" applyBorder="1" applyAlignment="1">
      <alignment horizontal="center"/>
    </xf>
    <xf numFmtId="49" fontId="46" fillId="0" borderId="99" xfId="0" applyNumberFormat="1" applyFont="1" applyBorder="1" applyAlignment="1">
      <alignment horizontal="center"/>
    </xf>
    <xf numFmtId="49" fontId="46" fillId="0" borderId="10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Rutulys Mv" xfId="2"/>
    <cellStyle name="Normal_virseliui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16</xdr:row>
      <xdr:rowOff>0</xdr:rowOff>
    </xdr:from>
    <xdr:to>
      <xdr:col>8</xdr:col>
      <xdr:colOff>66675</xdr:colOff>
      <xdr:row>16</xdr:row>
      <xdr:rowOff>0</xdr:rowOff>
    </xdr:to>
    <xdr:pic>
      <xdr:nvPicPr>
        <xdr:cNvPr id="279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619375"/>
          <a:ext cx="1704975" cy="0"/>
        </a:xfrm>
        <a:prstGeom prst="rect">
          <a:avLst/>
        </a:prstGeom>
        <a:solidFill>
          <a:srgbClr val="339966">
            <a:alpha val="9411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304800</xdr:colOff>
      <xdr:row>6</xdr:row>
      <xdr:rowOff>142875</xdr:rowOff>
    </xdr:to>
    <xdr:sp macro="" textlink="">
      <xdr:nvSpPr>
        <xdr:cNvPr id="27945" name="AutoShape 217" descr="https://roundcube.serveriai.lt/?_task=mail&amp;_action=get&amp;_mbox=INBOX&amp;_uid=9868&amp;_token=lEZZU84qEqw5xXj49ci1UB69GC2ZKzMH&amp;_part=1.2&amp;_embed=1&amp;_mimeclass=image"/>
        <xdr:cNvSpPr>
          <a:spLocks noChangeAspect="1" noChangeArrowheads="1"/>
        </xdr:cNvSpPr>
      </xdr:nvSpPr>
      <xdr:spPr bwMode="auto">
        <a:xfrm>
          <a:off x="5534025" y="742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7.140625" style="10" customWidth="1"/>
    <col min="2" max="3" width="8.140625" style="10" customWidth="1"/>
    <col min="4" max="4" width="8.140625" style="10" hidden="1" customWidth="1"/>
    <col min="5" max="5" width="20.28515625" style="13" hidden="1" customWidth="1"/>
    <col min="6" max="6" width="11.42578125" style="16" hidden="1" customWidth="1"/>
    <col min="7" max="7" width="10.85546875" style="13" hidden="1" customWidth="1"/>
    <col min="8" max="8" width="7" style="13" hidden="1" customWidth="1"/>
    <col min="9" max="9" width="9" style="13" hidden="1" customWidth="1"/>
    <col min="10" max="10" width="19.42578125" style="13" hidden="1" customWidth="1"/>
    <col min="11" max="11" width="8.42578125" style="10" customWidth="1"/>
    <col min="12" max="12" width="11.85546875" style="19" customWidth="1"/>
    <col min="13" max="13" width="14.7109375" style="13" customWidth="1"/>
    <col min="14" max="14" width="12" style="15" customWidth="1"/>
    <col min="15" max="15" width="10.28515625" style="11" customWidth="1"/>
    <col min="16" max="16" width="5.42578125" style="11" hidden="1" customWidth="1"/>
    <col min="17" max="17" width="14.85546875" style="13" hidden="1" customWidth="1"/>
    <col min="18" max="18" width="16.140625" style="11" customWidth="1"/>
    <col min="19" max="20" width="11.28515625" style="11" hidden="1" customWidth="1"/>
    <col min="21" max="21" width="14.85546875" style="11" hidden="1" customWidth="1"/>
    <col min="22" max="24" width="16.140625" style="11" hidden="1" customWidth="1"/>
    <col min="25" max="25" width="11.42578125" style="11" hidden="1" customWidth="1"/>
    <col min="26" max="26" width="15.28515625" style="11" customWidth="1"/>
    <col min="27" max="27" width="11.28515625" style="11" customWidth="1"/>
  </cols>
  <sheetData>
    <row r="1" spans="1:27" x14ac:dyDescent="0.25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 x14ac:dyDescent="0.25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 x14ac:dyDescent="0.25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 x14ac:dyDescent="0.25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 x14ac:dyDescent="0.25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 x14ac:dyDescent="0.25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 x14ac:dyDescent="0.25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 x14ac:dyDescent="0.25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 x14ac:dyDescent="0.25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 x14ac:dyDescent="0.25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 x14ac:dyDescent="0.25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 x14ac:dyDescent="0.25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 x14ac:dyDescent="0.25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 x14ac:dyDescent="0.25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 x14ac:dyDescent="0.25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 x14ac:dyDescent="0.25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 x14ac:dyDescent="0.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 x14ac:dyDescent="0.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 x14ac:dyDescent="0.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 x14ac:dyDescent="0.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 x14ac:dyDescent="0.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 x14ac:dyDescent="0.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 x14ac:dyDescent="0.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 x14ac:dyDescent="0.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 x14ac:dyDescent="0.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 x14ac:dyDescent="0.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 x14ac:dyDescent="0.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 x14ac:dyDescent="0.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 x14ac:dyDescent="0.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 x14ac:dyDescent="0.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 x14ac:dyDescent="0.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 x14ac:dyDescent="0.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 x14ac:dyDescent="0.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 x14ac:dyDescent="0.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 x14ac:dyDescent="0.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 x14ac:dyDescent="0.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 x14ac:dyDescent="0.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 x14ac:dyDescent="0.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 x14ac:dyDescent="0.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 x14ac:dyDescent="0.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 x14ac:dyDescent="0.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 x14ac:dyDescent="0.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 x14ac:dyDescent="0.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 x14ac:dyDescent="0.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 x14ac:dyDescent="0.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 x14ac:dyDescent="0.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 x14ac:dyDescent="0.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 x14ac:dyDescent="0.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 x14ac:dyDescent="0.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 x14ac:dyDescent="0.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 x14ac:dyDescent="0.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 x14ac:dyDescent="0.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 x14ac:dyDescent="0.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 x14ac:dyDescent="0.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 x14ac:dyDescent="0.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 x14ac:dyDescent="0.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 x14ac:dyDescent="0.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 x14ac:dyDescent="0.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 x14ac:dyDescent="0.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 x14ac:dyDescent="0.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 x14ac:dyDescent="0.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 x14ac:dyDescent="0.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 x14ac:dyDescent="0.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 x14ac:dyDescent="0.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 x14ac:dyDescent="0.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 x14ac:dyDescent="0.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 x14ac:dyDescent="0.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 x14ac:dyDescent="0.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 x14ac:dyDescent="0.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 x14ac:dyDescent="0.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 x14ac:dyDescent="0.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 x14ac:dyDescent="0.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 x14ac:dyDescent="0.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 x14ac:dyDescent="0.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 x14ac:dyDescent="0.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 x14ac:dyDescent="0.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 x14ac:dyDescent="0.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 x14ac:dyDescent="0.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 x14ac:dyDescent="0.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 x14ac:dyDescent="0.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 x14ac:dyDescent="0.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 x14ac:dyDescent="0.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 x14ac:dyDescent="0.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 x14ac:dyDescent="0.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 x14ac:dyDescent="0.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 x14ac:dyDescent="0.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 x14ac:dyDescent="0.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 x14ac:dyDescent="0.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 x14ac:dyDescent="0.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 x14ac:dyDescent="0.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 x14ac:dyDescent="0.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 x14ac:dyDescent="0.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 x14ac:dyDescent="0.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 x14ac:dyDescent="0.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 x14ac:dyDescent="0.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 x14ac:dyDescent="0.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 x14ac:dyDescent="0.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 x14ac:dyDescent="0.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 x14ac:dyDescent="0.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 x14ac:dyDescent="0.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 x14ac:dyDescent="0.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 x14ac:dyDescent="0.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 x14ac:dyDescent="0.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 x14ac:dyDescent="0.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 x14ac:dyDescent="0.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 x14ac:dyDescent="0.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 x14ac:dyDescent="0.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 x14ac:dyDescent="0.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 x14ac:dyDescent="0.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 x14ac:dyDescent="0.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 x14ac:dyDescent="0.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 x14ac:dyDescent="0.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 x14ac:dyDescent="0.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 x14ac:dyDescent="0.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 x14ac:dyDescent="0.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 x14ac:dyDescent="0.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 x14ac:dyDescent="0.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 x14ac:dyDescent="0.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 x14ac:dyDescent="0.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 x14ac:dyDescent="0.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 x14ac:dyDescent="0.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 x14ac:dyDescent="0.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 x14ac:dyDescent="0.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 x14ac:dyDescent="0.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 x14ac:dyDescent="0.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 x14ac:dyDescent="0.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 x14ac:dyDescent="0.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 x14ac:dyDescent="0.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 x14ac:dyDescent="0.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 x14ac:dyDescent="0.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 x14ac:dyDescent="0.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 x14ac:dyDescent="0.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 x14ac:dyDescent="0.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 x14ac:dyDescent="0.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 x14ac:dyDescent="0.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 x14ac:dyDescent="0.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 x14ac:dyDescent="0.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 x14ac:dyDescent="0.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 x14ac:dyDescent="0.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 x14ac:dyDescent="0.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 x14ac:dyDescent="0.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 x14ac:dyDescent="0.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 x14ac:dyDescent="0.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 x14ac:dyDescent="0.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 x14ac:dyDescent="0.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 x14ac:dyDescent="0.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 x14ac:dyDescent="0.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 x14ac:dyDescent="0.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 x14ac:dyDescent="0.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 x14ac:dyDescent="0.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 x14ac:dyDescent="0.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 x14ac:dyDescent="0.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 x14ac:dyDescent="0.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 x14ac:dyDescent="0.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 x14ac:dyDescent="0.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 x14ac:dyDescent="0.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 x14ac:dyDescent="0.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 x14ac:dyDescent="0.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 x14ac:dyDescent="0.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 x14ac:dyDescent="0.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 x14ac:dyDescent="0.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 x14ac:dyDescent="0.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 x14ac:dyDescent="0.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 x14ac:dyDescent="0.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 x14ac:dyDescent="0.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 x14ac:dyDescent="0.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 x14ac:dyDescent="0.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 x14ac:dyDescent="0.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 x14ac:dyDescent="0.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 x14ac:dyDescent="0.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 x14ac:dyDescent="0.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 x14ac:dyDescent="0.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 x14ac:dyDescent="0.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 x14ac:dyDescent="0.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 x14ac:dyDescent="0.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 x14ac:dyDescent="0.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 x14ac:dyDescent="0.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 x14ac:dyDescent="0.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 x14ac:dyDescent="0.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 x14ac:dyDescent="0.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 x14ac:dyDescent="0.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 x14ac:dyDescent="0.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 x14ac:dyDescent="0.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 x14ac:dyDescent="0.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 x14ac:dyDescent="0.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 x14ac:dyDescent="0.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 x14ac:dyDescent="0.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 x14ac:dyDescent="0.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 x14ac:dyDescent="0.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 x14ac:dyDescent="0.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 x14ac:dyDescent="0.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 x14ac:dyDescent="0.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 x14ac:dyDescent="0.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 x14ac:dyDescent="0.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 x14ac:dyDescent="0.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 x14ac:dyDescent="0.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 x14ac:dyDescent="0.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 x14ac:dyDescent="0.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 x14ac:dyDescent="0.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 x14ac:dyDescent="0.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 x14ac:dyDescent="0.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 x14ac:dyDescent="0.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 x14ac:dyDescent="0.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 x14ac:dyDescent="0.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 x14ac:dyDescent="0.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 x14ac:dyDescent="0.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 x14ac:dyDescent="0.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 x14ac:dyDescent="0.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 x14ac:dyDescent="0.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 x14ac:dyDescent="0.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 x14ac:dyDescent="0.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 x14ac:dyDescent="0.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 x14ac:dyDescent="0.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 x14ac:dyDescent="0.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 x14ac:dyDescent="0.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 x14ac:dyDescent="0.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 x14ac:dyDescent="0.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 x14ac:dyDescent="0.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 x14ac:dyDescent="0.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 x14ac:dyDescent="0.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 x14ac:dyDescent="0.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 x14ac:dyDescent="0.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 x14ac:dyDescent="0.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 x14ac:dyDescent="0.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 x14ac:dyDescent="0.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 x14ac:dyDescent="0.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 x14ac:dyDescent="0.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 x14ac:dyDescent="0.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 x14ac:dyDescent="0.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 x14ac:dyDescent="0.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 x14ac:dyDescent="0.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 x14ac:dyDescent="0.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 x14ac:dyDescent="0.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 x14ac:dyDescent="0.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 x14ac:dyDescent="0.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 x14ac:dyDescent="0.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 x14ac:dyDescent="0.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 x14ac:dyDescent="0.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 x14ac:dyDescent="0.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 x14ac:dyDescent="0.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 x14ac:dyDescent="0.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 x14ac:dyDescent="0.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 x14ac:dyDescent="0.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 x14ac:dyDescent="0.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 x14ac:dyDescent="0.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 x14ac:dyDescent="0.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 x14ac:dyDescent="0.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 x14ac:dyDescent="0.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 x14ac:dyDescent="0.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 x14ac:dyDescent="0.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 x14ac:dyDescent="0.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 x14ac:dyDescent="0.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 x14ac:dyDescent="0.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 x14ac:dyDescent="0.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 x14ac:dyDescent="0.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 x14ac:dyDescent="0.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 x14ac:dyDescent="0.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 x14ac:dyDescent="0.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 x14ac:dyDescent="0.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 x14ac:dyDescent="0.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 x14ac:dyDescent="0.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 x14ac:dyDescent="0.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 x14ac:dyDescent="0.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 x14ac:dyDescent="0.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 x14ac:dyDescent="0.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 x14ac:dyDescent="0.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 x14ac:dyDescent="0.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 x14ac:dyDescent="0.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 x14ac:dyDescent="0.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 x14ac:dyDescent="0.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 x14ac:dyDescent="0.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 x14ac:dyDescent="0.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 x14ac:dyDescent="0.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 x14ac:dyDescent="0.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 x14ac:dyDescent="0.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 x14ac:dyDescent="0.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 x14ac:dyDescent="0.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 x14ac:dyDescent="0.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 x14ac:dyDescent="0.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 x14ac:dyDescent="0.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 x14ac:dyDescent="0.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 x14ac:dyDescent="0.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 x14ac:dyDescent="0.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 x14ac:dyDescent="0.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 x14ac:dyDescent="0.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 x14ac:dyDescent="0.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 x14ac:dyDescent="0.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 x14ac:dyDescent="0.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 x14ac:dyDescent="0.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 x14ac:dyDescent="0.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 x14ac:dyDescent="0.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 x14ac:dyDescent="0.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 x14ac:dyDescent="0.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 x14ac:dyDescent="0.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 x14ac:dyDescent="0.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 x14ac:dyDescent="0.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34</v>
      </c>
      <c r="B2" s="34"/>
      <c r="C2" s="34"/>
      <c r="D2" s="34"/>
      <c r="E2" s="740">
        <f>IF(ISBLANK(A3)," ",VLOOKUP(A3,diena,2))</f>
        <v>40635</v>
      </c>
      <c r="F2" s="740"/>
      <c r="G2" s="740"/>
      <c r="H2" s="740"/>
      <c r="I2" s="41" t="str">
        <f>nbox!$E$1</f>
        <v>Klaipėda, Lengvosios atletikos maniežas</v>
      </c>
      <c r="J2" s="11"/>
      <c r="U2" s="10">
        <v>3</v>
      </c>
      <c r="V2" s="740">
        <f>E2</f>
        <v>40635</v>
      </c>
      <c r="W2" s="740"/>
      <c r="X2" s="740"/>
      <c r="Y2" s="740"/>
      <c r="Z2" s="74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740">
        <f>E2</f>
        <v>40635</v>
      </c>
      <c r="AO2" s="740"/>
      <c r="AP2" s="740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str">
        <f>IF(ISBLANK(A2)," ",VLOOKUP(G5,rngt,2,FALSE))</f>
        <v>200m bėgimas berniukams</v>
      </c>
      <c r="I4" s="10"/>
      <c r="U4" s="10">
        <v>2</v>
      </c>
      <c r="V4" s="33"/>
      <c r="W4" s="33"/>
      <c r="X4" s="10"/>
      <c r="Y4" s="10"/>
      <c r="Z4" s="3" t="str">
        <f>H4</f>
        <v>200m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berniukams</v>
      </c>
    </row>
    <row r="5" spans="1:57" ht="13.5" customHeight="1" x14ac:dyDescent="0.3">
      <c r="A5" s="29">
        <f>IF(ISBLANK(A1)," ",VLOOKUP(A1,time,2,FALSE))</f>
        <v>2.0833333333333298E-3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738"/>
      <c r="J6" s="738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738">
        <f>I6</f>
        <v>0</v>
      </c>
      <c r="AB6" s="738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738"/>
      <c r="J7" s="738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738">
        <f>I7</f>
        <v>0</v>
      </c>
      <c r="AB7" s="738"/>
      <c r="AC7" s="46">
        <f>K7</f>
        <v>0</v>
      </c>
      <c r="AD7" s="10"/>
      <c r="AE7" s="10"/>
      <c r="AF7" s="10"/>
      <c r="AG7" s="10"/>
      <c r="AH7" s="10"/>
      <c r="AI7" s="10"/>
      <c r="AJ7" s="10"/>
      <c r="AR7" s="739">
        <f>I7</f>
        <v>0</v>
      </c>
      <c r="AS7" s="739"/>
      <c r="AT7" s="739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>
        <f t="shared" ref="BC10:BC19" si="11">VLOOKUP(BB10,kvli,2,FALSE)</f>
        <v>12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>
        <f t="shared" si="11"/>
        <v>15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>
        <f t="shared" si="11"/>
        <v>20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>
        <f t="shared" si="11"/>
        <v>22.85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>
        <f t="shared" si="11"/>
        <v>23.85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>
        <f t="shared" si="11"/>
        <v>24.85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>
        <f t="shared" si="11"/>
        <v>26.85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>
        <f t="shared" si="11"/>
        <v>27.85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>
        <f t="shared" si="11"/>
        <v>28.65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>
        <f t="shared" si="11"/>
        <v>30.25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M30"/>
  <sheetViews>
    <sheetView topLeftCell="A4" zoomScaleNormal="100" workbookViewId="0">
      <selection activeCell="H34" sqref="H34"/>
    </sheetView>
  </sheetViews>
  <sheetFormatPr defaultRowHeight="15" x14ac:dyDescent="0.25"/>
  <cols>
    <col min="1" max="1" width="9.140625" style="252"/>
    <col min="2" max="2" width="22.7109375" style="254" customWidth="1"/>
    <col min="3" max="3" width="15" style="254" customWidth="1"/>
    <col min="4" max="4" width="25" style="254" customWidth="1"/>
    <col min="5" max="5" width="9.140625" style="254"/>
    <col min="6" max="6" width="9.140625" style="253"/>
    <col min="7" max="7" width="9.140625" style="205"/>
    <col min="8" max="8" width="9.140625" style="253"/>
    <col min="9" max="16384" width="9.140625" style="254"/>
  </cols>
  <sheetData>
    <row r="1" spans="1:221" s="158" customFormat="1" ht="42" customHeight="1" x14ac:dyDescent="0.3">
      <c r="B1" s="736" t="s">
        <v>606</v>
      </c>
      <c r="C1" s="736"/>
      <c r="D1" s="736"/>
      <c r="E1" s="736"/>
      <c r="F1" s="736"/>
      <c r="G1" s="309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</row>
    <row r="2" spans="1:221" s="158" customFormat="1" ht="10.5" customHeight="1" x14ac:dyDescent="0.3">
      <c r="B2" s="155"/>
      <c r="C2" s="156"/>
      <c r="D2" s="154"/>
      <c r="E2" s="156"/>
      <c r="F2" s="205"/>
      <c r="G2" s="205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</row>
    <row r="3" spans="1:221" s="158" customFormat="1" ht="13.5" customHeight="1" x14ac:dyDescent="0.3">
      <c r="B3" s="155"/>
      <c r="C3" s="156"/>
      <c r="D3" s="154"/>
      <c r="E3" s="156"/>
      <c r="F3" s="205"/>
      <c r="G3" s="205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</row>
    <row r="4" spans="1:221" s="158" customFormat="1" ht="15.75" x14ac:dyDescent="0.25">
      <c r="B4" s="734">
        <v>43216</v>
      </c>
      <c r="C4" s="734"/>
      <c r="D4" s="159" t="s">
        <v>605</v>
      </c>
      <c r="E4" s="157"/>
      <c r="F4" s="205"/>
      <c r="G4" s="205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</row>
    <row r="5" spans="1:221" s="181" customFormat="1" x14ac:dyDescent="0.25">
      <c r="A5" s="177"/>
      <c r="B5" s="183"/>
      <c r="C5" s="180"/>
      <c r="D5" s="177"/>
      <c r="E5" s="179"/>
      <c r="F5" s="250"/>
      <c r="G5" s="205"/>
      <c r="H5" s="25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</row>
    <row r="6" spans="1:221" s="181" customFormat="1" ht="18.75" customHeight="1" x14ac:dyDescent="0.3">
      <c r="A6" s="177"/>
      <c r="B6" s="177"/>
      <c r="C6" s="178" t="s">
        <v>607</v>
      </c>
      <c r="D6" s="177"/>
      <c r="E6" s="179"/>
      <c r="F6" s="250"/>
      <c r="G6" s="205"/>
      <c r="H6" s="25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</row>
    <row r="7" spans="1:221" s="181" customFormat="1" x14ac:dyDescent="0.25">
      <c r="A7" s="177"/>
      <c r="B7" s="180"/>
      <c r="C7" s="180"/>
      <c r="D7" s="179"/>
      <c r="E7" s="180"/>
      <c r="F7" s="250"/>
      <c r="G7" s="205"/>
      <c r="H7" s="25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</row>
    <row r="8" spans="1:221" s="181" customFormat="1" ht="12" customHeight="1" x14ac:dyDescent="0.25">
      <c r="A8" s="177"/>
      <c r="B8" s="180"/>
      <c r="C8" s="180"/>
      <c r="D8" s="179"/>
      <c r="E8" s="180"/>
      <c r="F8" s="250"/>
      <c r="G8" s="205"/>
      <c r="H8" s="25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</row>
    <row r="9" spans="1:221" s="180" customFormat="1" ht="15.75" thickBot="1" x14ac:dyDescent="0.3">
      <c r="A9" s="599" t="s">
        <v>404</v>
      </c>
      <c r="B9" s="492" t="s">
        <v>27</v>
      </c>
      <c r="C9" s="600" t="s">
        <v>37</v>
      </c>
      <c r="D9" s="492" t="s">
        <v>410</v>
      </c>
      <c r="E9" s="601" t="s">
        <v>411</v>
      </c>
      <c r="F9" s="601" t="s">
        <v>668</v>
      </c>
      <c r="G9" s="601" t="s">
        <v>623</v>
      </c>
      <c r="H9" s="601" t="s">
        <v>667</v>
      </c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</row>
    <row r="10" spans="1:221" ht="15" customHeight="1" thickTop="1" x14ac:dyDescent="0.25">
      <c r="A10" s="259">
        <v>1</v>
      </c>
      <c r="B10" s="584" t="s">
        <v>624</v>
      </c>
      <c r="C10" s="461">
        <v>1999</v>
      </c>
      <c r="D10" s="400" t="s">
        <v>612</v>
      </c>
      <c r="E10" s="453" t="s">
        <v>1147</v>
      </c>
      <c r="F10" s="473" t="s">
        <v>1159</v>
      </c>
      <c r="G10" s="402" t="s">
        <v>635</v>
      </c>
      <c r="H10" s="403" t="s">
        <v>599</v>
      </c>
      <c r="I10" s="404"/>
    </row>
    <row r="11" spans="1:221" ht="15" customHeight="1" x14ac:dyDescent="0.25">
      <c r="A11" s="259">
        <v>2</v>
      </c>
      <c r="B11" s="584" t="s">
        <v>1155</v>
      </c>
      <c r="C11" s="170" t="s">
        <v>1156</v>
      </c>
      <c r="D11" s="410" t="s">
        <v>1140</v>
      </c>
      <c r="E11" s="461" t="s">
        <v>1157</v>
      </c>
      <c r="F11" s="602" t="s">
        <v>945</v>
      </c>
      <c r="G11" s="402" t="s">
        <v>636</v>
      </c>
      <c r="H11" s="597" t="s">
        <v>600</v>
      </c>
      <c r="I11" s="404"/>
    </row>
    <row r="12" spans="1:221" ht="15" customHeight="1" x14ac:dyDescent="0.25">
      <c r="A12" s="259">
        <v>3</v>
      </c>
      <c r="B12" s="584" t="s">
        <v>694</v>
      </c>
      <c r="C12" s="443" t="s">
        <v>695</v>
      </c>
      <c r="D12" s="369" t="s">
        <v>659</v>
      </c>
      <c r="E12" s="453" t="s">
        <v>1153</v>
      </c>
      <c r="F12" s="473" t="s">
        <v>1160</v>
      </c>
      <c r="G12" s="402" t="s">
        <v>636</v>
      </c>
      <c r="H12" s="597" t="s">
        <v>601</v>
      </c>
      <c r="I12" s="404"/>
    </row>
    <row r="13" spans="1:221" ht="15" customHeight="1" x14ac:dyDescent="0.25">
      <c r="A13" s="259">
        <v>4</v>
      </c>
      <c r="B13" s="586" t="s">
        <v>875</v>
      </c>
      <c r="C13" s="469">
        <v>2002</v>
      </c>
      <c r="D13" s="470" t="s">
        <v>612</v>
      </c>
      <c r="E13" s="453" t="s">
        <v>1127</v>
      </c>
      <c r="F13" s="473" t="s">
        <v>1162</v>
      </c>
      <c r="G13" s="402" t="s">
        <v>636</v>
      </c>
      <c r="H13" s="597" t="s">
        <v>598</v>
      </c>
      <c r="I13" s="404"/>
    </row>
    <row r="14" spans="1:221" ht="15" customHeight="1" x14ac:dyDescent="0.25">
      <c r="A14" s="259">
        <v>5</v>
      </c>
      <c r="B14" s="584" t="s">
        <v>697</v>
      </c>
      <c r="C14" s="372" t="s">
        <v>698</v>
      </c>
      <c r="D14" s="352" t="s">
        <v>699</v>
      </c>
      <c r="E14" s="453" t="s">
        <v>1146</v>
      </c>
      <c r="F14" s="473" t="s">
        <v>1161</v>
      </c>
      <c r="G14" s="402" t="s">
        <v>636</v>
      </c>
      <c r="H14" s="597" t="s">
        <v>596</v>
      </c>
      <c r="I14" s="404"/>
    </row>
    <row r="15" spans="1:221" ht="15" customHeight="1" x14ac:dyDescent="0.25">
      <c r="A15" s="259">
        <v>6</v>
      </c>
      <c r="B15" s="584" t="s">
        <v>771</v>
      </c>
      <c r="C15" s="372" t="s">
        <v>772</v>
      </c>
      <c r="D15" s="598" t="s">
        <v>659</v>
      </c>
      <c r="E15" s="453" t="s">
        <v>1136</v>
      </c>
      <c r="F15" s="473" t="s">
        <v>1117</v>
      </c>
      <c r="G15" s="619" t="s">
        <v>637</v>
      </c>
      <c r="H15" s="597" t="s">
        <v>597</v>
      </c>
      <c r="I15" s="404"/>
    </row>
    <row r="16" spans="1:221" ht="15" customHeight="1" x14ac:dyDescent="0.25">
      <c r="A16" s="259">
        <v>7</v>
      </c>
      <c r="B16" s="586" t="s">
        <v>1221</v>
      </c>
      <c r="C16" s="459" t="s">
        <v>693</v>
      </c>
      <c r="D16" s="381" t="s">
        <v>617</v>
      </c>
      <c r="E16" s="603" t="s">
        <v>1152</v>
      </c>
      <c r="F16" s="473" t="s">
        <v>1163</v>
      </c>
      <c r="G16" s="619" t="s">
        <v>637</v>
      </c>
      <c r="H16" s="597" t="s">
        <v>679</v>
      </c>
      <c r="I16" s="404"/>
    </row>
    <row r="17" spans="1:9" ht="15" customHeight="1" x14ac:dyDescent="0.25">
      <c r="A17" s="259">
        <v>8</v>
      </c>
      <c r="B17" s="556" t="s">
        <v>1141</v>
      </c>
      <c r="C17" s="433" t="s">
        <v>1142</v>
      </c>
      <c r="D17" s="410" t="s">
        <v>735</v>
      </c>
      <c r="E17" s="453" t="s">
        <v>1144</v>
      </c>
      <c r="F17" s="473" t="s">
        <v>1158</v>
      </c>
      <c r="G17" s="619" t="s">
        <v>637</v>
      </c>
      <c r="H17" s="597" t="s">
        <v>686</v>
      </c>
      <c r="I17" s="404"/>
    </row>
    <row r="18" spans="1:9" ht="15" customHeight="1" x14ac:dyDescent="0.25">
      <c r="A18" s="259">
        <v>9</v>
      </c>
      <c r="B18" s="586" t="s">
        <v>1151</v>
      </c>
      <c r="C18" s="456" t="s">
        <v>927</v>
      </c>
      <c r="D18" s="400" t="s">
        <v>620</v>
      </c>
      <c r="E18" s="453" t="s">
        <v>1150</v>
      </c>
      <c r="F18" s="407"/>
      <c r="G18" s="619" t="s">
        <v>637</v>
      </c>
      <c r="H18" s="597" t="s">
        <v>620</v>
      </c>
      <c r="I18" s="404"/>
    </row>
    <row r="19" spans="1:9" ht="15.75" x14ac:dyDescent="0.25">
      <c r="A19" s="259">
        <v>10</v>
      </c>
      <c r="B19" s="586" t="s">
        <v>784</v>
      </c>
      <c r="C19" s="456" t="s">
        <v>785</v>
      </c>
      <c r="D19" s="410" t="s">
        <v>786</v>
      </c>
      <c r="E19" s="453" t="s">
        <v>1137</v>
      </c>
      <c r="F19" s="407"/>
      <c r="G19" s="619" t="s">
        <v>637</v>
      </c>
      <c r="H19" s="597" t="s">
        <v>729</v>
      </c>
      <c r="I19" s="404"/>
    </row>
    <row r="20" spans="1:9" ht="15.75" x14ac:dyDescent="0.25">
      <c r="A20" s="259">
        <v>11</v>
      </c>
      <c r="B20" s="586" t="s">
        <v>925</v>
      </c>
      <c r="C20" s="456" t="s">
        <v>926</v>
      </c>
      <c r="D20" s="598" t="s">
        <v>620</v>
      </c>
      <c r="E20" s="453" t="s">
        <v>1143</v>
      </c>
      <c r="F20" s="407"/>
      <c r="G20" s="619" t="s">
        <v>637</v>
      </c>
      <c r="H20" s="597" t="s">
        <v>620</v>
      </c>
      <c r="I20" s="404"/>
    </row>
    <row r="21" spans="1:9" ht="15.75" x14ac:dyDescent="0.25">
      <c r="A21" s="259">
        <v>12</v>
      </c>
      <c r="B21" s="584" t="s">
        <v>1131</v>
      </c>
      <c r="C21" s="170" t="s">
        <v>1132</v>
      </c>
      <c r="D21" s="410" t="s">
        <v>735</v>
      </c>
      <c r="E21" s="453" t="s">
        <v>1133</v>
      </c>
      <c r="F21" s="405"/>
      <c r="G21" s="619" t="s">
        <v>637</v>
      </c>
      <c r="H21" s="597" t="s">
        <v>730</v>
      </c>
      <c r="I21" s="404"/>
    </row>
    <row r="22" spans="1:9" ht="15.75" x14ac:dyDescent="0.25">
      <c r="A22" s="259">
        <v>13</v>
      </c>
      <c r="B22" s="586" t="s">
        <v>713</v>
      </c>
      <c r="C22" s="432" t="s">
        <v>714</v>
      </c>
      <c r="D22" s="472" t="s">
        <v>696</v>
      </c>
      <c r="E22" s="453" t="s">
        <v>1154</v>
      </c>
      <c r="F22" s="405"/>
      <c r="G22" s="619" t="s">
        <v>638</v>
      </c>
      <c r="H22" s="597" t="s">
        <v>620</v>
      </c>
      <c r="I22" s="404"/>
    </row>
    <row r="23" spans="1:9" ht="15.75" x14ac:dyDescent="0.25">
      <c r="A23" s="259">
        <v>14</v>
      </c>
      <c r="B23" s="584" t="s">
        <v>912</v>
      </c>
      <c r="C23" s="372" t="s">
        <v>913</v>
      </c>
      <c r="D23" s="352" t="s">
        <v>620</v>
      </c>
      <c r="E23" s="453" t="s">
        <v>727</v>
      </c>
      <c r="G23" s="619" t="s">
        <v>638</v>
      </c>
      <c r="H23" s="474" t="s">
        <v>620</v>
      </c>
    </row>
    <row r="24" spans="1:9" ht="15.75" x14ac:dyDescent="0.25">
      <c r="A24" s="259">
        <v>15</v>
      </c>
      <c r="B24" s="584" t="s">
        <v>933</v>
      </c>
      <c r="C24" s="372" t="s">
        <v>934</v>
      </c>
      <c r="D24" s="598" t="s">
        <v>620</v>
      </c>
      <c r="E24" s="453" t="s">
        <v>1145</v>
      </c>
      <c r="G24" s="619" t="s">
        <v>638</v>
      </c>
      <c r="H24" s="474" t="s">
        <v>620</v>
      </c>
    </row>
    <row r="25" spans="1:9" ht="15.75" x14ac:dyDescent="0.25">
      <c r="A25" s="259"/>
      <c r="B25" s="584" t="s">
        <v>1134</v>
      </c>
      <c r="C25" s="372" t="s">
        <v>1135</v>
      </c>
      <c r="D25" s="410" t="s">
        <v>1140</v>
      </c>
      <c r="E25" s="453" t="s">
        <v>595</v>
      </c>
      <c r="H25" s="474"/>
    </row>
    <row r="26" spans="1:9" ht="15.75" x14ac:dyDescent="0.25">
      <c r="A26" s="259"/>
      <c r="B26" s="584" t="s">
        <v>1138</v>
      </c>
      <c r="C26" s="372" t="s">
        <v>1139</v>
      </c>
      <c r="D26" s="410" t="s">
        <v>1140</v>
      </c>
      <c r="E26" s="453" t="s">
        <v>595</v>
      </c>
      <c r="H26" s="474"/>
    </row>
    <row r="27" spans="1:9" ht="15.75" x14ac:dyDescent="0.25">
      <c r="A27" s="259"/>
      <c r="B27" s="584" t="s">
        <v>711</v>
      </c>
      <c r="C27" s="443" t="s">
        <v>712</v>
      </c>
      <c r="D27" s="352" t="s">
        <v>805</v>
      </c>
      <c r="E27" s="453" t="s">
        <v>595</v>
      </c>
      <c r="H27" s="474"/>
    </row>
    <row r="28" spans="1:9" ht="15.75" x14ac:dyDescent="0.25">
      <c r="A28" s="259"/>
      <c r="B28" s="556" t="s">
        <v>803</v>
      </c>
      <c r="C28" s="433" t="s">
        <v>804</v>
      </c>
      <c r="D28" s="352" t="s">
        <v>786</v>
      </c>
      <c r="E28" s="453" t="s">
        <v>595</v>
      </c>
      <c r="H28" s="474"/>
    </row>
    <row r="29" spans="1:9" ht="15.75" x14ac:dyDescent="0.25">
      <c r="A29" s="259"/>
      <c r="B29" s="586" t="s">
        <v>1148</v>
      </c>
      <c r="C29" s="456" t="s">
        <v>1149</v>
      </c>
      <c r="D29" s="410" t="s">
        <v>1140</v>
      </c>
      <c r="E29" s="453" t="s">
        <v>595</v>
      </c>
      <c r="H29" s="474"/>
    </row>
    <row r="30" spans="1:9" ht="15.75" x14ac:dyDescent="0.25">
      <c r="A30" s="259"/>
      <c r="B30" s="584" t="s">
        <v>769</v>
      </c>
      <c r="C30" s="372" t="s">
        <v>770</v>
      </c>
      <c r="D30" s="369" t="s">
        <v>659</v>
      </c>
      <c r="E30" s="453" t="s">
        <v>595</v>
      </c>
      <c r="H30" s="474"/>
    </row>
  </sheetData>
  <mergeCells count="2">
    <mergeCell ref="B1:F1"/>
    <mergeCell ref="B4:C4"/>
  </mergeCells>
  <phoneticPr fontId="4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I42"/>
  <sheetViews>
    <sheetView zoomScaleNormal="100" workbookViewId="0">
      <selection activeCell="B36" sqref="B36:E40"/>
    </sheetView>
  </sheetViews>
  <sheetFormatPr defaultColWidth="11.42578125" defaultRowHeight="15" x14ac:dyDescent="0.25"/>
  <cols>
    <col min="1" max="1" width="6.28515625" style="177" customWidth="1"/>
    <col min="2" max="2" width="22.28515625" style="179" customWidth="1"/>
    <col min="3" max="3" width="11.28515625" style="194" customWidth="1"/>
    <col min="4" max="4" width="19" style="179" customWidth="1"/>
    <col min="5" max="5" width="12.28515625" style="250" customWidth="1"/>
    <col min="6" max="169" width="11.42578125" style="180" customWidth="1"/>
    <col min="170" max="16384" width="11.42578125" style="181"/>
  </cols>
  <sheetData>
    <row r="1" spans="1:191" s="158" customFormat="1" ht="42" customHeight="1" x14ac:dyDescent="0.3">
      <c r="B1" s="736" t="s">
        <v>606</v>
      </c>
      <c r="C1" s="736"/>
      <c r="D1" s="736"/>
      <c r="E1" s="736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</row>
    <row r="2" spans="1:191" s="158" customFormat="1" ht="10.5" customHeight="1" x14ac:dyDescent="0.25">
      <c r="B2" s="156"/>
      <c r="C2" s="154"/>
      <c r="D2" s="156"/>
      <c r="E2" s="205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</row>
    <row r="3" spans="1:191" s="158" customFormat="1" ht="13.5" customHeight="1" x14ac:dyDescent="0.25">
      <c r="B3" s="156"/>
      <c r="C3" s="154"/>
      <c r="D3" s="156"/>
      <c r="E3" s="205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</row>
    <row r="4" spans="1:191" s="158" customFormat="1" ht="15.75" x14ac:dyDescent="0.25">
      <c r="B4" s="734">
        <v>43216</v>
      </c>
      <c r="C4" s="734"/>
      <c r="D4" s="157"/>
      <c r="E4" s="205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</row>
    <row r="5" spans="1:191" x14ac:dyDescent="0.25">
      <c r="B5" s="180"/>
      <c r="C5" s="177"/>
    </row>
    <row r="6" spans="1:191" ht="18.75" customHeight="1" x14ac:dyDescent="0.3">
      <c r="B6" s="178" t="s">
        <v>608</v>
      </c>
      <c r="C6" s="177"/>
    </row>
    <row r="7" spans="1:191" ht="13.5" customHeight="1" x14ac:dyDescent="0.3">
      <c r="B7" s="178"/>
      <c r="C7" s="177"/>
    </row>
    <row r="8" spans="1:191" ht="17.25" customHeight="1" x14ac:dyDescent="0.3">
      <c r="B8" s="178" t="s">
        <v>665</v>
      </c>
      <c r="C8" s="185"/>
      <c r="D8" s="185"/>
      <c r="FJ8" s="181"/>
      <c r="FK8" s="181"/>
      <c r="FL8" s="181"/>
      <c r="FM8" s="181"/>
    </row>
    <row r="9" spans="1:191" ht="15.75" customHeight="1" x14ac:dyDescent="0.25">
      <c r="A9" s="185"/>
      <c r="C9" s="185"/>
      <c r="D9" s="185"/>
      <c r="FJ9" s="181"/>
      <c r="FK9" s="181"/>
      <c r="FL9" s="181"/>
      <c r="FM9" s="181"/>
    </row>
    <row r="10" spans="1:191" ht="15.75" customHeight="1" thickBot="1" x14ac:dyDescent="0.3">
      <c r="A10" s="187" t="s">
        <v>407</v>
      </c>
      <c r="B10" s="188" t="s">
        <v>27</v>
      </c>
      <c r="C10" s="189" t="s">
        <v>37</v>
      </c>
      <c r="D10" s="188" t="s">
        <v>410</v>
      </c>
      <c r="E10" s="255" t="s">
        <v>411</v>
      </c>
      <c r="FJ10" s="181"/>
      <c r="FK10" s="181"/>
      <c r="FL10" s="181"/>
      <c r="FM10" s="181"/>
    </row>
    <row r="11" spans="1:191" ht="16.5" customHeight="1" thickTop="1" x14ac:dyDescent="0.25">
      <c r="A11" s="190">
        <v>1</v>
      </c>
      <c r="B11" s="439"/>
      <c r="C11" s="327"/>
      <c r="D11" s="436"/>
      <c r="E11" s="390"/>
      <c r="FJ11" s="181"/>
      <c r="FK11" s="181"/>
      <c r="FL11" s="181"/>
      <c r="FM11" s="181"/>
    </row>
    <row r="12" spans="1:191" ht="15.75" x14ac:dyDescent="0.25">
      <c r="A12" s="193">
        <v>2</v>
      </c>
      <c r="B12" s="608" t="s">
        <v>872</v>
      </c>
      <c r="C12" s="418">
        <v>2002</v>
      </c>
      <c r="D12" s="344" t="s">
        <v>612</v>
      </c>
      <c r="E12" s="604" t="s">
        <v>595</v>
      </c>
      <c r="FJ12" s="181"/>
      <c r="FK12" s="181"/>
      <c r="FL12" s="181"/>
      <c r="FM12" s="181"/>
    </row>
    <row r="13" spans="1:191" x14ac:dyDescent="0.25">
      <c r="A13" s="348">
        <v>3</v>
      </c>
      <c r="B13" s="609" t="s">
        <v>763</v>
      </c>
      <c r="C13" s="343" t="s">
        <v>764</v>
      </c>
      <c r="D13" s="344" t="s">
        <v>756</v>
      </c>
      <c r="E13" s="605" t="s">
        <v>1164</v>
      </c>
      <c r="FJ13" s="181"/>
      <c r="FK13" s="181"/>
      <c r="FL13" s="181"/>
      <c r="FM13" s="181"/>
    </row>
    <row r="14" spans="1:191" x14ac:dyDescent="0.25">
      <c r="A14" s="348">
        <v>4</v>
      </c>
      <c r="B14" s="610" t="s">
        <v>706</v>
      </c>
      <c r="C14" s="340" t="s">
        <v>647</v>
      </c>
      <c r="D14" s="351" t="s">
        <v>808</v>
      </c>
      <c r="E14" s="606" t="s">
        <v>1165</v>
      </c>
      <c r="FJ14" s="181"/>
      <c r="FK14" s="181"/>
      <c r="FL14" s="181"/>
      <c r="FM14" s="181"/>
    </row>
    <row r="15" spans="1:191" x14ac:dyDescent="0.25">
      <c r="A15" s="193">
        <v>5</v>
      </c>
      <c r="B15" s="609" t="s">
        <v>860</v>
      </c>
      <c r="C15" s="437" t="s">
        <v>654</v>
      </c>
      <c r="D15" s="420" t="s">
        <v>616</v>
      </c>
      <c r="E15" s="607" t="s">
        <v>1166</v>
      </c>
      <c r="FJ15" s="181"/>
      <c r="FK15" s="181"/>
      <c r="FL15" s="181"/>
      <c r="FM15" s="181"/>
    </row>
    <row r="16" spans="1:191" x14ac:dyDescent="0.25">
      <c r="A16" s="193">
        <v>6</v>
      </c>
      <c r="B16" s="610" t="s">
        <v>761</v>
      </c>
      <c r="C16" s="340" t="s">
        <v>762</v>
      </c>
      <c r="D16" s="344" t="s">
        <v>756</v>
      </c>
      <c r="E16" s="604" t="s">
        <v>1167</v>
      </c>
      <c r="FJ16" s="181"/>
      <c r="FK16" s="181"/>
      <c r="FL16" s="181"/>
      <c r="FM16" s="181"/>
    </row>
    <row r="17" spans="1:169" x14ac:dyDescent="0.25">
      <c r="A17" s="193">
        <v>7</v>
      </c>
      <c r="B17" s="610" t="s">
        <v>781</v>
      </c>
      <c r="C17" s="340" t="s">
        <v>782</v>
      </c>
      <c r="D17" s="351" t="s">
        <v>783</v>
      </c>
      <c r="E17" s="604" t="s">
        <v>595</v>
      </c>
      <c r="FJ17" s="181"/>
      <c r="FK17" s="181"/>
      <c r="FL17" s="181"/>
      <c r="FM17" s="181"/>
    </row>
    <row r="18" spans="1:169" x14ac:dyDescent="0.25">
      <c r="A18" s="193">
        <v>8</v>
      </c>
      <c r="B18" s="496"/>
      <c r="C18" s="340"/>
      <c r="D18" s="351"/>
      <c r="E18" s="256"/>
      <c r="FJ18" s="181"/>
      <c r="FK18" s="181"/>
      <c r="FL18" s="181"/>
      <c r="FM18" s="181"/>
    </row>
    <row r="19" spans="1:169" x14ac:dyDescent="0.25">
      <c r="FJ19" s="181"/>
      <c r="FK19" s="181"/>
      <c r="FL19" s="181"/>
      <c r="FM19" s="181"/>
    </row>
    <row r="20" spans="1:169" ht="17.25" customHeight="1" x14ac:dyDescent="0.3">
      <c r="B20" s="178" t="s">
        <v>680</v>
      </c>
      <c r="C20" s="177"/>
      <c r="FJ20" s="181"/>
      <c r="FK20" s="181"/>
      <c r="FL20" s="181"/>
      <c r="FM20" s="181"/>
    </row>
    <row r="21" spans="1:169" ht="15.75" customHeight="1" x14ac:dyDescent="0.25">
      <c r="A21" s="185"/>
      <c r="C21" s="177"/>
      <c r="FJ21" s="181"/>
      <c r="FK21" s="181"/>
      <c r="FL21" s="181"/>
      <c r="FM21" s="181"/>
    </row>
    <row r="22" spans="1:169" ht="15.75" customHeight="1" thickBot="1" x14ac:dyDescent="0.3">
      <c r="A22" s="187" t="s">
        <v>407</v>
      </c>
      <c r="B22" s="188" t="s">
        <v>27</v>
      </c>
      <c r="C22" s="189" t="s">
        <v>37</v>
      </c>
      <c r="D22" s="188" t="s">
        <v>410</v>
      </c>
      <c r="E22" s="255" t="s">
        <v>411</v>
      </c>
      <c r="FJ22" s="181"/>
      <c r="FK22" s="181"/>
      <c r="FL22" s="181"/>
      <c r="FM22" s="181"/>
    </row>
    <row r="23" spans="1:169" ht="16.5" customHeight="1" thickTop="1" x14ac:dyDescent="0.25">
      <c r="A23" s="326">
        <v>1</v>
      </c>
      <c r="B23" s="616" t="s">
        <v>870</v>
      </c>
      <c r="C23" s="502">
        <v>2001</v>
      </c>
      <c r="D23" s="351" t="s">
        <v>612</v>
      </c>
      <c r="E23" s="437" t="s">
        <v>1168</v>
      </c>
      <c r="FJ23" s="181"/>
      <c r="FK23" s="181"/>
      <c r="FL23" s="181"/>
      <c r="FM23" s="181"/>
    </row>
    <row r="24" spans="1:169" x14ac:dyDescent="0.25">
      <c r="A24" s="193">
        <v>2</v>
      </c>
      <c r="B24" s="591" t="s">
        <v>741</v>
      </c>
      <c r="C24" s="498">
        <v>2005</v>
      </c>
      <c r="D24" s="347" t="s">
        <v>735</v>
      </c>
      <c r="E24" s="466" t="s">
        <v>1169</v>
      </c>
      <c r="FJ24" s="181"/>
      <c r="FK24" s="181"/>
      <c r="FL24" s="181"/>
      <c r="FM24" s="181"/>
    </row>
    <row r="25" spans="1:169" x14ac:dyDescent="0.25">
      <c r="A25" s="193">
        <v>3</v>
      </c>
      <c r="B25" s="596" t="s">
        <v>871</v>
      </c>
      <c r="C25" s="339">
        <v>2000</v>
      </c>
      <c r="D25" s="347" t="s">
        <v>612</v>
      </c>
      <c r="E25" s="466" t="s">
        <v>1170</v>
      </c>
      <c r="FJ25" s="181"/>
      <c r="FK25" s="181"/>
      <c r="FL25" s="181"/>
      <c r="FM25" s="181"/>
    </row>
    <row r="26" spans="1:169" x14ac:dyDescent="0.25">
      <c r="A26" s="193">
        <v>4</v>
      </c>
      <c r="B26" s="591" t="s">
        <v>660</v>
      </c>
      <c r="C26" s="513" t="s">
        <v>652</v>
      </c>
      <c r="D26" s="347" t="s">
        <v>659</v>
      </c>
      <c r="E26" s="468" t="s">
        <v>1172</v>
      </c>
      <c r="FJ26" s="181"/>
      <c r="FK26" s="181"/>
      <c r="FL26" s="181"/>
      <c r="FM26" s="181"/>
    </row>
    <row r="27" spans="1:169" x14ac:dyDescent="0.25">
      <c r="A27" s="193">
        <v>5</v>
      </c>
      <c r="B27" s="591" t="s">
        <v>1171</v>
      </c>
      <c r="C27" s="343" t="s">
        <v>645</v>
      </c>
      <c r="D27" s="344" t="s">
        <v>808</v>
      </c>
      <c r="E27" s="571" t="s">
        <v>1173</v>
      </c>
      <c r="FJ27" s="181"/>
      <c r="FK27" s="181"/>
      <c r="FL27" s="181"/>
      <c r="FM27" s="181"/>
    </row>
    <row r="28" spans="1:169" x14ac:dyDescent="0.25">
      <c r="A28" s="193">
        <v>6</v>
      </c>
      <c r="B28" s="591" t="s">
        <v>851</v>
      </c>
      <c r="C28" s="513" t="s">
        <v>852</v>
      </c>
      <c r="D28" s="328" t="s">
        <v>617</v>
      </c>
      <c r="E28" s="571" t="s">
        <v>1174</v>
      </c>
      <c r="FJ28" s="181"/>
      <c r="FK28" s="181"/>
      <c r="FL28" s="181"/>
      <c r="FM28" s="181"/>
    </row>
    <row r="29" spans="1:169" x14ac:dyDescent="0.25">
      <c r="A29" s="193">
        <v>7</v>
      </c>
      <c r="B29" s="596" t="s">
        <v>908</v>
      </c>
      <c r="C29" s="525" t="s">
        <v>909</v>
      </c>
      <c r="D29" s="351" t="s">
        <v>659</v>
      </c>
      <c r="E29" s="604" t="s">
        <v>1175</v>
      </c>
      <c r="FJ29" s="181"/>
      <c r="FK29" s="181"/>
      <c r="FL29" s="181"/>
      <c r="FM29" s="181"/>
    </row>
    <row r="30" spans="1:169" x14ac:dyDescent="0.25">
      <c r="A30" s="193">
        <v>8</v>
      </c>
      <c r="B30" s="515"/>
      <c r="C30" s="525"/>
      <c r="D30" s="351"/>
      <c r="E30" s="256"/>
      <c r="FJ30" s="181"/>
      <c r="FK30" s="181"/>
      <c r="FL30" s="181"/>
      <c r="FM30" s="181"/>
    </row>
    <row r="31" spans="1:169" x14ac:dyDescent="0.25">
      <c r="FJ31" s="181"/>
      <c r="FK31" s="181"/>
      <c r="FL31" s="181"/>
      <c r="FM31" s="181"/>
    </row>
    <row r="32" spans="1:169" ht="17.25" customHeight="1" x14ac:dyDescent="0.3">
      <c r="B32" s="178" t="s">
        <v>680</v>
      </c>
      <c r="C32" s="177"/>
      <c r="FJ32" s="181"/>
      <c r="FK32" s="181"/>
      <c r="FL32" s="181"/>
      <c r="FM32" s="181"/>
    </row>
    <row r="33" spans="1:169" ht="15.75" customHeight="1" x14ac:dyDescent="0.25">
      <c r="A33" s="185"/>
      <c r="C33" s="177"/>
      <c r="FJ33" s="181"/>
      <c r="FK33" s="181"/>
      <c r="FL33" s="181"/>
      <c r="FM33" s="181"/>
    </row>
    <row r="34" spans="1:169" ht="15.75" customHeight="1" thickBot="1" x14ac:dyDescent="0.3">
      <c r="A34" s="187" t="s">
        <v>407</v>
      </c>
      <c r="B34" s="188" t="s">
        <v>27</v>
      </c>
      <c r="C34" s="189" t="s">
        <v>37</v>
      </c>
      <c r="D34" s="188" t="s">
        <v>410</v>
      </c>
      <c r="E34" s="255" t="s">
        <v>411</v>
      </c>
      <c r="FJ34" s="181"/>
      <c r="FK34" s="181"/>
      <c r="FL34" s="181"/>
      <c r="FM34" s="181"/>
    </row>
    <row r="35" spans="1:169" ht="16.5" customHeight="1" thickTop="1" x14ac:dyDescent="0.25">
      <c r="A35" s="193">
        <v>5</v>
      </c>
      <c r="B35" s="611"/>
      <c r="C35" s="612"/>
      <c r="D35" s="613"/>
      <c r="E35" s="523"/>
      <c r="FJ35" s="181"/>
      <c r="FK35" s="181"/>
      <c r="FL35" s="181"/>
      <c r="FM35" s="181"/>
    </row>
    <row r="36" spans="1:169" ht="15.75" x14ac:dyDescent="0.25">
      <c r="A36" s="193">
        <v>2</v>
      </c>
      <c r="B36" s="514" t="s">
        <v>649</v>
      </c>
      <c r="C36" s="349" t="s">
        <v>650</v>
      </c>
      <c r="D36" s="614" t="s">
        <v>616</v>
      </c>
      <c r="E36" s="466" t="s">
        <v>595</v>
      </c>
      <c r="FJ36" s="181"/>
      <c r="FK36" s="181"/>
      <c r="FL36" s="181"/>
      <c r="FM36" s="181"/>
    </row>
    <row r="37" spans="1:169" x14ac:dyDescent="0.25">
      <c r="A37" s="193">
        <v>3</v>
      </c>
      <c r="B37" s="611" t="s">
        <v>765</v>
      </c>
      <c r="C37" s="343" t="s">
        <v>766</v>
      </c>
      <c r="D37" s="615" t="s">
        <v>756</v>
      </c>
      <c r="E37" s="466" t="s">
        <v>595</v>
      </c>
      <c r="FJ37" s="181"/>
      <c r="FK37" s="181"/>
      <c r="FL37" s="181"/>
      <c r="FM37" s="181"/>
    </row>
    <row r="38" spans="1:169" x14ac:dyDescent="0.25">
      <c r="A38" s="193">
        <v>4</v>
      </c>
      <c r="B38" s="491" t="s">
        <v>610</v>
      </c>
      <c r="C38" s="329" t="s">
        <v>611</v>
      </c>
      <c r="D38" s="420" t="s">
        <v>616</v>
      </c>
      <c r="E38" s="466" t="s">
        <v>595</v>
      </c>
      <c r="FJ38" s="181"/>
      <c r="FK38" s="181"/>
      <c r="FL38" s="181"/>
      <c r="FM38" s="181"/>
    </row>
    <row r="39" spans="1:169" x14ac:dyDescent="0.25">
      <c r="A39" s="193">
        <v>5</v>
      </c>
      <c r="B39" s="421" t="s">
        <v>796</v>
      </c>
      <c r="C39" s="524" t="s">
        <v>797</v>
      </c>
      <c r="D39" s="351" t="s">
        <v>783</v>
      </c>
      <c r="E39" s="466" t="s">
        <v>595</v>
      </c>
      <c r="FJ39" s="181"/>
      <c r="FK39" s="181"/>
      <c r="FL39" s="181"/>
      <c r="FM39" s="181"/>
    </row>
    <row r="40" spans="1:169" ht="15.75" x14ac:dyDescent="0.25">
      <c r="A40" s="193">
        <v>6</v>
      </c>
      <c r="B40" s="514" t="s">
        <v>904</v>
      </c>
      <c r="C40" s="349" t="s">
        <v>905</v>
      </c>
      <c r="D40" s="350" t="s">
        <v>659</v>
      </c>
      <c r="E40" s="467" t="s">
        <v>595</v>
      </c>
      <c r="FJ40" s="181"/>
      <c r="FK40" s="181"/>
      <c r="FL40" s="181"/>
      <c r="FM40" s="181"/>
    </row>
    <row r="41" spans="1:169" ht="15.75" x14ac:dyDescent="0.25">
      <c r="A41" s="193">
        <v>7</v>
      </c>
      <c r="B41" s="514"/>
      <c r="C41" s="349"/>
      <c r="D41" s="350"/>
      <c r="E41" s="604"/>
      <c r="FJ41" s="181"/>
      <c r="FK41" s="181"/>
      <c r="FL41" s="181"/>
      <c r="FM41" s="181"/>
    </row>
    <row r="42" spans="1:169" ht="15.75" x14ac:dyDescent="0.25">
      <c r="A42" s="193">
        <v>8</v>
      </c>
      <c r="B42" s="514"/>
      <c r="C42" s="349"/>
      <c r="D42" s="350"/>
      <c r="E42" s="256"/>
      <c r="FJ42" s="181"/>
      <c r="FK42" s="181"/>
      <c r="FL42" s="181"/>
      <c r="FM42" s="181"/>
    </row>
  </sheetData>
  <mergeCells count="2">
    <mergeCell ref="B1:E1"/>
    <mergeCell ref="B4:C4"/>
  </mergeCells>
  <phoneticPr fontId="27" type="noConversion"/>
  <pageMargins left="0.74803149606299213" right="0.74803149606299213" top="0.19685039370078741" bottom="0" header="0.51181102362204722" footer="0.51181102362204722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K31"/>
  <sheetViews>
    <sheetView zoomScaleNormal="100" workbookViewId="0">
      <selection activeCell="I29" sqref="I29"/>
    </sheetView>
  </sheetViews>
  <sheetFormatPr defaultRowHeight="15" x14ac:dyDescent="0.25"/>
  <cols>
    <col min="1" max="1" width="9.140625" style="252"/>
    <col min="2" max="2" width="22.5703125" style="254" customWidth="1"/>
    <col min="3" max="3" width="13.7109375" style="254" customWidth="1"/>
    <col min="4" max="4" width="23" style="254" customWidth="1"/>
    <col min="5" max="5" width="9.140625" style="254"/>
    <col min="6" max="6" width="9" style="205" customWidth="1"/>
    <col min="7" max="7" width="9.140625" style="252"/>
    <col min="8" max="8" width="9.140625" style="417"/>
    <col min="9" max="16384" width="9.140625" style="254"/>
  </cols>
  <sheetData>
    <row r="1" spans="1:219" s="158" customFormat="1" ht="42" customHeight="1" x14ac:dyDescent="0.3">
      <c r="B1" s="736" t="s">
        <v>606</v>
      </c>
      <c r="C1" s="736"/>
      <c r="D1" s="736"/>
      <c r="E1" s="736"/>
      <c r="F1" s="736"/>
      <c r="G1" s="736"/>
      <c r="H1" s="156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</row>
    <row r="2" spans="1:219" s="158" customFormat="1" ht="10.5" customHeight="1" x14ac:dyDescent="0.3">
      <c r="B2" s="155"/>
      <c r="C2" s="156"/>
      <c r="D2" s="154"/>
      <c r="E2" s="156"/>
      <c r="F2" s="205"/>
      <c r="G2" s="205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</row>
    <row r="3" spans="1:219" s="158" customFormat="1" ht="13.5" customHeight="1" x14ac:dyDescent="0.3">
      <c r="B3" s="155"/>
      <c r="C3" s="156"/>
      <c r="D3" s="154"/>
      <c r="E3" s="156"/>
      <c r="F3" s="205"/>
      <c r="G3" s="205"/>
      <c r="H3" s="156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</row>
    <row r="4" spans="1:219" s="158" customFormat="1" ht="15.75" x14ac:dyDescent="0.25">
      <c r="B4" s="734">
        <v>43216</v>
      </c>
      <c r="C4" s="734"/>
      <c r="D4" s="159" t="s">
        <v>605</v>
      </c>
      <c r="E4" s="157"/>
      <c r="F4" s="205"/>
      <c r="G4" s="205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</row>
    <row r="5" spans="1:219" s="181" customFormat="1" x14ac:dyDescent="0.25">
      <c r="A5" s="177"/>
      <c r="B5" s="183"/>
      <c r="C5" s="180"/>
      <c r="D5" s="177"/>
      <c r="E5" s="179"/>
      <c r="F5" s="205"/>
      <c r="G5" s="177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</row>
    <row r="6" spans="1:219" s="181" customFormat="1" ht="18.75" customHeight="1" x14ac:dyDescent="0.3">
      <c r="A6" s="177"/>
      <c r="B6" s="177"/>
      <c r="C6" s="178" t="s">
        <v>608</v>
      </c>
      <c r="D6" s="177"/>
      <c r="E6" s="179"/>
      <c r="F6" s="205"/>
      <c r="G6" s="177"/>
      <c r="H6" s="179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</row>
    <row r="7" spans="1:219" s="181" customFormat="1" x14ac:dyDescent="0.25">
      <c r="A7" s="177"/>
      <c r="B7" s="180"/>
      <c r="C7" s="180"/>
      <c r="D7" s="179"/>
      <c r="E7" s="180"/>
      <c r="F7" s="205"/>
      <c r="G7" s="177"/>
      <c r="H7" s="179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</row>
    <row r="8" spans="1:219" s="181" customFormat="1" ht="12" customHeight="1" x14ac:dyDescent="0.25">
      <c r="A8" s="177"/>
      <c r="B8" s="180"/>
      <c r="C8" s="180"/>
      <c r="D8" s="179"/>
      <c r="E8" s="180"/>
      <c r="F8" s="205"/>
      <c r="G8" s="177"/>
      <c r="H8" s="179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</row>
    <row r="9" spans="1:219" s="257" customFormat="1" ht="16.5" thickBot="1" x14ac:dyDescent="0.3">
      <c r="A9" s="599" t="s">
        <v>404</v>
      </c>
      <c r="B9" s="492" t="s">
        <v>27</v>
      </c>
      <c r="C9" s="600" t="s">
        <v>37</v>
      </c>
      <c r="D9" s="492" t="s">
        <v>410</v>
      </c>
      <c r="E9" s="601" t="s">
        <v>411</v>
      </c>
      <c r="F9" s="601" t="s">
        <v>623</v>
      </c>
      <c r="G9" s="601" t="s">
        <v>667</v>
      </c>
      <c r="H9" s="182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</row>
    <row r="10" spans="1:219" s="261" customFormat="1" ht="15" customHeight="1" thickTop="1" x14ac:dyDescent="0.25">
      <c r="A10" s="259">
        <v>1</v>
      </c>
      <c r="B10" s="618" t="s">
        <v>660</v>
      </c>
      <c r="C10" s="619" t="s">
        <v>652</v>
      </c>
      <c r="D10" s="620" t="s">
        <v>659</v>
      </c>
      <c r="E10" s="453" t="s">
        <v>1172</v>
      </c>
      <c r="F10" s="251" t="s">
        <v>635</v>
      </c>
      <c r="G10" s="296">
        <v>25</v>
      </c>
      <c r="H10" s="416"/>
    </row>
    <row r="11" spans="1:219" s="261" customFormat="1" ht="15" customHeight="1" x14ac:dyDescent="0.25">
      <c r="A11" s="259">
        <v>2</v>
      </c>
      <c r="B11" s="618" t="s">
        <v>706</v>
      </c>
      <c r="C11" s="621" t="s">
        <v>647</v>
      </c>
      <c r="D11" s="620" t="s">
        <v>808</v>
      </c>
      <c r="E11" s="453" t="s">
        <v>1165</v>
      </c>
      <c r="F11" s="251" t="s">
        <v>636</v>
      </c>
      <c r="G11" s="296">
        <v>22</v>
      </c>
      <c r="H11" s="416"/>
    </row>
    <row r="12" spans="1:219" s="261" customFormat="1" ht="15" customHeight="1" x14ac:dyDescent="0.25">
      <c r="A12" s="259">
        <v>3</v>
      </c>
      <c r="B12" s="618" t="s">
        <v>851</v>
      </c>
      <c r="C12" s="619" t="s">
        <v>852</v>
      </c>
      <c r="D12" s="622" t="s">
        <v>617</v>
      </c>
      <c r="E12" s="453" t="s">
        <v>1174</v>
      </c>
      <c r="F12" s="251" t="s">
        <v>636</v>
      </c>
      <c r="G12" s="296">
        <v>19</v>
      </c>
      <c r="H12" s="416"/>
    </row>
    <row r="13" spans="1:219" s="261" customFormat="1" ht="15" customHeight="1" x14ac:dyDescent="0.25">
      <c r="A13" s="259">
        <v>4</v>
      </c>
      <c r="B13" s="618" t="s">
        <v>763</v>
      </c>
      <c r="C13" s="621" t="s">
        <v>764</v>
      </c>
      <c r="D13" s="622" t="s">
        <v>756</v>
      </c>
      <c r="E13" s="453" t="s">
        <v>1164</v>
      </c>
      <c r="F13" s="251" t="s">
        <v>636</v>
      </c>
      <c r="G13" s="296">
        <v>17</v>
      </c>
      <c r="H13" s="416"/>
    </row>
    <row r="14" spans="1:219" s="261" customFormat="1" ht="15" customHeight="1" x14ac:dyDescent="0.25">
      <c r="A14" s="259">
        <v>5</v>
      </c>
      <c r="B14" s="618" t="s">
        <v>860</v>
      </c>
      <c r="C14" s="621" t="s">
        <v>654</v>
      </c>
      <c r="D14" s="620" t="s">
        <v>616</v>
      </c>
      <c r="E14" s="453" t="s">
        <v>1166</v>
      </c>
      <c r="F14" s="251" t="s">
        <v>636</v>
      </c>
      <c r="G14" s="296">
        <v>16</v>
      </c>
      <c r="H14" s="416"/>
    </row>
    <row r="15" spans="1:219" s="261" customFormat="1" ht="15" customHeight="1" x14ac:dyDescent="0.25">
      <c r="A15" s="259">
        <v>6</v>
      </c>
      <c r="B15" s="618" t="s">
        <v>870</v>
      </c>
      <c r="C15" s="623">
        <v>2001</v>
      </c>
      <c r="D15" s="620" t="s">
        <v>612</v>
      </c>
      <c r="E15" s="636" t="s">
        <v>1168</v>
      </c>
      <c r="F15" s="251" t="s">
        <v>637</v>
      </c>
      <c r="G15" s="296">
        <v>15</v>
      </c>
      <c r="H15" s="416"/>
    </row>
    <row r="16" spans="1:219" s="261" customFormat="1" ht="15" customHeight="1" x14ac:dyDescent="0.25">
      <c r="A16" s="259">
        <v>7</v>
      </c>
      <c r="B16" s="618" t="s">
        <v>871</v>
      </c>
      <c r="C16" s="623">
        <v>2000</v>
      </c>
      <c r="D16" s="620" t="s">
        <v>612</v>
      </c>
      <c r="E16" s="453" t="s">
        <v>1170</v>
      </c>
      <c r="F16" s="251" t="s">
        <v>637</v>
      </c>
      <c r="G16" s="296">
        <v>14</v>
      </c>
      <c r="H16" s="416"/>
    </row>
    <row r="17" spans="1:8" s="261" customFormat="1" ht="15" customHeight="1" x14ac:dyDescent="0.25">
      <c r="A17" s="259">
        <v>8</v>
      </c>
      <c r="B17" s="618" t="s">
        <v>761</v>
      </c>
      <c r="C17" s="621" t="s">
        <v>762</v>
      </c>
      <c r="D17" s="622" t="s">
        <v>756</v>
      </c>
      <c r="E17" s="453" t="s">
        <v>1167</v>
      </c>
      <c r="F17" s="251" t="s">
        <v>637</v>
      </c>
      <c r="G17" s="296">
        <v>13</v>
      </c>
      <c r="H17" s="416"/>
    </row>
    <row r="18" spans="1:8" s="261" customFormat="1" ht="15" customHeight="1" x14ac:dyDescent="0.25">
      <c r="A18" s="259">
        <v>9</v>
      </c>
      <c r="B18" s="618" t="s">
        <v>908</v>
      </c>
      <c r="C18" s="621" t="s">
        <v>909</v>
      </c>
      <c r="D18" s="620" t="s">
        <v>659</v>
      </c>
      <c r="E18" s="453" t="s">
        <v>1175</v>
      </c>
      <c r="F18" s="251" t="s">
        <v>638</v>
      </c>
      <c r="G18" s="296">
        <v>12</v>
      </c>
      <c r="H18" s="416"/>
    </row>
    <row r="19" spans="1:8" s="261" customFormat="1" ht="15" customHeight="1" x14ac:dyDescent="0.25">
      <c r="A19" s="259">
        <v>10</v>
      </c>
      <c r="B19" s="618" t="s">
        <v>741</v>
      </c>
      <c r="C19" s="619" t="s">
        <v>1220</v>
      </c>
      <c r="D19" s="620" t="s">
        <v>735</v>
      </c>
      <c r="E19" s="453" t="s">
        <v>1169</v>
      </c>
      <c r="F19" s="251" t="s">
        <v>638</v>
      </c>
      <c r="G19" s="296">
        <v>11</v>
      </c>
      <c r="H19" s="416"/>
    </row>
    <row r="20" spans="1:8" s="261" customFormat="1" ht="15" customHeight="1" x14ac:dyDescent="0.25">
      <c r="A20" s="259">
        <v>11</v>
      </c>
      <c r="B20" s="618" t="s">
        <v>1171</v>
      </c>
      <c r="C20" s="621" t="s">
        <v>645</v>
      </c>
      <c r="D20" s="622" t="s">
        <v>808</v>
      </c>
      <c r="E20" s="453" t="s">
        <v>1173</v>
      </c>
      <c r="F20" s="251" t="s">
        <v>638</v>
      </c>
      <c r="G20" s="296">
        <v>10</v>
      </c>
      <c r="H20" s="416"/>
    </row>
    <row r="21" spans="1:8" s="261" customFormat="1" ht="15" customHeight="1" x14ac:dyDescent="0.25">
      <c r="A21" s="259"/>
      <c r="B21" s="617" t="s">
        <v>872</v>
      </c>
      <c r="C21" s="623">
        <v>2002</v>
      </c>
      <c r="D21" s="622" t="s">
        <v>612</v>
      </c>
      <c r="E21" s="453" t="s">
        <v>595</v>
      </c>
      <c r="F21" s="251"/>
      <c r="G21" s="296"/>
      <c r="H21" s="416"/>
    </row>
    <row r="22" spans="1:8" s="261" customFormat="1" ht="15" customHeight="1" x14ac:dyDescent="0.25">
      <c r="A22" s="259"/>
      <c r="B22" s="618" t="s">
        <v>781</v>
      </c>
      <c r="C22" s="621" t="s">
        <v>782</v>
      </c>
      <c r="D22" s="620" t="s">
        <v>783</v>
      </c>
      <c r="E22" s="453" t="s">
        <v>595</v>
      </c>
      <c r="F22" s="251"/>
      <c r="G22" s="296"/>
      <c r="H22" s="416"/>
    </row>
    <row r="23" spans="1:8" ht="15.75" x14ac:dyDescent="0.25">
      <c r="B23" s="624" t="s">
        <v>649</v>
      </c>
      <c r="C23" s="451" t="s">
        <v>650</v>
      </c>
      <c r="D23" s="387" t="s">
        <v>616</v>
      </c>
      <c r="E23" s="453" t="s">
        <v>595</v>
      </c>
    </row>
    <row r="24" spans="1:8" ht="15.75" x14ac:dyDescent="0.25">
      <c r="B24" s="624" t="s">
        <v>765</v>
      </c>
      <c r="C24" s="372" t="s">
        <v>766</v>
      </c>
      <c r="D24" s="400" t="s">
        <v>756</v>
      </c>
      <c r="E24" s="453" t="s">
        <v>595</v>
      </c>
    </row>
    <row r="25" spans="1:8" ht="15.75" x14ac:dyDescent="0.25">
      <c r="B25" s="624" t="s">
        <v>610</v>
      </c>
      <c r="C25" s="450" t="s">
        <v>611</v>
      </c>
      <c r="D25" s="410" t="s">
        <v>616</v>
      </c>
      <c r="E25" s="453" t="s">
        <v>595</v>
      </c>
    </row>
    <row r="26" spans="1:8" ht="15.75" x14ac:dyDescent="0.25">
      <c r="B26" s="624" t="s">
        <v>796</v>
      </c>
      <c r="C26" s="262" t="s">
        <v>797</v>
      </c>
      <c r="D26" s="352" t="s">
        <v>783</v>
      </c>
      <c r="E26" s="453" t="s">
        <v>595</v>
      </c>
    </row>
    <row r="27" spans="1:8" ht="15.75" x14ac:dyDescent="0.25">
      <c r="B27" s="624" t="s">
        <v>904</v>
      </c>
      <c r="C27" s="451" t="s">
        <v>905</v>
      </c>
      <c r="D27" s="387" t="s">
        <v>659</v>
      </c>
      <c r="E27" s="453" t="s">
        <v>595</v>
      </c>
    </row>
    <row r="31" spans="1:8" x14ac:dyDescent="0.25">
      <c r="H31" s="417" t="s">
        <v>725</v>
      </c>
    </row>
  </sheetData>
  <mergeCells count="2">
    <mergeCell ref="B1:G1"/>
    <mergeCell ref="B4:C4"/>
  </mergeCells>
  <phoneticPr fontId="4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O30"/>
  <sheetViews>
    <sheetView zoomScaleNormal="100" zoomScaleSheetLayoutView="1" workbookViewId="0">
      <selection activeCell="I9" sqref="I9"/>
    </sheetView>
  </sheetViews>
  <sheetFormatPr defaultColWidth="11.42578125" defaultRowHeight="15" x14ac:dyDescent="0.25"/>
  <cols>
    <col min="1" max="1" width="6.28515625" style="177" customWidth="1"/>
    <col min="2" max="2" width="6.140625" style="177" hidden="1" customWidth="1"/>
    <col min="3" max="3" width="22.28515625" style="179" customWidth="1"/>
    <col min="4" max="4" width="11.28515625" style="194" customWidth="1"/>
    <col min="5" max="5" width="19.42578125" style="179" customWidth="1"/>
    <col min="6" max="6" width="8.5703125" style="250" customWidth="1"/>
    <col min="7" max="175" width="11.42578125" style="180" customWidth="1"/>
    <col min="176" max="16384" width="11.42578125" style="181"/>
  </cols>
  <sheetData>
    <row r="1" spans="1:197" s="158" customFormat="1" ht="42" customHeight="1" x14ac:dyDescent="0.3">
      <c r="B1" s="736" t="s">
        <v>606</v>
      </c>
      <c r="C1" s="736"/>
      <c r="D1" s="736"/>
      <c r="E1" s="736"/>
      <c r="F1" s="736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</row>
    <row r="2" spans="1:197" s="158" customFormat="1" ht="10.5" customHeight="1" x14ac:dyDescent="0.3">
      <c r="B2" s="155"/>
      <c r="C2" s="156"/>
      <c r="D2" s="154"/>
      <c r="E2" s="156"/>
      <c r="F2" s="205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</row>
    <row r="3" spans="1:197" s="158" customFormat="1" ht="13.5" customHeight="1" x14ac:dyDescent="0.3">
      <c r="B3" s="155"/>
      <c r="C3" s="156"/>
      <c r="D3" s="154"/>
      <c r="E3" s="156"/>
      <c r="F3" s="20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</row>
    <row r="4" spans="1:197" s="158" customFormat="1" ht="15.75" x14ac:dyDescent="0.25">
      <c r="B4" s="734">
        <v>43216</v>
      </c>
      <c r="C4" s="734"/>
      <c r="D4" s="159" t="s">
        <v>605</v>
      </c>
      <c r="E4" s="157"/>
      <c r="F4" s="20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</row>
    <row r="5" spans="1:197" x14ac:dyDescent="0.25">
      <c r="B5" s="183"/>
      <c r="C5" s="180"/>
      <c r="D5" s="177"/>
    </row>
    <row r="6" spans="1:197" ht="18.75" customHeight="1" x14ac:dyDescent="0.3">
      <c r="C6" s="178" t="s">
        <v>609</v>
      </c>
      <c r="D6" s="177"/>
    </row>
    <row r="7" spans="1:197" ht="13.5" customHeight="1" x14ac:dyDescent="0.3">
      <c r="C7" s="178"/>
      <c r="D7" s="177"/>
    </row>
    <row r="8" spans="1:197" ht="17.25" customHeight="1" x14ac:dyDescent="0.3">
      <c r="C8" s="178" t="s">
        <v>665</v>
      </c>
      <c r="D8" s="185"/>
      <c r="E8" s="185"/>
      <c r="FP8" s="181"/>
      <c r="FQ8" s="181"/>
      <c r="FR8" s="181"/>
      <c r="FS8" s="181"/>
    </row>
    <row r="9" spans="1:197" ht="15.75" customHeight="1" x14ac:dyDescent="0.25">
      <c r="A9" s="185"/>
      <c r="B9" s="186"/>
      <c r="D9" s="185"/>
      <c r="E9" s="185"/>
      <c r="FP9" s="181"/>
      <c r="FQ9" s="181"/>
      <c r="FR9" s="181"/>
      <c r="FS9" s="181"/>
    </row>
    <row r="10" spans="1:197" ht="15.75" customHeight="1" thickBot="1" x14ac:dyDescent="0.3">
      <c r="A10" s="628" t="s">
        <v>407</v>
      </c>
      <c r="B10" s="628" t="s">
        <v>408</v>
      </c>
      <c r="C10" s="629" t="s">
        <v>27</v>
      </c>
      <c r="D10" s="630" t="s">
        <v>37</v>
      </c>
      <c r="E10" s="629" t="s">
        <v>410</v>
      </c>
      <c r="F10" s="631" t="s">
        <v>411</v>
      </c>
      <c r="FP10" s="181"/>
      <c r="FQ10" s="181"/>
      <c r="FR10" s="181"/>
      <c r="FS10" s="181"/>
    </row>
    <row r="11" spans="1:197" ht="16.5" customHeight="1" thickTop="1" x14ac:dyDescent="0.25">
      <c r="A11" s="190">
        <v>1</v>
      </c>
      <c r="B11" s="326"/>
      <c r="C11" s="637" t="s">
        <v>736</v>
      </c>
      <c r="D11" s="633" t="s">
        <v>744</v>
      </c>
      <c r="E11" s="380" t="s">
        <v>735</v>
      </c>
      <c r="F11" s="467" t="s">
        <v>1179</v>
      </c>
      <c r="FP11" s="181"/>
      <c r="FQ11" s="181"/>
      <c r="FR11" s="181"/>
      <c r="FS11" s="181"/>
    </row>
    <row r="12" spans="1:197" x14ac:dyDescent="0.25">
      <c r="A12" s="193">
        <v>2</v>
      </c>
      <c r="B12" s="348"/>
      <c r="C12" s="638" t="s">
        <v>864</v>
      </c>
      <c r="D12" s="627" t="s">
        <v>865</v>
      </c>
      <c r="E12" s="625" t="s">
        <v>862</v>
      </c>
      <c r="F12" s="571" t="s">
        <v>1180</v>
      </c>
      <c r="FP12" s="181"/>
      <c r="FQ12" s="181"/>
      <c r="FR12" s="181"/>
      <c r="FS12" s="181"/>
    </row>
    <row r="13" spans="1:197" x14ac:dyDescent="0.25">
      <c r="A13" s="193">
        <v>3</v>
      </c>
      <c r="B13" s="193"/>
      <c r="C13" s="609" t="s">
        <v>720</v>
      </c>
      <c r="D13" s="626" t="s">
        <v>721</v>
      </c>
      <c r="E13" s="375" t="s">
        <v>928</v>
      </c>
      <c r="F13" s="571" t="s">
        <v>1181</v>
      </c>
      <c r="FP13" s="181"/>
      <c r="FQ13" s="181"/>
      <c r="FR13" s="181"/>
      <c r="FS13" s="181"/>
    </row>
    <row r="14" spans="1:197" ht="15.75" x14ac:dyDescent="0.25">
      <c r="A14" s="193">
        <v>4</v>
      </c>
      <c r="B14" s="193"/>
      <c r="C14" s="639" t="s">
        <v>809</v>
      </c>
      <c r="D14" s="504" t="s">
        <v>810</v>
      </c>
      <c r="E14" s="505" t="s">
        <v>808</v>
      </c>
      <c r="F14" s="571" t="s">
        <v>1182</v>
      </c>
      <c r="FP14" s="181"/>
      <c r="FQ14" s="181"/>
      <c r="FR14" s="181"/>
      <c r="FS14" s="181"/>
    </row>
    <row r="15" spans="1:197" x14ac:dyDescent="0.25">
      <c r="A15" s="193">
        <v>5</v>
      </c>
      <c r="B15" s="193"/>
      <c r="C15" s="640" t="s">
        <v>717</v>
      </c>
      <c r="D15" s="365" t="s">
        <v>718</v>
      </c>
      <c r="E15" s="509" t="s">
        <v>659</v>
      </c>
      <c r="F15" s="572" t="s">
        <v>1183</v>
      </c>
      <c r="FP15" s="181"/>
      <c r="FQ15" s="181"/>
      <c r="FR15" s="181"/>
      <c r="FS15" s="181"/>
    </row>
    <row r="16" spans="1:197" ht="15.75" x14ac:dyDescent="0.25">
      <c r="A16" s="193">
        <v>6</v>
      </c>
      <c r="B16" s="348"/>
      <c r="C16" s="641" t="s">
        <v>1176</v>
      </c>
      <c r="D16" s="418" t="s">
        <v>822</v>
      </c>
      <c r="E16" s="510" t="s">
        <v>613</v>
      </c>
      <c r="F16" s="508" t="s">
        <v>595</v>
      </c>
      <c r="FP16" s="181"/>
      <c r="FQ16" s="181"/>
      <c r="FR16" s="181"/>
      <c r="FS16" s="181"/>
    </row>
    <row r="17" spans="1:175" x14ac:dyDescent="0.25">
      <c r="A17" s="193">
        <v>7</v>
      </c>
      <c r="B17" s="338"/>
      <c r="C17" s="609" t="s">
        <v>863</v>
      </c>
      <c r="D17" s="192" t="s">
        <v>655</v>
      </c>
      <c r="E17" s="354" t="s">
        <v>862</v>
      </c>
      <c r="F17" s="256" t="s">
        <v>1184</v>
      </c>
      <c r="FK17" s="181"/>
      <c r="FL17" s="181"/>
      <c r="FM17" s="181"/>
      <c r="FN17" s="181"/>
      <c r="FO17" s="181"/>
      <c r="FP17" s="181"/>
      <c r="FQ17" s="181"/>
      <c r="FR17" s="181"/>
      <c r="FS17" s="181"/>
    </row>
    <row r="18" spans="1:175" x14ac:dyDescent="0.25">
      <c r="A18" s="193">
        <v>8</v>
      </c>
      <c r="B18" s="191"/>
      <c r="C18" s="632" t="s">
        <v>1177</v>
      </c>
      <c r="D18" s="426" t="s">
        <v>1178</v>
      </c>
      <c r="E18" s="347" t="s">
        <v>1022</v>
      </c>
      <c r="F18" s="256" t="s">
        <v>595</v>
      </c>
      <c r="FK18" s="181"/>
      <c r="FL18" s="181"/>
      <c r="FM18" s="181"/>
      <c r="FN18" s="181"/>
      <c r="FO18" s="181"/>
      <c r="FP18" s="181"/>
      <c r="FQ18" s="181"/>
      <c r="FR18" s="181"/>
      <c r="FS18" s="181"/>
    </row>
    <row r="19" spans="1:175" x14ac:dyDescent="0.25">
      <c r="FP19" s="181"/>
      <c r="FQ19" s="181"/>
      <c r="FR19" s="181"/>
      <c r="FS19" s="181"/>
    </row>
    <row r="20" spans="1:175" ht="17.25" customHeight="1" x14ac:dyDescent="0.3">
      <c r="C20" s="178" t="s">
        <v>680</v>
      </c>
      <c r="D20" s="185"/>
      <c r="E20" s="185"/>
      <c r="FP20" s="181"/>
      <c r="FQ20" s="181"/>
      <c r="FR20" s="181"/>
      <c r="FS20" s="181"/>
    </row>
    <row r="21" spans="1:175" ht="15.75" customHeight="1" x14ac:dyDescent="0.25">
      <c r="A21" s="185"/>
      <c r="B21" s="186"/>
      <c r="D21" s="185"/>
      <c r="E21" s="185"/>
      <c r="FP21" s="181"/>
      <c r="FQ21" s="181"/>
      <c r="FR21" s="181"/>
      <c r="FS21" s="181"/>
    </row>
    <row r="22" spans="1:175" ht="15.75" customHeight="1" thickBot="1" x14ac:dyDescent="0.3">
      <c r="A22" s="187" t="s">
        <v>407</v>
      </c>
      <c r="B22" s="187" t="s">
        <v>408</v>
      </c>
      <c r="C22" s="188" t="s">
        <v>27</v>
      </c>
      <c r="D22" s="189" t="s">
        <v>37</v>
      </c>
      <c r="E22" s="188" t="s">
        <v>410</v>
      </c>
      <c r="F22" s="255" t="s">
        <v>411</v>
      </c>
      <c r="FP22" s="181"/>
      <c r="FQ22" s="181"/>
      <c r="FR22" s="181"/>
      <c r="FS22" s="181"/>
    </row>
    <row r="23" spans="1:175" ht="16.5" customHeight="1" thickTop="1" x14ac:dyDescent="0.25">
      <c r="A23" s="190">
        <v>1</v>
      </c>
      <c r="B23" s="190"/>
      <c r="C23" s="591" t="s">
        <v>866</v>
      </c>
      <c r="D23" s="192" t="s">
        <v>867</v>
      </c>
      <c r="E23" s="354" t="s">
        <v>862</v>
      </c>
      <c r="F23" s="571" t="s">
        <v>595</v>
      </c>
      <c r="FP23" s="181"/>
      <c r="FQ23" s="181"/>
      <c r="FR23" s="181"/>
      <c r="FS23" s="181"/>
    </row>
    <row r="24" spans="1:175" x14ac:dyDescent="0.25">
      <c r="A24" s="193">
        <v>2</v>
      </c>
      <c r="B24" s="193"/>
      <c r="C24" s="596" t="s">
        <v>737</v>
      </c>
      <c r="D24" s="497">
        <v>2005</v>
      </c>
      <c r="E24" s="435" t="s">
        <v>735</v>
      </c>
      <c r="F24" s="571" t="s">
        <v>1185</v>
      </c>
      <c r="FP24" s="181"/>
      <c r="FQ24" s="181"/>
      <c r="FR24" s="181"/>
      <c r="FS24" s="181"/>
    </row>
    <row r="25" spans="1:175" x14ac:dyDescent="0.25">
      <c r="A25" s="193">
        <v>3</v>
      </c>
      <c r="B25" s="193"/>
      <c r="C25" s="596" t="s">
        <v>752</v>
      </c>
      <c r="D25" s="424" t="s">
        <v>753</v>
      </c>
      <c r="E25" s="400" t="s">
        <v>625</v>
      </c>
      <c r="F25" s="571" t="s">
        <v>1186</v>
      </c>
      <c r="FP25" s="181"/>
      <c r="FQ25" s="181"/>
      <c r="FR25" s="181"/>
      <c r="FS25" s="181"/>
    </row>
    <row r="26" spans="1:175" x14ac:dyDescent="0.25">
      <c r="A26" s="193">
        <v>4</v>
      </c>
      <c r="B26" s="193"/>
      <c r="C26" s="593" t="s">
        <v>715</v>
      </c>
      <c r="D26" s="430" t="s">
        <v>716</v>
      </c>
      <c r="E26" s="431" t="s">
        <v>659</v>
      </c>
      <c r="F26" s="571" t="s">
        <v>1187</v>
      </c>
      <c r="FP26" s="181"/>
      <c r="FQ26" s="181"/>
      <c r="FR26" s="181"/>
      <c r="FS26" s="181"/>
    </row>
    <row r="27" spans="1:175" x14ac:dyDescent="0.25">
      <c r="A27" s="193">
        <v>5</v>
      </c>
      <c r="B27" s="193"/>
      <c r="C27" s="591" t="s">
        <v>831</v>
      </c>
      <c r="D27" s="192" t="s">
        <v>832</v>
      </c>
      <c r="E27" s="510" t="s">
        <v>613</v>
      </c>
      <c r="F27" s="572" t="s">
        <v>1188</v>
      </c>
      <c r="FP27" s="181"/>
      <c r="FQ27" s="181"/>
      <c r="FR27" s="181"/>
      <c r="FS27" s="181"/>
    </row>
    <row r="28" spans="1:175" x14ac:dyDescent="0.25">
      <c r="A28" s="193">
        <v>6</v>
      </c>
      <c r="B28" s="193"/>
      <c r="C28" s="596" t="s">
        <v>877</v>
      </c>
      <c r="D28" s="517">
        <v>2002</v>
      </c>
      <c r="E28" s="354" t="s">
        <v>612</v>
      </c>
      <c r="F28" s="256" t="s">
        <v>1189</v>
      </c>
      <c r="FP28" s="181"/>
      <c r="FQ28" s="181"/>
      <c r="FR28" s="181"/>
      <c r="FS28" s="181"/>
    </row>
    <row r="29" spans="1:175" x14ac:dyDescent="0.25">
      <c r="A29" s="193">
        <v>7</v>
      </c>
      <c r="B29" s="338"/>
      <c r="C29" s="591" t="s">
        <v>868</v>
      </c>
      <c r="D29" s="192" t="s">
        <v>869</v>
      </c>
      <c r="E29" s="354" t="s">
        <v>862</v>
      </c>
      <c r="F29" s="256" t="s">
        <v>1190</v>
      </c>
      <c r="FK29" s="181"/>
      <c r="FL29" s="181"/>
      <c r="FM29" s="181"/>
      <c r="FN29" s="181"/>
      <c r="FO29" s="181"/>
      <c r="FP29" s="181"/>
      <c r="FQ29" s="181"/>
      <c r="FR29" s="181"/>
      <c r="FS29" s="181"/>
    </row>
    <row r="30" spans="1:175" x14ac:dyDescent="0.25">
      <c r="A30" s="193">
        <v>8</v>
      </c>
      <c r="B30" s="191"/>
      <c r="C30" s="439"/>
      <c r="D30" s="426"/>
      <c r="E30" s="347"/>
      <c r="F30" s="256"/>
      <c r="FK30" s="181"/>
      <c r="FL30" s="181"/>
      <c r="FM30" s="181"/>
      <c r="FN30" s="181"/>
      <c r="FO30" s="181"/>
      <c r="FP30" s="181"/>
      <c r="FQ30" s="181"/>
      <c r="FR30" s="181"/>
      <c r="FS30" s="181"/>
    </row>
  </sheetData>
  <mergeCells count="2">
    <mergeCell ref="B1:F1"/>
    <mergeCell ref="B4:C4"/>
  </mergeCells>
  <phoneticPr fontId="13" type="noConversion"/>
  <pageMargins left="1" right="0.5" top="1.073611111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P25"/>
  <sheetViews>
    <sheetView zoomScaleNormal="100" workbookViewId="0">
      <selection activeCell="J14" sqref="J14"/>
    </sheetView>
  </sheetViews>
  <sheetFormatPr defaultRowHeight="15" x14ac:dyDescent="0.25"/>
  <cols>
    <col min="1" max="1" width="7.42578125" style="252" customWidth="1"/>
    <col min="2" max="2" width="23.28515625" style="254" customWidth="1"/>
    <col min="3" max="3" width="16.28515625" style="252" customWidth="1"/>
    <col min="4" max="4" width="22.28515625" style="254" customWidth="1"/>
    <col min="5" max="5" width="9.140625" style="252"/>
    <col min="6" max="6" width="9" style="205" customWidth="1"/>
    <col min="7" max="7" width="9.140625" style="252"/>
    <col min="8" max="9" width="9.140625" style="254"/>
    <col min="10" max="10" width="19.5703125" style="254" customWidth="1"/>
    <col min="11" max="16384" width="9.140625" style="254"/>
  </cols>
  <sheetData>
    <row r="1" spans="1:224" s="158" customFormat="1" ht="42" customHeight="1" x14ac:dyDescent="0.3">
      <c r="B1" s="736" t="s">
        <v>606</v>
      </c>
      <c r="C1" s="736"/>
      <c r="D1" s="736"/>
      <c r="E1" s="736"/>
      <c r="F1" s="736"/>
      <c r="G1" s="736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</row>
    <row r="2" spans="1:224" s="158" customFormat="1" ht="10.5" customHeight="1" x14ac:dyDescent="0.3">
      <c r="B2" s="155"/>
      <c r="C2" s="154"/>
      <c r="D2" s="154"/>
      <c r="E2" s="156"/>
      <c r="F2" s="205"/>
      <c r="G2" s="205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</row>
    <row r="3" spans="1:224" s="158" customFormat="1" ht="13.5" customHeight="1" x14ac:dyDescent="0.3">
      <c r="B3" s="155"/>
      <c r="C3" s="154"/>
      <c r="D3" s="154"/>
      <c r="E3" s="156"/>
      <c r="F3" s="205"/>
      <c r="G3" s="205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</row>
    <row r="4" spans="1:224" s="158" customFormat="1" ht="15.75" x14ac:dyDescent="0.25">
      <c r="B4" s="734">
        <v>43216</v>
      </c>
      <c r="C4" s="734"/>
      <c r="D4" s="159" t="s">
        <v>605</v>
      </c>
      <c r="E4" s="157"/>
      <c r="F4" s="205"/>
      <c r="G4" s="205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</row>
    <row r="5" spans="1:224" s="181" customFormat="1" x14ac:dyDescent="0.25">
      <c r="A5" s="177"/>
      <c r="B5" s="183"/>
      <c r="C5" s="177"/>
      <c r="D5" s="177"/>
      <c r="E5" s="177"/>
      <c r="F5" s="205"/>
      <c r="G5" s="177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</row>
    <row r="6" spans="1:224" s="181" customFormat="1" ht="18.75" customHeight="1" x14ac:dyDescent="0.3">
      <c r="A6" s="177"/>
      <c r="B6" s="177"/>
      <c r="C6" s="314" t="s">
        <v>609</v>
      </c>
      <c r="D6" s="177"/>
      <c r="E6" s="177"/>
      <c r="F6" s="205"/>
      <c r="G6" s="177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</row>
    <row r="7" spans="1:224" s="181" customFormat="1" x14ac:dyDescent="0.25">
      <c r="A7" s="177"/>
      <c r="B7" s="180"/>
      <c r="C7" s="177"/>
      <c r="D7" s="179"/>
      <c r="E7" s="177"/>
      <c r="F7" s="205"/>
      <c r="G7" s="177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</row>
    <row r="8" spans="1:224" s="181" customFormat="1" ht="12" customHeight="1" x14ac:dyDescent="0.25">
      <c r="A8" s="177"/>
      <c r="B8" s="180"/>
      <c r="C8" s="177"/>
      <c r="D8" s="179"/>
      <c r="E8" s="177"/>
      <c r="F8" s="205"/>
      <c r="G8" s="177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</row>
    <row r="9" spans="1:224" s="257" customFormat="1" ht="16.5" thickBot="1" x14ac:dyDescent="0.3">
      <c r="A9" s="599" t="s">
        <v>404</v>
      </c>
      <c r="B9" s="492" t="s">
        <v>27</v>
      </c>
      <c r="C9" s="600" t="s">
        <v>37</v>
      </c>
      <c r="D9" s="492" t="s">
        <v>410</v>
      </c>
      <c r="E9" s="601" t="s">
        <v>411</v>
      </c>
      <c r="F9" s="601" t="s">
        <v>623</v>
      </c>
      <c r="G9" s="601" t="s">
        <v>667</v>
      </c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</row>
    <row r="10" spans="1:224" ht="15" customHeight="1" thickTop="1" x14ac:dyDescent="0.25">
      <c r="A10" s="259">
        <v>1</v>
      </c>
      <c r="B10" s="584" t="s">
        <v>868</v>
      </c>
      <c r="C10" s="194" t="s">
        <v>869</v>
      </c>
      <c r="D10" s="380" t="s">
        <v>862</v>
      </c>
      <c r="E10" s="582" t="s">
        <v>1190</v>
      </c>
      <c r="F10" s="251" t="s">
        <v>636</v>
      </c>
      <c r="G10" s="313">
        <v>25</v>
      </c>
    </row>
    <row r="11" spans="1:224" ht="15" customHeight="1" x14ac:dyDescent="0.25">
      <c r="A11" s="259">
        <v>2</v>
      </c>
      <c r="B11" s="586" t="s">
        <v>715</v>
      </c>
      <c r="C11" s="432" t="s">
        <v>716</v>
      </c>
      <c r="D11" s="472" t="s">
        <v>659</v>
      </c>
      <c r="E11" s="453" t="s">
        <v>1187</v>
      </c>
      <c r="F11" s="251" t="s">
        <v>636</v>
      </c>
      <c r="G11" s="313">
        <v>22</v>
      </c>
    </row>
    <row r="12" spans="1:224" ht="15" customHeight="1" x14ac:dyDescent="0.25">
      <c r="A12" s="259">
        <v>3</v>
      </c>
      <c r="B12" s="584" t="s">
        <v>831</v>
      </c>
      <c r="C12" s="194" t="s">
        <v>832</v>
      </c>
      <c r="D12" s="391" t="s">
        <v>613</v>
      </c>
      <c r="E12" s="453" t="s">
        <v>1188</v>
      </c>
      <c r="F12" s="251" t="s">
        <v>636</v>
      </c>
      <c r="G12" s="313">
        <v>19</v>
      </c>
    </row>
    <row r="13" spans="1:224" ht="15" customHeight="1" x14ac:dyDescent="0.25">
      <c r="A13" s="259">
        <v>4</v>
      </c>
      <c r="B13" s="584" t="s">
        <v>809</v>
      </c>
      <c r="C13" s="372" t="s">
        <v>810</v>
      </c>
      <c r="D13" s="380" t="s">
        <v>808</v>
      </c>
      <c r="E13" s="453" t="s">
        <v>1182</v>
      </c>
      <c r="F13" s="251" t="s">
        <v>637</v>
      </c>
      <c r="G13" s="313">
        <v>17</v>
      </c>
    </row>
    <row r="14" spans="1:224" ht="15" customHeight="1" x14ac:dyDescent="0.25">
      <c r="A14" s="259">
        <v>5</v>
      </c>
      <c r="B14" s="584" t="s">
        <v>864</v>
      </c>
      <c r="C14" s="194" t="s">
        <v>865</v>
      </c>
      <c r="D14" s="380" t="s">
        <v>862</v>
      </c>
      <c r="E14" s="453" t="s">
        <v>1180</v>
      </c>
      <c r="F14" s="251" t="s">
        <v>637</v>
      </c>
      <c r="G14" s="313">
        <v>16</v>
      </c>
    </row>
    <row r="15" spans="1:224" ht="15" customHeight="1" x14ac:dyDescent="0.25">
      <c r="A15" s="259">
        <v>6</v>
      </c>
      <c r="B15" s="584" t="s">
        <v>752</v>
      </c>
      <c r="C15" s="454" t="s">
        <v>753</v>
      </c>
      <c r="D15" s="400" t="s">
        <v>625</v>
      </c>
      <c r="E15" s="453" t="s">
        <v>1186</v>
      </c>
      <c r="F15" s="251" t="s">
        <v>637</v>
      </c>
      <c r="G15" s="313">
        <v>15</v>
      </c>
    </row>
    <row r="16" spans="1:224" ht="15" customHeight="1" x14ac:dyDescent="0.25">
      <c r="A16" s="259">
        <v>7</v>
      </c>
      <c r="B16" s="584" t="s">
        <v>877</v>
      </c>
      <c r="C16" s="471">
        <v>2002</v>
      </c>
      <c r="D16" s="380" t="s">
        <v>612</v>
      </c>
      <c r="E16" s="582" t="s">
        <v>1189</v>
      </c>
      <c r="F16" s="251" t="s">
        <v>637</v>
      </c>
      <c r="G16" s="313">
        <v>14</v>
      </c>
    </row>
    <row r="17" spans="1:7" ht="15" customHeight="1" x14ac:dyDescent="0.25">
      <c r="A17" s="259">
        <v>8</v>
      </c>
      <c r="B17" s="584" t="s">
        <v>717</v>
      </c>
      <c r="C17" s="194" t="s">
        <v>718</v>
      </c>
      <c r="D17" s="472" t="s">
        <v>696</v>
      </c>
      <c r="E17" s="453" t="s">
        <v>1183</v>
      </c>
      <c r="F17" s="251" t="s">
        <v>638</v>
      </c>
      <c r="G17" s="313" t="s">
        <v>620</v>
      </c>
    </row>
    <row r="18" spans="1:7" ht="15" customHeight="1" x14ac:dyDescent="0.25">
      <c r="A18" s="259">
        <v>9</v>
      </c>
      <c r="B18" s="584" t="s">
        <v>737</v>
      </c>
      <c r="C18" s="634" t="s">
        <v>1214</v>
      </c>
      <c r="D18" s="352" t="s">
        <v>735</v>
      </c>
      <c r="E18" s="453" t="s">
        <v>1185</v>
      </c>
      <c r="F18" s="251" t="s">
        <v>685</v>
      </c>
      <c r="G18" s="313">
        <v>13</v>
      </c>
    </row>
    <row r="19" spans="1:7" ht="15" customHeight="1" x14ac:dyDescent="0.25">
      <c r="A19" s="259">
        <v>10</v>
      </c>
      <c r="B19" s="584" t="s">
        <v>736</v>
      </c>
      <c r="C19" s="506" t="s">
        <v>744</v>
      </c>
      <c r="D19" s="380" t="s">
        <v>735</v>
      </c>
      <c r="E19" s="453" t="s">
        <v>1179</v>
      </c>
      <c r="F19" s="251" t="s">
        <v>685</v>
      </c>
      <c r="G19" s="313">
        <v>12</v>
      </c>
    </row>
    <row r="20" spans="1:7" ht="15" customHeight="1" x14ac:dyDescent="0.25">
      <c r="A20" s="259">
        <v>11</v>
      </c>
      <c r="B20" s="584" t="s">
        <v>863</v>
      </c>
      <c r="C20" s="194" t="s">
        <v>655</v>
      </c>
      <c r="D20" s="380" t="s">
        <v>862</v>
      </c>
      <c r="E20" s="582" t="s">
        <v>1184</v>
      </c>
      <c r="F20" s="251" t="s">
        <v>423</v>
      </c>
      <c r="G20" s="313">
        <v>11</v>
      </c>
    </row>
    <row r="21" spans="1:7" ht="15" customHeight="1" x14ac:dyDescent="0.25">
      <c r="A21" s="252" t="s">
        <v>663</v>
      </c>
      <c r="B21" s="584" t="s">
        <v>720</v>
      </c>
      <c r="C21" s="454" t="s">
        <v>721</v>
      </c>
      <c r="D21" s="352" t="s">
        <v>928</v>
      </c>
      <c r="E21" s="453" t="s">
        <v>1181</v>
      </c>
      <c r="F21" s="251" t="s">
        <v>636</v>
      </c>
      <c r="G21" s="297"/>
    </row>
    <row r="22" spans="1:7" ht="15" customHeight="1" x14ac:dyDescent="0.25">
      <c r="B22" s="586" t="s">
        <v>1176</v>
      </c>
      <c r="C22" s="262" t="s">
        <v>822</v>
      </c>
      <c r="D22" s="391" t="s">
        <v>613</v>
      </c>
      <c r="E22" s="582" t="s">
        <v>595</v>
      </c>
      <c r="F22" s="251"/>
      <c r="G22" s="297"/>
    </row>
    <row r="23" spans="1:7" ht="15" customHeight="1" x14ac:dyDescent="0.25">
      <c r="B23" s="584" t="s">
        <v>1177</v>
      </c>
      <c r="C23" s="454" t="s">
        <v>1178</v>
      </c>
      <c r="D23" s="352" t="s">
        <v>1022</v>
      </c>
      <c r="E23" s="582" t="s">
        <v>595</v>
      </c>
      <c r="F23" s="251"/>
      <c r="G23" s="297"/>
    </row>
    <row r="25" spans="1:7" x14ac:dyDescent="0.25">
      <c r="B25" s="635"/>
      <c r="C25" s="295"/>
      <c r="D25" s="635"/>
      <c r="E25" s="295"/>
    </row>
  </sheetData>
  <mergeCells count="2">
    <mergeCell ref="B1:G1"/>
    <mergeCell ref="B4:C4"/>
  </mergeCells>
  <phoneticPr fontId="4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K19"/>
  <sheetViews>
    <sheetView topLeftCell="A3" zoomScaleNormal="100" zoomScaleSheetLayoutView="1" workbookViewId="0">
      <selection activeCell="J22" sqref="J22"/>
    </sheetView>
  </sheetViews>
  <sheetFormatPr defaultColWidth="11.42578125" defaultRowHeight="15" x14ac:dyDescent="0.25"/>
  <cols>
    <col min="1" max="1" width="3.28515625" style="181" customWidth="1"/>
    <col min="2" max="2" width="7.85546875" style="177" customWidth="1"/>
    <col min="3" max="3" width="21.140625" style="179" customWidth="1"/>
    <col min="4" max="4" width="12.85546875" style="194" customWidth="1"/>
    <col min="5" max="5" width="15.140625" style="179" customWidth="1"/>
    <col min="6" max="6" width="12.7109375" style="195" customWidth="1"/>
    <col min="7" max="7" width="9" style="195" customWidth="1"/>
    <col min="8" max="8" width="9.140625" style="177" customWidth="1"/>
    <col min="9" max="9" width="13.85546875" style="177" customWidth="1"/>
    <col min="10" max="10" width="19.28515625" style="180" customWidth="1"/>
    <col min="11" max="11" width="12.5703125" style="180" customWidth="1"/>
    <col min="12" max="12" width="10.85546875" style="179" customWidth="1"/>
    <col min="13" max="13" width="10.28515625" style="197" customWidth="1"/>
    <col min="14" max="14" width="8.7109375" style="177" customWidth="1"/>
    <col min="15" max="15" width="17.42578125" style="180" customWidth="1"/>
    <col min="16" max="219" width="11.42578125" style="180" customWidth="1"/>
    <col min="220" max="16384" width="11.42578125" style="181"/>
  </cols>
  <sheetData>
    <row r="1" spans="2:219" s="158" customFormat="1" ht="42" customHeight="1" x14ac:dyDescent="0.3">
      <c r="B1" s="736" t="s">
        <v>606</v>
      </c>
      <c r="C1" s="736"/>
      <c r="D1" s="736"/>
      <c r="E1" s="736"/>
      <c r="F1" s="157"/>
      <c r="G1" s="157"/>
      <c r="H1" s="154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</row>
    <row r="2" spans="2:219" s="158" customFormat="1" ht="10.5" customHeight="1" x14ac:dyDescent="0.3">
      <c r="B2" s="155"/>
      <c r="C2" s="154"/>
      <c r="D2" s="156"/>
      <c r="E2" s="205"/>
      <c r="F2" s="157"/>
      <c r="G2" s="157"/>
      <c r="H2" s="154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</row>
    <row r="3" spans="2:219" s="158" customFormat="1" ht="13.5" customHeight="1" x14ac:dyDescent="0.3">
      <c r="B3" s="155"/>
      <c r="C3" s="154"/>
      <c r="D3" s="156"/>
      <c r="E3" s="205"/>
      <c r="F3" s="157"/>
      <c r="G3" s="157"/>
      <c r="H3" s="154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</row>
    <row r="4" spans="2:219" s="158" customFormat="1" ht="15.75" x14ac:dyDescent="0.25">
      <c r="C4" s="734">
        <v>43216</v>
      </c>
      <c r="D4" s="734"/>
      <c r="E4" s="159" t="s">
        <v>605</v>
      </c>
      <c r="F4" s="157"/>
      <c r="G4" s="157"/>
      <c r="H4" s="154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</row>
    <row r="5" spans="2:219" x14ac:dyDescent="0.25">
      <c r="B5" s="183"/>
      <c r="C5" s="177"/>
      <c r="D5" s="179"/>
      <c r="E5" s="195"/>
      <c r="F5" s="180"/>
      <c r="G5" s="180"/>
      <c r="I5" s="180"/>
      <c r="L5" s="180"/>
      <c r="M5" s="180"/>
      <c r="N5" s="180"/>
      <c r="HC5" s="181"/>
      <c r="HD5" s="181"/>
      <c r="HE5" s="181"/>
      <c r="HF5" s="181"/>
      <c r="HG5" s="181"/>
      <c r="HH5" s="181"/>
      <c r="HI5" s="181"/>
      <c r="HJ5" s="181"/>
      <c r="HK5" s="181"/>
    </row>
    <row r="6" spans="2:219" ht="18.75" customHeight="1" x14ac:dyDescent="0.3">
      <c r="C6" s="178" t="s">
        <v>581</v>
      </c>
      <c r="D6" s="177"/>
      <c r="I6" s="180"/>
      <c r="L6" s="180"/>
      <c r="M6" s="180"/>
      <c r="N6" s="180"/>
      <c r="HD6" s="181"/>
      <c r="HE6" s="181"/>
      <c r="HF6" s="181"/>
      <c r="HG6" s="181"/>
      <c r="HH6" s="181"/>
      <c r="HI6" s="181"/>
      <c r="HJ6" s="181"/>
      <c r="HK6" s="181"/>
    </row>
    <row r="7" spans="2:219" ht="12" customHeight="1" x14ac:dyDescent="0.3">
      <c r="B7" s="184"/>
      <c r="C7" s="178"/>
      <c r="D7" s="177"/>
      <c r="I7" s="180"/>
      <c r="L7" s="180"/>
      <c r="M7" s="180"/>
      <c r="N7" s="180"/>
      <c r="HD7" s="181"/>
      <c r="HE7" s="181"/>
      <c r="HF7" s="181"/>
      <c r="HG7" s="181"/>
      <c r="HH7" s="181"/>
      <c r="HI7" s="181"/>
      <c r="HJ7" s="181"/>
      <c r="HK7" s="181"/>
    </row>
    <row r="8" spans="2:219" ht="15.75" customHeight="1" x14ac:dyDescent="0.25">
      <c r="B8" s="185"/>
      <c r="D8" s="741"/>
      <c r="E8" s="741"/>
      <c r="F8" s="196"/>
      <c r="G8" s="196"/>
      <c r="I8" s="180"/>
      <c r="L8" s="180"/>
      <c r="M8" s="180"/>
      <c r="N8" s="180"/>
      <c r="HD8" s="181"/>
      <c r="HE8" s="181"/>
      <c r="HF8" s="181"/>
      <c r="HG8" s="181"/>
      <c r="HH8" s="181"/>
      <c r="HI8" s="181"/>
      <c r="HJ8" s="181"/>
      <c r="HK8" s="181"/>
    </row>
    <row r="9" spans="2:219" ht="15.75" thickBot="1" x14ac:dyDescent="0.3">
      <c r="B9" s="160" t="s">
        <v>404</v>
      </c>
      <c r="C9" s="161" t="s">
        <v>27</v>
      </c>
      <c r="D9" s="162" t="s">
        <v>37</v>
      </c>
      <c r="E9" s="161" t="s">
        <v>410</v>
      </c>
      <c r="F9" s="244" t="s">
        <v>411</v>
      </c>
      <c r="G9" s="244" t="s">
        <v>623</v>
      </c>
      <c r="H9" s="244" t="s">
        <v>667</v>
      </c>
      <c r="I9" s="180"/>
      <c r="L9" s="180"/>
      <c r="M9" s="180"/>
      <c r="N9" s="180"/>
      <c r="HD9" s="181"/>
      <c r="HE9" s="181"/>
      <c r="HF9" s="181"/>
      <c r="HG9" s="181"/>
      <c r="HH9" s="181"/>
      <c r="HI9" s="181"/>
      <c r="HJ9" s="181"/>
      <c r="HK9" s="181"/>
    </row>
    <row r="10" spans="2:219" ht="20.100000000000001" customHeight="1" thickTop="1" x14ac:dyDescent="0.25">
      <c r="B10" s="263">
        <v>1</v>
      </c>
      <c r="C10" s="618" t="s">
        <v>648</v>
      </c>
      <c r="D10" s="389" t="s">
        <v>654</v>
      </c>
      <c r="E10" s="400" t="s">
        <v>808</v>
      </c>
      <c r="F10" s="643" t="s">
        <v>1191</v>
      </c>
      <c r="G10" s="264" t="s">
        <v>635</v>
      </c>
      <c r="H10" s="392">
        <v>25</v>
      </c>
      <c r="I10" s="180"/>
      <c r="L10" s="180"/>
      <c r="M10" s="180"/>
      <c r="N10" s="180"/>
      <c r="HC10" s="181"/>
      <c r="HD10" s="181"/>
      <c r="HE10" s="181"/>
      <c r="HF10" s="181"/>
      <c r="HG10" s="181"/>
      <c r="HH10" s="181"/>
      <c r="HI10" s="181"/>
      <c r="HJ10" s="181"/>
      <c r="HK10" s="181"/>
    </row>
    <row r="11" spans="2:219" ht="20.100000000000001" customHeight="1" x14ac:dyDescent="0.25">
      <c r="B11" s="263">
        <v>2</v>
      </c>
      <c r="C11" s="618" t="s">
        <v>829</v>
      </c>
      <c r="D11" s="389" t="s">
        <v>830</v>
      </c>
      <c r="E11" s="325" t="s">
        <v>613</v>
      </c>
      <c r="F11" s="643" t="s">
        <v>1192</v>
      </c>
      <c r="G11" s="264" t="s">
        <v>637</v>
      </c>
      <c r="H11" s="392">
        <v>22</v>
      </c>
      <c r="I11" s="180"/>
      <c r="L11" s="180"/>
      <c r="M11" s="180"/>
      <c r="N11" s="180"/>
      <c r="HC11" s="181"/>
      <c r="HD11" s="181"/>
      <c r="HE11" s="181"/>
      <c r="HF11" s="181"/>
      <c r="HG11" s="181"/>
      <c r="HH11" s="181"/>
      <c r="HI11" s="181"/>
      <c r="HJ11" s="181"/>
      <c r="HK11" s="181"/>
    </row>
    <row r="12" spans="2:219" ht="20.100000000000001" customHeight="1" x14ac:dyDescent="0.25">
      <c r="B12" s="263">
        <v>3</v>
      </c>
      <c r="C12" s="618" t="s">
        <v>740</v>
      </c>
      <c r="D12" s="408" t="s">
        <v>760</v>
      </c>
      <c r="E12" s="410" t="s">
        <v>735</v>
      </c>
      <c r="F12" s="411" t="s">
        <v>1193</v>
      </c>
      <c r="G12" s="263" t="s">
        <v>637</v>
      </c>
      <c r="H12" s="392">
        <v>19</v>
      </c>
      <c r="I12" s="180"/>
      <c r="L12" s="180"/>
      <c r="M12" s="180"/>
      <c r="N12" s="180"/>
      <c r="HC12" s="181"/>
      <c r="HD12" s="181"/>
      <c r="HE12" s="181"/>
      <c r="HF12" s="181"/>
      <c r="HG12" s="181"/>
      <c r="HH12" s="181"/>
      <c r="HI12" s="181"/>
      <c r="HJ12" s="181"/>
      <c r="HK12" s="181"/>
    </row>
    <row r="13" spans="2:219" ht="20.100000000000001" customHeight="1" x14ac:dyDescent="0.25">
      <c r="B13" s="263">
        <v>4</v>
      </c>
      <c r="C13" s="642" t="s">
        <v>702</v>
      </c>
      <c r="D13" s="406" t="s">
        <v>703</v>
      </c>
      <c r="E13" s="386" t="s">
        <v>659</v>
      </c>
      <c r="F13" s="643" t="s">
        <v>1194</v>
      </c>
      <c r="G13" s="264" t="s">
        <v>685</v>
      </c>
      <c r="H13" s="392">
        <v>17</v>
      </c>
      <c r="I13" s="180"/>
      <c r="L13" s="180"/>
      <c r="M13" s="180"/>
      <c r="N13" s="180"/>
      <c r="HC13" s="181"/>
      <c r="HD13" s="181"/>
      <c r="HE13" s="181"/>
      <c r="HF13" s="181"/>
      <c r="HG13" s="181"/>
      <c r="HH13" s="181"/>
      <c r="HI13" s="181"/>
      <c r="HJ13" s="181"/>
      <c r="HK13" s="181"/>
    </row>
    <row r="14" spans="2:219" ht="20.100000000000001" customHeight="1" x14ac:dyDescent="0.25">
      <c r="B14" s="263"/>
      <c r="C14" s="642" t="s">
        <v>853</v>
      </c>
      <c r="D14" s="406" t="s">
        <v>652</v>
      </c>
      <c r="E14" s="386" t="s">
        <v>617</v>
      </c>
      <c r="F14" s="643" t="s">
        <v>595</v>
      </c>
      <c r="G14" s="264"/>
      <c r="H14" s="392"/>
      <c r="I14" s="180"/>
      <c r="L14" s="180"/>
      <c r="M14" s="180"/>
      <c r="N14" s="180"/>
      <c r="HC14" s="181"/>
      <c r="HD14" s="181"/>
      <c r="HE14" s="181"/>
      <c r="HF14" s="181"/>
      <c r="HG14" s="181"/>
      <c r="HH14" s="181"/>
      <c r="HI14" s="181"/>
      <c r="HJ14" s="181"/>
      <c r="HK14" s="181"/>
    </row>
    <row r="15" spans="2:219" ht="20.100000000000001" customHeight="1" x14ac:dyDescent="0.25">
      <c r="B15" s="263"/>
      <c r="C15" s="618" t="s">
        <v>861</v>
      </c>
      <c r="D15" s="260" t="s">
        <v>820</v>
      </c>
      <c r="E15" s="182" t="s">
        <v>616</v>
      </c>
      <c r="F15" s="643" t="s">
        <v>595</v>
      </c>
      <c r="G15" s="257"/>
      <c r="H15" s="263"/>
      <c r="I15" s="180"/>
      <c r="L15" s="180"/>
      <c r="M15" s="180"/>
      <c r="N15" s="180"/>
      <c r="HC15" s="181"/>
      <c r="HD15" s="181"/>
      <c r="HE15" s="181"/>
      <c r="HF15" s="181"/>
      <c r="HG15" s="181"/>
      <c r="HH15" s="181"/>
      <c r="HI15" s="181"/>
      <c r="HJ15" s="181"/>
      <c r="HK15" s="181"/>
    </row>
    <row r="16" spans="2:219" ht="20.100000000000001" customHeight="1" x14ac:dyDescent="0.25">
      <c r="C16" s="182"/>
    </row>
    <row r="17" ht="20.100000000000001" customHeight="1" x14ac:dyDescent="0.25"/>
    <row r="18" ht="20.100000000000001" customHeight="1" x14ac:dyDescent="0.25"/>
    <row r="19" ht="20.100000000000001" customHeight="1" x14ac:dyDescent="0.25"/>
  </sheetData>
  <mergeCells count="3">
    <mergeCell ref="D8:E8"/>
    <mergeCell ref="B1:E1"/>
    <mergeCell ref="C4:D4"/>
  </mergeCells>
  <phoneticPr fontId="13" type="noConversion"/>
  <pageMargins left="1" right="1" top="0.57361111111111107" bottom="0.5736111111111110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10.42578125" style="11" customWidth="1"/>
    <col min="2" max="2" width="8.28515625" style="11" customWidth="1"/>
    <col min="3" max="3" width="5.140625" style="11" customWidth="1"/>
    <col min="4" max="4" width="8.140625" style="10" customWidth="1"/>
    <col min="5" max="5" width="8.85546875" style="10" customWidth="1"/>
    <col min="6" max="6" width="5.140625" style="80" customWidth="1"/>
    <col min="7" max="7" width="8.5703125" style="11" customWidth="1"/>
    <col min="8" max="8" width="7.7109375" style="11" customWidth="1"/>
    <col min="9" max="9" width="4.85546875" style="10" customWidth="1"/>
    <col min="10" max="10" width="12.28515625" style="19" customWidth="1"/>
    <col min="11" max="11" width="12.28515625" style="83" customWidth="1"/>
    <col min="12" max="13" width="12.28515625" style="11" customWidth="1"/>
    <col min="14" max="17" width="11.42578125" style="13" customWidth="1"/>
    <col min="18" max="16384" width="11.42578125" style="11"/>
  </cols>
  <sheetData>
    <row r="1" spans="1:17" x14ac:dyDescent="0.25">
      <c r="A1" s="85" t="s">
        <v>10</v>
      </c>
      <c r="B1" s="85" t="s">
        <v>425</v>
      </c>
      <c r="C1" s="85" t="s">
        <v>426</v>
      </c>
      <c r="D1" s="81" t="s">
        <v>9</v>
      </c>
      <c r="E1" s="79" t="s">
        <v>26</v>
      </c>
      <c r="F1" s="86" t="s">
        <v>426</v>
      </c>
      <c r="G1" s="85" t="s">
        <v>427</v>
      </c>
      <c r="H1" s="85" t="s">
        <v>428</v>
      </c>
      <c r="I1" s="82" t="s">
        <v>25</v>
      </c>
      <c r="J1" s="84" t="s">
        <v>429</v>
      </c>
      <c r="K1" s="87" t="s">
        <v>430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 x14ac:dyDescent="0.25">
      <c r="B2" s="10"/>
      <c r="C2" s="80">
        <f t="shared" ref="C2:C33" ca="1" si="0">RAND()</f>
        <v>0.98171932483033864</v>
      </c>
      <c r="D2" s="10" t="s">
        <v>34</v>
      </c>
      <c r="E2" s="10">
        <v>8</v>
      </c>
      <c r="F2" s="80">
        <f t="shared" ref="F2:F33" ca="1" si="1">RAND()</f>
        <v>0.67176611779804718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#N/A</v>
      </c>
      <c r="K2" s="83" t="e">
        <f t="shared" ref="K2:K65" si="4">IF(ISBLANK(E2)," ",VLOOKUP(I2,id,3,FALSE))</f>
        <v>#N/A</v>
      </c>
      <c r="L2" s="13" t="e">
        <f t="shared" ref="L2:L65" si="5">IF(ISBLANK(E2)," ",VLOOKUP(I2,id,4,FALSE))</f>
        <v>#N/A</v>
      </c>
      <c r="M2" s="13" t="e">
        <f>IF(ISBLANK(E2)," ",VLOOKUP(I2,id,7,FALSE))</f>
        <v>#N/A</v>
      </c>
    </row>
    <row r="3" spans="1:17" x14ac:dyDescent="0.25">
      <c r="B3" s="10"/>
      <c r="C3" s="80">
        <f t="shared" ca="1" si="0"/>
        <v>0.49130139990018129</v>
      </c>
      <c r="F3" s="80">
        <f t="shared" ca="1" si="1"/>
        <v>0.55319414697303304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 x14ac:dyDescent="0.25">
      <c r="B4" s="10"/>
      <c r="C4" s="80">
        <f t="shared" ca="1" si="0"/>
        <v>0.48729860087739896</v>
      </c>
      <c r="F4" s="80">
        <f t="shared" ca="1" si="1"/>
        <v>0.98134896905416091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 x14ac:dyDescent="0.25">
      <c r="B5" s="10"/>
      <c r="C5" s="80">
        <f t="shared" ca="1" si="0"/>
        <v>0.46699675139541141</v>
      </c>
      <c r="F5" s="80">
        <f t="shared" ca="1" si="1"/>
        <v>0.45727390417919367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 x14ac:dyDescent="0.25">
      <c r="B6" s="10"/>
      <c r="C6" s="80">
        <f t="shared" ca="1" si="0"/>
        <v>0.19616418452050655</v>
      </c>
      <c r="F6" s="80">
        <f t="shared" ca="1" si="1"/>
        <v>0.4567141650978086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 x14ac:dyDescent="0.25">
      <c r="B7" s="10"/>
      <c r="C7" s="80">
        <f t="shared" ca="1" si="0"/>
        <v>0.36550249836983173</v>
      </c>
      <c r="F7" s="80">
        <f t="shared" ca="1" si="1"/>
        <v>0.6552309518065369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 x14ac:dyDescent="0.25">
      <c r="B8" s="10"/>
      <c r="C8" s="80">
        <f t="shared" ca="1" si="0"/>
        <v>0.36723194207902798</v>
      </c>
      <c r="F8" s="80">
        <f t="shared" ca="1" si="1"/>
        <v>0.10792180961116526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 x14ac:dyDescent="0.25">
      <c r="B9" s="10"/>
      <c r="C9" s="80">
        <f t="shared" ca="1" si="0"/>
        <v>0.79325282096059868</v>
      </c>
      <c r="F9" s="80">
        <f t="shared" ca="1" si="1"/>
        <v>8.7722522831299443E-3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 x14ac:dyDescent="0.25">
      <c r="B10" s="10"/>
      <c r="C10" s="80">
        <f t="shared" ca="1" si="0"/>
        <v>0.96391410039786563</v>
      </c>
      <c r="F10" s="80">
        <f t="shared" ca="1" si="1"/>
        <v>0.88239994393087839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 x14ac:dyDescent="0.25">
      <c r="B11" s="10"/>
      <c r="C11" s="80">
        <f t="shared" ca="1" si="0"/>
        <v>0.6961332047277905</v>
      </c>
      <c r="F11" s="80">
        <f t="shared" ca="1" si="1"/>
        <v>5.952698498211928E-2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 x14ac:dyDescent="0.25">
      <c r="B12" s="10"/>
      <c r="C12" s="80">
        <f t="shared" ca="1" si="0"/>
        <v>0.57743397004458497</v>
      </c>
      <c r="F12" s="80">
        <f t="shared" ca="1" si="1"/>
        <v>0.31704344901220982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 x14ac:dyDescent="0.25">
      <c r="B13" s="10"/>
      <c r="C13" s="80">
        <f t="shared" ca="1" si="0"/>
        <v>0.50371575660411427</v>
      </c>
      <c r="F13" s="80">
        <f t="shared" ca="1" si="1"/>
        <v>0.17925182964857478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 x14ac:dyDescent="0.25">
      <c r="B14" s="10"/>
      <c r="C14" s="80">
        <f t="shared" ca="1" si="0"/>
        <v>0.14928258651338822</v>
      </c>
      <c r="F14" s="80">
        <f t="shared" ca="1" si="1"/>
        <v>0.56398588981641329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 x14ac:dyDescent="0.25">
      <c r="B15" s="10"/>
      <c r="C15" s="80">
        <f t="shared" ca="1" si="0"/>
        <v>0.93061698244695656</v>
      </c>
      <c r="F15" s="80">
        <f t="shared" ca="1" si="1"/>
        <v>0.2183028094107633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 x14ac:dyDescent="0.25">
      <c r="B16" s="10"/>
      <c r="C16" s="80">
        <f t="shared" ca="1" si="0"/>
        <v>0.68488630470827372</v>
      </c>
      <c r="F16" s="80">
        <f t="shared" ca="1" si="1"/>
        <v>0.49459006611695544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 x14ac:dyDescent="0.25">
      <c r="B17" s="10"/>
      <c r="C17" s="80">
        <f t="shared" ca="1" si="0"/>
        <v>0.28897614832396845</v>
      </c>
      <c r="F17" s="80">
        <f t="shared" ca="1" si="1"/>
        <v>0.68778888427638873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 x14ac:dyDescent="0.25">
      <c r="B18" s="10"/>
      <c r="C18" s="80">
        <f t="shared" ca="1" si="0"/>
        <v>0.27382121574956186</v>
      </c>
      <c r="F18" s="80">
        <f t="shared" ca="1" si="1"/>
        <v>0.17906346158151398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 x14ac:dyDescent="0.25">
      <c r="B19" s="10"/>
      <c r="C19" s="80">
        <f t="shared" ca="1" si="0"/>
        <v>0.52763879209448061</v>
      </c>
      <c r="F19" s="80">
        <f t="shared" ca="1" si="1"/>
        <v>0.69482746423863928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 x14ac:dyDescent="0.25">
      <c r="B20" s="10"/>
      <c r="C20" s="80">
        <f t="shared" ca="1" si="0"/>
        <v>0.27470045284579347</v>
      </c>
      <c r="F20" s="80">
        <f t="shared" ca="1" si="1"/>
        <v>0.98174339882950523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 x14ac:dyDescent="0.25">
      <c r="B21" s="10"/>
      <c r="C21" s="80">
        <f t="shared" ca="1" si="0"/>
        <v>0.29676202160740583</v>
      </c>
      <c r="F21" s="80">
        <f t="shared" ca="1" si="1"/>
        <v>0.19166030536641998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 x14ac:dyDescent="0.25">
      <c r="B22" s="10"/>
      <c r="C22" s="80">
        <f t="shared" ca="1" si="0"/>
        <v>0.31898792398701592</v>
      </c>
      <c r="F22" s="80">
        <f t="shared" ca="1" si="1"/>
        <v>0.99288319935262392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 x14ac:dyDescent="0.25">
      <c r="B23" s="10"/>
      <c r="C23" s="80">
        <f t="shared" ca="1" si="0"/>
        <v>0.70066344279629189</v>
      </c>
      <c r="F23" s="80">
        <f t="shared" ca="1" si="1"/>
        <v>0.76509971977431923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 x14ac:dyDescent="0.25">
      <c r="B24" s="10"/>
      <c r="C24" s="80">
        <f t="shared" ca="1" si="0"/>
        <v>0.15579334362836261</v>
      </c>
      <c r="F24" s="80">
        <f t="shared" ca="1" si="1"/>
        <v>0.49435218699078076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 x14ac:dyDescent="0.25">
      <c r="B25" s="10"/>
      <c r="C25" s="80">
        <f t="shared" ca="1" si="0"/>
        <v>0.57118953347272117</v>
      </c>
      <c r="F25" s="80">
        <f t="shared" ca="1" si="1"/>
        <v>0.27919528584919118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 x14ac:dyDescent="0.25">
      <c r="B26" s="10"/>
      <c r="C26" s="80">
        <f t="shared" ca="1" si="0"/>
        <v>0.65778698392586044</v>
      </c>
      <c r="F26" s="80">
        <f t="shared" ca="1" si="1"/>
        <v>8.5613663109430638E-2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 x14ac:dyDescent="0.25">
      <c r="B27" s="10"/>
      <c r="C27" s="80">
        <f t="shared" ca="1" si="0"/>
        <v>0.90167324997246867</v>
      </c>
      <c r="F27" s="80">
        <f t="shared" ca="1" si="1"/>
        <v>0.16867616843888456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 x14ac:dyDescent="0.25">
      <c r="B28" s="10"/>
      <c r="C28" s="80">
        <f t="shared" ca="1" si="0"/>
        <v>0.42540248248972967</v>
      </c>
      <c r="F28" s="80">
        <f t="shared" ca="1" si="1"/>
        <v>7.8383195849437759E-2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 x14ac:dyDescent="0.25">
      <c r="B29" s="10"/>
      <c r="C29" s="80">
        <f t="shared" ca="1" si="0"/>
        <v>0.63836175282676744</v>
      </c>
      <c r="F29" s="80">
        <f t="shared" ca="1" si="1"/>
        <v>0.23787449050824172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 x14ac:dyDescent="0.25">
      <c r="B30" s="10"/>
      <c r="C30" s="80">
        <f t="shared" ca="1" si="0"/>
        <v>0.88344088819834543</v>
      </c>
      <c r="F30" s="80">
        <f t="shared" ca="1" si="1"/>
        <v>0.88473016042817187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 x14ac:dyDescent="0.25">
      <c r="B31" s="10"/>
      <c r="C31" s="80">
        <f t="shared" ca="1" si="0"/>
        <v>0.96756325211285044</v>
      </c>
      <c r="F31" s="80">
        <f t="shared" ca="1" si="1"/>
        <v>0.86485023877478873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 x14ac:dyDescent="0.25">
      <c r="B32" s="10"/>
      <c r="C32" s="80">
        <f t="shared" ca="1" si="0"/>
        <v>0.98581808168630702</v>
      </c>
      <c r="F32" s="80">
        <f t="shared" ca="1" si="1"/>
        <v>0.27041687615342658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 x14ac:dyDescent="0.25">
      <c r="B33" s="10"/>
      <c r="C33" s="80">
        <f t="shared" ca="1" si="0"/>
        <v>0.91817229915642884</v>
      </c>
      <c r="F33" s="80">
        <f t="shared" ca="1" si="1"/>
        <v>0.19523534715359148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 x14ac:dyDescent="0.25">
      <c r="B34" s="10"/>
      <c r="C34" s="80">
        <f t="shared" ref="C34:C65" ca="1" si="7">RAND()</f>
        <v>0.54987832151962723</v>
      </c>
      <c r="F34" s="80">
        <f t="shared" ref="F34:F65" ca="1" si="8">RAND()</f>
        <v>0.15330489670695768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 x14ac:dyDescent="0.25">
      <c r="B35" s="10"/>
      <c r="C35" s="80">
        <f t="shared" ca="1" si="7"/>
        <v>0.34473802898954098</v>
      </c>
      <c r="F35" s="80">
        <f t="shared" ca="1" si="8"/>
        <v>0.54707225777301716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 x14ac:dyDescent="0.25">
      <c r="B36" s="10"/>
      <c r="C36" s="80">
        <f t="shared" ca="1" si="7"/>
        <v>0.33871402417102736</v>
      </c>
      <c r="F36" s="80">
        <f t="shared" ca="1" si="8"/>
        <v>0.14401178819373139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 x14ac:dyDescent="0.25">
      <c r="B37" s="10"/>
      <c r="C37" s="80">
        <f t="shared" ca="1" si="7"/>
        <v>0.12289123798658841</v>
      </c>
      <c r="F37" s="80">
        <f t="shared" ca="1" si="8"/>
        <v>0.15342373420425803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 x14ac:dyDescent="0.25">
      <c r="B38" s="10"/>
      <c r="C38" s="80">
        <f t="shared" ca="1" si="7"/>
        <v>0.53955764206528134</v>
      </c>
      <c r="F38" s="80">
        <f t="shared" ca="1" si="8"/>
        <v>0.92392825525573796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 x14ac:dyDescent="0.25">
      <c r="B39" s="10"/>
      <c r="C39" s="80">
        <f t="shared" ca="1" si="7"/>
        <v>0.42829472815379477</v>
      </c>
      <c r="F39" s="80">
        <f t="shared" ca="1" si="8"/>
        <v>0.47780780295703462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 x14ac:dyDescent="0.25">
      <c r="B40" s="10"/>
      <c r="C40" s="80">
        <f t="shared" ca="1" si="7"/>
        <v>0.43900777606190955</v>
      </c>
      <c r="F40" s="80">
        <f t="shared" ca="1" si="8"/>
        <v>0.96376465856934923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 x14ac:dyDescent="0.25">
      <c r="B41" s="10"/>
      <c r="C41" s="80">
        <f t="shared" ca="1" si="7"/>
        <v>0.55516247774593985</v>
      </c>
      <c r="F41" s="80">
        <f t="shared" ca="1" si="8"/>
        <v>0.42174878463387055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 x14ac:dyDescent="0.25">
      <c r="B42" s="10"/>
      <c r="C42" s="80">
        <f t="shared" ca="1" si="7"/>
        <v>1.4526600033378245E-2</v>
      </c>
      <c r="F42" s="80">
        <f t="shared" ca="1" si="8"/>
        <v>0.7403166646876812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 x14ac:dyDescent="0.25">
      <c r="B43" s="10"/>
      <c r="C43" s="80">
        <f t="shared" ca="1" si="7"/>
        <v>0.64769414260615032</v>
      </c>
      <c r="F43" s="80">
        <f t="shared" ca="1" si="8"/>
        <v>5.5103916947679799E-2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 x14ac:dyDescent="0.25">
      <c r="B44" s="10"/>
      <c r="C44" s="80">
        <f t="shared" ca="1" si="7"/>
        <v>0.31089653845972121</v>
      </c>
      <c r="F44" s="80">
        <f t="shared" ca="1" si="8"/>
        <v>0.60444831289364742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 x14ac:dyDescent="0.25">
      <c r="B45" s="10"/>
      <c r="C45" s="80">
        <f t="shared" ca="1" si="7"/>
        <v>0.72019304404323969</v>
      </c>
      <c r="F45" s="80">
        <f t="shared" ca="1" si="8"/>
        <v>0.70284692278777894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 x14ac:dyDescent="0.25">
      <c r="B46" s="10"/>
      <c r="C46" s="80">
        <f t="shared" ca="1" si="7"/>
        <v>0.88724075803809488</v>
      </c>
      <c r="F46" s="80">
        <f t="shared" ca="1" si="8"/>
        <v>0.81356638903014245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 x14ac:dyDescent="0.25">
      <c r="B47" s="10"/>
      <c r="C47" s="80">
        <f t="shared" ca="1" si="7"/>
        <v>3.8315845736501819E-2</v>
      </c>
      <c r="F47" s="80">
        <f t="shared" ca="1" si="8"/>
        <v>0.54565476364511967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 x14ac:dyDescent="0.25">
      <c r="B48" s="10"/>
      <c r="C48" s="80">
        <f t="shared" ca="1" si="7"/>
        <v>0.79346850252585721</v>
      </c>
      <c r="F48" s="80">
        <f t="shared" ca="1" si="8"/>
        <v>0.81204306499032552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 x14ac:dyDescent="0.25">
      <c r="B49" s="10"/>
      <c r="C49" s="80">
        <f t="shared" ca="1" si="7"/>
        <v>0.58773045723654016</v>
      </c>
      <c r="F49" s="80">
        <f t="shared" ca="1" si="8"/>
        <v>0.38109645978008766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 x14ac:dyDescent="0.25">
      <c r="B50" s="10"/>
      <c r="C50" s="80">
        <f t="shared" ca="1" si="7"/>
        <v>0.45486626550959142</v>
      </c>
      <c r="F50" s="80">
        <f t="shared" ca="1" si="8"/>
        <v>0.63615720931704767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 x14ac:dyDescent="0.25">
      <c r="B51" s="10"/>
      <c r="C51" s="80">
        <f t="shared" ca="1" si="7"/>
        <v>0.27139355400149145</v>
      </c>
      <c r="F51" s="80">
        <f t="shared" ca="1" si="8"/>
        <v>0.94840978795787823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 x14ac:dyDescent="0.25">
      <c r="B52" s="10"/>
      <c r="C52" s="80">
        <f t="shared" ca="1" si="7"/>
        <v>0.34043417886659444</v>
      </c>
      <c r="F52" s="80">
        <f t="shared" ca="1" si="8"/>
        <v>0.57123710699596775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 x14ac:dyDescent="0.25">
      <c r="B53" s="10"/>
      <c r="C53" s="80">
        <f t="shared" ca="1" si="7"/>
        <v>0.13157933061169469</v>
      </c>
      <c r="F53" s="80">
        <f t="shared" ca="1" si="8"/>
        <v>0.1983567420035397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 x14ac:dyDescent="0.25">
      <c r="B54" s="10"/>
      <c r="C54" s="80">
        <f t="shared" ca="1" si="7"/>
        <v>0.63325308197069252</v>
      </c>
      <c r="F54" s="80">
        <f t="shared" ca="1" si="8"/>
        <v>0.46664384191772812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 x14ac:dyDescent="0.25">
      <c r="B55" s="10"/>
      <c r="C55" s="80">
        <f t="shared" ca="1" si="7"/>
        <v>0.73555389565984985</v>
      </c>
      <c r="F55" s="80">
        <f t="shared" ca="1" si="8"/>
        <v>0.6481362499688218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 x14ac:dyDescent="0.25">
      <c r="B56" s="10"/>
      <c r="C56" s="80">
        <f t="shared" ca="1" si="7"/>
        <v>0.69285393939787054</v>
      </c>
      <c r="F56" s="80">
        <f t="shared" ca="1" si="8"/>
        <v>0.68547182175324961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 x14ac:dyDescent="0.25">
      <c r="B57" s="10"/>
      <c r="C57" s="80">
        <f t="shared" ca="1" si="7"/>
        <v>0.66876239827012063</v>
      </c>
      <c r="F57" s="80">
        <f t="shared" ca="1" si="8"/>
        <v>0.35661170423928512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 x14ac:dyDescent="0.25">
      <c r="B58" s="10"/>
      <c r="C58" s="80">
        <f t="shared" ca="1" si="7"/>
        <v>0.1210388525394841</v>
      </c>
      <c r="F58" s="80">
        <f t="shared" ca="1" si="8"/>
        <v>0.97883573159965198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 x14ac:dyDescent="0.25">
      <c r="B59" s="10"/>
      <c r="C59" s="80">
        <f t="shared" ca="1" si="7"/>
        <v>0.48532786142853035</v>
      </c>
      <c r="F59" s="80">
        <f t="shared" ca="1" si="8"/>
        <v>0.56936747988692504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 x14ac:dyDescent="0.25">
      <c r="B60" s="10"/>
      <c r="C60" s="80">
        <f t="shared" ca="1" si="7"/>
        <v>0.77176248423433069</v>
      </c>
      <c r="F60" s="80">
        <f t="shared" ca="1" si="8"/>
        <v>0.69740732185000953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 x14ac:dyDescent="0.25">
      <c r="B61" s="10"/>
      <c r="C61" s="80">
        <f t="shared" ca="1" si="7"/>
        <v>0.96821321851987929</v>
      </c>
      <c r="F61" s="80">
        <f t="shared" ca="1" si="8"/>
        <v>0.64706287892699332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 x14ac:dyDescent="0.25">
      <c r="B62" s="10"/>
      <c r="C62" s="80">
        <f t="shared" ca="1" si="7"/>
        <v>0.71551374763234876</v>
      </c>
      <c r="F62" s="80">
        <f t="shared" ca="1" si="8"/>
        <v>0.26747751258568997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 x14ac:dyDescent="0.25">
      <c r="B63" s="10"/>
      <c r="C63" s="80">
        <f t="shared" ca="1" si="7"/>
        <v>0.94170393515146278</v>
      </c>
      <c r="F63" s="80">
        <f t="shared" ca="1" si="8"/>
        <v>0.67900382308255669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 x14ac:dyDescent="0.25">
      <c r="B64" s="10"/>
      <c r="C64" s="80">
        <f t="shared" ca="1" si="7"/>
        <v>0.59335019651276844</v>
      </c>
      <c r="F64" s="80">
        <f t="shared" ca="1" si="8"/>
        <v>0.51826937675201812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 x14ac:dyDescent="0.25">
      <c r="B65" s="10"/>
      <c r="C65" s="80">
        <f t="shared" ca="1" si="7"/>
        <v>1.8019322517828562E-2</v>
      </c>
      <c r="F65" s="80">
        <f t="shared" ca="1" si="8"/>
        <v>0.31461675450991522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 x14ac:dyDescent="0.25">
      <c r="B66" s="10"/>
      <c r="C66" s="80">
        <f t="shared" ref="C66:C97" ca="1" si="9">RAND()</f>
        <v>0.87958377867020066</v>
      </c>
      <c r="F66" s="80">
        <f t="shared" ref="F66:F97" ca="1" si="10">RAND()</f>
        <v>0.44054400653778769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 x14ac:dyDescent="0.25">
      <c r="B67" s="10"/>
      <c r="C67" s="80">
        <f t="shared" ca="1" si="9"/>
        <v>0.51641941648855016</v>
      </c>
      <c r="F67" s="80">
        <f t="shared" ca="1" si="10"/>
        <v>0.64141696282428173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 x14ac:dyDescent="0.25">
      <c r="B68" s="10"/>
      <c r="C68" s="80">
        <f t="shared" ca="1" si="9"/>
        <v>0.54450297004026538</v>
      </c>
      <c r="F68" s="80">
        <f t="shared" ca="1" si="10"/>
        <v>0.445113659654373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 x14ac:dyDescent="0.25">
      <c r="B69" s="10"/>
      <c r="C69" s="80">
        <f t="shared" ca="1" si="9"/>
        <v>0.48063214835790857</v>
      </c>
      <c r="F69" s="80">
        <f t="shared" ca="1" si="10"/>
        <v>0.29604763925126776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 x14ac:dyDescent="0.25">
      <c r="B70" s="10"/>
      <c r="C70" s="80">
        <f t="shared" ca="1" si="9"/>
        <v>0.59304334343073761</v>
      </c>
      <c r="F70" s="80">
        <f t="shared" ca="1" si="10"/>
        <v>0.50161206385913137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 x14ac:dyDescent="0.25">
      <c r="B71" s="10"/>
      <c r="C71" s="80">
        <f t="shared" ca="1" si="9"/>
        <v>0.83186903412483026</v>
      </c>
      <c r="F71" s="80">
        <f t="shared" ca="1" si="10"/>
        <v>0.21504920238046699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 x14ac:dyDescent="0.25">
      <c r="B72" s="10"/>
      <c r="C72" s="80">
        <f t="shared" ca="1" si="9"/>
        <v>0.71481586617075066</v>
      </c>
      <c r="F72" s="80">
        <f t="shared" ca="1" si="10"/>
        <v>0.471110644520082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 x14ac:dyDescent="0.25">
      <c r="B73" s="10"/>
      <c r="C73" s="80">
        <f t="shared" ca="1" si="9"/>
        <v>0.17470647454209565</v>
      </c>
      <c r="F73" s="80">
        <f t="shared" ca="1" si="10"/>
        <v>0.98745898046031699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 x14ac:dyDescent="0.25">
      <c r="B74" s="10"/>
      <c r="C74" s="80">
        <f t="shared" ca="1" si="9"/>
        <v>7.9784698689119637E-2</v>
      </c>
      <c r="F74" s="80">
        <f t="shared" ca="1" si="10"/>
        <v>4.0144917445404382E-2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 x14ac:dyDescent="0.25">
      <c r="B75" s="10"/>
      <c r="C75" s="80">
        <f t="shared" ca="1" si="9"/>
        <v>0.84832737270629344</v>
      </c>
      <c r="F75" s="80">
        <f t="shared" ca="1" si="10"/>
        <v>6.5635898973961382E-3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 x14ac:dyDescent="0.25">
      <c r="B76" s="10"/>
      <c r="C76" s="80">
        <f t="shared" ca="1" si="9"/>
        <v>0.96611442893993482</v>
      </c>
      <c r="F76" s="80">
        <f t="shared" ca="1" si="10"/>
        <v>0.65066375961541068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 x14ac:dyDescent="0.25">
      <c r="B77" s="10"/>
      <c r="C77" s="80">
        <f t="shared" ca="1" si="9"/>
        <v>0.24409307801761504</v>
      </c>
      <c r="F77" s="80">
        <f t="shared" ca="1" si="10"/>
        <v>0.49596417618415278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 x14ac:dyDescent="0.25">
      <c r="B78" s="10"/>
      <c r="C78" s="80">
        <f t="shared" ca="1" si="9"/>
        <v>0.64388230268504532</v>
      </c>
      <c r="F78" s="80">
        <f t="shared" ca="1" si="10"/>
        <v>0.88096085094386245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 x14ac:dyDescent="0.25">
      <c r="B79" s="10"/>
      <c r="C79" s="80">
        <f t="shared" ca="1" si="9"/>
        <v>0.33030041381285424</v>
      </c>
      <c r="F79" s="80">
        <f t="shared" ca="1" si="10"/>
        <v>0.90112225238696764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 x14ac:dyDescent="0.25">
      <c r="B80" s="10"/>
      <c r="C80" s="80">
        <f t="shared" ca="1" si="9"/>
        <v>0.17809282114751757</v>
      </c>
      <c r="F80" s="80">
        <f t="shared" ca="1" si="10"/>
        <v>0.79721025371825194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 x14ac:dyDescent="0.25">
      <c r="B81" s="10"/>
      <c r="C81" s="80">
        <f t="shared" ca="1" si="9"/>
        <v>0.91893713076853045</v>
      </c>
      <c r="F81" s="80">
        <f t="shared" ca="1" si="10"/>
        <v>0.36994851128342565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 x14ac:dyDescent="0.25">
      <c r="B82" s="10"/>
      <c r="C82" s="80">
        <f t="shared" ca="1" si="9"/>
        <v>0.22971704447755392</v>
      </c>
      <c r="F82" s="80">
        <f t="shared" ca="1" si="10"/>
        <v>0.69716383712003749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 x14ac:dyDescent="0.25">
      <c r="B83" s="10"/>
      <c r="C83" s="80">
        <f t="shared" ca="1" si="9"/>
        <v>0.91341901707723361</v>
      </c>
      <c r="F83" s="80">
        <f t="shared" ca="1" si="10"/>
        <v>5.1150789484644132E-4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 x14ac:dyDescent="0.25">
      <c r="B84" s="10"/>
      <c r="C84" s="80">
        <f t="shared" ca="1" si="9"/>
        <v>0.95874424910139155</v>
      </c>
      <c r="F84" s="80">
        <f t="shared" ca="1" si="10"/>
        <v>0.1451721295458831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 x14ac:dyDescent="0.25">
      <c r="B85" s="10"/>
      <c r="C85" s="80">
        <f t="shared" ca="1" si="9"/>
        <v>0.1738030844913564</v>
      </c>
      <c r="F85" s="80">
        <f t="shared" ca="1" si="10"/>
        <v>0.44741421277046867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 x14ac:dyDescent="0.25">
      <c r="B86" s="10"/>
      <c r="C86" s="80">
        <f t="shared" ca="1" si="9"/>
        <v>0.87812466274987699</v>
      </c>
      <c r="F86" s="80">
        <f t="shared" ca="1" si="10"/>
        <v>0.32689709271637324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 x14ac:dyDescent="0.25">
      <c r="B87" s="10"/>
      <c r="C87" s="80">
        <f t="shared" ca="1" si="9"/>
        <v>0.19040685987920336</v>
      </c>
      <c r="F87" s="80">
        <f t="shared" ca="1" si="10"/>
        <v>4.4376524364444059E-2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 x14ac:dyDescent="0.25">
      <c r="B88" s="10"/>
      <c r="C88" s="80">
        <f t="shared" ca="1" si="9"/>
        <v>0.45239035743260581</v>
      </c>
      <c r="F88" s="80">
        <f t="shared" ca="1" si="10"/>
        <v>0.75853086089888466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 x14ac:dyDescent="0.25">
      <c r="B89" s="10"/>
      <c r="C89" s="80">
        <f t="shared" ca="1" si="9"/>
        <v>0.92137758870209419</v>
      </c>
      <c r="F89" s="80">
        <f t="shared" ca="1" si="10"/>
        <v>0.62351295920130489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 x14ac:dyDescent="0.25">
      <c r="B90" s="10"/>
      <c r="C90" s="80">
        <f t="shared" ca="1" si="9"/>
        <v>0.55097597162733791</v>
      </c>
      <c r="F90" s="80">
        <f t="shared" ca="1" si="10"/>
        <v>0.66773537153495155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 x14ac:dyDescent="0.25">
      <c r="B91" s="10"/>
      <c r="C91" s="80">
        <f t="shared" ca="1" si="9"/>
        <v>0.60489462522037518</v>
      </c>
      <c r="F91" s="80">
        <f t="shared" ca="1" si="10"/>
        <v>0.42725106207539276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 x14ac:dyDescent="0.25">
      <c r="B92" s="10"/>
      <c r="C92" s="80">
        <f t="shared" ca="1" si="9"/>
        <v>0.12443369963384643</v>
      </c>
      <c r="F92" s="80">
        <f t="shared" ca="1" si="10"/>
        <v>0.95608927278132927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 x14ac:dyDescent="0.25">
      <c r="B93" s="10"/>
      <c r="C93" s="80">
        <f t="shared" ca="1" si="9"/>
        <v>0.57239949131728685</v>
      </c>
      <c r="F93" s="80">
        <f t="shared" ca="1" si="10"/>
        <v>0.13955689963115392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 x14ac:dyDescent="0.25">
      <c r="B94" s="10"/>
      <c r="C94" s="80">
        <f t="shared" ca="1" si="9"/>
        <v>0.64123260655949366</v>
      </c>
      <c r="F94" s="80">
        <f t="shared" ca="1" si="10"/>
        <v>0.62644059529099894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 x14ac:dyDescent="0.25">
      <c r="B95" s="10"/>
      <c r="C95" s="80">
        <f t="shared" ca="1" si="9"/>
        <v>6.5486466066296378E-2</v>
      </c>
      <c r="F95" s="80">
        <f t="shared" ca="1" si="10"/>
        <v>0.19677454641143932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 x14ac:dyDescent="0.25">
      <c r="B96" s="10"/>
      <c r="C96" s="80">
        <f t="shared" ca="1" si="9"/>
        <v>0.10807208761560916</v>
      </c>
      <c r="F96" s="80">
        <f t="shared" ca="1" si="10"/>
        <v>0.79661841468987959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 x14ac:dyDescent="0.25">
      <c r="B97" s="10"/>
      <c r="C97" s="80">
        <f t="shared" ca="1" si="9"/>
        <v>4.6134138196068486E-2</v>
      </c>
      <c r="F97" s="80">
        <f t="shared" ca="1" si="10"/>
        <v>0.64316650746983628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 x14ac:dyDescent="0.25">
      <c r="B98" s="10"/>
      <c r="C98" s="80">
        <f t="shared" ref="C98:C109" ca="1" si="16">RAND()</f>
        <v>0.51405082637151067</v>
      </c>
      <c r="F98" s="80">
        <f t="shared" ref="F98:F109" ca="1" si="17">RAND()</f>
        <v>0.81894456770400159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 x14ac:dyDescent="0.25">
      <c r="B99" s="10"/>
      <c r="C99" s="80">
        <f t="shared" ca="1" si="16"/>
        <v>0.1606622008796591</v>
      </c>
      <c r="F99" s="80">
        <f t="shared" ca="1" si="17"/>
        <v>0.21268520562830862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 x14ac:dyDescent="0.25">
      <c r="B100" s="10"/>
      <c r="C100" s="80">
        <f t="shared" ca="1" si="16"/>
        <v>1.7365061225059097E-2</v>
      </c>
      <c r="F100" s="80">
        <f t="shared" ca="1" si="17"/>
        <v>0.63305625531471288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 x14ac:dyDescent="0.25">
      <c r="B101" s="10"/>
      <c r="C101" s="80">
        <f t="shared" ca="1" si="16"/>
        <v>0.24319866171236681</v>
      </c>
      <c r="F101" s="80">
        <f t="shared" ca="1" si="17"/>
        <v>0.46252961659271619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 x14ac:dyDescent="0.25">
      <c r="B102" s="10"/>
      <c r="C102" s="80">
        <f t="shared" ca="1" si="16"/>
        <v>0.29481358103166999</v>
      </c>
      <c r="F102" s="80">
        <f t="shared" ca="1" si="17"/>
        <v>0.6726947350946445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 x14ac:dyDescent="0.25">
      <c r="B103" s="10"/>
      <c r="C103" s="80">
        <f t="shared" ca="1" si="16"/>
        <v>0.14485708063481861</v>
      </c>
      <c r="F103" s="80">
        <f t="shared" ca="1" si="17"/>
        <v>0.44854415957252747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 x14ac:dyDescent="0.25">
      <c r="B104" s="10"/>
      <c r="C104" s="80">
        <f t="shared" ca="1" si="16"/>
        <v>0.62432497907084217</v>
      </c>
      <c r="F104" s="80">
        <f t="shared" ca="1" si="17"/>
        <v>0.41766278337511364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 x14ac:dyDescent="0.25">
      <c r="B105" s="10"/>
      <c r="C105" s="80">
        <f t="shared" ca="1" si="16"/>
        <v>0.48477027116151095</v>
      </c>
      <c r="F105" s="80">
        <f t="shared" ca="1" si="17"/>
        <v>0.63359136759960566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 x14ac:dyDescent="0.25">
      <c r="B106" s="10"/>
      <c r="C106" s="80">
        <f t="shared" ca="1" si="16"/>
        <v>0.71291837083735288</v>
      </c>
      <c r="F106" s="80">
        <f t="shared" ca="1" si="17"/>
        <v>7.109864959926071E-2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 x14ac:dyDescent="0.25">
      <c r="B107" s="10"/>
      <c r="C107" s="80">
        <f t="shared" ca="1" si="16"/>
        <v>0.18363245812390849</v>
      </c>
      <c r="F107" s="80">
        <f t="shared" ca="1" si="17"/>
        <v>0.52353005065402769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 x14ac:dyDescent="0.25">
      <c r="B108" s="10"/>
      <c r="C108" s="80">
        <f t="shared" ca="1" si="16"/>
        <v>0.34324404370058659</v>
      </c>
      <c r="F108" s="80">
        <f t="shared" ca="1" si="17"/>
        <v>0.62142826107127436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 x14ac:dyDescent="0.25">
      <c r="B109" s="10"/>
      <c r="C109" s="80">
        <f t="shared" ca="1" si="16"/>
        <v>0.27968950884441479</v>
      </c>
      <c r="F109" s="80">
        <f t="shared" ca="1" si="17"/>
        <v>0.62466561403008491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 x14ac:dyDescent="0.25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 x14ac:dyDescent="0.25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 x14ac:dyDescent="0.25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 x14ac:dyDescent="0.25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 x14ac:dyDescent="0.25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 x14ac:dyDescent="0.25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 x14ac:dyDescent="0.25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 x14ac:dyDescent="0.25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 x14ac:dyDescent="0.25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 x14ac:dyDescent="0.25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 x14ac:dyDescent="0.25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 x14ac:dyDescent="0.25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 x14ac:dyDescent="0.25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 x14ac:dyDescent="0.25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 x14ac:dyDescent="0.25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 x14ac:dyDescent="0.25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 x14ac:dyDescent="0.25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 x14ac:dyDescent="0.25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 x14ac:dyDescent="0.25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 x14ac:dyDescent="0.25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 x14ac:dyDescent="0.25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 x14ac:dyDescent="0.25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 x14ac:dyDescent="0.25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 x14ac:dyDescent="0.25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 x14ac:dyDescent="0.25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 x14ac:dyDescent="0.25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 x14ac:dyDescent="0.25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 x14ac:dyDescent="0.25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 x14ac:dyDescent="0.25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 x14ac:dyDescent="0.25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 x14ac:dyDescent="0.25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 x14ac:dyDescent="0.25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 x14ac:dyDescent="0.25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 x14ac:dyDescent="0.25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 x14ac:dyDescent="0.25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 x14ac:dyDescent="0.25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 x14ac:dyDescent="0.25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 x14ac:dyDescent="0.25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 x14ac:dyDescent="0.25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 x14ac:dyDescent="0.25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 x14ac:dyDescent="0.25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 x14ac:dyDescent="0.25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 x14ac:dyDescent="0.25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 x14ac:dyDescent="0.25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 x14ac:dyDescent="0.25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 x14ac:dyDescent="0.25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 x14ac:dyDescent="0.25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 x14ac:dyDescent="0.25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 x14ac:dyDescent="0.25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 x14ac:dyDescent="0.25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 x14ac:dyDescent="0.25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 x14ac:dyDescent="0.25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 x14ac:dyDescent="0.25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 x14ac:dyDescent="0.25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 x14ac:dyDescent="0.25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 x14ac:dyDescent="0.25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 x14ac:dyDescent="0.25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 x14ac:dyDescent="0.25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 x14ac:dyDescent="0.25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 x14ac:dyDescent="0.25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 x14ac:dyDescent="0.25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 x14ac:dyDescent="0.25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 x14ac:dyDescent="0.25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 x14ac:dyDescent="0.25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 x14ac:dyDescent="0.25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 x14ac:dyDescent="0.25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 x14ac:dyDescent="0.25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 x14ac:dyDescent="0.25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 x14ac:dyDescent="0.25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 x14ac:dyDescent="0.25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 x14ac:dyDescent="0.25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 x14ac:dyDescent="0.25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 x14ac:dyDescent="0.25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 x14ac:dyDescent="0.25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 x14ac:dyDescent="0.25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 x14ac:dyDescent="0.25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 x14ac:dyDescent="0.25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 x14ac:dyDescent="0.25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 x14ac:dyDescent="0.25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 x14ac:dyDescent="0.25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 x14ac:dyDescent="0.25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 x14ac:dyDescent="0.25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 x14ac:dyDescent="0.25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 x14ac:dyDescent="0.25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 x14ac:dyDescent="0.25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 x14ac:dyDescent="0.25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 x14ac:dyDescent="0.25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 x14ac:dyDescent="0.25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 x14ac:dyDescent="0.25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 x14ac:dyDescent="0.25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 x14ac:dyDescent="0.25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 x14ac:dyDescent="0.25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 x14ac:dyDescent="0.25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 x14ac:dyDescent="0.25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 x14ac:dyDescent="0.25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 x14ac:dyDescent="0.25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 x14ac:dyDescent="0.25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 x14ac:dyDescent="0.25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 x14ac:dyDescent="0.25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 x14ac:dyDescent="0.25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 x14ac:dyDescent="0.25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 x14ac:dyDescent="0.25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 x14ac:dyDescent="0.25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 x14ac:dyDescent="0.25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 x14ac:dyDescent="0.25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 x14ac:dyDescent="0.25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 x14ac:dyDescent="0.25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 x14ac:dyDescent="0.25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 x14ac:dyDescent="0.25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 x14ac:dyDescent="0.25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 x14ac:dyDescent="0.25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 x14ac:dyDescent="0.25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 x14ac:dyDescent="0.25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 x14ac:dyDescent="0.25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 x14ac:dyDescent="0.25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 x14ac:dyDescent="0.25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 x14ac:dyDescent="0.25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 x14ac:dyDescent="0.25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 x14ac:dyDescent="0.25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 x14ac:dyDescent="0.25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 x14ac:dyDescent="0.25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 x14ac:dyDescent="0.25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 x14ac:dyDescent="0.25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 x14ac:dyDescent="0.25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 x14ac:dyDescent="0.25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 x14ac:dyDescent="0.25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 x14ac:dyDescent="0.25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 x14ac:dyDescent="0.25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 x14ac:dyDescent="0.25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 x14ac:dyDescent="0.25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 x14ac:dyDescent="0.25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 x14ac:dyDescent="0.25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 x14ac:dyDescent="0.25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 x14ac:dyDescent="0.25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 x14ac:dyDescent="0.25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 x14ac:dyDescent="0.25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 x14ac:dyDescent="0.25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 x14ac:dyDescent="0.25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 x14ac:dyDescent="0.25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 x14ac:dyDescent="0.25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 x14ac:dyDescent="0.25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 x14ac:dyDescent="0.25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 x14ac:dyDescent="0.25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 x14ac:dyDescent="0.25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 x14ac:dyDescent="0.25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 x14ac:dyDescent="0.25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 x14ac:dyDescent="0.25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 x14ac:dyDescent="0.25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 x14ac:dyDescent="0.25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 x14ac:dyDescent="0.25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 x14ac:dyDescent="0.25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 x14ac:dyDescent="0.25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 x14ac:dyDescent="0.25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 x14ac:dyDescent="0.25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 x14ac:dyDescent="0.25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 x14ac:dyDescent="0.25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 x14ac:dyDescent="0.25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 x14ac:dyDescent="0.25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 x14ac:dyDescent="0.25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 x14ac:dyDescent="0.25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 x14ac:dyDescent="0.25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 x14ac:dyDescent="0.25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 x14ac:dyDescent="0.25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 x14ac:dyDescent="0.25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 x14ac:dyDescent="0.25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 x14ac:dyDescent="0.25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 x14ac:dyDescent="0.25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 x14ac:dyDescent="0.25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 x14ac:dyDescent="0.25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 x14ac:dyDescent="0.25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 x14ac:dyDescent="0.25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 x14ac:dyDescent="0.25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 x14ac:dyDescent="0.25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 x14ac:dyDescent="0.25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 x14ac:dyDescent="0.25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 x14ac:dyDescent="0.25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 x14ac:dyDescent="0.25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 x14ac:dyDescent="0.25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 x14ac:dyDescent="0.25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 x14ac:dyDescent="0.25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 x14ac:dyDescent="0.25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 x14ac:dyDescent="0.25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 x14ac:dyDescent="0.25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 x14ac:dyDescent="0.25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 x14ac:dyDescent="0.25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 x14ac:dyDescent="0.25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 x14ac:dyDescent="0.25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 x14ac:dyDescent="0.25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 x14ac:dyDescent="0.25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 x14ac:dyDescent="0.25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 x14ac:dyDescent="0.25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 x14ac:dyDescent="0.25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 x14ac:dyDescent="0.25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 x14ac:dyDescent="0.25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 x14ac:dyDescent="0.25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 x14ac:dyDescent="0.25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 x14ac:dyDescent="0.25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 x14ac:dyDescent="0.25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 x14ac:dyDescent="0.25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 x14ac:dyDescent="0.25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 x14ac:dyDescent="0.25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 x14ac:dyDescent="0.25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 x14ac:dyDescent="0.25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 x14ac:dyDescent="0.25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 x14ac:dyDescent="0.25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 x14ac:dyDescent="0.25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 x14ac:dyDescent="0.25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 x14ac:dyDescent="0.25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 x14ac:dyDescent="0.25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 x14ac:dyDescent="0.25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 x14ac:dyDescent="0.25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 x14ac:dyDescent="0.25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 x14ac:dyDescent="0.25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 x14ac:dyDescent="0.25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 x14ac:dyDescent="0.25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 x14ac:dyDescent="0.25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 x14ac:dyDescent="0.25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 x14ac:dyDescent="0.25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 x14ac:dyDescent="0.25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 x14ac:dyDescent="0.25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 x14ac:dyDescent="0.25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 x14ac:dyDescent="0.25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 x14ac:dyDescent="0.25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 x14ac:dyDescent="0.25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 x14ac:dyDescent="0.25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 x14ac:dyDescent="0.25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 x14ac:dyDescent="0.25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 x14ac:dyDescent="0.25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 x14ac:dyDescent="0.25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 x14ac:dyDescent="0.25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 x14ac:dyDescent="0.25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 x14ac:dyDescent="0.25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 x14ac:dyDescent="0.25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 x14ac:dyDescent="0.25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 x14ac:dyDescent="0.25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 x14ac:dyDescent="0.25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 x14ac:dyDescent="0.25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 x14ac:dyDescent="0.25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 x14ac:dyDescent="0.25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 x14ac:dyDescent="0.25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 x14ac:dyDescent="0.25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 x14ac:dyDescent="0.25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 x14ac:dyDescent="0.25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 x14ac:dyDescent="0.25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 x14ac:dyDescent="0.25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 x14ac:dyDescent="0.25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 x14ac:dyDescent="0.25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 x14ac:dyDescent="0.25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 x14ac:dyDescent="0.25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 x14ac:dyDescent="0.25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 x14ac:dyDescent="0.25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 x14ac:dyDescent="0.25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 x14ac:dyDescent="0.25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 x14ac:dyDescent="0.25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 x14ac:dyDescent="0.25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 x14ac:dyDescent="0.25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 x14ac:dyDescent="0.25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 x14ac:dyDescent="0.25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 x14ac:dyDescent="0.25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 x14ac:dyDescent="0.25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 x14ac:dyDescent="0.25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 x14ac:dyDescent="0.25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 x14ac:dyDescent="0.25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 x14ac:dyDescent="0.25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 x14ac:dyDescent="0.25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 x14ac:dyDescent="0.25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 x14ac:dyDescent="0.25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 x14ac:dyDescent="0.25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 x14ac:dyDescent="0.25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 x14ac:dyDescent="0.25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 x14ac:dyDescent="0.25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 x14ac:dyDescent="0.25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 x14ac:dyDescent="0.25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 x14ac:dyDescent="0.25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 x14ac:dyDescent="0.25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 x14ac:dyDescent="0.25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 x14ac:dyDescent="0.25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 x14ac:dyDescent="0.25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 x14ac:dyDescent="0.25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 x14ac:dyDescent="0.25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 x14ac:dyDescent="0.25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 x14ac:dyDescent="0.25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 x14ac:dyDescent="0.25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 x14ac:dyDescent="0.25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 x14ac:dyDescent="0.25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 x14ac:dyDescent="0.25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 x14ac:dyDescent="0.25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 x14ac:dyDescent="0.25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 x14ac:dyDescent="0.25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 x14ac:dyDescent="0.25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 x14ac:dyDescent="0.25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 x14ac:dyDescent="0.25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 x14ac:dyDescent="0.25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 x14ac:dyDescent="0.25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 x14ac:dyDescent="0.25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 x14ac:dyDescent="0.25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 x14ac:dyDescent="0.25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 x14ac:dyDescent="0.25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 x14ac:dyDescent="0.25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 x14ac:dyDescent="0.25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 x14ac:dyDescent="0.25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 x14ac:dyDescent="0.25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 x14ac:dyDescent="0.25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 x14ac:dyDescent="0.25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 x14ac:dyDescent="0.25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 x14ac:dyDescent="0.25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 x14ac:dyDescent="0.25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 x14ac:dyDescent="0.25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 x14ac:dyDescent="0.25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 x14ac:dyDescent="0.25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 x14ac:dyDescent="0.25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 x14ac:dyDescent="0.25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 x14ac:dyDescent="0.25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 x14ac:dyDescent="0.25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 x14ac:dyDescent="0.25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 x14ac:dyDescent="0.25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 x14ac:dyDescent="0.25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 x14ac:dyDescent="0.25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 x14ac:dyDescent="0.25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 x14ac:dyDescent="0.25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 x14ac:dyDescent="0.25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 x14ac:dyDescent="0.25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 x14ac:dyDescent="0.25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 x14ac:dyDescent="0.25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 x14ac:dyDescent="0.25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 x14ac:dyDescent="0.25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 x14ac:dyDescent="0.25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 x14ac:dyDescent="0.25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 x14ac:dyDescent="0.25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 x14ac:dyDescent="0.25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 x14ac:dyDescent="0.25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 x14ac:dyDescent="0.25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 x14ac:dyDescent="0.25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 x14ac:dyDescent="0.25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 x14ac:dyDescent="0.25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 x14ac:dyDescent="0.25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 x14ac:dyDescent="0.25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 x14ac:dyDescent="0.25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 x14ac:dyDescent="0.25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 x14ac:dyDescent="0.25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 x14ac:dyDescent="0.25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 x14ac:dyDescent="0.25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 x14ac:dyDescent="0.25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 x14ac:dyDescent="0.25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 x14ac:dyDescent="0.25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 x14ac:dyDescent="0.25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 x14ac:dyDescent="0.25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 x14ac:dyDescent="0.25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 x14ac:dyDescent="0.25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 x14ac:dyDescent="0.25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 x14ac:dyDescent="0.25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 x14ac:dyDescent="0.25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 x14ac:dyDescent="0.25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 x14ac:dyDescent="0.25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 x14ac:dyDescent="0.25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 x14ac:dyDescent="0.25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 x14ac:dyDescent="0.25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 x14ac:dyDescent="0.25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 x14ac:dyDescent="0.25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 x14ac:dyDescent="0.25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 x14ac:dyDescent="0.25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 x14ac:dyDescent="0.25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 x14ac:dyDescent="0.25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 x14ac:dyDescent="0.25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 x14ac:dyDescent="0.25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 x14ac:dyDescent="0.25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 x14ac:dyDescent="0.25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 x14ac:dyDescent="0.25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 x14ac:dyDescent="0.25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 x14ac:dyDescent="0.25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 x14ac:dyDescent="0.25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 x14ac:dyDescent="0.25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 x14ac:dyDescent="0.25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 x14ac:dyDescent="0.25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 x14ac:dyDescent="0.25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 x14ac:dyDescent="0.25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 x14ac:dyDescent="0.25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 x14ac:dyDescent="0.25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 x14ac:dyDescent="0.25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 x14ac:dyDescent="0.25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 x14ac:dyDescent="0.25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 x14ac:dyDescent="0.25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 x14ac:dyDescent="0.25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 x14ac:dyDescent="0.25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 x14ac:dyDescent="0.25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 x14ac:dyDescent="0.25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 x14ac:dyDescent="0.25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 x14ac:dyDescent="0.25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 x14ac:dyDescent="0.25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 x14ac:dyDescent="0.25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 x14ac:dyDescent="0.25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 x14ac:dyDescent="0.25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 x14ac:dyDescent="0.25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 x14ac:dyDescent="0.25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 x14ac:dyDescent="0.25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 x14ac:dyDescent="0.25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 x14ac:dyDescent="0.25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 x14ac:dyDescent="0.25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 x14ac:dyDescent="0.25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 x14ac:dyDescent="0.25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 x14ac:dyDescent="0.25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 x14ac:dyDescent="0.25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 x14ac:dyDescent="0.25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 x14ac:dyDescent="0.25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 x14ac:dyDescent="0.25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 x14ac:dyDescent="0.25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 x14ac:dyDescent="0.25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 x14ac:dyDescent="0.25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 x14ac:dyDescent="0.25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 x14ac:dyDescent="0.25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 x14ac:dyDescent="0.25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 x14ac:dyDescent="0.25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 x14ac:dyDescent="0.25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 x14ac:dyDescent="0.25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 x14ac:dyDescent="0.25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 x14ac:dyDescent="0.25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 x14ac:dyDescent="0.25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 x14ac:dyDescent="0.25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 x14ac:dyDescent="0.25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 x14ac:dyDescent="0.25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 x14ac:dyDescent="0.25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 x14ac:dyDescent="0.25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 x14ac:dyDescent="0.25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 x14ac:dyDescent="0.25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 x14ac:dyDescent="0.25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 x14ac:dyDescent="0.25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 x14ac:dyDescent="0.25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 x14ac:dyDescent="0.25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 x14ac:dyDescent="0.25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 x14ac:dyDescent="0.25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 x14ac:dyDescent="0.25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 x14ac:dyDescent="0.25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 x14ac:dyDescent="0.25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 x14ac:dyDescent="0.25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 x14ac:dyDescent="0.25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 x14ac:dyDescent="0.25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 x14ac:dyDescent="0.25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 x14ac:dyDescent="0.25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 x14ac:dyDescent="0.25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 x14ac:dyDescent="0.25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 x14ac:dyDescent="0.25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 x14ac:dyDescent="0.25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 x14ac:dyDescent="0.25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 x14ac:dyDescent="0.25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 x14ac:dyDescent="0.25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 x14ac:dyDescent="0.25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 x14ac:dyDescent="0.25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 x14ac:dyDescent="0.25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 x14ac:dyDescent="0.25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 x14ac:dyDescent="0.25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 x14ac:dyDescent="0.25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 x14ac:dyDescent="0.25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 x14ac:dyDescent="0.25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 x14ac:dyDescent="0.25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 x14ac:dyDescent="0.25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 x14ac:dyDescent="0.25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 x14ac:dyDescent="0.25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 x14ac:dyDescent="0.25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 x14ac:dyDescent="0.25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 x14ac:dyDescent="0.25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 x14ac:dyDescent="0.25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 x14ac:dyDescent="0.25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 x14ac:dyDescent="0.25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 x14ac:dyDescent="0.25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 x14ac:dyDescent="0.25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 x14ac:dyDescent="0.25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 x14ac:dyDescent="0.25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 x14ac:dyDescent="0.25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 x14ac:dyDescent="0.25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 x14ac:dyDescent="0.25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 x14ac:dyDescent="0.25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 x14ac:dyDescent="0.25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 x14ac:dyDescent="0.25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 x14ac:dyDescent="0.25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 x14ac:dyDescent="0.25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 x14ac:dyDescent="0.25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 x14ac:dyDescent="0.25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 x14ac:dyDescent="0.25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 x14ac:dyDescent="0.25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 x14ac:dyDescent="0.25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 x14ac:dyDescent="0.25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 x14ac:dyDescent="0.25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 x14ac:dyDescent="0.25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 x14ac:dyDescent="0.25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 x14ac:dyDescent="0.25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 x14ac:dyDescent="0.25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 x14ac:dyDescent="0.25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 x14ac:dyDescent="0.25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 x14ac:dyDescent="0.25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 x14ac:dyDescent="0.25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 x14ac:dyDescent="0.25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 x14ac:dyDescent="0.25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 x14ac:dyDescent="0.25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 x14ac:dyDescent="0.25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 x14ac:dyDescent="0.25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 x14ac:dyDescent="0.25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 x14ac:dyDescent="0.25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 x14ac:dyDescent="0.25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 x14ac:dyDescent="0.25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 x14ac:dyDescent="0.25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 x14ac:dyDescent="0.25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 x14ac:dyDescent="0.25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 x14ac:dyDescent="0.25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 x14ac:dyDescent="0.25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 x14ac:dyDescent="0.25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 x14ac:dyDescent="0.25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 x14ac:dyDescent="0.25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 x14ac:dyDescent="0.25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 x14ac:dyDescent="0.25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 x14ac:dyDescent="0.25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 x14ac:dyDescent="0.25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 x14ac:dyDescent="0.25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 x14ac:dyDescent="0.25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 x14ac:dyDescent="0.25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 x14ac:dyDescent="0.25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 x14ac:dyDescent="0.25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 x14ac:dyDescent="0.25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 x14ac:dyDescent="0.25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 x14ac:dyDescent="0.25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 x14ac:dyDescent="0.25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 x14ac:dyDescent="0.25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 x14ac:dyDescent="0.25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 x14ac:dyDescent="0.25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 x14ac:dyDescent="0.25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 x14ac:dyDescent="0.25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 x14ac:dyDescent="0.25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 x14ac:dyDescent="0.25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 x14ac:dyDescent="0.25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 x14ac:dyDescent="0.25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 x14ac:dyDescent="0.25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 x14ac:dyDescent="0.25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 x14ac:dyDescent="0.25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 x14ac:dyDescent="0.25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 x14ac:dyDescent="0.25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 x14ac:dyDescent="0.25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 x14ac:dyDescent="0.25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 x14ac:dyDescent="0.25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 x14ac:dyDescent="0.25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 x14ac:dyDescent="0.25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 x14ac:dyDescent="0.25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 x14ac:dyDescent="0.25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 x14ac:dyDescent="0.25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 x14ac:dyDescent="0.25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 x14ac:dyDescent="0.25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 x14ac:dyDescent="0.25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 x14ac:dyDescent="0.25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 x14ac:dyDescent="0.25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 x14ac:dyDescent="0.25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 x14ac:dyDescent="0.25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 x14ac:dyDescent="0.25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 x14ac:dyDescent="0.25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 x14ac:dyDescent="0.25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 x14ac:dyDescent="0.25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 x14ac:dyDescent="0.25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 x14ac:dyDescent="0.25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 x14ac:dyDescent="0.25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 x14ac:dyDescent="0.25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 x14ac:dyDescent="0.25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 x14ac:dyDescent="0.25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 x14ac:dyDescent="0.25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 x14ac:dyDescent="0.25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 x14ac:dyDescent="0.25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 x14ac:dyDescent="0.25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 x14ac:dyDescent="0.25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 x14ac:dyDescent="0.25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 x14ac:dyDescent="0.25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 x14ac:dyDescent="0.25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 x14ac:dyDescent="0.25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 x14ac:dyDescent="0.25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 x14ac:dyDescent="0.25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 x14ac:dyDescent="0.25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 x14ac:dyDescent="0.25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 x14ac:dyDescent="0.25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 x14ac:dyDescent="0.25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 x14ac:dyDescent="0.25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 x14ac:dyDescent="0.25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 x14ac:dyDescent="0.25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 x14ac:dyDescent="0.25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 x14ac:dyDescent="0.25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 x14ac:dyDescent="0.25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 x14ac:dyDescent="0.25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 x14ac:dyDescent="0.25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 x14ac:dyDescent="0.25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 x14ac:dyDescent="0.25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 x14ac:dyDescent="0.25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 x14ac:dyDescent="0.25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 x14ac:dyDescent="0.25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 x14ac:dyDescent="0.25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 x14ac:dyDescent="0.25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 x14ac:dyDescent="0.25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 x14ac:dyDescent="0.25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 x14ac:dyDescent="0.25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 x14ac:dyDescent="0.25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 x14ac:dyDescent="0.25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 x14ac:dyDescent="0.25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 x14ac:dyDescent="0.25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 x14ac:dyDescent="0.25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 x14ac:dyDescent="0.25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 x14ac:dyDescent="0.25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 x14ac:dyDescent="0.25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 x14ac:dyDescent="0.25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 x14ac:dyDescent="0.25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 x14ac:dyDescent="0.25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 x14ac:dyDescent="0.25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 x14ac:dyDescent="0.25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 x14ac:dyDescent="0.25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 x14ac:dyDescent="0.25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 x14ac:dyDescent="0.25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 x14ac:dyDescent="0.25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 x14ac:dyDescent="0.25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 x14ac:dyDescent="0.25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 x14ac:dyDescent="0.25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 x14ac:dyDescent="0.25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 x14ac:dyDescent="0.25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 x14ac:dyDescent="0.25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 x14ac:dyDescent="0.25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 x14ac:dyDescent="0.25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 x14ac:dyDescent="0.25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 x14ac:dyDescent="0.25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 x14ac:dyDescent="0.25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 x14ac:dyDescent="0.25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 x14ac:dyDescent="0.25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 x14ac:dyDescent="0.25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 x14ac:dyDescent="0.25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 x14ac:dyDescent="0.25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 x14ac:dyDescent="0.25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 x14ac:dyDescent="0.25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 x14ac:dyDescent="0.25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 x14ac:dyDescent="0.25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 x14ac:dyDescent="0.25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 x14ac:dyDescent="0.25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 x14ac:dyDescent="0.25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 x14ac:dyDescent="0.25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 x14ac:dyDescent="0.25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 x14ac:dyDescent="0.25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 x14ac:dyDescent="0.25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 x14ac:dyDescent="0.25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 x14ac:dyDescent="0.25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 x14ac:dyDescent="0.25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 x14ac:dyDescent="0.25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 x14ac:dyDescent="0.25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 x14ac:dyDescent="0.25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 x14ac:dyDescent="0.25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 x14ac:dyDescent="0.25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 x14ac:dyDescent="0.25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 x14ac:dyDescent="0.25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 x14ac:dyDescent="0.25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 x14ac:dyDescent="0.25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 x14ac:dyDescent="0.25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 x14ac:dyDescent="0.25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 x14ac:dyDescent="0.25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 x14ac:dyDescent="0.25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 x14ac:dyDescent="0.25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 x14ac:dyDescent="0.25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 x14ac:dyDescent="0.25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 x14ac:dyDescent="0.25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 x14ac:dyDescent="0.25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 x14ac:dyDescent="0.25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 x14ac:dyDescent="0.25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 x14ac:dyDescent="0.25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 x14ac:dyDescent="0.25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 x14ac:dyDescent="0.25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 x14ac:dyDescent="0.25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 x14ac:dyDescent="0.25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 x14ac:dyDescent="0.25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 x14ac:dyDescent="0.25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 x14ac:dyDescent="0.25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 x14ac:dyDescent="0.25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 x14ac:dyDescent="0.25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 x14ac:dyDescent="0.25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 x14ac:dyDescent="0.25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 x14ac:dyDescent="0.25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 x14ac:dyDescent="0.25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 x14ac:dyDescent="0.25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 x14ac:dyDescent="0.25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 x14ac:dyDescent="0.25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 x14ac:dyDescent="0.25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 x14ac:dyDescent="0.25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 x14ac:dyDescent="0.25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 x14ac:dyDescent="0.25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 x14ac:dyDescent="0.25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 x14ac:dyDescent="0.25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 x14ac:dyDescent="0.25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 x14ac:dyDescent="0.25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 x14ac:dyDescent="0.25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 x14ac:dyDescent="0.25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 x14ac:dyDescent="0.25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 x14ac:dyDescent="0.25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 x14ac:dyDescent="0.25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 x14ac:dyDescent="0.25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 x14ac:dyDescent="0.25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 x14ac:dyDescent="0.25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 x14ac:dyDescent="0.25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 x14ac:dyDescent="0.25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 x14ac:dyDescent="0.25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 x14ac:dyDescent="0.25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 x14ac:dyDescent="0.25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 x14ac:dyDescent="0.25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 x14ac:dyDescent="0.25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 x14ac:dyDescent="0.25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 x14ac:dyDescent="0.25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 x14ac:dyDescent="0.25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 x14ac:dyDescent="0.25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 x14ac:dyDescent="0.25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 x14ac:dyDescent="0.25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 x14ac:dyDescent="0.25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 x14ac:dyDescent="0.25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 x14ac:dyDescent="0.25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 x14ac:dyDescent="0.25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 x14ac:dyDescent="0.25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 x14ac:dyDescent="0.25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 x14ac:dyDescent="0.25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 x14ac:dyDescent="0.25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 x14ac:dyDescent="0.25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 x14ac:dyDescent="0.25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 x14ac:dyDescent="0.25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 x14ac:dyDescent="0.25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 x14ac:dyDescent="0.25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 x14ac:dyDescent="0.25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 x14ac:dyDescent="0.25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 x14ac:dyDescent="0.25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 x14ac:dyDescent="0.25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 x14ac:dyDescent="0.25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 x14ac:dyDescent="0.25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 x14ac:dyDescent="0.25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 x14ac:dyDescent="0.25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 x14ac:dyDescent="0.25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 x14ac:dyDescent="0.25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 x14ac:dyDescent="0.25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 x14ac:dyDescent="0.25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 x14ac:dyDescent="0.25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 x14ac:dyDescent="0.25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 x14ac:dyDescent="0.25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 x14ac:dyDescent="0.25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 x14ac:dyDescent="0.25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 x14ac:dyDescent="0.25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 x14ac:dyDescent="0.25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 x14ac:dyDescent="0.25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 x14ac:dyDescent="0.25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 x14ac:dyDescent="0.25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 x14ac:dyDescent="0.25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 x14ac:dyDescent="0.25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 x14ac:dyDescent="0.25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 x14ac:dyDescent="0.25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 x14ac:dyDescent="0.25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 x14ac:dyDescent="0.25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 x14ac:dyDescent="0.25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 x14ac:dyDescent="0.25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 x14ac:dyDescent="0.25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 x14ac:dyDescent="0.25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 x14ac:dyDescent="0.25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 x14ac:dyDescent="0.25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 x14ac:dyDescent="0.25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 x14ac:dyDescent="0.25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 x14ac:dyDescent="0.25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 x14ac:dyDescent="0.25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 x14ac:dyDescent="0.25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 x14ac:dyDescent="0.25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 x14ac:dyDescent="0.25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 x14ac:dyDescent="0.25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 x14ac:dyDescent="0.25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 x14ac:dyDescent="0.25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 x14ac:dyDescent="0.25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 x14ac:dyDescent="0.25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 x14ac:dyDescent="0.25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 x14ac:dyDescent="0.25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 x14ac:dyDescent="0.25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 x14ac:dyDescent="0.25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 x14ac:dyDescent="0.25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 x14ac:dyDescent="0.25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 x14ac:dyDescent="0.25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 x14ac:dyDescent="0.25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 x14ac:dyDescent="0.25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 x14ac:dyDescent="0.25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 x14ac:dyDescent="0.25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 x14ac:dyDescent="0.25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 x14ac:dyDescent="0.25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 x14ac:dyDescent="0.25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 x14ac:dyDescent="0.25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 x14ac:dyDescent="0.25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 x14ac:dyDescent="0.25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 x14ac:dyDescent="0.25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 x14ac:dyDescent="0.25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 x14ac:dyDescent="0.25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 x14ac:dyDescent="0.25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 x14ac:dyDescent="0.25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 x14ac:dyDescent="0.25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 x14ac:dyDescent="0.25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 x14ac:dyDescent="0.25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 x14ac:dyDescent="0.25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 x14ac:dyDescent="0.25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 x14ac:dyDescent="0.25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 x14ac:dyDescent="0.25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 x14ac:dyDescent="0.25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 x14ac:dyDescent="0.25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 x14ac:dyDescent="0.25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 x14ac:dyDescent="0.25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 x14ac:dyDescent="0.25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 x14ac:dyDescent="0.25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 x14ac:dyDescent="0.25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 x14ac:dyDescent="0.25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 x14ac:dyDescent="0.25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 x14ac:dyDescent="0.25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 x14ac:dyDescent="0.25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 x14ac:dyDescent="0.25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 x14ac:dyDescent="0.25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 x14ac:dyDescent="0.25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 x14ac:dyDescent="0.25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 x14ac:dyDescent="0.25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 x14ac:dyDescent="0.25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 x14ac:dyDescent="0.25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 x14ac:dyDescent="0.25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 x14ac:dyDescent="0.25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 x14ac:dyDescent="0.25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 x14ac:dyDescent="0.25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 x14ac:dyDescent="0.25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 x14ac:dyDescent="0.25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 x14ac:dyDescent="0.25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 x14ac:dyDescent="0.25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 x14ac:dyDescent="0.25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 x14ac:dyDescent="0.25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 x14ac:dyDescent="0.25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 x14ac:dyDescent="0.25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 x14ac:dyDescent="0.25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 x14ac:dyDescent="0.25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 x14ac:dyDescent="0.25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 x14ac:dyDescent="0.25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 x14ac:dyDescent="0.25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 x14ac:dyDescent="0.25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 x14ac:dyDescent="0.25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 x14ac:dyDescent="0.25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 x14ac:dyDescent="0.25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 x14ac:dyDescent="0.25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 x14ac:dyDescent="0.25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 x14ac:dyDescent="0.25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 x14ac:dyDescent="0.25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 x14ac:dyDescent="0.25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 x14ac:dyDescent="0.25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 x14ac:dyDescent="0.25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 x14ac:dyDescent="0.25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 x14ac:dyDescent="0.25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 x14ac:dyDescent="0.25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 x14ac:dyDescent="0.25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 x14ac:dyDescent="0.25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 x14ac:dyDescent="0.25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 x14ac:dyDescent="0.25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 x14ac:dyDescent="0.25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 x14ac:dyDescent="0.25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 x14ac:dyDescent="0.25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 x14ac:dyDescent="0.25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 x14ac:dyDescent="0.25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 x14ac:dyDescent="0.25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 x14ac:dyDescent="0.25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 x14ac:dyDescent="0.25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 x14ac:dyDescent="0.25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 x14ac:dyDescent="0.25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 x14ac:dyDescent="0.25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 x14ac:dyDescent="0.25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 x14ac:dyDescent="0.25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 x14ac:dyDescent="0.25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 x14ac:dyDescent="0.25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 x14ac:dyDescent="0.25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 x14ac:dyDescent="0.25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 x14ac:dyDescent="0.25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 x14ac:dyDescent="0.25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 x14ac:dyDescent="0.25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 x14ac:dyDescent="0.25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 x14ac:dyDescent="0.25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 x14ac:dyDescent="0.25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 x14ac:dyDescent="0.25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 x14ac:dyDescent="0.25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 x14ac:dyDescent="0.25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 x14ac:dyDescent="0.25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 x14ac:dyDescent="0.25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 x14ac:dyDescent="0.25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 x14ac:dyDescent="0.25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 x14ac:dyDescent="0.25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 x14ac:dyDescent="0.25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 x14ac:dyDescent="0.25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 x14ac:dyDescent="0.25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 x14ac:dyDescent="0.25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 x14ac:dyDescent="0.25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 x14ac:dyDescent="0.25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 x14ac:dyDescent="0.25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 x14ac:dyDescent="0.25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 x14ac:dyDescent="0.25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 x14ac:dyDescent="0.25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 x14ac:dyDescent="0.25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 x14ac:dyDescent="0.25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 x14ac:dyDescent="0.25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 x14ac:dyDescent="0.25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 x14ac:dyDescent="0.25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 x14ac:dyDescent="0.25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 x14ac:dyDescent="0.25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 x14ac:dyDescent="0.25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 x14ac:dyDescent="0.25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 x14ac:dyDescent="0.25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 x14ac:dyDescent="0.25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 x14ac:dyDescent="0.25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 x14ac:dyDescent="0.25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 x14ac:dyDescent="0.25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 x14ac:dyDescent="0.25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 x14ac:dyDescent="0.25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 x14ac:dyDescent="0.25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 x14ac:dyDescent="0.25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 x14ac:dyDescent="0.25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 x14ac:dyDescent="0.25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 x14ac:dyDescent="0.25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 x14ac:dyDescent="0.25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 x14ac:dyDescent="0.25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 x14ac:dyDescent="0.25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 x14ac:dyDescent="0.25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 x14ac:dyDescent="0.25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 x14ac:dyDescent="0.25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 x14ac:dyDescent="0.25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 x14ac:dyDescent="0.25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 x14ac:dyDescent="0.25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 x14ac:dyDescent="0.25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 x14ac:dyDescent="0.25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 x14ac:dyDescent="0.25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 x14ac:dyDescent="0.25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 x14ac:dyDescent="0.25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 x14ac:dyDescent="0.25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 x14ac:dyDescent="0.25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 x14ac:dyDescent="0.25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 x14ac:dyDescent="0.25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 x14ac:dyDescent="0.25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 x14ac:dyDescent="0.25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 x14ac:dyDescent="0.25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 x14ac:dyDescent="0.25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 x14ac:dyDescent="0.25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 x14ac:dyDescent="0.25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 x14ac:dyDescent="0.25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 x14ac:dyDescent="0.25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 x14ac:dyDescent="0.25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 x14ac:dyDescent="0.25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 x14ac:dyDescent="0.25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 x14ac:dyDescent="0.25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 x14ac:dyDescent="0.25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 x14ac:dyDescent="0.25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 x14ac:dyDescent="0.25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 x14ac:dyDescent="0.25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 x14ac:dyDescent="0.25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 x14ac:dyDescent="0.25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 x14ac:dyDescent="0.25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 x14ac:dyDescent="0.25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 x14ac:dyDescent="0.25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 x14ac:dyDescent="0.25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 x14ac:dyDescent="0.25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 x14ac:dyDescent="0.25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 x14ac:dyDescent="0.25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 x14ac:dyDescent="0.25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 x14ac:dyDescent="0.25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 x14ac:dyDescent="0.25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 x14ac:dyDescent="0.25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J26"/>
  <sheetViews>
    <sheetView zoomScaleNormal="100" workbookViewId="0">
      <selection activeCell="G19" sqref="G19:G20"/>
    </sheetView>
  </sheetViews>
  <sheetFormatPr defaultColWidth="11.42578125" defaultRowHeight="15" x14ac:dyDescent="0.25"/>
  <cols>
    <col min="1" max="1" width="3.28515625" style="181" customWidth="1"/>
    <col min="2" max="2" width="7.85546875" style="177" customWidth="1"/>
    <col min="3" max="3" width="24.28515625" style="179" customWidth="1"/>
    <col min="4" max="4" width="12.85546875" style="194" customWidth="1"/>
    <col min="5" max="5" width="16.5703125" style="179" customWidth="1"/>
    <col min="6" max="6" width="10.85546875" style="195" customWidth="1"/>
    <col min="7" max="7" width="9" style="195" customWidth="1"/>
    <col min="8" max="8" width="13.85546875" style="177" customWidth="1"/>
    <col min="9" max="9" width="19.28515625" style="180" customWidth="1"/>
    <col min="10" max="10" width="12.5703125" style="180" customWidth="1"/>
    <col min="11" max="11" width="10.85546875" style="179" customWidth="1"/>
    <col min="12" max="12" width="10.28515625" style="197" customWidth="1"/>
    <col min="13" max="13" width="8.7109375" style="177" customWidth="1"/>
    <col min="14" max="14" width="17.42578125" style="180" customWidth="1"/>
    <col min="15" max="218" width="11.42578125" style="180" customWidth="1"/>
    <col min="219" max="16384" width="11.42578125" style="181"/>
  </cols>
  <sheetData>
    <row r="1" spans="2:218" s="158" customFormat="1" ht="42" customHeight="1" x14ac:dyDescent="0.3">
      <c r="B1" s="736" t="s">
        <v>606</v>
      </c>
      <c r="C1" s="736"/>
      <c r="D1" s="736"/>
      <c r="E1" s="736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</row>
    <row r="2" spans="2:218" s="158" customFormat="1" ht="10.5" customHeight="1" x14ac:dyDescent="0.3">
      <c r="B2" s="155"/>
      <c r="C2" s="154"/>
      <c r="D2" s="156"/>
      <c r="E2" s="205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</row>
    <row r="3" spans="2:218" s="158" customFormat="1" ht="13.5" customHeight="1" x14ac:dyDescent="0.3">
      <c r="B3" s="155"/>
      <c r="C3" s="154"/>
      <c r="D3" s="156"/>
      <c r="E3" s="205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</row>
    <row r="4" spans="2:218" s="158" customFormat="1" ht="15.75" x14ac:dyDescent="0.25">
      <c r="C4" s="734">
        <v>43216</v>
      </c>
      <c r="D4" s="734"/>
      <c r="E4" s="159" t="s">
        <v>605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</row>
    <row r="5" spans="2:218" x14ac:dyDescent="0.25">
      <c r="B5" s="183"/>
      <c r="C5" s="177"/>
      <c r="D5" s="179"/>
      <c r="E5" s="195"/>
      <c r="F5" s="180"/>
      <c r="G5" s="180"/>
      <c r="H5" s="180"/>
      <c r="K5" s="180"/>
      <c r="L5" s="180"/>
      <c r="M5" s="180"/>
      <c r="HB5" s="181"/>
      <c r="HC5" s="181"/>
      <c r="HD5" s="181"/>
      <c r="HE5" s="181"/>
      <c r="HF5" s="181"/>
      <c r="HG5" s="181"/>
      <c r="HH5" s="181"/>
      <c r="HI5" s="181"/>
      <c r="HJ5" s="181"/>
    </row>
    <row r="6" spans="2:218" ht="18.75" x14ac:dyDescent="0.3">
      <c r="C6" s="178" t="s">
        <v>582</v>
      </c>
      <c r="D6" s="177"/>
      <c r="H6" s="180"/>
      <c r="K6" s="180"/>
      <c r="L6" s="180"/>
      <c r="M6" s="180"/>
      <c r="HB6" s="181"/>
      <c r="HC6" s="181"/>
      <c r="HD6" s="181"/>
      <c r="HE6" s="181"/>
      <c r="HF6" s="181"/>
      <c r="HG6" s="181"/>
      <c r="HH6" s="181"/>
      <c r="HI6" s="181"/>
      <c r="HJ6" s="181"/>
    </row>
    <row r="7" spans="2:218" x14ac:dyDescent="0.25">
      <c r="B7" s="185"/>
      <c r="D7" s="741"/>
      <c r="E7" s="741"/>
      <c r="F7" s="196"/>
      <c r="G7" s="196"/>
      <c r="H7" s="180"/>
      <c r="K7" s="180"/>
      <c r="L7" s="180"/>
      <c r="M7" s="180"/>
      <c r="HC7" s="181"/>
      <c r="HD7" s="181"/>
      <c r="HE7" s="181"/>
      <c r="HF7" s="181"/>
      <c r="HG7" s="181"/>
      <c r="HH7" s="181"/>
      <c r="HI7" s="181"/>
      <c r="HJ7" s="181"/>
    </row>
    <row r="8" spans="2:218" ht="15.75" thickBot="1" x14ac:dyDescent="0.3">
      <c r="B8" s="160" t="s">
        <v>404</v>
      </c>
      <c r="C8" s="161" t="s">
        <v>27</v>
      </c>
      <c r="D8" s="162" t="s">
        <v>37</v>
      </c>
      <c r="E8" s="492" t="s">
        <v>410</v>
      </c>
      <c r="F8" s="244" t="s">
        <v>411</v>
      </c>
      <c r="G8" s="244" t="s">
        <v>623</v>
      </c>
      <c r="H8" s="244" t="s">
        <v>667</v>
      </c>
      <c r="K8" s="180"/>
      <c r="L8" s="180"/>
      <c r="M8" s="180"/>
      <c r="HC8" s="181"/>
      <c r="HD8" s="181"/>
      <c r="HE8" s="181"/>
      <c r="HF8" s="181"/>
      <c r="HG8" s="181"/>
      <c r="HH8" s="181"/>
      <c r="HI8" s="181"/>
      <c r="HJ8" s="181"/>
    </row>
    <row r="9" spans="2:218" ht="16.5" thickTop="1" x14ac:dyDescent="0.25">
      <c r="B9" s="358">
        <v>1</v>
      </c>
      <c r="C9" s="617" t="s">
        <v>806</v>
      </c>
      <c r="D9" s="503" t="s">
        <v>807</v>
      </c>
      <c r="E9" s="409" t="s">
        <v>808</v>
      </c>
      <c r="F9" s="643" t="s">
        <v>1201</v>
      </c>
      <c r="G9" s="264" t="s">
        <v>636</v>
      </c>
      <c r="H9" s="411">
        <v>25</v>
      </c>
      <c r="K9" s="180"/>
      <c r="L9" s="180"/>
      <c r="M9" s="180"/>
      <c r="HB9" s="181"/>
      <c r="HC9" s="181"/>
      <c r="HD9" s="181"/>
      <c r="HE9" s="181"/>
      <c r="HF9" s="181"/>
      <c r="HG9" s="181"/>
      <c r="HH9" s="181"/>
      <c r="HI9" s="181"/>
      <c r="HJ9" s="181"/>
    </row>
    <row r="10" spans="2:218" ht="15.75" x14ac:dyDescent="0.25">
      <c r="B10" s="358">
        <v>2</v>
      </c>
      <c r="C10" s="618" t="s">
        <v>827</v>
      </c>
      <c r="D10" s="506" t="s">
        <v>828</v>
      </c>
      <c r="E10" s="409" t="s">
        <v>821</v>
      </c>
      <c r="F10" s="643" t="s">
        <v>1203</v>
      </c>
      <c r="G10" s="264" t="s">
        <v>636</v>
      </c>
      <c r="H10" s="411">
        <v>22</v>
      </c>
    </row>
    <row r="11" spans="2:218" ht="15.75" x14ac:dyDescent="0.25">
      <c r="B11" s="358">
        <v>3</v>
      </c>
      <c r="C11" s="618" t="s">
        <v>866</v>
      </c>
      <c r="D11" s="194" t="s">
        <v>867</v>
      </c>
      <c r="E11" s="380" t="s">
        <v>862</v>
      </c>
      <c r="F11" s="453" t="s">
        <v>1208</v>
      </c>
      <c r="G11" s="264" t="s">
        <v>636</v>
      </c>
      <c r="H11" s="411">
        <v>19</v>
      </c>
      <c r="K11" s="180"/>
      <c r="L11" s="180"/>
      <c r="M11" s="180"/>
      <c r="HB11" s="181"/>
      <c r="HC11" s="181"/>
      <c r="HD11" s="181"/>
      <c r="HE11" s="181"/>
      <c r="HF11" s="181"/>
      <c r="HG11" s="181"/>
      <c r="HH11" s="181"/>
      <c r="HI11" s="181"/>
      <c r="HJ11" s="181"/>
    </row>
    <row r="12" spans="2:218" ht="15.75" x14ac:dyDescent="0.25">
      <c r="B12" s="358">
        <v>4</v>
      </c>
      <c r="C12" s="618" t="s">
        <v>854</v>
      </c>
      <c r="D12" s="194" t="s">
        <v>705</v>
      </c>
      <c r="E12" s="179" t="s">
        <v>855</v>
      </c>
      <c r="F12" s="644" t="s">
        <v>1206</v>
      </c>
      <c r="G12" s="264" t="s">
        <v>637</v>
      </c>
      <c r="H12" s="411">
        <v>17</v>
      </c>
    </row>
    <row r="13" spans="2:218" ht="15.75" x14ac:dyDescent="0.25">
      <c r="B13" s="358">
        <v>5</v>
      </c>
      <c r="C13" s="617" t="s">
        <v>825</v>
      </c>
      <c r="D13" s="262" t="s">
        <v>826</v>
      </c>
      <c r="E13" s="391" t="s">
        <v>821</v>
      </c>
      <c r="F13" s="643" t="s">
        <v>1199</v>
      </c>
      <c r="G13" s="264" t="s">
        <v>637</v>
      </c>
      <c r="H13" s="411">
        <v>15</v>
      </c>
      <c r="K13" s="180"/>
      <c r="L13" s="180"/>
      <c r="M13" s="180"/>
      <c r="HB13" s="181"/>
      <c r="HC13" s="181"/>
      <c r="HD13" s="181"/>
      <c r="HE13" s="181"/>
      <c r="HF13" s="181"/>
      <c r="HG13" s="181"/>
      <c r="HH13" s="181"/>
      <c r="HI13" s="181"/>
      <c r="HJ13" s="181"/>
    </row>
    <row r="14" spans="2:218" ht="15.75" x14ac:dyDescent="0.25">
      <c r="B14" s="358">
        <v>6</v>
      </c>
      <c r="C14" s="618" t="s">
        <v>813</v>
      </c>
      <c r="D14" s="506" t="s">
        <v>810</v>
      </c>
      <c r="E14" s="409" t="s">
        <v>808</v>
      </c>
      <c r="F14" s="643" t="s">
        <v>1202</v>
      </c>
      <c r="G14" s="264" t="s">
        <v>637</v>
      </c>
      <c r="H14" s="411">
        <v>14</v>
      </c>
    </row>
    <row r="15" spans="2:218" ht="15.75" x14ac:dyDescent="0.25">
      <c r="B15" s="358">
        <v>7</v>
      </c>
      <c r="C15" s="618" t="s">
        <v>798</v>
      </c>
      <c r="D15" s="452" t="s">
        <v>799</v>
      </c>
      <c r="E15" s="386" t="s">
        <v>791</v>
      </c>
      <c r="F15" s="643" t="s">
        <v>1200</v>
      </c>
      <c r="G15" s="264" t="s">
        <v>637</v>
      </c>
      <c r="H15" s="411">
        <v>13</v>
      </c>
      <c r="K15" s="180"/>
      <c r="L15" s="180"/>
      <c r="M15" s="180"/>
      <c r="HB15" s="181"/>
      <c r="HC15" s="181"/>
      <c r="HD15" s="181"/>
      <c r="HE15" s="181"/>
      <c r="HF15" s="181"/>
      <c r="HG15" s="181"/>
      <c r="HH15" s="181"/>
      <c r="HI15" s="181"/>
      <c r="HJ15" s="181"/>
    </row>
    <row r="16" spans="2:218" ht="15.75" x14ac:dyDescent="0.25">
      <c r="B16" s="358">
        <v>8</v>
      </c>
      <c r="C16" s="618" t="s">
        <v>858</v>
      </c>
      <c r="D16" s="194" t="s">
        <v>859</v>
      </c>
      <c r="E16" s="179" t="s">
        <v>855</v>
      </c>
      <c r="F16" s="644" t="s">
        <v>1204</v>
      </c>
      <c r="G16" s="264" t="s">
        <v>637</v>
      </c>
      <c r="H16" s="411">
        <v>12</v>
      </c>
      <c r="K16" s="180"/>
      <c r="L16" s="180"/>
      <c r="M16" s="180"/>
      <c r="HB16" s="181"/>
      <c r="HC16" s="181"/>
      <c r="HD16" s="181"/>
      <c r="HE16" s="181"/>
      <c r="HF16" s="181"/>
      <c r="HG16" s="181"/>
      <c r="HH16" s="181"/>
      <c r="HI16" s="181"/>
      <c r="HJ16" s="181"/>
    </row>
    <row r="17" spans="1:218" ht="15.75" x14ac:dyDescent="0.25">
      <c r="B17" s="358">
        <v>9</v>
      </c>
      <c r="C17" s="618" t="s">
        <v>800</v>
      </c>
      <c r="D17" s="452" t="s">
        <v>801</v>
      </c>
      <c r="E17" s="386" t="s">
        <v>791</v>
      </c>
      <c r="F17" s="643" t="s">
        <v>1207</v>
      </c>
      <c r="G17" s="264" t="s">
        <v>637</v>
      </c>
      <c r="H17" s="411">
        <v>11</v>
      </c>
      <c r="K17" s="180"/>
      <c r="L17" s="180"/>
      <c r="M17" s="180"/>
      <c r="HB17" s="181"/>
      <c r="HC17" s="181"/>
      <c r="HD17" s="181"/>
      <c r="HE17" s="181"/>
      <c r="HF17" s="181"/>
      <c r="HG17" s="181"/>
      <c r="HH17" s="181"/>
      <c r="HI17" s="181"/>
      <c r="HJ17" s="181"/>
    </row>
    <row r="18" spans="1:218" ht="15.75" x14ac:dyDescent="0.25">
      <c r="B18" s="358">
        <v>10</v>
      </c>
      <c r="C18" s="618" t="s">
        <v>1195</v>
      </c>
      <c r="D18" s="506" t="s">
        <v>1196</v>
      </c>
      <c r="E18" s="380" t="s">
        <v>735</v>
      </c>
      <c r="F18" s="644" t="s">
        <v>1197</v>
      </c>
      <c r="G18" s="264" t="s">
        <v>637</v>
      </c>
      <c r="H18" s="411">
        <v>10</v>
      </c>
    </row>
    <row r="19" spans="1:218" ht="15.75" x14ac:dyDescent="0.25">
      <c r="B19" s="358">
        <v>11</v>
      </c>
      <c r="C19" s="618" t="s">
        <v>773</v>
      </c>
      <c r="D19" s="452" t="s">
        <v>774</v>
      </c>
      <c r="E19" s="179" t="s">
        <v>696</v>
      </c>
      <c r="F19" s="644" t="s">
        <v>1198</v>
      </c>
      <c r="G19" s="264" t="s">
        <v>638</v>
      </c>
      <c r="H19" s="411" t="s">
        <v>620</v>
      </c>
      <c r="K19" s="180"/>
      <c r="L19" s="180"/>
      <c r="M19" s="180"/>
      <c r="HC19" s="181"/>
      <c r="HD19" s="181"/>
      <c r="HE19" s="181"/>
      <c r="HF19" s="181"/>
      <c r="HG19" s="181"/>
      <c r="HH19" s="181"/>
      <c r="HI19" s="181"/>
      <c r="HJ19" s="181"/>
    </row>
    <row r="20" spans="1:218" ht="15.75" x14ac:dyDescent="0.25">
      <c r="B20" s="358">
        <v>12</v>
      </c>
      <c r="C20" s="618" t="s">
        <v>743</v>
      </c>
      <c r="D20" s="452" t="s">
        <v>744</v>
      </c>
      <c r="E20" s="179" t="s">
        <v>625</v>
      </c>
      <c r="F20" s="644" t="s">
        <v>1205</v>
      </c>
      <c r="G20" s="264" t="s">
        <v>638</v>
      </c>
      <c r="H20" s="411">
        <v>9</v>
      </c>
    </row>
    <row r="21" spans="1:218" ht="15.75" x14ac:dyDescent="0.25">
      <c r="B21" s="358"/>
      <c r="C21" s="617" t="s">
        <v>802</v>
      </c>
      <c r="D21" s="262" t="s">
        <v>639</v>
      </c>
      <c r="E21" s="386" t="s">
        <v>1209</v>
      </c>
      <c r="F21" s="643" t="s">
        <v>595</v>
      </c>
      <c r="H21" s="411" t="s">
        <v>620</v>
      </c>
    </row>
    <row r="22" spans="1:218" ht="15.75" x14ac:dyDescent="0.25">
      <c r="B22" s="358"/>
      <c r="C22" s="618" t="s">
        <v>834</v>
      </c>
      <c r="D22" s="506" t="s">
        <v>835</v>
      </c>
      <c r="E22" s="410" t="s">
        <v>701</v>
      </c>
      <c r="F22" s="643" t="s">
        <v>595</v>
      </c>
      <c r="H22" s="411"/>
    </row>
    <row r="23" spans="1:218" ht="15.75" x14ac:dyDescent="0.25">
      <c r="C23" s="618" t="s">
        <v>833</v>
      </c>
      <c r="D23" s="440">
        <v>2006</v>
      </c>
      <c r="E23" s="410" t="s">
        <v>701</v>
      </c>
      <c r="F23" s="644" t="s">
        <v>595</v>
      </c>
    </row>
    <row r="24" spans="1:218" ht="15.75" x14ac:dyDescent="0.25">
      <c r="C24" s="618" t="s">
        <v>836</v>
      </c>
      <c r="D24" s="506" t="s">
        <v>837</v>
      </c>
      <c r="E24" s="410" t="s">
        <v>701</v>
      </c>
      <c r="F24" s="644" t="s">
        <v>595</v>
      </c>
    </row>
    <row r="25" spans="1:218" ht="15.75" x14ac:dyDescent="0.25">
      <c r="C25" s="618" t="s">
        <v>838</v>
      </c>
      <c r="D25" s="506" t="s">
        <v>839</v>
      </c>
      <c r="E25" s="410" t="s">
        <v>701</v>
      </c>
      <c r="F25" s="644" t="s">
        <v>595</v>
      </c>
    </row>
    <row r="26" spans="1:218" s="254" customFormat="1" ht="15" customHeight="1" x14ac:dyDescent="0.25">
      <c r="A26" s="252"/>
      <c r="C26" s="618" t="s">
        <v>856</v>
      </c>
      <c r="D26" s="194" t="s">
        <v>857</v>
      </c>
      <c r="E26" s="179" t="s">
        <v>855</v>
      </c>
      <c r="F26" s="644" t="s">
        <v>595</v>
      </c>
      <c r="G26" s="297"/>
    </row>
  </sheetData>
  <mergeCells count="3">
    <mergeCell ref="B1:E1"/>
    <mergeCell ref="D7:E7"/>
    <mergeCell ref="C4:D4"/>
  </mergeCells>
  <phoneticPr fontId="40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I42"/>
  <sheetViews>
    <sheetView zoomScaleNormal="100" workbookViewId="0">
      <selection activeCell="I37" sqref="I37"/>
    </sheetView>
  </sheetViews>
  <sheetFormatPr defaultRowHeight="12.75" x14ac:dyDescent="0.2"/>
  <cols>
    <col min="1" max="1" width="5.7109375" style="226" customWidth="1"/>
    <col min="2" max="2" width="5.7109375" style="226" hidden="1" customWidth="1"/>
    <col min="3" max="3" width="20.42578125" style="226" customWidth="1"/>
    <col min="4" max="4" width="11" style="228" customWidth="1"/>
    <col min="5" max="5" width="17.140625" style="241" customWidth="1"/>
    <col min="6" max="7" width="10.140625" style="230" customWidth="1"/>
    <col min="8" max="8" width="10.85546875" style="231" customWidth="1"/>
    <col min="9" max="16384" width="9.140625" style="226"/>
  </cols>
  <sheetData>
    <row r="1" spans="1:191" s="158" customFormat="1" ht="42" customHeight="1" x14ac:dyDescent="0.3">
      <c r="B1" s="736" t="s">
        <v>606</v>
      </c>
      <c r="C1" s="736"/>
      <c r="D1" s="736"/>
      <c r="E1" s="736"/>
      <c r="F1" s="736"/>
      <c r="G1" s="309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</row>
    <row r="2" spans="1:191" s="158" customFormat="1" ht="10.5" customHeight="1" x14ac:dyDescent="0.3">
      <c r="B2" s="155"/>
      <c r="C2" s="156"/>
      <c r="D2" s="154"/>
      <c r="E2" s="156"/>
      <c r="F2" s="205"/>
      <c r="G2" s="205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</row>
    <row r="3" spans="1:191" s="158" customFormat="1" ht="13.5" customHeight="1" x14ac:dyDescent="0.3">
      <c r="B3" s="155"/>
      <c r="C3" s="156"/>
      <c r="D3" s="154"/>
      <c r="E3" s="156"/>
      <c r="F3" s="205"/>
      <c r="G3" s="205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</row>
    <row r="4" spans="1:191" s="158" customFormat="1" ht="15.75" x14ac:dyDescent="0.25">
      <c r="B4" s="734">
        <v>43216</v>
      </c>
      <c r="C4" s="734"/>
      <c r="D4" s="159" t="s">
        <v>605</v>
      </c>
      <c r="E4" s="157"/>
      <c r="F4" s="205"/>
      <c r="G4" s="205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</row>
    <row r="5" spans="1:191" s="158" customFormat="1" ht="15.75" x14ac:dyDescent="0.25">
      <c r="A5" s="154"/>
      <c r="B5" s="734"/>
      <c r="C5" s="734"/>
      <c r="D5" s="225"/>
      <c r="E5" s="159"/>
      <c r="F5" s="157"/>
      <c r="G5" s="157"/>
      <c r="H5" s="154"/>
      <c r="I5" s="224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</row>
    <row r="6" spans="1:191" ht="15" customHeight="1" x14ac:dyDescent="0.25">
      <c r="C6" s="227" t="s">
        <v>642</v>
      </c>
      <c r="E6" s="229"/>
    </row>
    <row r="7" spans="1:191" ht="12" customHeight="1" x14ac:dyDescent="0.25">
      <c r="C7" s="232"/>
      <c r="E7" s="229"/>
    </row>
    <row r="8" spans="1:191" ht="13.5" thickBot="1" x14ac:dyDescent="0.25"/>
    <row r="9" spans="1:191" s="233" customFormat="1" ht="15.75" thickBot="1" x14ac:dyDescent="0.3">
      <c r="A9" s="658" t="s">
        <v>404</v>
      </c>
      <c r="B9" s="659" t="s">
        <v>592</v>
      </c>
      <c r="C9" s="660" t="s">
        <v>27</v>
      </c>
      <c r="D9" s="661" t="s">
        <v>593</v>
      </c>
      <c r="E9" s="662" t="s">
        <v>410</v>
      </c>
      <c r="F9" s="663" t="s">
        <v>594</v>
      </c>
      <c r="G9" s="664" t="s">
        <v>623</v>
      </c>
      <c r="H9" s="665" t="s">
        <v>591</v>
      </c>
    </row>
    <row r="10" spans="1:191" ht="15" customHeight="1" thickTop="1" x14ac:dyDescent="0.25">
      <c r="A10" s="755">
        <v>1</v>
      </c>
      <c r="B10" s="308">
        <v>109</v>
      </c>
      <c r="C10" s="656" t="s">
        <v>690</v>
      </c>
      <c r="D10" s="722" t="s">
        <v>691</v>
      </c>
      <c r="E10" s="752" t="s">
        <v>618</v>
      </c>
      <c r="F10" s="749" t="s">
        <v>1223</v>
      </c>
      <c r="G10" s="743" t="s">
        <v>636</v>
      </c>
      <c r="H10" s="746">
        <v>25</v>
      </c>
    </row>
    <row r="11" spans="1:191" ht="15" customHeight="1" x14ac:dyDescent="0.25">
      <c r="A11" s="755"/>
      <c r="B11" s="235">
        <v>112</v>
      </c>
      <c r="C11" s="654" t="s">
        <v>621</v>
      </c>
      <c r="D11" s="651" t="s">
        <v>664</v>
      </c>
      <c r="E11" s="752"/>
      <c r="F11" s="749"/>
      <c r="G11" s="743"/>
      <c r="H11" s="746"/>
    </row>
    <row r="12" spans="1:191" ht="15" customHeight="1" x14ac:dyDescent="0.2">
      <c r="A12" s="755"/>
      <c r="B12" s="235">
        <v>111</v>
      </c>
      <c r="C12" s="482" t="s">
        <v>666</v>
      </c>
      <c r="D12" s="652" t="s">
        <v>622</v>
      </c>
      <c r="E12" s="752"/>
      <c r="F12" s="749"/>
      <c r="G12" s="743"/>
      <c r="H12" s="746"/>
    </row>
    <row r="13" spans="1:191" ht="15" customHeight="1" thickBot="1" x14ac:dyDescent="0.3">
      <c r="A13" s="756"/>
      <c r="B13" s="236"/>
      <c r="C13" s="655" t="s">
        <v>851</v>
      </c>
      <c r="D13" s="723" t="s">
        <v>852</v>
      </c>
      <c r="E13" s="753"/>
      <c r="F13" s="750"/>
      <c r="G13" s="744"/>
      <c r="H13" s="747"/>
    </row>
    <row r="14" spans="1:191" ht="15" customHeight="1" x14ac:dyDescent="0.25">
      <c r="A14" s="755">
        <v>2</v>
      </c>
      <c r="B14" s="308">
        <v>109</v>
      </c>
      <c r="C14" s="718" t="s">
        <v>660</v>
      </c>
      <c r="D14" s="721" t="s">
        <v>652</v>
      </c>
      <c r="E14" s="751" t="s">
        <v>659</v>
      </c>
      <c r="F14" s="748" t="s">
        <v>1224</v>
      </c>
      <c r="G14" s="742" t="s">
        <v>637</v>
      </c>
      <c r="H14" s="745">
        <v>22</v>
      </c>
    </row>
    <row r="15" spans="1:191" ht="15" customHeight="1" x14ac:dyDescent="0.25">
      <c r="A15" s="755"/>
      <c r="B15" s="235">
        <v>112</v>
      </c>
      <c r="C15" s="719" t="s">
        <v>1244</v>
      </c>
      <c r="D15" s="679" t="s">
        <v>1245</v>
      </c>
      <c r="E15" s="752"/>
      <c r="F15" s="749"/>
      <c r="G15" s="743"/>
      <c r="H15" s="746"/>
    </row>
    <row r="16" spans="1:191" ht="15" customHeight="1" x14ac:dyDescent="0.25">
      <c r="A16" s="755"/>
      <c r="B16" s="235">
        <v>111</v>
      </c>
      <c r="C16" s="654" t="s">
        <v>906</v>
      </c>
      <c r="D16" s="670" t="s">
        <v>907</v>
      </c>
      <c r="E16" s="752"/>
      <c r="F16" s="749"/>
      <c r="G16" s="743"/>
      <c r="H16" s="746"/>
    </row>
    <row r="17" spans="1:8" ht="15" customHeight="1" thickBot="1" x14ac:dyDescent="0.25">
      <c r="A17" s="756"/>
      <c r="B17" s="236"/>
      <c r="C17" s="720" t="s">
        <v>704</v>
      </c>
      <c r="D17" s="481" t="s">
        <v>903</v>
      </c>
      <c r="E17" s="753"/>
      <c r="F17" s="750"/>
      <c r="G17" s="744"/>
      <c r="H17" s="747"/>
    </row>
    <row r="18" spans="1:8" ht="15" customHeight="1" x14ac:dyDescent="0.25">
      <c r="A18" s="754">
        <v>3</v>
      </c>
      <c r="B18" s="234">
        <v>109</v>
      </c>
      <c r="C18" s="656" t="s">
        <v>640</v>
      </c>
      <c r="D18" s="657" t="s">
        <v>641</v>
      </c>
      <c r="E18" s="751" t="s">
        <v>613</v>
      </c>
      <c r="F18" s="742" t="s">
        <v>1225</v>
      </c>
      <c r="G18" s="742" t="s">
        <v>637</v>
      </c>
      <c r="H18" s="745">
        <v>19</v>
      </c>
    </row>
    <row r="19" spans="1:8" ht="15" customHeight="1" x14ac:dyDescent="0.25">
      <c r="A19" s="755"/>
      <c r="B19" s="235">
        <v>112</v>
      </c>
      <c r="C19" s="654" t="s">
        <v>646</v>
      </c>
      <c r="D19" s="651" t="s">
        <v>647</v>
      </c>
      <c r="E19" s="752"/>
      <c r="F19" s="743"/>
      <c r="G19" s="743"/>
      <c r="H19" s="746"/>
    </row>
    <row r="20" spans="1:8" ht="15" customHeight="1" x14ac:dyDescent="0.2">
      <c r="A20" s="755"/>
      <c r="B20" s="235">
        <v>111</v>
      </c>
      <c r="C20" s="482" t="s">
        <v>1246</v>
      </c>
      <c r="D20" s="652" t="s">
        <v>1247</v>
      </c>
      <c r="E20" s="752"/>
      <c r="F20" s="743"/>
      <c r="G20" s="743"/>
      <c r="H20" s="746"/>
    </row>
    <row r="21" spans="1:8" ht="15" customHeight="1" thickBot="1" x14ac:dyDescent="0.3">
      <c r="A21" s="756"/>
      <c r="B21" s="236"/>
      <c r="C21" s="655" t="s">
        <v>644</v>
      </c>
      <c r="D21" s="653" t="s">
        <v>645</v>
      </c>
      <c r="E21" s="753"/>
      <c r="F21" s="744"/>
      <c r="G21" s="744"/>
      <c r="H21" s="747"/>
    </row>
    <row r="22" spans="1:8" ht="15" customHeight="1" x14ac:dyDescent="0.25">
      <c r="A22" s="754">
        <v>4</v>
      </c>
      <c r="B22" s="234">
        <v>109</v>
      </c>
      <c r="C22" s="683" t="s">
        <v>757</v>
      </c>
      <c r="D22" s="483" t="s">
        <v>758</v>
      </c>
      <c r="E22" s="751" t="s">
        <v>756</v>
      </c>
      <c r="F22" s="748" t="s">
        <v>1226</v>
      </c>
      <c r="G22" s="742" t="s">
        <v>637</v>
      </c>
      <c r="H22" s="745">
        <v>17</v>
      </c>
    </row>
    <row r="23" spans="1:8" ht="15" customHeight="1" x14ac:dyDescent="0.2">
      <c r="A23" s="755"/>
      <c r="B23" s="235">
        <v>112</v>
      </c>
      <c r="C23" s="667" t="s">
        <v>759</v>
      </c>
      <c r="D23" s="479" t="s">
        <v>760</v>
      </c>
      <c r="E23" s="752"/>
      <c r="F23" s="749"/>
      <c r="G23" s="743"/>
      <c r="H23" s="746"/>
    </row>
    <row r="24" spans="1:8" ht="15" customHeight="1" x14ac:dyDescent="0.2">
      <c r="A24" s="755"/>
      <c r="B24" s="235">
        <v>111</v>
      </c>
      <c r="C24" s="684" t="s">
        <v>754</v>
      </c>
      <c r="D24" s="479" t="s">
        <v>755</v>
      </c>
      <c r="E24" s="752"/>
      <c r="F24" s="749"/>
      <c r="G24" s="743"/>
      <c r="H24" s="746"/>
    </row>
    <row r="25" spans="1:8" ht="15" customHeight="1" thickBot="1" x14ac:dyDescent="0.3">
      <c r="A25" s="756"/>
      <c r="B25" s="236"/>
      <c r="C25" s="685" t="s">
        <v>765</v>
      </c>
      <c r="D25" s="477" t="s">
        <v>766</v>
      </c>
      <c r="E25" s="753"/>
      <c r="F25" s="750"/>
      <c r="G25" s="744"/>
      <c r="H25" s="747"/>
    </row>
    <row r="26" spans="1:8" ht="15" customHeight="1" x14ac:dyDescent="0.25">
      <c r="A26" s="754">
        <v>5</v>
      </c>
      <c r="B26" s="234">
        <v>109</v>
      </c>
      <c r="C26" s="681" t="s">
        <v>648</v>
      </c>
      <c r="D26" s="682" t="s">
        <v>654</v>
      </c>
      <c r="E26" s="751" t="s">
        <v>1227</v>
      </c>
      <c r="F26" s="742" t="s">
        <v>1228</v>
      </c>
      <c r="G26" s="742" t="s">
        <v>637</v>
      </c>
      <c r="H26" s="745">
        <v>16</v>
      </c>
    </row>
    <row r="27" spans="1:8" ht="15" customHeight="1" x14ac:dyDescent="0.25">
      <c r="A27" s="755"/>
      <c r="B27" s="235">
        <v>112</v>
      </c>
      <c r="C27" s="677" t="s">
        <v>706</v>
      </c>
      <c r="D27" s="679" t="s">
        <v>647</v>
      </c>
      <c r="E27" s="752"/>
      <c r="F27" s="743"/>
      <c r="G27" s="743"/>
      <c r="H27" s="746"/>
    </row>
    <row r="28" spans="1:8" ht="15" customHeight="1" x14ac:dyDescent="0.25">
      <c r="A28" s="755"/>
      <c r="B28" s="235">
        <v>111</v>
      </c>
      <c r="C28" s="672" t="s">
        <v>816</v>
      </c>
      <c r="D28" s="674" t="s">
        <v>817</v>
      </c>
      <c r="E28" s="752"/>
      <c r="F28" s="743"/>
      <c r="G28" s="743"/>
      <c r="H28" s="746"/>
    </row>
    <row r="29" spans="1:8" ht="15" customHeight="1" thickBot="1" x14ac:dyDescent="0.3">
      <c r="A29" s="756"/>
      <c r="B29" s="236"/>
      <c r="C29" s="678" t="s">
        <v>1171</v>
      </c>
      <c r="D29" s="680" t="s">
        <v>645</v>
      </c>
      <c r="E29" s="753"/>
      <c r="F29" s="744"/>
      <c r="G29" s="744"/>
      <c r="H29" s="747"/>
    </row>
    <row r="30" spans="1:8" ht="15" customHeight="1" x14ac:dyDescent="0.25">
      <c r="A30" s="754">
        <v>6</v>
      </c>
      <c r="B30" s="234">
        <v>109</v>
      </c>
      <c r="C30" s="654" t="s">
        <v>738</v>
      </c>
      <c r="D30" s="676" t="s">
        <v>1217</v>
      </c>
      <c r="E30" s="751" t="s">
        <v>735</v>
      </c>
      <c r="F30" s="742" t="s">
        <v>1229</v>
      </c>
      <c r="G30" s="742" t="s">
        <v>637</v>
      </c>
      <c r="H30" s="745">
        <v>15</v>
      </c>
    </row>
    <row r="31" spans="1:8" ht="15" customHeight="1" x14ac:dyDescent="0.25">
      <c r="A31" s="755"/>
      <c r="B31" s="235">
        <v>112</v>
      </c>
      <c r="C31" s="666" t="s">
        <v>741</v>
      </c>
      <c r="D31" s="668" t="s">
        <v>1220</v>
      </c>
      <c r="E31" s="752"/>
      <c r="F31" s="743"/>
      <c r="G31" s="743"/>
      <c r="H31" s="746"/>
    </row>
    <row r="32" spans="1:8" ht="15" customHeight="1" x14ac:dyDescent="0.2">
      <c r="A32" s="755"/>
      <c r="B32" s="235">
        <v>111</v>
      </c>
      <c r="C32" s="667" t="s">
        <v>739</v>
      </c>
      <c r="D32" s="479" t="s">
        <v>1218</v>
      </c>
      <c r="E32" s="752"/>
      <c r="F32" s="743"/>
      <c r="G32" s="743"/>
      <c r="H32" s="746"/>
    </row>
    <row r="33" spans="1:10" ht="15" customHeight="1" thickBot="1" x14ac:dyDescent="0.3">
      <c r="A33" s="756"/>
      <c r="B33" s="236"/>
      <c r="C33" s="654" t="s">
        <v>1118</v>
      </c>
      <c r="D33" s="676" t="s">
        <v>1219</v>
      </c>
      <c r="E33" s="753"/>
      <c r="F33" s="744"/>
      <c r="G33" s="744"/>
      <c r="H33" s="747"/>
    </row>
    <row r="34" spans="1:10" ht="15" customHeight="1" x14ac:dyDescent="0.2">
      <c r="A34" s="754">
        <v>7</v>
      </c>
      <c r="B34" s="234">
        <v>109</v>
      </c>
      <c r="C34" s="671" t="s">
        <v>872</v>
      </c>
      <c r="D34" s="686">
        <v>2002</v>
      </c>
      <c r="E34" s="751" t="s">
        <v>612</v>
      </c>
      <c r="F34" s="742" t="s">
        <v>1230</v>
      </c>
      <c r="G34" s="742" t="s">
        <v>637</v>
      </c>
      <c r="H34" s="745">
        <v>14</v>
      </c>
    </row>
    <row r="35" spans="1:10" ht="15" customHeight="1" x14ac:dyDescent="0.25">
      <c r="A35" s="755"/>
      <c r="B35" s="235">
        <v>112</v>
      </c>
      <c r="C35" s="677" t="s">
        <v>870</v>
      </c>
      <c r="D35" s="687">
        <v>2001</v>
      </c>
      <c r="E35" s="752"/>
      <c r="F35" s="743"/>
      <c r="G35" s="743"/>
      <c r="H35" s="746"/>
    </row>
    <row r="36" spans="1:10" ht="15" customHeight="1" x14ac:dyDescent="0.25">
      <c r="A36" s="755"/>
      <c r="B36" s="235">
        <v>111</v>
      </c>
      <c r="C36" s="672" t="s">
        <v>873</v>
      </c>
      <c r="D36" s="688">
        <v>2001</v>
      </c>
      <c r="E36" s="752"/>
      <c r="F36" s="743"/>
      <c r="G36" s="743"/>
      <c r="H36" s="746"/>
    </row>
    <row r="37" spans="1:10" ht="15" customHeight="1" thickBot="1" x14ac:dyDescent="0.3">
      <c r="A37" s="756"/>
      <c r="B37" s="236"/>
      <c r="C37" s="678" t="s">
        <v>871</v>
      </c>
      <c r="D37" s="689">
        <v>2000</v>
      </c>
      <c r="E37" s="753"/>
      <c r="F37" s="744"/>
      <c r="G37" s="744"/>
      <c r="H37" s="747"/>
    </row>
    <row r="38" spans="1:10" ht="15" customHeight="1" x14ac:dyDescent="0.25">
      <c r="A38" s="286"/>
      <c r="B38" s="287"/>
      <c r="C38" s="352"/>
      <c r="D38" s="372"/>
      <c r="E38" s="373"/>
      <c r="F38" s="291"/>
      <c r="G38" s="291"/>
      <c r="H38" s="374"/>
    </row>
    <row r="39" spans="1:10" ht="15" customHeight="1" x14ac:dyDescent="0.2">
      <c r="A39" s="286"/>
      <c r="B39" s="287"/>
      <c r="C39" s="288"/>
      <c r="D39" s="289"/>
      <c r="E39" s="290"/>
      <c r="F39" s="291"/>
      <c r="G39" s="291"/>
      <c r="H39" s="292"/>
    </row>
    <row r="41" spans="1:10" ht="12" customHeight="1" x14ac:dyDescent="0.25">
      <c r="C41" s="232"/>
      <c r="E41" s="229"/>
    </row>
    <row r="42" spans="1:10" ht="12" customHeight="1" x14ac:dyDescent="0.25">
      <c r="C42" s="232"/>
      <c r="D42" s="237"/>
      <c r="E42" s="238"/>
      <c r="F42" s="239"/>
      <c r="G42" s="239"/>
      <c r="H42" s="240"/>
      <c r="I42" s="228"/>
      <c r="J42" s="233"/>
    </row>
  </sheetData>
  <mergeCells count="38">
    <mergeCell ref="A30:A33"/>
    <mergeCell ref="E30:E33"/>
    <mergeCell ref="F30:F33"/>
    <mergeCell ref="G30:G33"/>
    <mergeCell ref="H30:H33"/>
    <mergeCell ref="A34:A37"/>
    <mergeCell ref="E34:E37"/>
    <mergeCell ref="F34:F37"/>
    <mergeCell ref="G34:G37"/>
    <mergeCell ref="H34:H37"/>
    <mergeCell ref="A18:A21"/>
    <mergeCell ref="E18:E21"/>
    <mergeCell ref="A26:A29"/>
    <mergeCell ref="G10:G13"/>
    <mergeCell ref="E10:E13"/>
    <mergeCell ref="A10:A13"/>
    <mergeCell ref="A22:A25"/>
    <mergeCell ref="E22:E25"/>
    <mergeCell ref="A14:A17"/>
    <mergeCell ref="E14:E17"/>
    <mergeCell ref="H10:H13"/>
    <mergeCell ref="B1:F1"/>
    <mergeCell ref="B4:C4"/>
    <mergeCell ref="B5:C5"/>
    <mergeCell ref="E26:E29"/>
    <mergeCell ref="F10:F13"/>
    <mergeCell ref="G22:G25"/>
    <mergeCell ref="F14:F17"/>
    <mergeCell ref="F18:F21"/>
    <mergeCell ref="H14:H17"/>
    <mergeCell ref="G14:G17"/>
    <mergeCell ref="H22:H25"/>
    <mergeCell ref="F26:F29"/>
    <mergeCell ref="G26:G29"/>
    <mergeCell ref="F22:F25"/>
    <mergeCell ref="H18:H21"/>
    <mergeCell ref="H26:H29"/>
    <mergeCell ref="G18:G21"/>
  </mergeCells>
  <phoneticPr fontId="40" type="noConversion"/>
  <pageMargins left="0.70866141732283472" right="0.31496062992125984" top="0.35433070866141736" bottom="0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8.5703125" style="11" bestFit="1" customWidth="1"/>
    <col min="3" max="3" width="13.42578125" style="11" customWidth="1"/>
    <col min="4" max="4" width="28.140625" style="11" customWidth="1"/>
    <col min="5" max="5" width="25.28515625" style="11" customWidth="1"/>
    <col min="6" max="6" width="8.7109375" style="11" customWidth="1"/>
    <col min="7" max="8" width="11.42578125" style="11" customWidth="1"/>
    <col min="9" max="9" width="5.5703125" style="10" bestFit="1" customWidth="1"/>
    <col min="10" max="10" width="5.7109375" style="10" bestFit="1" customWidth="1"/>
    <col min="11" max="11" width="11.42578125" style="11" customWidth="1"/>
    <col min="12" max="12" width="9.7109375" style="11" customWidth="1"/>
    <col min="13" max="13" width="7.42578125" style="19" customWidth="1"/>
    <col min="14" max="19" width="7.42578125" style="10" customWidth="1"/>
    <col min="20" max="16384" width="11.42578125" style="11"/>
  </cols>
  <sheetData>
    <row r="1" spans="1:19" x14ac:dyDescent="0.25">
      <c r="B1" s="11" t="s">
        <v>275</v>
      </c>
      <c r="E1" s="28" t="s">
        <v>276</v>
      </c>
      <c r="F1" s="19" t="s">
        <v>277</v>
      </c>
    </row>
    <row r="2" spans="1:19" x14ac:dyDescent="0.25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 x14ac:dyDescent="0.25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 x14ac:dyDescent="0.25">
      <c r="B4" s="11" t="s">
        <v>332</v>
      </c>
      <c r="D4" s="11" t="s">
        <v>333</v>
      </c>
      <c r="E4" s="11" t="s">
        <v>334</v>
      </c>
    </row>
    <row r="5" spans="1:19" x14ac:dyDescent="0.25">
      <c r="B5" s="11" t="s">
        <v>376</v>
      </c>
      <c r="D5" s="11" t="s">
        <v>377</v>
      </c>
      <c r="E5" s="11" t="s">
        <v>378</v>
      </c>
      <c r="I5" s="11"/>
      <c r="J5" s="11"/>
    </row>
    <row r="6" spans="1:19" x14ac:dyDescent="0.25">
      <c r="B6" s="11" t="s">
        <v>321</v>
      </c>
      <c r="H6" s="10"/>
      <c r="I6" s="11"/>
      <c r="J6" s="11"/>
    </row>
    <row r="7" spans="1:19" x14ac:dyDescent="0.25">
      <c r="A7" s="26" t="s">
        <v>366</v>
      </c>
      <c r="B7" s="11" t="s">
        <v>367</v>
      </c>
      <c r="F7" s="11" t="s">
        <v>368</v>
      </c>
    </row>
    <row r="8" spans="1:19" x14ac:dyDescent="0.25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 x14ac:dyDescent="0.25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str">
        <f t="shared" ref="D9:D40" si="1">CONCATENATE(E9," ",F9)</f>
        <v>Rutulio stūmimas mergaitėms</v>
      </c>
      <c r="E9" s="11" t="s">
        <v>282</v>
      </c>
      <c r="F9" s="11" t="str">
        <f t="shared" ref="F9:F40" si="2">IF(ISBLANK(A9)," ",IF(G9=1,$F$8,$F$7))</f>
        <v>mergaitėms</v>
      </c>
      <c r="G9" s="10">
        <f t="shared" ref="G9:G40" si="3">IF(ISBLANK(A9)," ",VLOOKUP(A9,gend,2,FALSE))</f>
        <v>1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 x14ac:dyDescent="0.25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 x14ac:dyDescent="0.25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 x14ac:dyDescent="0.25">
      <c r="A12" s="10" t="s">
        <v>34</v>
      </c>
      <c r="B12" s="11" t="s">
        <v>17</v>
      </c>
      <c r="C12" s="11" t="str">
        <f t="shared" si="0"/>
        <v>tolis v</v>
      </c>
      <c r="D12" s="11" t="str">
        <f t="shared" si="1"/>
        <v>Šuolis į tolį berniukams</v>
      </c>
      <c r="E12" s="11" t="s">
        <v>285</v>
      </c>
      <c r="F12" s="11" t="str">
        <f t="shared" si="2"/>
        <v>berniukams</v>
      </c>
      <c r="G12" s="10">
        <f t="shared" si="3"/>
        <v>0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 x14ac:dyDescent="0.25">
      <c r="A13" s="10" t="s">
        <v>34</v>
      </c>
      <c r="B13" s="11" t="s">
        <v>16</v>
      </c>
      <c r="C13" s="11" t="str">
        <f t="shared" si="0"/>
        <v>aukštis v</v>
      </c>
      <c r="D13" s="11" t="str">
        <f t="shared" si="1"/>
        <v>Šuolis į aukštį berniukams</v>
      </c>
      <c r="E13" s="11" t="s">
        <v>278</v>
      </c>
      <c r="F13" s="11" t="str">
        <f t="shared" si="2"/>
        <v>berniukams</v>
      </c>
      <c r="G13" s="10">
        <f t="shared" si="3"/>
        <v>0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 x14ac:dyDescent="0.25">
      <c r="A14" s="10" t="s">
        <v>34</v>
      </c>
      <c r="B14" s="11" t="s">
        <v>14</v>
      </c>
      <c r="C14" s="11" t="str">
        <f t="shared" si="0"/>
        <v>kartis v</v>
      </c>
      <c r="D14" s="11" t="str">
        <f t="shared" si="1"/>
        <v>Šuolis su kartimi berniukams</v>
      </c>
      <c r="E14" s="11" t="s">
        <v>290</v>
      </c>
      <c r="F14" s="11" t="str">
        <f t="shared" si="2"/>
        <v>berniukams</v>
      </c>
      <c r="G14" s="10">
        <f t="shared" si="3"/>
        <v>0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 x14ac:dyDescent="0.25">
      <c r="A15" s="10" t="s">
        <v>34</v>
      </c>
      <c r="B15" s="11" t="s">
        <v>20</v>
      </c>
      <c r="C15" s="11" t="str">
        <f t="shared" si="0"/>
        <v>rut3kg v</v>
      </c>
      <c r="D15" s="11" t="str">
        <f t="shared" si="1"/>
        <v>Rutulio (3 kg) stūmimas berniukams</v>
      </c>
      <c r="E15" s="11" t="s">
        <v>341</v>
      </c>
      <c r="F15" s="11" t="str">
        <f t="shared" si="2"/>
        <v>berniukams</v>
      </c>
      <c r="G15" s="10">
        <f t="shared" si="3"/>
        <v>0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 x14ac:dyDescent="0.25">
      <c r="A16" s="10" t="s">
        <v>34</v>
      </c>
      <c r="B16" s="11" t="s">
        <v>355</v>
      </c>
      <c r="C16" s="11" t="str">
        <f t="shared" si="0"/>
        <v>rut4kg v</v>
      </c>
      <c r="D16" s="11" t="str">
        <f t="shared" si="1"/>
        <v>Rutulio (4 kg) stūmimas berniukams</v>
      </c>
      <c r="E16" s="11" t="s">
        <v>381</v>
      </c>
      <c r="F16" s="11" t="str">
        <f t="shared" si="2"/>
        <v>berniukams</v>
      </c>
      <c r="G16" s="10">
        <f t="shared" si="3"/>
        <v>0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 x14ac:dyDescent="0.25">
      <c r="A17" s="10" t="s">
        <v>34</v>
      </c>
      <c r="B17" s="11" t="s">
        <v>289</v>
      </c>
      <c r="C17" s="11" t="str">
        <f t="shared" si="0"/>
        <v>rut5kg v</v>
      </c>
      <c r="D17" s="11" t="str">
        <f t="shared" si="1"/>
        <v>Rutulio (5 kg) stūmimas berniukams</v>
      </c>
      <c r="E17" s="11" t="s">
        <v>327</v>
      </c>
      <c r="F17" s="11" t="str">
        <f t="shared" si="2"/>
        <v>berniukams</v>
      </c>
      <c r="G17" s="10">
        <f t="shared" si="3"/>
        <v>0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 x14ac:dyDescent="0.25">
      <c r="A18" s="10" t="s">
        <v>34</v>
      </c>
      <c r="B18" s="11" t="s">
        <v>19</v>
      </c>
      <c r="C18" s="11" t="str">
        <f t="shared" si="0"/>
        <v>rut6kg v</v>
      </c>
      <c r="D18" s="11" t="str">
        <f t="shared" si="1"/>
        <v>Rutulio (6kg) stūmimas berniukams</v>
      </c>
      <c r="E18" s="11" t="s">
        <v>372</v>
      </c>
      <c r="F18" s="11" t="str">
        <f t="shared" si="2"/>
        <v>berniukams</v>
      </c>
      <c r="G18" s="10">
        <f t="shared" si="3"/>
        <v>0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 x14ac:dyDescent="0.25">
      <c r="A19" s="10" t="s">
        <v>34</v>
      </c>
      <c r="B19" s="11" t="s">
        <v>316</v>
      </c>
      <c r="C19" s="11" t="str">
        <f t="shared" si="0"/>
        <v>rut v</v>
      </c>
      <c r="D19" s="11" t="str">
        <f t="shared" si="1"/>
        <v>Rutulio stūmimas berniukams</v>
      </c>
      <c r="E19" s="11" t="s">
        <v>282</v>
      </c>
      <c r="F19" s="11" t="str">
        <f t="shared" si="2"/>
        <v>berniukams</v>
      </c>
      <c r="G19" s="10">
        <f t="shared" si="3"/>
        <v>0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 x14ac:dyDescent="0.25">
      <c r="A20" s="10" t="s">
        <v>34</v>
      </c>
      <c r="B20" s="11" t="s">
        <v>1</v>
      </c>
      <c r="C20" s="11" t="str">
        <f t="shared" si="0"/>
        <v>triš v</v>
      </c>
      <c r="D20" s="11" t="str">
        <f t="shared" si="1"/>
        <v>Trišuolis berniukams</v>
      </c>
      <c r="E20" s="11" t="s">
        <v>364</v>
      </c>
      <c r="F20" s="11" t="str">
        <f t="shared" si="2"/>
        <v>berniukams</v>
      </c>
      <c r="G20" s="10">
        <f t="shared" si="3"/>
        <v>0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 x14ac:dyDescent="0.25">
      <c r="A21" s="10" t="s">
        <v>34</v>
      </c>
      <c r="B21" s="11" t="s">
        <v>5</v>
      </c>
      <c r="C21" s="11" t="str">
        <f t="shared" si="0"/>
        <v>60m v</v>
      </c>
      <c r="D21" s="11" t="str">
        <f t="shared" si="1"/>
        <v>60m bėgimas berniukams</v>
      </c>
      <c r="E21" s="11" t="s">
        <v>300</v>
      </c>
      <c r="F21" s="11" t="str">
        <f t="shared" si="2"/>
        <v>berniukams</v>
      </c>
      <c r="G21" s="10">
        <f t="shared" si="3"/>
        <v>0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 x14ac:dyDescent="0.25">
      <c r="A22" s="10" t="s">
        <v>34</v>
      </c>
      <c r="B22" s="11" t="s">
        <v>4</v>
      </c>
      <c r="C22" s="11" t="str">
        <f t="shared" si="0"/>
        <v>300m v</v>
      </c>
      <c r="D22" s="11" t="str">
        <f t="shared" si="1"/>
        <v>300m bėgimas berniukams</v>
      </c>
      <c r="E22" s="11" t="s">
        <v>357</v>
      </c>
      <c r="F22" s="11" t="str">
        <f t="shared" si="2"/>
        <v>berniukams</v>
      </c>
      <c r="G22" s="10">
        <f t="shared" si="3"/>
        <v>0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 x14ac:dyDescent="0.25">
      <c r="A23" s="10" t="s">
        <v>34</v>
      </c>
      <c r="B23" s="11" t="s">
        <v>7</v>
      </c>
      <c r="C23" s="11" t="str">
        <f t="shared" si="0"/>
        <v>200m v</v>
      </c>
      <c r="D23" s="11" t="str">
        <f t="shared" si="1"/>
        <v>200m bėgimas berniukams</v>
      </c>
      <c r="E23" s="11" t="s">
        <v>292</v>
      </c>
      <c r="F23" s="11" t="str">
        <f t="shared" si="2"/>
        <v>berniukams</v>
      </c>
      <c r="G23" s="10">
        <f t="shared" si="3"/>
        <v>0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 x14ac:dyDescent="0.25">
      <c r="A24" s="10" t="s">
        <v>34</v>
      </c>
      <c r="B24" s="11" t="s">
        <v>18</v>
      </c>
      <c r="C24" s="11" t="str">
        <f t="shared" si="0"/>
        <v>600m v</v>
      </c>
      <c r="D24" s="11" t="str">
        <f t="shared" si="1"/>
        <v>600m bėgimas berniukams</v>
      </c>
      <c r="E24" s="11" t="s">
        <v>353</v>
      </c>
      <c r="F24" s="11" t="str">
        <f t="shared" si="2"/>
        <v>berniukams</v>
      </c>
      <c r="G24" s="10">
        <f t="shared" si="3"/>
        <v>0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 x14ac:dyDescent="0.25">
      <c r="A25" s="10" t="s">
        <v>34</v>
      </c>
      <c r="B25" s="11" t="s">
        <v>15</v>
      </c>
      <c r="C25" s="11" t="str">
        <f t="shared" si="0"/>
        <v>800m v</v>
      </c>
      <c r="D25" s="11" t="str">
        <f t="shared" si="1"/>
        <v>800m bėgimas berniukams</v>
      </c>
      <c r="E25" s="11" t="s">
        <v>280</v>
      </c>
      <c r="F25" s="11" t="str">
        <f t="shared" si="2"/>
        <v>berniukams</v>
      </c>
      <c r="G25" s="10">
        <f t="shared" si="3"/>
        <v>0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 x14ac:dyDescent="0.25">
      <c r="A26" s="10" t="s">
        <v>34</v>
      </c>
      <c r="B26" s="11" t="s">
        <v>21</v>
      </c>
      <c r="C26" s="11" t="str">
        <f t="shared" si="0"/>
        <v>1000m v</v>
      </c>
      <c r="D26" s="11" t="str">
        <f t="shared" si="1"/>
        <v>1000m bėgimas berniukams</v>
      </c>
      <c r="E26" s="11" t="s">
        <v>343</v>
      </c>
      <c r="F26" s="11" t="str">
        <f t="shared" si="2"/>
        <v>berniukams</v>
      </c>
      <c r="G26" s="10">
        <f t="shared" si="3"/>
        <v>0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 x14ac:dyDescent="0.25">
      <c r="A27" s="10" t="s">
        <v>34</v>
      </c>
      <c r="B27" s="11" t="s">
        <v>283</v>
      </c>
      <c r="C27" s="11" t="str">
        <f t="shared" si="0"/>
        <v>1500m v</v>
      </c>
      <c r="D27" s="11" t="str">
        <f t="shared" si="1"/>
        <v>1500m bėgimas berniukams</v>
      </c>
      <c r="E27" s="11" t="s">
        <v>295</v>
      </c>
      <c r="F27" s="11" t="str">
        <f t="shared" si="2"/>
        <v>berniukams</v>
      </c>
      <c r="G27" s="10">
        <f t="shared" si="3"/>
        <v>0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 x14ac:dyDescent="0.25">
      <c r="A28" s="10" t="s">
        <v>34</v>
      </c>
      <c r="B28" s="11" t="s">
        <v>336</v>
      </c>
      <c r="C28" s="11" t="str">
        <f t="shared" si="0"/>
        <v>2000m v</v>
      </c>
      <c r="D28" s="11" t="str">
        <f t="shared" si="1"/>
        <v>2000m bėgimas berniukams</v>
      </c>
      <c r="E28" s="11" t="s">
        <v>337</v>
      </c>
      <c r="F28" s="11" t="str">
        <f t="shared" si="2"/>
        <v>berniukams</v>
      </c>
      <c r="G28" s="10">
        <f t="shared" si="3"/>
        <v>0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 x14ac:dyDescent="0.25">
      <c r="A29" s="10" t="s">
        <v>34</v>
      </c>
      <c r="B29" s="11" t="s">
        <v>22</v>
      </c>
      <c r="C29" s="11" t="str">
        <f t="shared" si="0"/>
        <v>3000m v</v>
      </c>
      <c r="D29" s="11" t="str">
        <f t="shared" si="1"/>
        <v>3000m bėgimas berniukams</v>
      </c>
      <c r="E29" s="11" t="s">
        <v>286</v>
      </c>
      <c r="F29" s="11" t="str">
        <f t="shared" si="2"/>
        <v>berniukams</v>
      </c>
      <c r="G29" s="10">
        <f t="shared" si="3"/>
        <v>0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 x14ac:dyDescent="0.25">
      <c r="A30" s="10" t="s">
        <v>34</v>
      </c>
      <c r="B30" s="11" t="s">
        <v>323</v>
      </c>
      <c r="C30" s="11" t="str">
        <f t="shared" si="0"/>
        <v>5000m v</v>
      </c>
      <c r="D30" s="11" t="str">
        <f t="shared" si="1"/>
        <v>5000m bėgimas berniukams</v>
      </c>
      <c r="E30" s="11" t="s">
        <v>324</v>
      </c>
      <c r="F30" s="11" t="str">
        <f t="shared" si="2"/>
        <v>berniukams</v>
      </c>
      <c r="G30" s="10">
        <f t="shared" si="3"/>
        <v>0</v>
      </c>
      <c r="I30" s="10">
        <v>21</v>
      </c>
      <c r="J30" s="2">
        <v>1.4583333333333301E-2</v>
      </c>
    </row>
    <row r="31" spans="1:19" x14ac:dyDescent="0.25">
      <c r="A31" s="10" t="s">
        <v>34</v>
      </c>
      <c r="B31" s="11" t="s">
        <v>370</v>
      </c>
      <c r="C31" s="11" t="str">
        <f t="shared" si="0"/>
        <v>2000m klb v</v>
      </c>
      <c r="D31" s="11" t="str">
        <f t="shared" si="1"/>
        <v>2000m kl. bėgimas berniukams</v>
      </c>
      <c r="E31" s="11" t="s">
        <v>371</v>
      </c>
      <c r="F31" s="11" t="str">
        <f t="shared" si="2"/>
        <v>berniukams</v>
      </c>
      <c r="G31" s="10">
        <f t="shared" si="3"/>
        <v>0</v>
      </c>
      <c r="I31" s="10">
        <v>22</v>
      </c>
      <c r="J31" s="2">
        <v>1.52777777777778E-2</v>
      </c>
    </row>
    <row r="32" spans="1:19" x14ac:dyDescent="0.25">
      <c r="A32" s="10" t="s">
        <v>34</v>
      </c>
      <c r="B32" s="11" t="s">
        <v>312</v>
      </c>
      <c r="C32" s="11" t="str">
        <f t="shared" si="0"/>
        <v>10000m sp. ėj. v</v>
      </c>
      <c r="D32" s="11" t="str">
        <f t="shared" si="1"/>
        <v>10000m sp. ėjimas berniukams</v>
      </c>
      <c r="E32" s="11" t="s">
        <v>313</v>
      </c>
      <c r="F32" s="11" t="str">
        <f t="shared" si="2"/>
        <v>berniukams</v>
      </c>
      <c r="G32" s="10">
        <f t="shared" si="3"/>
        <v>0</v>
      </c>
      <c r="I32" s="10">
        <v>23</v>
      </c>
      <c r="J32" s="2">
        <v>1.5972222222222301E-2</v>
      </c>
    </row>
    <row r="33" spans="1:10" x14ac:dyDescent="0.25">
      <c r="A33" s="10" t="s">
        <v>55</v>
      </c>
      <c r="B33" s="11" t="s">
        <v>360</v>
      </c>
      <c r="C33" s="11" t="str">
        <f t="shared" si="0"/>
        <v>5000m sp. ėj. m</v>
      </c>
      <c r="D33" s="11" t="str">
        <f t="shared" si="1"/>
        <v>5000m sp. ėjimas mergaitėms</v>
      </c>
      <c r="E33" s="11" t="s">
        <v>361</v>
      </c>
      <c r="F33" s="11" t="str">
        <f t="shared" si="2"/>
        <v>mergaitėms</v>
      </c>
      <c r="G33" s="10">
        <f t="shared" si="3"/>
        <v>1</v>
      </c>
      <c r="I33" s="10">
        <v>24</v>
      </c>
      <c r="J33" s="2">
        <v>1.6666666666666798E-2</v>
      </c>
    </row>
    <row r="34" spans="1:10" x14ac:dyDescent="0.25">
      <c r="A34" s="10" t="s">
        <v>55</v>
      </c>
      <c r="B34" s="11" t="s">
        <v>297</v>
      </c>
      <c r="C34" s="11" t="str">
        <f t="shared" si="0"/>
        <v>1500m klb m</v>
      </c>
      <c r="D34" s="11" t="str">
        <f t="shared" si="1"/>
        <v>1500m kl. bėgimas mergaitėms</v>
      </c>
      <c r="E34" s="11" t="s">
        <v>298</v>
      </c>
      <c r="F34" s="11" t="str">
        <f t="shared" si="2"/>
        <v>mergaitėms</v>
      </c>
      <c r="G34" s="10">
        <f t="shared" si="3"/>
        <v>1</v>
      </c>
      <c r="I34" s="10">
        <v>25</v>
      </c>
      <c r="J34" s="2">
        <v>1.7361111111111299E-2</v>
      </c>
    </row>
    <row r="35" spans="1:10" x14ac:dyDescent="0.25">
      <c r="A35" s="10" t="s">
        <v>34</v>
      </c>
      <c r="B35" s="11" t="s">
        <v>23</v>
      </c>
      <c r="C35" s="11" t="str">
        <f t="shared" si="0"/>
        <v>60m bb v</v>
      </c>
      <c r="D35" s="11" t="str">
        <f t="shared" si="1"/>
        <v>60m barj. bėgimas berniukams</v>
      </c>
      <c r="E35" s="11" t="s">
        <v>329</v>
      </c>
      <c r="F35" s="11" t="str">
        <f t="shared" si="2"/>
        <v>berniukams</v>
      </c>
      <c r="G35" s="10">
        <f t="shared" si="3"/>
        <v>0</v>
      </c>
      <c r="I35" s="10">
        <v>26</v>
      </c>
      <c r="J35" s="2">
        <v>1.80555555555558E-2</v>
      </c>
    </row>
    <row r="36" spans="1:10" x14ac:dyDescent="0.25">
      <c r="A36" s="10" t="s">
        <v>55</v>
      </c>
      <c r="B36" s="11" t="s">
        <v>14</v>
      </c>
      <c r="C36" s="11" t="str">
        <f t="shared" si="0"/>
        <v>kartis m</v>
      </c>
      <c r="D36" s="11" t="str">
        <f t="shared" si="1"/>
        <v>Šuolis su kartimi mergaitėms</v>
      </c>
      <c r="E36" s="11" t="s">
        <v>290</v>
      </c>
      <c r="F36" s="11" t="str">
        <f t="shared" si="2"/>
        <v>mergaitėms</v>
      </c>
      <c r="G36" s="10">
        <f t="shared" si="3"/>
        <v>1</v>
      </c>
      <c r="I36" s="10">
        <v>27</v>
      </c>
      <c r="J36" s="2">
        <v>1.8750000000000301E-2</v>
      </c>
    </row>
    <row r="37" spans="1:10" x14ac:dyDescent="0.25">
      <c r="A37" s="10" t="s">
        <v>55</v>
      </c>
      <c r="B37" s="11" t="s">
        <v>17</v>
      </c>
      <c r="C37" s="11" t="str">
        <f t="shared" si="0"/>
        <v>tolis m</v>
      </c>
      <c r="D37" s="11" t="str">
        <f t="shared" si="1"/>
        <v>Šuolis į tolį mergaitėms</v>
      </c>
      <c r="E37" s="11" t="s">
        <v>285</v>
      </c>
      <c r="F37" s="11" t="str">
        <f t="shared" si="2"/>
        <v>mergaitėms</v>
      </c>
      <c r="G37" s="10">
        <f t="shared" si="3"/>
        <v>1</v>
      </c>
      <c r="I37" s="10">
        <v>28</v>
      </c>
      <c r="J37" s="2">
        <v>1.9444444444444799E-2</v>
      </c>
    </row>
    <row r="38" spans="1:10" x14ac:dyDescent="0.25">
      <c r="A38" s="10" t="s">
        <v>55</v>
      </c>
      <c r="B38" s="11" t="s">
        <v>16</v>
      </c>
      <c r="C38" s="11" t="str">
        <f t="shared" si="0"/>
        <v>aukštis m</v>
      </c>
      <c r="D38" s="11" t="str">
        <f t="shared" si="1"/>
        <v>Šuolis į aukštį mergaitėms</v>
      </c>
      <c r="E38" s="11" t="s">
        <v>278</v>
      </c>
      <c r="F38" s="11" t="str">
        <f t="shared" si="2"/>
        <v>mergaitėms</v>
      </c>
      <c r="G38" s="10">
        <f t="shared" si="3"/>
        <v>1</v>
      </c>
      <c r="I38" s="10">
        <v>29</v>
      </c>
      <c r="J38" s="2">
        <v>2.01388888888893E-2</v>
      </c>
    </row>
    <row r="39" spans="1:10" x14ac:dyDescent="0.25">
      <c r="A39" s="10" t="s">
        <v>55</v>
      </c>
      <c r="B39" s="11" t="s">
        <v>20</v>
      </c>
      <c r="C39" s="11" t="str">
        <f t="shared" si="0"/>
        <v>rut3kg m</v>
      </c>
      <c r="D39" s="11" t="str">
        <f t="shared" si="1"/>
        <v>Rutulio (3 kg) stūmimas mergaitėms</v>
      </c>
      <c r="E39" s="11" t="s">
        <v>341</v>
      </c>
      <c r="F39" s="11" t="str">
        <f t="shared" si="2"/>
        <v>mergaitėms</v>
      </c>
      <c r="G39" s="10">
        <f t="shared" si="3"/>
        <v>1</v>
      </c>
      <c r="I39" s="10">
        <v>30</v>
      </c>
      <c r="J39" s="2">
        <v>2.0833333333333801E-2</v>
      </c>
    </row>
    <row r="40" spans="1:10" x14ac:dyDescent="0.25">
      <c r="A40" s="10" t="s">
        <v>55</v>
      </c>
      <c r="B40" s="11" t="s">
        <v>1</v>
      </c>
      <c r="C40" s="11" t="str">
        <f t="shared" si="0"/>
        <v>triš m</v>
      </c>
      <c r="D40" s="11" t="str">
        <f t="shared" si="1"/>
        <v>Trišuolis mergaitėms</v>
      </c>
      <c r="E40" s="11" t="s">
        <v>364</v>
      </c>
      <c r="F40" s="11" t="str">
        <f t="shared" si="2"/>
        <v>mergaitėms</v>
      </c>
      <c r="G40" s="10">
        <f t="shared" si="3"/>
        <v>1</v>
      </c>
      <c r="I40" s="10">
        <v>31</v>
      </c>
      <c r="J40" s="2">
        <v>2.1527777777778302E-2</v>
      </c>
    </row>
    <row r="41" spans="1:10" x14ac:dyDescent="0.25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str">
        <f t="shared" ref="D41:D69" si="5">CONCATENATE(E41," ",F41)</f>
        <v>60m bėgimas mergaitėms</v>
      </c>
      <c r="E41" s="11" t="s">
        <v>300</v>
      </c>
      <c r="F41" s="11" t="str">
        <f t="shared" ref="F41:F69" si="6">IF(ISBLANK(A41)," ",IF(G41=1,$F$8,$F$7))</f>
        <v>mergaitėms</v>
      </c>
      <c r="G41" s="10">
        <f t="shared" ref="G41:G69" si="7">IF(ISBLANK(A41)," ",VLOOKUP(A41,gend,2,FALSE))</f>
        <v>1</v>
      </c>
      <c r="I41" s="10">
        <v>32</v>
      </c>
      <c r="J41" s="2">
        <v>2.2222222222222799E-2</v>
      </c>
    </row>
    <row r="42" spans="1:10" x14ac:dyDescent="0.25">
      <c r="A42" s="10" t="s">
        <v>55</v>
      </c>
      <c r="B42" s="11" t="s">
        <v>4</v>
      </c>
      <c r="C42" s="11" t="str">
        <f t="shared" si="4"/>
        <v>300m m</v>
      </c>
      <c r="D42" s="11" t="str">
        <f t="shared" si="5"/>
        <v>300m bėgimas mergaitėms</v>
      </c>
      <c r="E42" s="11" t="s">
        <v>357</v>
      </c>
      <c r="F42" s="11" t="str">
        <f t="shared" si="6"/>
        <v>mergaitėms</v>
      </c>
      <c r="G42" s="10">
        <f t="shared" si="7"/>
        <v>1</v>
      </c>
      <c r="I42" s="10">
        <v>33</v>
      </c>
      <c r="J42" s="2">
        <v>2.29166666666673E-2</v>
      </c>
    </row>
    <row r="43" spans="1:10" x14ac:dyDescent="0.25">
      <c r="A43" s="10" t="s">
        <v>55</v>
      </c>
      <c r="B43" s="11" t="s">
        <v>7</v>
      </c>
      <c r="C43" s="11" t="str">
        <f t="shared" si="4"/>
        <v>200m m</v>
      </c>
      <c r="D43" s="11" t="str">
        <f t="shared" si="5"/>
        <v>200m bėgimas mergaitėms</v>
      </c>
      <c r="E43" s="11" t="s">
        <v>292</v>
      </c>
      <c r="F43" s="11" t="str">
        <f t="shared" si="6"/>
        <v>mergaitėms</v>
      </c>
      <c r="G43" s="10">
        <f t="shared" si="7"/>
        <v>1</v>
      </c>
      <c r="I43" s="10">
        <v>34</v>
      </c>
      <c r="J43" s="2">
        <v>2.3611111111111801E-2</v>
      </c>
    </row>
    <row r="44" spans="1:10" x14ac:dyDescent="0.25">
      <c r="A44" s="10" t="s">
        <v>55</v>
      </c>
      <c r="B44" s="11" t="s">
        <v>18</v>
      </c>
      <c r="C44" s="11" t="str">
        <f t="shared" si="4"/>
        <v>600m m</v>
      </c>
      <c r="D44" s="11" t="str">
        <f t="shared" si="5"/>
        <v>600m bėgimas mergaitėms</v>
      </c>
      <c r="E44" s="11" t="s">
        <v>353</v>
      </c>
      <c r="F44" s="11" t="str">
        <f t="shared" si="6"/>
        <v>mergaitėms</v>
      </c>
      <c r="G44" s="10">
        <f t="shared" si="7"/>
        <v>1</v>
      </c>
      <c r="I44" s="10">
        <v>35</v>
      </c>
      <c r="J44" s="2">
        <v>2.4305555555556298E-2</v>
      </c>
    </row>
    <row r="45" spans="1:10" x14ac:dyDescent="0.25">
      <c r="A45" s="10" t="s">
        <v>55</v>
      </c>
      <c r="B45" s="11" t="s">
        <v>15</v>
      </c>
      <c r="C45" s="11" t="str">
        <f t="shared" si="4"/>
        <v>800m m</v>
      </c>
      <c r="D45" s="11" t="str">
        <f t="shared" si="5"/>
        <v>800m bėgimas mergaitėms</v>
      </c>
      <c r="E45" s="11" t="s">
        <v>280</v>
      </c>
      <c r="F45" s="11" t="str">
        <f t="shared" si="6"/>
        <v>mergaitėms</v>
      </c>
      <c r="G45" s="10">
        <f t="shared" si="7"/>
        <v>1</v>
      </c>
      <c r="I45" s="10">
        <v>36</v>
      </c>
      <c r="J45" s="2">
        <v>2.5000000000000799E-2</v>
      </c>
    </row>
    <row r="46" spans="1:10" x14ac:dyDescent="0.25">
      <c r="A46" s="10" t="s">
        <v>55</v>
      </c>
      <c r="B46" s="11" t="s">
        <v>21</v>
      </c>
      <c r="C46" s="11" t="str">
        <f t="shared" si="4"/>
        <v>1000m m</v>
      </c>
      <c r="D46" s="11" t="str">
        <f t="shared" si="5"/>
        <v>1000m bėgimas mergaitėms</v>
      </c>
      <c r="E46" s="11" t="s">
        <v>343</v>
      </c>
      <c r="F46" s="11" t="str">
        <f t="shared" si="6"/>
        <v>mergaitėms</v>
      </c>
      <c r="G46" s="10">
        <f t="shared" si="7"/>
        <v>1</v>
      </c>
      <c r="I46" s="10">
        <v>37</v>
      </c>
      <c r="J46" s="2">
        <v>2.56944444444453E-2</v>
      </c>
    </row>
    <row r="47" spans="1:10" x14ac:dyDescent="0.25">
      <c r="A47" s="10" t="s">
        <v>55</v>
      </c>
      <c r="B47" s="11" t="s">
        <v>283</v>
      </c>
      <c r="C47" s="11" t="str">
        <f t="shared" si="4"/>
        <v>1500m m</v>
      </c>
      <c r="D47" s="11" t="str">
        <f t="shared" si="5"/>
        <v>1500m bėgimas mergaitėms</v>
      </c>
      <c r="E47" s="11" t="s">
        <v>295</v>
      </c>
      <c r="F47" s="11" t="str">
        <f t="shared" si="6"/>
        <v>mergaitėms</v>
      </c>
      <c r="G47" s="10">
        <f t="shared" si="7"/>
        <v>1</v>
      </c>
      <c r="I47" s="10">
        <v>38</v>
      </c>
      <c r="J47" s="2">
        <v>2.6388888888889801E-2</v>
      </c>
    </row>
    <row r="48" spans="1:10" x14ac:dyDescent="0.25">
      <c r="A48" s="10" t="s">
        <v>55</v>
      </c>
      <c r="B48" s="11" t="s">
        <v>23</v>
      </c>
      <c r="C48" s="11" t="str">
        <f t="shared" si="4"/>
        <v>60m bb m</v>
      </c>
      <c r="D48" s="11" t="str">
        <f t="shared" si="5"/>
        <v>60m barj. bėgimas mergaitėms</v>
      </c>
      <c r="E48" s="11" t="s">
        <v>329</v>
      </c>
      <c r="F48" s="11" t="str">
        <f t="shared" si="6"/>
        <v>mergaitėms</v>
      </c>
      <c r="G48" s="10">
        <f t="shared" si="7"/>
        <v>1</v>
      </c>
      <c r="I48" s="10">
        <v>39</v>
      </c>
      <c r="J48" s="2">
        <v>2.7083333333334299E-2</v>
      </c>
    </row>
    <row r="49" spans="1:10" x14ac:dyDescent="0.25">
      <c r="A49" s="10" t="s">
        <v>55</v>
      </c>
      <c r="B49" s="11" t="s">
        <v>22</v>
      </c>
      <c r="C49" s="11" t="str">
        <f t="shared" si="4"/>
        <v>3000m m</v>
      </c>
      <c r="D49" s="11" t="str">
        <f t="shared" si="5"/>
        <v>3000m bėgimas mergaitėms</v>
      </c>
      <c r="E49" s="11" t="s">
        <v>286</v>
      </c>
      <c r="F49" s="11" t="str">
        <f t="shared" si="6"/>
        <v>mergaitėms</v>
      </c>
      <c r="G49" s="10">
        <f t="shared" si="7"/>
        <v>1</v>
      </c>
      <c r="I49" s="10">
        <v>40</v>
      </c>
      <c r="J49" s="2">
        <v>2.77777777777788E-2</v>
      </c>
    </row>
    <row r="50" spans="1:10" x14ac:dyDescent="0.25">
      <c r="A50" s="10" t="s">
        <v>55</v>
      </c>
      <c r="B50" s="11" t="s">
        <v>328</v>
      </c>
      <c r="C50" s="11" t="str">
        <f t="shared" si="4"/>
        <v xml:space="preserve"> 60m bb m</v>
      </c>
      <c r="D50" s="11" t="str">
        <f t="shared" si="5"/>
        <v>60m barj. bėgimas mergaitėms</v>
      </c>
      <c r="E50" s="11" t="s">
        <v>329</v>
      </c>
      <c r="F50" s="11" t="str">
        <f t="shared" si="6"/>
        <v>mergaitėms</v>
      </c>
      <c r="G50" s="10">
        <f t="shared" si="7"/>
        <v>1</v>
      </c>
      <c r="I50" s="10">
        <v>41</v>
      </c>
      <c r="J50" s="2">
        <v>2.8472222222223301E-2</v>
      </c>
    </row>
    <row r="51" spans="1:10" x14ac:dyDescent="0.25">
      <c r="A51" s="10" t="s">
        <v>55</v>
      </c>
      <c r="B51" s="11" t="s">
        <v>388</v>
      </c>
      <c r="C51" s="11" t="str">
        <f t="shared" si="4"/>
        <v xml:space="preserve"> 800m m</v>
      </c>
      <c r="D51" s="11" t="str">
        <f t="shared" si="5"/>
        <v>800m bėgimas mergaitėms</v>
      </c>
      <c r="E51" s="11" t="s">
        <v>280</v>
      </c>
      <c r="F51" s="11" t="str">
        <f t="shared" si="6"/>
        <v>mergaitėms</v>
      </c>
      <c r="G51" s="10">
        <f t="shared" si="7"/>
        <v>1</v>
      </c>
      <c r="I51" s="10">
        <v>42</v>
      </c>
      <c r="J51" s="2">
        <v>2.9166666666667802E-2</v>
      </c>
    </row>
    <row r="52" spans="1:10" x14ac:dyDescent="0.25">
      <c r="A52" s="10" t="s">
        <v>34</v>
      </c>
      <c r="B52" s="11" t="s">
        <v>342</v>
      </c>
      <c r="C52" s="11" t="str">
        <f t="shared" si="4"/>
        <v xml:space="preserve"> 1000m v</v>
      </c>
      <c r="D52" s="11" t="str">
        <f t="shared" si="5"/>
        <v>1000m bėgimas berniukams</v>
      </c>
      <c r="E52" s="11" t="s">
        <v>343</v>
      </c>
      <c r="F52" s="11" t="str">
        <f t="shared" si="6"/>
        <v>berniukams</v>
      </c>
      <c r="G52" s="10">
        <f t="shared" si="7"/>
        <v>0</v>
      </c>
      <c r="I52" s="10">
        <v>43</v>
      </c>
      <c r="J52" s="2">
        <v>2.9861111111112299E-2</v>
      </c>
    </row>
    <row r="53" spans="1:10" x14ac:dyDescent="0.25">
      <c r="A53" s="10" t="s">
        <v>34</v>
      </c>
      <c r="B53" s="11" t="s">
        <v>382</v>
      </c>
      <c r="C53" s="11" t="str">
        <f t="shared" si="4"/>
        <v xml:space="preserve"> 60m v</v>
      </c>
      <c r="D53" s="11" t="str">
        <f t="shared" si="5"/>
        <v>60m bėgimas berniukams</v>
      </c>
      <c r="E53" s="11" t="s">
        <v>300</v>
      </c>
      <c r="F53" s="11" t="str">
        <f t="shared" si="6"/>
        <v>berniukams</v>
      </c>
      <c r="G53" s="10">
        <f t="shared" si="7"/>
        <v>0</v>
      </c>
      <c r="I53" s="10">
        <v>44</v>
      </c>
      <c r="J53" s="2">
        <v>3.05555555555568E-2</v>
      </c>
    </row>
    <row r="54" spans="1:10" x14ac:dyDescent="0.25">
      <c r="A54" s="10" t="s">
        <v>34</v>
      </c>
      <c r="B54" s="11" t="s">
        <v>328</v>
      </c>
      <c r="C54" s="11" t="str">
        <f t="shared" si="4"/>
        <v xml:space="preserve"> 60m bb v</v>
      </c>
      <c r="D54" s="11" t="str">
        <f t="shared" si="5"/>
        <v>60m barj. bėgimas berniukams</v>
      </c>
      <c r="E54" s="11" t="s">
        <v>329</v>
      </c>
      <c r="F54" s="11" t="str">
        <f t="shared" si="6"/>
        <v>berniukams</v>
      </c>
      <c r="G54" s="10">
        <f t="shared" si="7"/>
        <v>0</v>
      </c>
      <c r="I54" s="10">
        <v>45</v>
      </c>
      <c r="J54" s="2">
        <v>3.1250000000001298E-2</v>
      </c>
    </row>
    <row r="55" spans="1:10" x14ac:dyDescent="0.25">
      <c r="A55" s="10" t="s">
        <v>55</v>
      </c>
      <c r="B55" s="11" t="s">
        <v>13</v>
      </c>
      <c r="C55" s="11" t="str">
        <f t="shared" si="4"/>
        <v>60m bb.76 m</v>
      </c>
      <c r="D55" s="11" t="str">
        <f t="shared" si="5"/>
        <v>60m barj. bėgimas (0.76 - 7.50) mergaitėms</v>
      </c>
      <c r="E55" s="11" t="s">
        <v>317</v>
      </c>
      <c r="F55" s="11" t="str">
        <f t="shared" si="6"/>
        <v>mergaitėms</v>
      </c>
      <c r="G55" s="10">
        <f t="shared" si="7"/>
        <v>1</v>
      </c>
      <c r="I55" s="10">
        <v>46</v>
      </c>
      <c r="J55" s="2">
        <v>3.1944444444445802E-2</v>
      </c>
    </row>
    <row r="56" spans="1:10" x14ac:dyDescent="0.25">
      <c r="A56" s="10" t="s">
        <v>34</v>
      </c>
      <c r="B56" s="11" t="s">
        <v>13</v>
      </c>
      <c r="C56" s="11" t="str">
        <f t="shared" si="4"/>
        <v>60m bb.76 v</v>
      </c>
      <c r="D56" s="11" t="str">
        <f t="shared" si="5"/>
        <v>60m barj. bėgimas (0.76 - 7.50) berniukams</v>
      </c>
      <c r="E56" s="11" t="s">
        <v>317</v>
      </c>
      <c r="F56" s="11" t="str">
        <f t="shared" si="6"/>
        <v>berniukams</v>
      </c>
      <c r="G56" s="10">
        <f t="shared" si="7"/>
        <v>0</v>
      </c>
      <c r="I56" s="10">
        <v>47</v>
      </c>
      <c r="J56" s="2">
        <v>3.2638888888890299E-2</v>
      </c>
    </row>
    <row r="57" spans="1:10" x14ac:dyDescent="0.25">
      <c r="A57" s="10" t="s">
        <v>34</v>
      </c>
      <c r="B57" s="11" t="s">
        <v>365</v>
      </c>
      <c r="C57" s="11" t="str">
        <f t="shared" si="4"/>
        <v>60m bb.84 v</v>
      </c>
      <c r="D57" s="11" t="str">
        <f t="shared" si="5"/>
        <v xml:space="preserve"> berniukams</v>
      </c>
      <c r="F57" s="11" t="str">
        <f t="shared" si="6"/>
        <v>berniukams</v>
      </c>
      <c r="G57" s="10">
        <f t="shared" si="7"/>
        <v>0</v>
      </c>
      <c r="I57" s="10">
        <v>48</v>
      </c>
      <c r="J57" s="2">
        <v>3.3333333333334797E-2</v>
      </c>
    </row>
    <row r="58" spans="1:10" x14ac:dyDescent="0.25">
      <c r="A58" s="10" t="s">
        <v>34</v>
      </c>
      <c r="B58" s="11" t="s">
        <v>301</v>
      </c>
      <c r="C58" s="11" t="str">
        <f t="shared" si="4"/>
        <v>60m bb.914 v</v>
      </c>
      <c r="D58" s="11" t="str">
        <f t="shared" si="5"/>
        <v xml:space="preserve"> berniukams</v>
      </c>
      <c r="F58" s="11" t="str">
        <f t="shared" si="6"/>
        <v>berniukams</v>
      </c>
      <c r="G58" s="10">
        <f t="shared" si="7"/>
        <v>0</v>
      </c>
      <c r="I58" s="10">
        <v>49</v>
      </c>
      <c r="J58" s="2">
        <v>3.4027777777779301E-2</v>
      </c>
    </row>
    <row r="59" spans="1:10" x14ac:dyDescent="0.25">
      <c r="A59" s="10" t="s">
        <v>34</v>
      </c>
      <c r="B59" s="11" t="s">
        <v>24</v>
      </c>
      <c r="C59" s="11" t="str">
        <f t="shared" si="4"/>
        <v>60m bb.99 v</v>
      </c>
      <c r="D59" s="11" t="str">
        <f t="shared" si="5"/>
        <v>60 m barj. (0.99) bėgimas berniukams</v>
      </c>
      <c r="E59" s="11" t="s">
        <v>358</v>
      </c>
      <c r="F59" s="11" t="str">
        <f t="shared" si="6"/>
        <v>berniukams</v>
      </c>
      <c r="G59" s="10">
        <f t="shared" si="7"/>
        <v>0</v>
      </c>
      <c r="I59" s="10">
        <v>50</v>
      </c>
      <c r="J59" s="2">
        <v>3.4722222222223799E-2</v>
      </c>
    </row>
    <row r="60" spans="1:10" x14ac:dyDescent="0.25">
      <c r="A60" s="10" t="s">
        <v>34</v>
      </c>
      <c r="B60" s="11" t="s">
        <v>293</v>
      </c>
      <c r="C60" s="11" t="str">
        <f t="shared" si="4"/>
        <v xml:space="preserve"> aukštis v</v>
      </c>
      <c r="D60" s="11" t="str">
        <f t="shared" si="5"/>
        <v>Šuolis į aukštį berniukams</v>
      </c>
      <c r="E60" s="11" t="s">
        <v>278</v>
      </c>
      <c r="F60" s="11" t="str">
        <f t="shared" si="6"/>
        <v>berniukams</v>
      </c>
      <c r="G60" s="10">
        <f t="shared" si="7"/>
        <v>0</v>
      </c>
      <c r="I60" s="10">
        <v>51</v>
      </c>
      <c r="J60" s="2">
        <v>3.5416666666668303E-2</v>
      </c>
    </row>
    <row r="61" spans="1:10" x14ac:dyDescent="0.25">
      <c r="A61" s="10" t="s">
        <v>34</v>
      </c>
      <c r="B61" s="11" t="s">
        <v>338</v>
      </c>
      <c r="C61" s="11" t="str">
        <f t="shared" si="4"/>
        <v xml:space="preserve"> tolis v</v>
      </c>
      <c r="D61" s="11" t="str">
        <f t="shared" si="5"/>
        <v>Šuolis į tolį berniukams</v>
      </c>
      <c r="E61" s="11" t="s">
        <v>285</v>
      </c>
      <c r="F61" s="11" t="str">
        <f t="shared" si="6"/>
        <v>berniukams</v>
      </c>
      <c r="G61" s="10">
        <f t="shared" si="7"/>
        <v>0</v>
      </c>
      <c r="I61" s="10">
        <v>52</v>
      </c>
      <c r="J61" s="2">
        <v>3.6111111111112801E-2</v>
      </c>
    </row>
    <row r="62" spans="1:10" x14ac:dyDescent="0.25">
      <c r="A62" s="10" t="s">
        <v>34</v>
      </c>
      <c r="B62" s="11" t="s">
        <v>281</v>
      </c>
      <c r="C62" s="11" t="str">
        <f t="shared" si="4"/>
        <v xml:space="preserve"> rut v</v>
      </c>
      <c r="D62" s="11" t="str">
        <f t="shared" si="5"/>
        <v>Rutulio stūmimas berniukams</v>
      </c>
      <c r="E62" s="11" t="s">
        <v>282</v>
      </c>
      <c r="F62" s="11" t="str">
        <f t="shared" si="6"/>
        <v>berniukams</v>
      </c>
      <c r="G62" s="10">
        <f t="shared" si="7"/>
        <v>0</v>
      </c>
      <c r="I62" s="10">
        <v>53</v>
      </c>
      <c r="J62" s="2">
        <v>3.6805555555557298E-2</v>
      </c>
    </row>
    <row r="63" spans="1:10" x14ac:dyDescent="0.25">
      <c r="A63" s="10" t="s">
        <v>34</v>
      </c>
      <c r="B63" s="11" t="s">
        <v>348</v>
      </c>
      <c r="C63" s="11" t="str">
        <f t="shared" si="4"/>
        <v xml:space="preserve"> kartis v</v>
      </c>
      <c r="D63" s="11" t="str">
        <f t="shared" si="5"/>
        <v>Šuolis su kartimi berniukams</v>
      </c>
      <c r="E63" s="11" t="s">
        <v>290</v>
      </c>
      <c r="F63" s="11" t="str">
        <f t="shared" si="6"/>
        <v>berniukams</v>
      </c>
      <c r="G63" s="10">
        <f t="shared" si="7"/>
        <v>0</v>
      </c>
      <c r="I63" s="10">
        <v>54</v>
      </c>
      <c r="J63" s="2">
        <v>3.7500000000001803E-2</v>
      </c>
    </row>
    <row r="64" spans="1:10" x14ac:dyDescent="0.25">
      <c r="A64" s="10" t="s">
        <v>55</v>
      </c>
      <c r="B64" s="11" t="s">
        <v>281</v>
      </c>
      <c r="C64" s="11" t="str">
        <f t="shared" si="4"/>
        <v xml:space="preserve"> rut m</v>
      </c>
      <c r="D64" s="11" t="str">
        <f t="shared" si="5"/>
        <v>Rutulio stūmimas mergaitėms</v>
      </c>
      <c r="E64" s="11" t="s">
        <v>282</v>
      </c>
      <c r="F64" s="11" t="str">
        <f t="shared" si="6"/>
        <v>mergaitėms</v>
      </c>
      <c r="G64" s="10">
        <f t="shared" si="7"/>
        <v>1</v>
      </c>
      <c r="I64" s="10">
        <v>55</v>
      </c>
      <c r="J64" s="2">
        <v>3.81944444444463E-2</v>
      </c>
    </row>
    <row r="65" spans="1:10" x14ac:dyDescent="0.25">
      <c r="A65" s="10" t="s">
        <v>55</v>
      </c>
      <c r="B65" s="11" t="s">
        <v>338</v>
      </c>
      <c r="C65" s="11" t="str">
        <f t="shared" si="4"/>
        <v xml:space="preserve"> tolis m</v>
      </c>
      <c r="D65" s="11" t="str">
        <f t="shared" si="5"/>
        <v>Šuolis į tolį mergaitėms</v>
      </c>
      <c r="E65" s="11" t="s">
        <v>285</v>
      </c>
      <c r="F65" s="11" t="str">
        <f t="shared" si="6"/>
        <v>mergaitėms</v>
      </c>
      <c r="G65" s="10">
        <f t="shared" si="7"/>
        <v>1</v>
      </c>
      <c r="I65" s="10">
        <v>56</v>
      </c>
      <c r="J65" s="2">
        <v>3.8888888888890798E-2</v>
      </c>
    </row>
    <row r="66" spans="1:10" x14ac:dyDescent="0.25">
      <c r="A66" s="10" t="s">
        <v>55</v>
      </c>
      <c r="B66" s="11" t="s">
        <v>293</v>
      </c>
      <c r="C66" s="11" t="str">
        <f t="shared" si="4"/>
        <v xml:space="preserve"> aukštis m</v>
      </c>
      <c r="D66" s="11" t="str">
        <f t="shared" si="5"/>
        <v>Šuolis į aukštį mergaitėms</v>
      </c>
      <c r="E66" s="11" t="s">
        <v>278</v>
      </c>
      <c r="F66" s="11" t="str">
        <f t="shared" si="6"/>
        <v>mergaitėms</v>
      </c>
      <c r="G66" s="10">
        <f t="shared" si="7"/>
        <v>1</v>
      </c>
      <c r="I66" s="10">
        <v>57</v>
      </c>
      <c r="J66" s="2">
        <v>3.9583333333335302E-2</v>
      </c>
    </row>
    <row r="67" spans="1:10" x14ac:dyDescent="0.25">
      <c r="A67" s="10" t="s">
        <v>34</v>
      </c>
      <c r="B67" s="11" t="s">
        <v>325</v>
      </c>
      <c r="C67" s="11" t="str">
        <f t="shared" si="4"/>
        <v xml:space="preserve"> 60m bb.99 v</v>
      </c>
      <c r="D67" s="11" t="str">
        <f t="shared" si="5"/>
        <v>60m barj. (0.99) bėgimas berniukams</v>
      </c>
      <c r="E67" s="11" t="s">
        <v>326</v>
      </c>
      <c r="F67" s="11" t="str">
        <f t="shared" si="6"/>
        <v>berniukams</v>
      </c>
      <c r="G67" s="10">
        <f t="shared" si="7"/>
        <v>0</v>
      </c>
      <c r="I67" s="10">
        <v>58</v>
      </c>
      <c r="J67" s="2">
        <v>4.02777777777798E-2</v>
      </c>
    </row>
    <row r="68" spans="1:10" x14ac:dyDescent="0.25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 x14ac:dyDescent="0.25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 x14ac:dyDescent="0.25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 x14ac:dyDescent="0.25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 x14ac:dyDescent="0.25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 x14ac:dyDescent="0.25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 x14ac:dyDescent="0.25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 x14ac:dyDescent="0.25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 x14ac:dyDescent="0.25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 x14ac:dyDescent="0.25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 x14ac:dyDescent="0.25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 x14ac:dyDescent="0.25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 x14ac:dyDescent="0.25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 x14ac:dyDescent="0.25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 x14ac:dyDescent="0.25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 x14ac:dyDescent="0.25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 x14ac:dyDescent="0.25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 x14ac:dyDescent="0.25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 x14ac:dyDescent="0.25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 x14ac:dyDescent="0.25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 x14ac:dyDescent="0.25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 x14ac:dyDescent="0.25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 x14ac:dyDescent="0.25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 x14ac:dyDescent="0.25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 x14ac:dyDescent="0.25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 x14ac:dyDescent="0.25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 x14ac:dyDescent="0.25">
      <c r="I94" s="10">
        <v>85</v>
      </c>
      <c r="J94" s="2">
        <v>5.9027777777781301E-2</v>
      </c>
    </row>
    <row r="107" spans="2:3" x14ac:dyDescent="0.25">
      <c r="B107" s="11" t="s">
        <v>23</v>
      </c>
      <c r="C107" s="2">
        <v>3.4722222222222199E-3</v>
      </c>
    </row>
    <row r="108" spans="2:3" x14ac:dyDescent="0.25">
      <c r="B108" s="11" t="s">
        <v>5</v>
      </c>
      <c r="C108" s="2">
        <v>2.0833333333333298E-3</v>
      </c>
    </row>
    <row r="109" spans="2:3" x14ac:dyDescent="0.25">
      <c r="B109" s="11" t="s">
        <v>7</v>
      </c>
      <c r="C109" s="2">
        <v>2.0833333333333298E-3</v>
      </c>
    </row>
    <row r="110" spans="2:3" x14ac:dyDescent="0.25">
      <c r="B110" s="11" t="s">
        <v>4</v>
      </c>
      <c r="C110" s="2">
        <v>2.7777777777777801E-3</v>
      </c>
    </row>
    <row r="111" spans="2:3" x14ac:dyDescent="0.25">
      <c r="B111" s="11" t="s">
        <v>302</v>
      </c>
      <c r="C111" s="2">
        <v>2.7777777777777801E-3</v>
      </c>
    </row>
    <row r="112" spans="2:3" x14ac:dyDescent="0.25">
      <c r="B112" s="11" t="s">
        <v>18</v>
      </c>
      <c r="C112" s="2">
        <v>3.4722222222222199E-3</v>
      </c>
    </row>
    <row r="113" spans="2:3" x14ac:dyDescent="0.25">
      <c r="B113" s="11" t="s">
        <v>15</v>
      </c>
      <c r="C113" s="2">
        <v>4.1666666666666701E-3</v>
      </c>
    </row>
    <row r="114" spans="2:3" x14ac:dyDescent="0.25">
      <c r="B114" s="11" t="s">
        <v>21</v>
      </c>
      <c r="C114" s="2">
        <v>4.8611111111111103E-3</v>
      </c>
    </row>
    <row r="115" spans="2:3" x14ac:dyDescent="0.25">
      <c r="B115" s="11" t="s">
        <v>283</v>
      </c>
      <c r="C115" s="2">
        <v>5.5555555555555601E-3</v>
      </c>
    </row>
    <row r="116" spans="2:3" x14ac:dyDescent="0.25">
      <c r="B116" s="11" t="s">
        <v>336</v>
      </c>
      <c r="C116" s="2">
        <v>6.9444444444444397E-3</v>
      </c>
    </row>
    <row r="117" spans="2:3" x14ac:dyDescent="0.25">
      <c r="B117" s="11" t="s">
        <v>22</v>
      </c>
      <c r="C117" s="2">
        <v>1.0416666666666701E-2</v>
      </c>
    </row>
    <row r="118" spans="2:3" x14ac:dyDescent="0.25">
      <c r="B118" s="11" t="s">
        <v>323</v>
      </c>
      <c r="C118" s="2">
        <v>1.7361111111111101E-2</v>
      </c>
    </row>
    <row r="119" spans="2:3" x14ac:dyDescent="0.25">
      <c r="B119" s="11" t="s">
        <v>24</v>
      </c>
      <c r="C119" s="2">
        <v>3.4722222222222199E-3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O37"/>
  <sheetViews>
    <sheetView zoomScaleNormal="100" workbookViewId="0">
      <selection activeCell="M37" sqref="M37"/>
    </sheetView>
  </sheetViews>
  <sheetFormatPr defaultRowHeight="12.75" x14ac:dyDescent="0.2"/>
  <cols>
    <col min="1" max="1" width="5.7109375" style="226" customWidth="1"/>
    <col min="2" max="2" width="5.7109375" style="226" hidden="1" customWidth="1"/>
    <col min="3" max="3" width="21.7109375" style="226" customWidth="1"/>
    <col min="4" max="4" width="12.140625" style="228" customWidth="1"/>
    <col min="5" max="5" width="17.140625" style="241" customWidth="1"/>
    <col min="6" max="7" width="10.140625" style="230" customWidth="1"/>
    <col min="8" max="8" width="10.85546875" style="231" customWidth="1"/>
    <col min="9" max="16384" width="9.140625" style="226"/>
  </cols>
  <sheetData>
    <row r="1" spans="1:197" s="158" customFormat="1" ht="42" customHeight="1" x14ac:dyDescent="0.3">
      <c r="B1" s="736" t="s">
        <v>606</v>
      </c>
      <c r="C1" s="736"/>
      <c r="D1" s="736"/>
      <c r="E1" s="736"/>
      <c r="F1" s="736"/>
      <c r="G1" s="309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</row>
    <row r="2" spans="1:197" s="158" customFormat="1" ht="10.5" customHeight="1" x14ac:dyDescent="0.3">
      <c r="B2" s="155"/>
      <c r="C2" s="156"/>
      <c r="D2" s="154"/>
      <c r="E2" s="156"/>
      <c r="F2" s="205"/>
      <c r="G2" s="205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</row>
    <row r="3" spans="1:197" s="158" customFormat="1" ht="13.5" customHeight="1" x14ac:dyDescent="0.3">
      <c r="B3" s="155"/>
      <c r="C3" s="156"/>
      <c r="D3" s="154"/>
      <c r="E3" s="156"/>
      <c r="F3" s="205"/>
      <c r="G3" s="205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</row>
    <row r="4" spans="1:197" s="158" customFormat="1" ht="15.75" x14ac:dyDescent="0.25">
      <c r="B4" s="734">
        <v>43216</v>
      </c>
      <c r="C4" s="734"/>
      <c r="D4" s="159" t="s">
        <v>605</v>
      </c>
      <c r="E4" s="157"/>
      <c r="F4" s="205"/>
      <c r="G4" s="205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</row>
    <row r="5" spans="1:197" s="158" customFormat="1" ht="15.75" x14ac:dyDescent="0.25">
      <c r="A5" s="154"/>
      <c r="B5" s="734"/>
      <c r="C5" s="734"/>
      <c r="D5" s="225"/>
      <c r="E5" s="159"/>
      <c r="F5" s="157"/>
      <c r="G5" s="157"/>
      <c r="H5" s="154"/>
      <c r="I5" s="224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</row>
    <row r="7" spans="1:197" ht="15" customHeight="1" x14ac:dyDescent="0.25">
      <c r="C7" s="227" t="s">
        <v>643</v>
      </c>
      <c r="E7" s="229"/>
    </row>
    <row r="8" spans="1:197" ht="12" customHeight="1" x14ac:dyDescent="0.25">
      <c r="C8" s="232"/>
      <c r="E8" s="229"/>
    </row>
    <row r="9" spans="1:197" ht="13.5" thickBot="1" x14ac:dyDescent="0.25"/>
    <row r="10" spans="1:197" s="233" customFormat="1" ht="15.75" thickBot="1" x14ac:dyDescent="0.3">
      <c r="A10" s="658" t="s">
        <v>404</v>
      </c>
      <c r="B10" s="659" t="s">
        <v>592</v>
      </c>
      <c r="C10" s="660" t="s">
        <v>27</v>
      </c>
      <c r="D10" s="661" t="s">
        <v>593</v>
      </c>
      <c r="E10" s="662" t="s">
        <v>410</v>
      </c>
      <c r="F10" s="663" t="s">
        <v>594</v>
      </c>
      <c r="G10" s="664" t="s">
        <v>623</v>
      </c>
      <c r="H10" s="665" t="s">
        <v>591</v>
      </c>
    </row>
    <row r="11" spans="1:197" ht="15" customHeight="1" thickTop="1" x14ac:dyDescent="0.25">
      <c r="A11" s="755">
        <v>1</v>
      </c>
      <c r="B11" s="308">
        <v>109</v>
      </c>
      <c r="C11" s="708" t="s">
        <v>1237</v>
      </c>
      <c r="D11" s="703" t="s">
        <v>1240</v>
      </c>
      <c r="E11" s="752" t="s">
        <v>613</v>
      </c>
      <c r="F11" s="743" t="s">
        <v>1231</v>
      </c>
      <c r="G11" s="743" t="s">
        <v>637</v>
      </c>
      <c r="H11" s="746">
        <v>25</v>
      </c>
    </row>
    <row r="12" spans="1:197" ht="15" customHeight="1" x14ac:dyDescent="0.25">
      <c r="A12" s="755"/>
      <c r="B12" s="235">
        <v>112</v>
      </c>
      <c r="C12" s="677" t="s">
        <v>827</v>
      </c>
      <c r="D12" s="705" t="s">
        <v>828</v>
      </c>
      <c r="E12" s="752"/>
      <c r="F12" s="743"/>
      <c r="G12" s="743"/>
      <c r="H12" s="746"/>
    </row>
    <row r="13" spans="1:197" ht="15" customHeight="1" x14ac:dyDescent="0.25">
      <c r="A13" s="755"/>
      <c r="B13" s="235">
        <v>111</v>
      </c>
      <c r="C13" s="672" t="s">
        <v>831</v>
      </c>
      <c r="D13" s="706" t="s">
        <v>832</v>
      </c>
      <c r="E13" s="752"/>
      <c r="F13" s="743"/>
      <c r="G13" s="743"/>
      <c r="H13" s="746"/>
    </row>
    <row r="14" spans="1:197" ht="15" customHeight="1" thickBot="1" x14ac:dyDescent="0.25">
      <c r="A14" s="756"/>
      <c r="B14" s="236"/>
      <c r="C14" s="704" t="s">
        <v>825</v>
      </c>
      <c r="D14" s="707" t="s">
        <v>826</v>
      </c>
      <c r="E14" s="753"/>
      <c r="F14" s="744"/>
      <c r="G14" s="744"/>
      <c r="H14" s="747"/>
    </row>
    <row r="15" spans="1:197" ht="15" customHeight="1" x14ac:dyDescent="0.25">
      <c r="A15" s="754">
        <v>2</v>
      </c>
      <c r="B15" s="234">
        <v>109</v>
      </c>
      <c r="C15" s="702" t="s">
        <v>624</v>
      </c>
      <c r="D15" s="703">
        <v>1999</v>
      </c>
      <c r="E15" s="751" t="s">
        <v>612</v>
      </c>
      <c r="F15" s="757" t="s">
        <v>1232</v>
      </c>
      <c r="G15" s="743" t="s">
        <v>637</v>
      </c>
      <c r="H15" s="745">
        <v>22</v>
      </c>
    </row>
    <row r="16" spans="1:197" ht="15" customHeight="1" x14ac:dyDescent="0.2">
      <c r="A16" s="755"/>
      <c r="B16" s="235">
        <v>112</v>
      </c>
      <c r="C16" s="692" t="s">
        <v>875</v>
      </c>
      <c r="D16" s="694">
        <v>2002</v>
      </c>
      <c r="E16" s="752"/>
      <c r="F16" s="758"/>
      <c r="G16" s="743"/>
      <c r="H16" s="746"/>
    </row>
    <row r="17" spans="1:8" ht="15" customHeight="1" x14ac:dyDescent="0.25">
      <c r="A17" s="755"/>
      <c r="B17" s="235">
        <v>111</v>
      </c>
      <c r="C17" s="697" t="s">
        <v>1238</v>
      </c>
      <c r="D17" s="696" t="s">
        <v>1239</v>
      </c>
      <c r="E17" s="752"/>
      <c r="F17" s="758"/>
      <c r="G17" s="743"/>
      <c r="H17" s="746"/>
    </row>
    <row r="18" spans="1:8" ht="15" customHeight="1" thickBot="1" x14ac:dyDescent="0.3">
      <c r="A18" s="756"/>
      <c r="B18" s="236"/>
      <c r="C18" s="693" t="s">
        <v>876</v>
      </c>
      <c r="D18" s="695">
        <v>1999</v>
      </c>
      <c r="E18" s="753"/>
      <c r="F18" s="759"/>
      <c r="G18" s="744"/>
      <c r="H18" s="747"/>
    </row>
    <row r="19" spans="1:8" ht="15" customHeight="1" x14ac:dyDescent="0.25">
      <c r="A19" s="754">
        <v>3</v>
      </c>
      <c r="B19" s="308"/>
      <c r="C19" s="691" t="s">
        <v>806</v>
      </c>
      <c r="D19" s="690" t="s">
        <v>807</v>
      </c>
      <c r="E19" s="751" t="s">
        <v>1227</v>
      </c>
      <c r="F19" s="748" t="s">
        <v>1233</v>
      </c>
      <c r="G19" s="743" t="s">
        <v>637</v>
      </c>
      <c r="H19" s="745">
        <v>19</v>
      </c>
    </row>
    <row r="20" spans="1:8" ht="15" customHeight="1" x14ac:dyDescent="0.25">
      <c r="A20" s="755"/>
      <c r="B20" s="308"/>
      <c r="C20" s="672" t="s">
        <v>809</v>
      </c>
      <c r="D20" s="674" t="s">
        <v>810</v>
      </c>
      <c r="E20" s="752"/>
      <c r="F20" s="749"/>
      <c r="G20" s="743"/>
      <c r="H20" s="746"/>
    </row>
    <row r="21" spans="1:8" ht="15" customHeight="1" x14ac:dyDescent="0.25">
      <c r="A21" s="755"/>
      <c r="B21" s="308"/>
      <c r="C21" s="673" t="s">
        <v>811</v>
      </c>
      <c r="D21" s="675" t="s">
        <v>812</v>
      </c>
      <c r="E21" s="752"/>
      <c r="F21" s="749"/>
      <c r="G21" s="743"/>
      <c r="H21" s="746"/>
    </row>
    <row r="22" spans="1:8" ht="15" customHeight="1" thickBot="1" x14ac:dyDescent="0.3">
      <c r="A22" s="756"/>
      <c r="B22" s="308"/>
      <c r="C22" s="710" t="s">
        <v>814</v>
      </c>
      <c r="D22" s="711" t="s">
        <v>815</v>
      </c>
      <c r="E22" s="753"/>
      <c r="F22" s="750"/>
      <c r="G22" s="744"/>
      <c r="H22" s="747"/>
    </row>
    <row r="23" spans="1:8" ht="15" customHeight="1" x14ac:dyDescent="0.25">
      <c r="A23" s="754">
        <v>4</v>
      </c>
      <c r="B23" s="234">
        <v>109</v>
      </c>
      <c r="C23" s="712" t="s">
        <v>1221</v>
      </c>
      <c r="D23" s="714" t="s">
        <v>693</v>
      </c>
      <c r="E23" s="751" t="s">
        <v>617</v>
      </c>
      <c r="F23" s="742" t="s">
        <v>1234</v>
      </c>
      <c r="G23" s="742" t="s">
        <v>638</v>
      </c>
      <c r="H23" s="745">
        <v>17</v>
      </c>
    </row>
    <row r="24" spans="1:8" ht="15" customHeight="1" x14ac:dyDescent="0.25">
      <c r="A24" s="755"/>
      <c r="B24" s="235">
        <v>112</v>
      </c>
      <c r="C24" s="677" t="s">
        <v>1241</v>
      </c>
      <c r="D24" s="706" t="s">
        <v>645</v>
      </c>
      <c r="E24" s="752"/>
      <c r="F24" s="743"/>
      <c r="G24" s="743"/>
      <c r="H24" s="746"/>
    </row>
    <row r="25" spans="1:8" ht="15" customHeight="1" x14ac:dyDescent="0.25">
      <c r="A25" s="755"/>
      <c r="B25" s="235">
        <v>111</v>
      </c>
      <c r="C25" s="677" t="s">
        <v>854</v>
      </c>
      <c r="D25" s="706" t="s">
        <v>705</v>
      </c>
      <c r="E25" s="752"/>
      <c r="F25" s="743"/>
      <c r="G25" s="743"/>
      <c r="H25" s="746"/>
    </row>
    <row r="26" spans="1:8" ht="15" customHeight="1" thickBot="1" x14ac:dyDescent="0.3">
      <c r="A26" s="756"/>
      <c r="B26" s="236"/>
      <c r="C26" s="713" t="s">
        <v>1242</v>
      </c>
      <c r="D26" s="480" t="s">
        <v>1243</v>
      </c>
      <c r="E26" s="753"/>
      <c r="F26" s="744"/>
      <c r="G26" s="744"/>
      <c r="H26" s="747"/>
    </row>
    <row r="27" spans="1:8" ht="15" customHeight="1" x14ac:dyDescent="0.25">
      <c r="A27" s="754">
        <v>5</v>
      </c>
      <c r="B27" s="234">
        <v>109</v>
      </c>
      <c r="C27" s="683" t="s">
        <v>771</v>
      </c>
      <c r="D27" s="483" t="s">
        <v>772</v>
      </c>
      <c r="E27" s="760" t="s">
        <v>659</v>
      </c>
      <c r="F27" s="742" t="s">
        <v>1235</v>
      </c>
      <c r="G27" s="742" t="s">
        <v>638</v>
      </c>
      <c r="H27" s="745">
        <v>16</v>
      </c>
    </row>
    <row r="28" spans="1:8" ht="15" customHeight="1" x14ac:dyDescent="0.2">
      <c r="A28" s="755"/>
      <c r="B28" s="235">
        <v>112</v>
      </c>
      <c r="C28" s="692" t="s">
        <v>715</v>
      </c>
      <c r="D28" s="401" t="s">
        <v>716</v>
      </c>
      <c r="E28" s="752"/>
      <c r="F28" s="743"/>
      <c r="G28" s="743"/>
      <c r="H28" s="746"/>
    </row>
    <row r="29" spans="1:8" ht="15" customHeight="1" x14ac:dyDescent="0.2">
      <c r="A29" s="755"/>
      <c r="B29" s="235">
        <v>111</v>
      </c>
      <c r="C29" s="715" t="s">
        <v>767</v>
      </c>
      <c r="D29" s="716" t="s">
        <v>768</v>
      </c>
      <c r="E29" s="752"/>
      <c r="F29" s="743"/>
      <c r="G29" s="743"/>
      <c r="H29" s="746"/>
    </row>
    <row r="30" spans="1:8" ht="15" customHeight="1" thickBot="1" x14ac:dyDescent="0.3">
      <c r="A30" s="756"/>
      <c r="B30" s="236"/>
      <c r="C30" s="698" t="s">
        <v>694</v>
      </c>
      <c r="D30" s="717" t="s">
        <v>695</v>
      </c>
      <c r="E30" s="753"/>
      <c r="F30" s="744"/>
      <c r="G30" s="744"/>
      <c r="H30" s="747"/>
    </row>
    <row r="31" spans="1:8" ht="15" customHeight="1" x14ac:dyDescent="0.2">
      <c r="A31" s="754">
        <v>6</v>
      </c>
      <c r="B31" s="234">
        <v>109</v>
      </c>
      <c r="C31" s="709" t="s">
        <v>1141</v>
      </c>
      <c r="D31" s="478" t="s">
        <v>1142</v>
      </c>
      <c r="E31" s="751" t="s">
        <v>735</v>
      </c>
      <c r="F31" s="742" t="s">
        <v>1236</v>
      </c>
      <c r="G31" s="742" t="s">
        <v>638</v>
      </c>
      <c r="H31" s="745">
        <v>15</v>
      </c>
    </row>
    <row r="32" spans="1:8" ht="15" customHeight="1" x14ac:dyDescent="0.25">
      <c r="A32" s="755"/>
      <c r="B32" s="235">
        <v>112</v>
      </c>
      <c r="C32" s="672" t="s">
        <v>737</v>
      </c>
      <c r="D32" s="699" t="s">
        <v>1214</v>
      </c>
      <c r="E32" s="752"/>
      <c r="F32" s="743"/>
      <c r="G32" s="743"/>
      <c r="H32" s="746"/>
    </row>
    <row r="33" spans="1:10" ht="15" customHeight="1" x14ac:dyDescent="0.25">
      <c r="A33" s="755"/>
      <c r="B33" s="235">
        <v>111</v>
      </c>
      <c r="C33" s="692" t="s">
        <v>1215</v>
      </c>
      <c r="D33" s="700" t="s">
        <v>1216</v>
      </c>
      <c r="E33" s="752"/>
      <c r="F33" s="743"/>
      <c r="G33" s="743"/>
      <c r="H33" s="746"/>
    </row>
    <row r="34" spans="1:10" ht="15" customHeight="1" thickBot="1" x14ac:dyDescent="0.3">
      <c r="A34" s="756"/>
      <c r="B34" s="236"/>
      <c r="C34" s="698" t="s">
        <v>1131</v>
      </c>
      <c r="D34" s="701" t="s">
        <v>1132</v>
      </c>
      <c r="E34" s="753"/>
      <c r="F34" s="744"/>
      <c r="G34" s="744"/>
      <c r="H34" s="747"/>
    </row>
    <row r="35" spans="1:10" ht="12" customHeight="1" x14ac:dyDescent="0.25">
      <c r="C35" s="232"/>
      <c r="D35" s="237"/>
      <c r="E35" s="238"/>
      <c r="F35" s="239"/>
      <c r="G35" s="239"/>
      <c r="H35" s="240"/>
      <c r="I35" s="228"/>
      <c r="J35" s="233"/>
    </row>
    <row r="36" spans="1:10" ht="12" customHeight="1" x14ac:dyDescent="0.25">
      <c r="C36" s="232"/>
      <c r="D36" s="237"/>
      <c r="E36" s="238"/>
      <c r="F36" s="239"/>
      <c r="G36" s="239"/>
      <c r="H36" s="240"/>
      <c r="I36" s="228"/>
      <c r="J36" s="233"/>
    </row>
    <row r="37" spans="1:10" ht="12" customHeight="1" x14ac:dyDescent="0.25">
      <c r="C37" s="232"/>
      <c r="D37" s="237"/>
      <c r="E37" s="238"/>
      <c r="F37" s="239"/>
      <c r="G37" s="239"/>
      <c r="H37" s="240"/>
      <c r="I37" s="228"/>
      <c r="J37" s="233"/>
    </row>
  </sheetData>
  <mergeCells count="33">
    <mergeCell ref="A27:A30"/>
    <mergeCell ref="E27:E30"/>
    <mergeCell ref="F27:F30"/>
    <mergeCell ref="G27:G30"/>
    <mergeCell ref="H27:H30"/>
    <mergeCell ref="A31:A34"/>
    <mergeCell ref="E31:E34"/>
    <mergeCell ref="F31:F34"/>
    <mergeCell ref="G31:G34"/>
    <mergeCell ref="H31:H34"/>
    <mergeCell ref="G23:G26"/>
    <mergeCell ref="G11:G14"/>
    <mergeCell ref="A23:A26"/>
    <mergeCell ref="E23:E26"/>
    <mergeCell ref="F23:F26"/>
    <mergeCell ref="H23:H26"/>
    <mergeCell ref="A19:A22"/>
    <mergeCell ref="E19:E22"/>
    <mergeCell ref="F19:F22"/>
    <mergeCell ref="H19:H22"/>
    <mergeCell ref="H15:H18"/>
    <mergeCell ref="G15:G18"/>
    <mergeCell ref="A11:A14"/>
    <mergeCell ref="H11:H14"/>
    <mergeCell ref="G19:G22"/>
    <mergeCell ref="A15:A18"/>
    <mergeCell ref="B1:F1"/>
    <mergeCell ref="B4:C4"/>
    <mergeCell ref="B5:C5"/>
    <mergeCell ref="E15:E18"/>
    <mergeCell ref="F15:F18"/>
    <mergeCell ref="E11:E14"/>
    <mergeCell ref="F11:F14"/>
  </mergeCells>
  <phoneticPr fontId="40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J31"/>
  <sheetViews>
    <sheetView topLeftCell="A4" zoomScaleNormal="100" zoomScaleSheetLayoutView="1" workbookViewId="0">
      <selection activeCell="Q24" sqref="Q24"/>
    </sheetView>
  </sheetViews>
  <sheetFormatPr defaultColWidth="11.42578125" defaultRowHeight="15" x14ac:dyDescent="0.25"/>
  <cols>
    <col min="1" max="1" width="6.42578125" style="148" customWidth="1"/>
    <col min="2" max="2" width="23" style="148" customWidth="1"/>
    <col min="3" max="3" width="11.85546875" style="150" customWidth="1"/>
    <col min="4" max="4" width="22.140625" style="150" customWidth="1"/>
    <col min="5" max="10" width="7.28515625" style="150" customWidth="1"/>
    <col min="11" max="12" width="9.85546875" style="150" customWidth="1"/>
    <col min="13" max="13" width="10.28515625" style="150" customWidth="1"/>
    <col min="14" max="218" width="11.42578125" style="150" customWidth="1"/>
    <col min="219" max="16384" width="11.42578125" style="152"/>
  </cols>
  <sheetData>
    <row r="1" spans="1:218" ht="18.75" customHeight="1" x14ac:dyDescent="0.25">
      <c r="C1" s="149"/>
      <c r="D1" s="148"/>
      <c r="E1" s="149"/>
      <c r="F1" s="148"/>
      <c r="G1" s="148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</row>
    <row r="2" spans="1:218" s="158" customFormat="1" ht="25.5" customHeight="1" x14ac:dyDescent="0.3">
      <c r="B2" s="736" t="s">
        <v>606</v>
      </c>
      <c r="C2" s="736"/>
      <c r="D2" s="736"/>
      <c r="E2" s="736"/>
      <c r="F2" s="736"/>
      <c r="G2" s="736"/>
      <c r="H2" s="736"/>
      <c r="I2" s="736"/>
      <c r="J2" s="736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</row>
    <row r="3" spans="1:218" s="158" customFormat="1" ht="10.5" customHeight="1" x14ac:dyDescent="0.3">
      <c r="B3" s="155"/>
      <c r="C3" s="156"/>
      <c r="D3" s="154"/>
      <c r="E3" s="156"/>
      <c r="F3" s="20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</row>
    <row r="4" spans="1:218" s="158" customFormat="1" ht="13.5" customHeight="1" x14ac:dyDescent="0.3">
      <c r="B4" s="155"/>
      <c r="C4" s="156"/>
      <c r="D4" s="154"/>
      <c r="E4" s="156"/>
      <c r="F4" s="20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</row>
    <row r="5" spans="1:218" s="158" customFormat="1" ht="15.75" x14ac:dyDescent="0.25">
      <c r="B5" s="734">
        <v>43216</v>
      </c>
      <c r="C5" s="734"/>
      <c r="D5" s="159" t="s">
        <v>605</v>
      </c>
      <c r="E5" s="157"/>
      <c r="F5" s="205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</row>
    <row r="6" spans="1:218" ht="15.75" x14ac:dyDescent="0.25">
      <c r="B6" s="764"/>
      <c r="C6" s="764"/>
      <c r="D6" s="151"/>
      <c r="F6" s="148"/>
      <c r="G6" s="148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</row>
    <row r="8" spans="1:218" s="158" customFormat="1" ht="18.75" customHeight="1" thickBot="1" x14ac:dyDescent="0.35">
      <c r="A8" s="154"/>
      <c r="B8" s="155" t="s">
        <v>602</v>
      </c>
      <c r="C8" s="204"/>
      <c r="D8" s="157"/>
      <c r="E8" s="205"/>
      <c r="F8" s="205"/>
      <c r="G8" s="205"/>
      <c r="H8" s="205"/>
      <c r="I8" s="205"/>
      <c r="J8" s="205"/>
      <c r="K8" s="205"/>
      <c r="L8" s="205"/>
      <c r="M8" s="205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</row>
    <row r="9" spans="1:218" s="158" customFormat="1" ht="15.75" customHeight="1" thickBot="1" x14ac:dyDescent="0.3">
      <c r="A9" s="154"/>
      <c r="B9" s="157"/>
      <c r="C9" s="204"/>
      <c r="D9" s="165"/>
      <c r="E9" s="761" t="s">
        <v>439</v>
      </c>
      <c r="F9" s="762"/>
      <c r="G9" s="762"/>
      <c r="H9" s="762"/>
      <c r="I9" s="762"/>
      <c r="J9" s="763"/>
      <c r="K9" s="205"/>
      <c r="L9" s="205"/>
      <c r="M9" s="205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</row>
    <row r="10" spans="1:218" s="158" customFormat="1" ht="15.75" customHeight="1" thickBot="1" x14ac:dyDescent="0.3">
      <c r="A10" s="246" t="s">
        <v>404</v>
      </c>
      <c r="B10" s="247" t="s">
        <v>27</v>
      </c>
      <c r="C10" s="305" t="s">
        <v>37</v>
      </c>
      <c r="D10" s="307" t="s">
        <v>410</v>
      </c>
      <c r="E10" s="306" t="s">
        <v>432</v>
      </c>
      <c r="F10" s="248" t="s">
        <v>433</v>
      </c>
      <c r="G10" s="248" t="s">
        <v>434</v>
      </c>
      <c r="H10" s="248" t="s">
        <v>435</v>
      </c>
      <c r="I10" s="248" t="s">
        <v>436</v>
      </c>
      <c r="J10" s="268" t="s">
        <v>437</v>
      </c>
      <c r="K10" s="269" t="s">
        <v>431</v>
      </c>
      <c r="L10" s="310" t="s">
        <v>623</v>
      </c>
      <c r="M10" s="269" t="s">
        <v>591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</row>
    <row r="11" spans="1:218" s="158" customFormat="1" ht="18" customHeight="1" x14ac:dyDescent="0.25">
      <c r="A11" s="200">
        <v>1</v>
      </c>
      <c r="B11" s="552" t="s">
        <v>789</v>
      </c>
      <c r="C11" s="501" t="s">
        <v>790</v>
      </c>
      <c r="D11" s="347" t="s">
        <v>791</v>
      </c>
      <c r="E11" s="202" t="s">
        <v>942</v>
      </c>
      <c r="F11" s="202" t="s">
        <v>943</v>
      </c>
      <c r="G11" s="203" t="s">
        <v>944</v>
      </c>
      <c r="H11" s="203" t="s">
        <v>945</v>
      </c>
      <c r="I11" s="203" t="s">
        <v>946</v>
      </c>
      <c r="J11" s="203" t="s">
        <v>947</v>
      </c>
      <c r="K11" s="266" t="s">
        <v>943</v>
      </c>
      <c r="L11" s="266" t="s">
        <v>635</v>
      </c>
      <c r="M11" s="298" t="s">
        <v>599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</row>
    <row r="12" spans="1:218" ht="15.75" x14ac:dyDescent="0.25">
      <c r="A12" s="200">
        <v>2</v>
      </c>
      <c r="B12" s="553" t="s">
        <v>823</v>
      </c>
      <c r="C12" s="384" t="s">
        <v>824</v>
      </c>
      <c r="D12" s="376" t="s">
        <v>707</v>
      </c>
      <c r="E12" s="201" t="s">
        <v>948</v>
      </c>
      <c r="F12" s="202" t="s">
        <v>949</v>
      </c>
      <c r="G12" s="203" t="s">
        <v>950</v>
      </c>
      <c r="H12" s="203" t="s">
        <v>951</v>
      </c>
      <c r="I12" s="203" t="s">
        <v>952</v>
      </c>
      <c r="J12" s="203" t="s">
        <v>953</v>
      </c>
      <c r="K12" s="266" t="s">
        <v>952</v>
      </c>
      <c r="L12" s="266" t="s">
        <v>635</v>
      </c>
      <c r="M12" s="398" t="s">
        <v>600</v>
      </c>
    </row>
    <row r="13" spans="1:218" s="158" customFormat="1" ht="18" customHeight="1" x14ac:dyDescent="0.25">
      <c r="A13" s="200">
        <v>3</v>
      </c>
      <c r="B13" s="554" t="s">
        <v>816</v>
      </c>
      <c r="C13" s="507" t="s">
        <v>817</v>
      </c>
      <c r="D13" s="347" t="s">
        <v>808</v>
      </c>
      <c r="E13" s="206" t="s">
        <v>954</v>
      </c>
      <c r="F13" s="203" t="s">
        <v>955</v>
      </c>
      <c r="G13" s="203" t="s">
        <v>958</v>
      </c>
      <c r="H13" s="203" t="s">
        <v>959</v>
      </c>
      <c r="I13" s="203" t="s">
        <v>956</v>
      </c>
      <c r="J13" s="203" t="s">
        <v>960</v>
      </c>
      <c r="K13" s="266" t="s">
        <v>960</v>
      </c>
      <c r="L13" s="266" t="s">
        <v>636</v>
      </c>
      <c r="M13" s="298" t="s">
        <v>601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</row>
    <row r="14" spans="1:218" s="158" customFormat="1" ht="18" customHeight="1" x14ac:dyDescent="0.25">
      <c r="A14" s="200">
        <v>4</v>
      </c>
      <c r="B14" s="554" t="s">
        <v>818</v>
      </c>
      <c r="C14" s="507" t="s">
        <v>819</v>
      </c>
      <c r="D14" s="347" t="s">
        <v>808</v>
      </c>
      <c r="E14" s="206" t="s">
        <v>961</v>
      </c>
      <c r="F14" s="203" t="s">
        <v>962</v>
      </c>
      <c r="G14" s="203" t="s">
        <v>963</v>
      </c>
      <c r="H14" s="203" t="s">
        <v>964</v>
      </c>
      <c r="I14" s="203" t="s">
        <v>965</v>
      </c>
      <c r="J14" s="203" t="s">
        <v>966</v>
      </c>
      <c r="K14" s="266" t="s">
        <v>963</v>
      </c>
      <c r="L14" s="266" t="s">
        <v>636</v>
      </c>
      <c r="M14" s="298" t="s">
        <v>598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</row>
    <row r="15" spans="1:218" s="158" customFormat="1" ht="18" customHeight="1" x14ac:dyDescent="0.25">
      <c r="A15" s="200">
        <v>5</v>
      </c>
      <c r="B15" s="554" t="s">
        <v>940</v>
      </c>
      <c r="C15" s="540" t="s">
        <v>941</v>
      </c>
      <c r="D15" s="354" t="s">
        <v>616</v>
      </c>
      <c r="E15" s="206" t="s">
        <v>967</v>
      </c>
      <c r="F15" s="202" t="s">
        <v>968</v>
      </c>
      <c r="G15" s="203" t="s">
        <v>957</v>
      </c>
      <c r="H15" s="203" t="s">
        <v>969</v>
      </c>
      <c r="I15" s="203" t="s">
        <v>970</v>
      </c>
      <c r="J15" s="203" t="s">
        <v>971</v>
      </c>
      <c r="K15" s="266" t="s">
        <v>970</v>
      </c>
      <c r="L15" s="266" t="s">
        <v>636</v>
      </c>
      <c r="M15" s="298" t="s">
        <v>596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</row>
    <row r="16" spans="1:218" s="158" customFormat="1" ht="18" customHeight="1" x14ac:dyDescent="0.25">
      <c r="A16" s="200">
        <v>6</v>
      </c>
      <c r="B16" s="555" t="s">
        <v>621</v>
      </c>
      <c r="C16" s="399" t="s">
        <v>664</v>
      </c>
      <c r="D16" s="344" t="s">
        <v>617</v>
      </c>
      <c r="E16" s="206" t="s">
        <v>972</v>
      </c>
      <c r="F16" s="202" t="s">
        <v>968</v>
      </c>
      <c r="G16" s="203" t="s">
        <v>973</v>
      </c>
      <c r="H16" s="203" t="s">
        <v>974</v>
      </c>
      <c r="I16" s="203" t="s">
        <v>975</v>
      </c>
      <c r="J16" s="203" t="s">
        <v>976</v>
      </c>
      <c r="K16" s="266" t="s">
        <v>972</v>
      </c>
      <c r="L16" s="266" t="s">
        <v>637</v>
      </c>
      <c r="M16" s="298" t="s">
        <v>597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</row>
    <row r="17" spans="1:180" s="158" customFormat="1" ht="18" customHeight="1" x14ac:dyDescent="0.25">
      <c r="A17" s="200">
        <v>7</v>
      </c>
      <c r="B17" s="556" t="s">
        <v>759</v>
      </c>
      <c r="C17" s="399" t="s">
        <v>760</v>
      </c>
      <c r="D17" s="344" t="s">
        <v>756</v>
      </c>
      <c r="E17" s="206" t="s">
        <v>977</v>
      </c>
      <c r="F17" s="202" t="s">
        <v>978</v>
      </c>
      <c r="G17" s="203" t="s">
        <v>979</v>
      </c>
      <c r="H17" s="203" t="s">
        <v>980</v>
      </c>
      <c r="I17" s="203" t="s">
        <v>978</v>
      </c>
      <c r="J17" s="203" t="s">
        <v>979</v>
      </c>
      <c r="K17" s="266" t="s">
        <v>980</v>
      </c>
      <c r="L17" s="266" t="s">
        <v>637</v>
      </c>
      <c r="M17" s="541" t="s">
        <v>679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</row>
    <row r="18" spans="1:180" s="158" customFormat="1" ht="18" customHeight="1" x14ac:dyDescent="0.25">
      <c r="A18" s="200">
        <v>8</v>
      </c>
      <c r="B18" s="554" t="s">
        <v>939</v>
      </c>
      <c r="C18" s="540">
        <v>2001</v>
      </c>
      <c r="D18" s="347" t="s">
        <v>791</v>
      </c>
      <c r="E18" s="202" t="s">
        <v>981</v>
      </c>
      <c r="F18" s="203" t="s">
        <v>982</v>
      </c>
      <c r="G18" s="203" t="s">
        <v>983</v>
      </c>
      <c r="H18" s="203" t="s">
        <v>984</v>
      </c>
      <c r="I18" s="203" t="s">
        <v>985</v>
      </c>
      <c r="J18" s="203" t="s">
        <v>986</v>
      </c>
      <c r="K18" s="271" t="s">
        <v>981</v>
      </c>
      <c r="L18" s="266" t="s">
        <v>637</v>
      </c>
      <c r="M18" s="541" t="s">
        <v>686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</row>
    <row r="19" spans="1:180" s="158" customFormat="1" ht="18" customHeight="1" x14ac:dyDescent="0.25">
      <c r="A19" s="200">
        <v>9</v>
      </c>
      <c r="B19" s="551" t="s">
        <v>739</v>
      </c>
      <c r="C19" s="341" t="s">
        <v>1218</v>
      </c>
      <c r="D19" s="490" t="s">
        <v>735</v>
      </c>
      <c r="E19" s="206" t="s">
        <v>987</v>
      </c>
      <c r="F19" s="202" t="s">
        <v>988</v>
      </c>
      <c r="G19" s="203" t="s">
        <v>968</v>
      </c>
      <c r="H19" s="203"/>
      <c r="I19" s="203"/>
      <c r="J19" s="203"/>
      <c r="K19" s="266" t="s">
        <v>987</v>
      </c>
      <c r="L19" s="266" t="s">
        <v>637</v>
      </c>
      <c r="M19" s="541" t="s">
        <v>729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</row>
    <row r="20" spans="1:180" s="158" customFormat="1" ht="18" customHeight="1" x14ac:dyDescent="0.25">
      <c r="A20" s="200">
        <v>10</v>
      </c>
      <c r="B20" s="551" t="s">
        <v>874</v>
      </c>
      <c r="C20" s="441">
        <v>1999</v>
      </c>
      <c r="D20" s="347" t="s">
        <v>612</v>
      </c>
      <c r="E20" s="203" t="s">
        <v>989</v>
      </c>
      <c r="F20" s="202" t="s">
        <v>968</v>
      </c>
      <c r="G20" s="203" t="s">
        <v>990</v>
      </c>
      <c r="H20" s="203"/>
      <c r="I20" s="203"/>
      <c r="J20" s="203"/>
      <c r="K20" s="266" t="s">
        <v>990</v>
      </c>
      <c r="L20" s="266" t="s">
        <v>685</v>
      </c>
      <c r="M20" s="542" t="s">
        <v>730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</row>
    <row r="21" spans="1:180" s="158" customFormat="1" ht="18" customHeight="1" x14ac:dyDescent="0.25">
      <c r="A21" s="200"/>
      <c r="B21" s="551" t="s">
        <v>614</v>
      </c>
      <c r="C21" s="442" t="s">
        <v>615</v>
      </c>
      <c r="D21" s="328" t="s">
        <v>617</v>
      </c>
      <c r="E21" s="304"/>
      <c r="F21" s="202"/>
      <c r="G21" s="203"/>
      <c r="H21" s="203"/>
      <c r="I21" s="203"/>
      <c r="J21" s="203"/>
      <c r="K21" s="266" t="s">
        <v>595</v>
      </c>
      <c r="L21" s="266"/>
      <c r="M21" s="541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</row>
    <row r="22" spans="1:180" x14ac:dyDescent="0.25">
      <c r="K22" s="148" t="s">
        <v>448</v>
      </c>
      <c r="L22" s="148"/>
    </row>
    <row r="23" spans="1:180" s="158" customFormat="1" ht="18.75" customHeight="1" thickBot="1" x14ac:dyDescent="0.35">
      <c r="A23" s="154"/>
      <c r="B23" s="155" t="s">
        <v>603</v>
      </c>
      <c r="C23" s="154"/>
      <c r="D23" s="157"/>
      <c r="E23" s="205"/>
      <c r="F23" s="205"/>
      <c r="G23" s="205"/>
      <c r="H23" s="205"/>
      <c r="I23" s="205"/>
      <c r="J23" s="205"/>
      <c r="K23" s="205"/>
      <c r="L23" s="205"/>
      <c r="M23" s="205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</row>
    <row r="24" spans="1:180" s="158" customFormat="1" ht="15.75" customHeight="1" thickBot="1" x14ac:dyDescent="0.3">
      <c r="A24" s="154"/>
      <c r="B24" s="157"/>
      <c r="C24" s="154"/>
      <c r="D24" s="165"/>
      <c r="E24" s="761" t="s">
        <v>439</v>
      </c>
      <c r="F24" s="762"/>
      <c r="G24" s="762"/>
      <c r="H24" s="762"/>
      <c r="I24" s="762"/>
      <c r="J24" s="763"/>
      <c r="K24" s="205"/>
      <c r="L24" s="205"/>
      <c r="M24" s="205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</row>
    <row r="25" spans="1:180" s="158" customFormat="1" ht="15.75" customHeight="1" thickBot="1" x14ac:dyDescent="0.3">
      <c r="A25" s="246" t="s">
        <v>404</v>
      </c>
      <c r="B25" s="247" t="s">
        <v>27</v>
      </c>
      <c r="C25" s="305" t="s">
        <v>37</v>
      </c>
      <c r="D25" s="307" t="s">
        <v>410</v>
      </c>
      <c r="E25" s="306" t="s">
        <v>432</v>
      </c>
      <c r="F25" s="248" t="s">
        <v>433</v>
      </c>
      <c r="G25" s="248" t="s">
        <v>434</v>
      </c>
      <c r="H25" s="248" t="s">
        <v>435</v>
      </c>
      <c r="I25" s="248" t="s">
        <v>436</v>
      </c>
      <c r="J25" s="268" t="s">
        <v>437</v>
      </c>
      <c r="K25" s="269" t="s">
        <v>431</v>
      </c>
      <c r="L25" s="310" t="s">
        <v>623</v>
      </c>
      <c r="M25" s="269" t="s">
        <v>591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</row>
    <row r="26" spans="1:180" s="158" customFormat="1" ht="18" customHeight="1" x14ac:dyDescent="0.25">
      <c r="A26" s="207">
        <v>1</v>
      </c>
      <c r="B26" s="550" t="s">
        <v>901</v>
      </c>
      <c r="C26" s="493" t="s">
        <v>902</v>
      </c>
      <c r="D26" s="522" t="s">
        <v>882</v>
      </c>
      <c r="E26" s="265" t="s">
        <v>991</v>
      </c>
      <c r="F26" s="270" t="s">
        <v>992</v>
      </c>
      <c r="G26" s="271" t="s">
        <v>993</v>
      </c>
      <c r="H26" s="271" t="s">
        <v>994</v>
      </c>
      <c r="I26" s="271" t="s">
        <v>995</v>
      </c>
      <c r="J26" s="271" t="s">
        <v>946</v>
      </c>
      <c r="K26" s="266" t="s">
        <v>994</v>
      </c>
      <c r="L26" s="266" t="s">
        <v>636</v>
      </c>
      <c r="M26" s="298" t="s">
        <v>599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</row>
    <row r="27" spans="1:180" s="158" customFormat="1" ht="18" customHeight="1" x14ac:dyDescent="0.25">
      <c r="A27" s="207">
        <v>2</v>
      </c>
      <c r="B27" s="551" t="s">
        <v>723</v>
      </c>
      <c r="C27" s="341" t="s">
        <v>705</v>
      </c>
      <c r="D27" s="510" t="s">
        <v>613</v>
      </c>
      <c r="E27" s="265" t="s">
        <v>968</v>
      </c>
      <c r="F27" s="270" t="s">
        <v>728</v>
      </c>
      <c r="G27" s="271" t="s">
        <v>968</v>
      </c>
      <c r="H27" s="271" t="s">
        <v>996</v>
      </c>
      <c r="I27" s="271" t="s">
        <v>997</v>
      </c>
      <c r="J27" s="271" t="s">
        <v>998</v>
      </c>
      <c r="K27" s="266" t="s">
        <v>728</v>
      </c>
      <c r="L27" s="266" t="s">
        <v>637</v>
      </c>
      <c r="M27" s="298" t="s">
        <v>600</v>
      </c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</row>
    <row r="28" spans="1:180" s="158" customFormat="1" ht="18" customHeight="1" x14ac:dyDescent="0.25">
      <c r="A28" s="207">
        <v>3</v>
      </c>
      <c r="B28" s="550" t="s">
        <v>745</v>
      </c>
      <c r="C28" s="494" t="s">
        <v>746</v>
      </c>
      <c r="D28" s="434" t="s">
        <v>625</v>
      </c>
      <c r="E28" s="265" t="s">
        <v>999</v>
      </c>
      <c r="F28" s="270" t="s">
        <v>1000</v>
      </c>
      <c r="G28" s="271" t="s">
        <v>968</v>
      </c>
      <c r="H28" s="271" t="s">
        <v>1001</v>
      </c>
      <c r="I28" s="271" t="s">
        <v>1002</v>
      </c>
      <c r="J28" s="271" t="s">
        <v>1003</v>
      </c>
      <c r="K28" s="266" t="s">
        <v>1003</v>
      </c>
      <c r="L28" s="266" t="s">
        <v>637</v>
      </c>
      <c r="M28" s="298" t="s">
        <v>601</v>
      </c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</row>
    <row r="29" spans="1:180" s="158" customFormat="1" ht="18" customHeight="1" x14ac:dyDescent="0.25">
      <c r="A29" s="207">
        <v>4</v>
      </c>
      <c r="B29" s="550" t="s">
        <v>1004</v>
      </c>
      <c r="C29" s="494" t="s">
        <v>747</v>
      </c>
      <c r="D29" s="434" t="s">
        <v>625</v>
      </c>
      <c r="E29" s="265" t="s">
        <v>1005</v>
      </c>
      <c r="F29" s="270" t="s">
        <v>1006</v>
      </c>
      <c r="G29" s="271" t="s">
        <v>1007</v>
      </c>
      <c r="H29" s="271" t="s">
        <v>1008</v>
      </c>
      <c r="I29" s="271" t="s">
        <v>1009</v>
      </c>
      <c r="J29" s="271" t="s">
        <v>1010</v>
      </c>
      <c r="K29" s="266" t="s">
        <v>1009</v>
      </c>
      <c r="L29" s="266" t="s">
        <v>423</v>
      </c>
      <c r="M29" s="298" t="s">
        <v>598</v>
      </c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</row>
    <row r="30" spans="1:180" s="158" customFormat="1" ht="18" customHeight="1" x14ac:dyDescent="0.25">
      <c r="A30" s="207">
        <v>5</v>
      </c>
      <c r="B30" s="550" t="s">
        <v>767</v>
      </c>
      <c r="C30" s="493" t="s">
        <v>768</v>
      </c>
      <c r="D30" s="347" t="s">
        <v>699</v>
      </c>
      <c r="E30" s="265" t="s">
        <v>1011</v>
      </c>
      <c r="F30" s="270" t="s">
        <v>1012</v>
      </c>
      <c r="G30" s="271" t="s">
        <v>1013</v>
      </c>
      <c r="H30" s="271" t="s">
        <v>1014</v>
      </c>
      <c r="I30" s="271" t="s">
        <v>1015</v>
      </c>
      <c r="J30" s="271" t="s">
        <v>974</v>
      </c>
      <c r="K30" s="266" t="s">
        <v>1012</v>
      </c>
      <c r="L30" s="266" t="s">
        <v>423</v>
      </c>
      <c r="M30" s="298" t="s">
        <v>596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</row>
    <row r="31" spans="1:180" ht="18" customHeight="1" x14ac:dyDescent="0.25">
      <c r="A31" s="200"/>
      <c r="B31" s="550" t="s">
        <v>1016</v>
      </c>
      <c r="C31" s="493" t="s">
        <v>1017</v>
      </c>
      <c r="D31" s="344" t="s">
        <v>700</v>
      </c>
      <c r="E31" s="265"/>
      <c r="F31" s="270"/>
      <c r="G31" s="271"/>
      <c r="H31" s="271"/>
      <c r="I31" s="271"/>
      <c r="J31" s="271"/>
      <c r="K31" s="266" t="s">
        <v>595</v>
      </c>
      <c r="L31" s="266"/>
      <c r="M31" s="298"/>
    </row>
  </sheetData>
  <mergeCells count="5">
    <mergeCell ref="E9:J9"/>
    <mergeCell ref="B6:C6"/>
    <mergeCell ref="E24:J24"/>
    <mergeCell ref="B5:C5"/>
    <mergeCell ref="B2:J2"/>
  </mergeCells>
  <phoneticPr fontId="27" type="noConversion"/>
  <pageMargins left="0.35433070866141736" right="0" top="0.86614173228346458" bottom="0.59055118110236227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4" width="7.85546875" style="10" hidden="1" customWidth="1"/>
    <col min="5" max="6" width="6.7109375" style="10" customWidth="1"/>
    <col min="7" max="7" width="6.7109375" style="10" hidden="1" customWidth="1"/>
    <col min="8" max="8" width="6.7109375" style="13" customWidth="1"/>
    <col min="9" max="9" width="16.85546875" style="16" customWidth="1"/>
    <col min="10" max="10" width="17.570312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2" width="6.85546875" style="11" customWidth="1"/>
    <col min="23" max="23" width="6.42578125" style="11" customWidth="1"/>
    <col min="24" max="25" width="7.7109375" style="11" hidden="1" customWidth="1"/>
    <col min="26" max="26" width="16.140625" style="11" customWidth="1"/>
    <col min="27" max="27" width="11" style="11" customWidth="1"/>
    <col min="28" max="28" width="18.42578125" style="11" customWidth="1"/>
    <col min="29" max="29" width="9.2851562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39" width="6.28515625" style="10" customWidth="1"/>
    <col min="40" max="40" width="6.5703125" style="10" customWidth="1"/>
    <col min="41" max="41" width="9.85546875" style="11" hidden="1" customWidth="1"/>
    <col min="42" max="42" width="17.5703125" style="11" customWidth="1"/>
    <col min="43" max="43" width="11.28515625" style="11" customWidth="1"/>
    <col min="44" max="44" width="13.7109375" style="19" customWidth="1"/>
    <col min="45" max="45" width="7.140625" style="11" customWidth="1"/>
    <col min="46" max="46" width="13.85546875" style="11" customWidth="1"/>
    <col min="47" max="48" width="6.5703125" style="11" customWidth="1"/>
    <col min="49" max="50" width="6.5703125" style="11" hidden="1" customWidth="1"/>
    <col min="51" max="52" width="6.57031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740">
        <f>IF(ISBLANK(A4)," ",VLOOKUP(A4,diena,2))</f>
        <v>40635</v>
      </c>
      <c r="F2" s="740"/>
      <c r="G2" s="740"/>
      <c r="H2" s="740"/>
      <c r="I2" s="41" t="str">
        <f>nbox!$E$1</f>
        <v>Klaipėda, Lengvosios atletikos maniežas</v>
      </c>
      <c r="J2" s="11"/>
      <c r="U2" s="10">
        <v>3</v>
      </c>
      <c r="V2" s="740">
        <f>E2</f>
        <v>40635</v>
      </c>
      <c r="W2" s="740"/>
      <c r="X2" s="740"/>
      <c r="Y2" s="740"/>
      <c r="Z2" s="74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740">
        <f>E2</f>
        <v>40635</v>
      </c>
      <c r="AO2" s="740"/>
      <c r="AP2" s="740"/>
      <c r="AQ2" s="41" t="str">
        <f>I2</f>
        <v>Klaipėda, Lengvosios atletikos maniežas</v>
      </c>
    </row>
    <row r="3" spans="1:57" x14ac:dyDescent="0.25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str">
        <f>IF(ISBLANK(E3)," ",VLOOKUP(G5,rngt,2,FALSE))</f>
        <v>60m bėgimas mergaitėms</v>
      </c>
      <c r="I4" s="10"/>
      <c r="U4" s="10">
        <v>2</v>
      </c>
      <c r="V4" s="33"/>
      <c r="W4" s="33"/>
      <c r="X4" s="10"/>
      <c r="Y4" s="10"/>
      <c r="Z4" s="3" t="str">
        <f>H4</f>
        <v>60m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mergaitėms</v>
      </c>
    </row>
    <row r="5" spans="1:57" ht="12" customHeight="1" x14ac:dyDescent="0.3">
      <c r="A5" s="29">
        <f>IF(ISBLANK(A1)," ",VLOOKUP(A1,time,2,FALSE))</f>
        <v>2.0833333333333298E-3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VLOOKUP(G4,rek,2,FALSE)</f>
        <v>7.3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7.3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7.3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I7" s="738">
        <f>nbox!E3</f>
        <v>0</v>
      </c>
      <c r="J7" s="738"/>
      <c r="K7" s="46">
        <f>VLOOKUP(G4,rek,3,FALSE)</f>
        <v>7.91</v>
      </c>
      <c r="L7" s="46"/>
      <c r="M7" s="46"/>
      <c r="N7" s="46"/>
      <c r="O7" s="46"/>
      <c r="P7" s="46"/>
      <c r="Q7" s="46"/>
      <c r="R7" s="46"/>
      <c r="U7" s="738" t="s">
        <v>402</v>
      </c>
      <c r="V7" s="738"/>
      <c r="W7" s="52" t="e">
        <f>F7+W6</f>
        <v>#REF!</v>
      </c>
      <c r="Y7" s="10"/>
      <c r="Z7" s="13"/>
      <c r="AA7" s="738">
        <f>I7</f>
        <v>0</v>
      </c>
      <c r="AB7" s="738"/>
      <c r="AC7" s="46">
        <f>K7</f>
        <v>7.91</v>
      </c>
      <c r="AD7" s="10"/>
      <c r="AE7" s="10"/>
      <c r="AF7" s="10"/>
      <c r="AG7" s="10"/>
      <c r="AH7" s="10"/>
      <c r="AI7" s="10"/>
      <c r="AJ7" s="10"/>
      <c r="AK7" s="10"/>
      <c r="AR7" s="738">
        <f>I7</f>
        <v>0</v>
      </c>
      <c r="AS7" s="738"/>
      <c r="AT7" s="738"/>
      <c r="AU7" s="46">
        <f>K7</f>
        <v>7.91</v>
      </c>
    </row>
    <row r="8" spans="1:57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>
        <f t="shared" ref="BC10:BC19" si="44">VLOOKUP(BB10,kvli,2,FALSE)</f>
        <v>7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>
        <f t="shared" si="44"/>
        <v>7.26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>
        <f t="shared" si="44"/>
        <v>7.46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>
        <f t="shared" si="44"/>
        <v>7.71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>
        <f t="shared" si="44"/>
        <v>8.01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>
        <f t="shared" si="44"/>
        <v>8.4499999999999993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str">
        <f>IF(ISBLANK(A16)," ",VLOOKUP(A16,beg,2,FALSE))</f>
        <v xml:space="preserve">2 bėgimas iš </v>
      </c>
      <c r="H16" s="3" t="str">
        <f>IF(ISBLANK(A16)," ",CONCATENATE(G16," ",$E$4))</f>
        <v>2 bėgimas iš  8</v>
      </c>
      <c r="I16" s="10"/>
      <c r="U16" s="33"/>
      <c r="V16" s="33" t="s">
        <v>287</v>
      </c>
      <c r="W16" s="33"/>
      <c r="X16" s="10"/>
      <c r="Z16" s="3" t="str">
        <f>IF(ISBLANK(V16)," ",VLOOKUP(V16,beg,2,FALSE))</f>
        <v>Finalas B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>
        <f t="shared" si="44"/>
        <v>9.0500000000000007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>
        <f t="shared" si="44"/>
        <v>9.65</v>
      </c>
      <c r="BD17" s="51" t="s">
        <v>396</v>
      </c>
      <c r="BE17" s="51">
        <v>8</v>
      </c>
    </row>
    <row r="18" spans="1:57" x14ac:dyDescent="0.25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>
        <f t="shared" si="44"/>
        <v>10.050000000000001</v>
      </c>
      <c r="BD18" s="51" t="s">
        <v>398</v>
      </c>
      <c r="BE18" s="51">
        <v>9</v>
      </c>
    </row>
    <row r="19" spans="1:57" x14ac:dyDescent="0.25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>
        <f t="shared" si="44"/>
        <v>10.35</v>
      </c>
      <c r="BD19" s="42"/>
      <c r="BE19" s="51">
        <v>10</v>
      </c>
    </row>
    <row r="20" spans="1:57" x14ac:dyDescent="0.25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 x14ac:dyDescent="0.25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 x14ac:dyDescent="0.25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 x14ac:dyDescent="0.25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 x14ac:dyDescent="0.25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 x14ac:dyDescent="0.25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str">
        <f>IF(ISBLANK(A26)," ",VLOOKUP(A26,beg,2,FALSE))</f>
        <v xml:space="preserve">3 bėgimas iš </v>
      </c>
      <c r="H26" s="3" t="str">
        <f>IF(ISBLANK(A26)," ",CONCATENATE(G26," ",$E$4))</f>
        <v>3 bėgimas iš  8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 x14ac:dyDescent="0.25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 x14ac:dyDescent="0.25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 x14ac:dyDescent="0.25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 x14ac:dyDescent="0.25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 x14ac:dyDescent="0.25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 x14ac:dyDescent="0.25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 x14ac:dyDescent="0.25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 x14ac:dyDescent="0.25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str">
        <f>IF(ISBLANK(A36)," ",VLOOKUP(A36,beg,2,FALSE))</f>
        <v xml:space="preserve">4 bėgimas iš </v>
      </c>
      <c r="H36" s="3" t="str">
        <f>IF(ISBLANK(A36)," ",CONCATENATE(G36," ",$E$4))</f>
        <v>4 bėgimas iš  8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 x14ac:dyDescent="0.25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 x14ac:dyDescent="0.25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 x14ac:dyDescent="0.25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 x14ac:dyDescent="0.25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 x14ac:dyDescent="0.25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 x14ac:dyDescent="0.25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 x14ac:dyDescent="0.25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 x14ac:dyDescent="0.25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75" x14ac:dyDescent="0.25">
      <c r="A47" s="33"/>
      <c r="B47" s="33"/>
      <c r="C47" s="33"/>
      <c r="D47" s="33"/>
      <c r="E47" s="740">
        <f>E2</f>
        <v>40635</v>
      </c>
      <c r="F47" s="740"/>
      <c r="G47" s="740"/>
      <c r="H47" s="740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 x14ac:dyDescent="0.25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str">
        <f>H4</f>
        <v>60m bėgimas mergaitėms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str">
        <f>IF(ISBLANK(A51)," ",VLOOKUP(A51,beg,2,FALSE))</f>
        <v xml:space="preserve">5 bėgimas iš </v>
      </c>
      <c r="H51" s="3" t="str">
        <f>IF(ISBLANK(A51)," ",CONCATENATE(G51," ",$E$4))</f>
        <v>5 bėgimas iš  8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 x14ac:dyDescent="0.25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 x14ac:dyDescent="0.25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 x14ac:dyDescent="0.25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 x14ac:dyDescent="0.25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 x14ac:dyDescent="0.25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 x14ac:dyDescent="0.25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 x14ac:dyDescent="0.25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 x14ac:dyDescent="0.25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str">
        <f>IF(ISBLANK(A61)," ",VLOOKUP(A61,beg,2,FALSE))</f>
        <v xml:space="preserve">6 bėgimas iš </v>
      </c>
      <c r="H61" s="3" t="str">
        <f>IF(ISBLANK(A61)," ",CONCATENATE(G61," ",$E$4))</f>
        <v>6 bėgimas iš  8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 x14ac:dyDescent="0.25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 x14ac:dyDescent="0.25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 x14ac:dyDescent="0.25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 x14ac:dyDescent="0.25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 x14ac:dyDescent="0.25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 x14ac:dyDescent="0.25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 x14ac:dyDescent="0.25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 x14ac:dyDescent="0.25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str">
        <f>IF(ISBLANK(A71)," ",VLOOKUP(A71,beg,2,FALSE))</f>
        <v xml:space="preserve">7 bėgimas iš </v>
      </c>
      <c r="H71" s="3" t="str">
        <f>IF(ISBLANK(A71)," ",CONCATENATE(G71," ",$E$4))</f>
        <v>7 bėgimas iš  8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 x14ac:dyDescent="0.25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 x14ac:dyDescent="0.25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 x14ac:dyDescent="0.25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 x14ac:dyDescent="0.25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 x14ac:dyDescent="0.25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 x14ac:dyDescent="0.25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 x14ac:dyDescent="0.25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 x14ac:dyDescent="0.25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str">
        <f>IF(ISBLANK(A81)," ",VLOOKUP(A81,beg,2,FALSE))</f>
        <v xml:space="preserve">8 bėgimas iš </v>
      </c>
      <c r="H81" s="3" t="str">
        <f>IF(ISBLANK(A81)," ",CONCATENATE(G81," ",$E$4))</f>
        <v>8 bėgimas iš  8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 x14ac:dyDescent="0.25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 x14ac:dyDescent="0.25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 x14ac:dyDescent="0.25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 x14ac:dyDescent="0.25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 x14ac:dyDescent="0.25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 x14ac:dyDescent="0.25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 x14ac:dyDescent="0.25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9.140625" style="10" customWidth="1"/>
    <col min="2" max="4" width="7.85546875" style="10" hidden="1" customWidth="1"/>
    <col min="5" max="5" width="7.85546875" style="10" customWidth="1"/>
    <col min="6" max="6" width="7.7109375" style="10" customWidth="1"/>
    <col min="7" max="7" width="7.7109375" style="10" hidden="1" customWidth="1"/>
    <col min="8" max="8" width="19.85546875" style="13" customWidth="1"/>
    <col min="9" max="9" width="10.140625" style="16" customWidth="1"/>
    <col min="10" max="10" width="17.5703125" style="13" customWidth="1"/>
    <col min="11" max="11" width="9.8554687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3" width="7.85546875" style="11" customWidth="1"/>
    <col min="24" max="25" width="7.7109375" style="11" hidden="1" customWidth="1"/>
    <col min="26" max="26" width="21.7109375" style="11" customWidth="1"/>
    <col min="27" max="27" width="12.28515625" style="11" customWidth="1"/>
    <col min="28" max="28" width="17" style="11" customWidth="1"/>
    <col min="29" max="29" width="9.8554687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40" width="7.85546875" style="10" customWidth="1"/>
    <col min="41" max="41" width="9.85546875" style="11" customWidth="1"/>
    <col min="42" max="42" width="19" style="11" customWidth="1"/>
    <col min="43" max="43" width="12.28515625" style="11" customWidth="1"/>
    <col min="44" max="44" width="13.140625" style="19" customWidth="1"/>
    <col min="45" max="45" width="6" style="11" customWidth="1"/>
    <col min="46" max="46" width="19.7109375" style="11" customWidth="1"/>
    <col min="47" max="48" width="7.28515625" style="11" customWidth="1"/>
    <col min="49" max="49" width="7.42578125" style="11" hidden="1" customWidth="1"/>
    <col min="50" max="50" width="9.85546875" style="11" hidden="1" customWidth="1"/>
    <col min="51" max="52" width="6.710937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740">
        <f>IF(ISBLANK(A4)," ",VLOOKUP(A4,diena,2))</f>
        <v>40635</v>
      </c>
      <c r="F2" s="740"/>
      <c r="G2" s="740"/>
      <c r="H2" s="740"/>
      <c r="I2" s="41" t="str">
        <f>nbox!$E$1</f>
        <v>Klaipėda, Lengvosios atletikos maniežas</v>
      </c>
      <c r="J2" s="11"/>
      <c r="U2" s="10">
        <v>3</v>
      </c>
      <c r="V2" s="740">
        <f>E2</f>
        <v>40635</v>
      </c>
      <c r="W2" s="740"/>
      <c r="X2" s="740"/>
      <c r="Y2" s="740"/>
      <c r="Z2" s="74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740">
        <f>E2</f>
        <v>40635</v>
      </c>
      <c r="AO2" s="740"/>
      <c r="AP2" s="740"/>
      <c r="AQ2" s="41" t="str">
        <f>I2</f>
        <v>Klaipėda, Lengvosios atletikos maniežas</v>
      </c>
    </row>
    <row r="3" spans="1:57" x14ac:dyDescent="0.25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str">
        <f>IF(ISBLANK(E3)," ",VLOOKUP(G5,[0]!rngt,2,FALSE))</f>
        <v>60m bėgimas berniukams</v>
      </c>
      <c r="I4" s="10"/>
      <c r="U4" s="10">
        <v>2</v>
      </c>
      <c r="V4" s="33"/>
      <c r="W4" s="33"/>
      <c r="X4" s="10"/>
      <c r="Y4" s="10"/>
      <c r="Z4" s="3" t="str">
        <f>H4</f>
        <v>60m bėgimas berniukams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str">
        <f>H4</f>
        <v>60m bėgimas berniukams</v>
      </c>
    </row>
    <row r="5" spans="1:57" ht="13.5" customHeight="1" x14ac:dyDescent="0.3">
      <c r="A5" s="29">
        <f>IF(ISBLANK(A1)," ",VLOOKUP(A1,time,2,FALSE))</f>
        <v>2.0833333333333298E-3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",$E$4))</f>
        <v>1 bėgimas iš  8</v>
      </c>
      <c r="I6" s="10"/>
      <c r="J6" s="19">
        <f>nbox!E2</f>
        <v>0</v>
      </c>
      <c r="K6" s="46">
        <f>VLOOKUP(G4,[0]!rek,2,FALSE)</f>
        <v>6.8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str">
        <f>IF(ISBLANK(V6)," ",VLOOKUP(V6,beg,2,FALSE))</f>
        <v>Finalas A</v>
      </c>
      <c r="AA6" s="10"/>
      <c r="AB6" s="19">
        <f>J6</f>
        <v>0</v>
      </c>
      <c r="AC6" s="46">
        <f>K6</f>
        <v>6.8</v>
      </c>
      <c r="AD6" s="10"/>
      <c r="AE6" s="10"/>
      <c r="AF6" s="10"/>
      <c r="AG6" s="10"/>
      <c r="AH6" s="10"/>
      <c r="AI6" s="10"/>
      <c r="AJ6" s="10"/>
      <c r="AK6" s="10"/>
      <c r="AP6" s="3" t="str">
        <f>VLOOKUP(AM4,beg,2,FALSE)</f>
        <v>REZULTATAI</v>
      </c>
      <c r="AS6" s="19"/>
      <c r="AT6" s="19">
        <f>J6</f>
        <v>0</v>
      </c>
      <c r="AU6" s="46">
        <f>K6</f>
        <v>6.8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#REF!</v>
      </c>
      <c r="G7" s="11" t="str">
        <f>nbox!$D$3</f>
        <v>in_</v>
      </c>
      <c r="H7" s="738">
        <f>nbox!E3</f>
        <v>0</v>
      </c>
      <c r="I7" s="738"/>
      <c r="J7" s="738"/>
      <c r="K7" s="46">
        <f>VLOOKUP(G4,[0]!rek,3,FALSE)</f>
        <v>7.45</v>
      </c>
      <c r="L7" s="46"/>
      <c r="M7" s="46"/>
      <c r="N7" s="46"/>
      <c r="O7" s="46"/>
      <c r="P7" s="46"/>
      <c r="Q7" s="46"/>
      <c r="R7" s="46"/>
      <c r="U7" s="738" t="s">
        <v>402</v>
      </c>
      <c r="V7" s="738"/>
      <c r="W7" s="52" t="e">
        <f>F7+W6</f>
        <v>#REF!</v>
      </c>
      <c r="Y7" s="10"/>
      <c r="Z7" s="13"/>
      <c r="AA7" s="738">
        <f>H7</f>
        <v>0</v>
      </c>
      <c r="AB7" s="738"/>
      <c r="AC7" s="46">
        <f>K7</f>
        <v>7.45</v>
      </c>
      <c r="AD7" s="10"/>
      <c r="AE7" s="10"/>
      <c r="AF7" s="10"/>
      <c r="AG7" s="10"/>
      <c r="AH7" s="10"/>
      <c r="AI7" s="10"/>
      <c r="AJ7" s="10"/>
      <c r="AK7" s="10"/>
      <c r="AR7" s="738">
        <f>H7</f>
        <v>0</v>
      </c>
      <c r="AS7" s="738"/>
      <c r="AT7" s="738"/>
      <c r="AU7" s="46">
        <f>K7</f>
        <v>7.45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>
        <f>VLOOKUP(BB10,[0]!kvli,2,FALSE)</f>
        <v>6.5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>
        <f>VLOOKUP(BB11,[0]!kvli,2,FALSE)</f>
        <v>6.7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>
        <f>VLOOKUP(BB12,[0]!kvli,2,FALSE)</f>
        <v>6.85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>
        <f>VLOOKUP(BB13,[0]!kvli,2,FALSE)</f>
        <v>7.01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>
        <f>VLOOKUP(BB14,[0]!kvli,2,FALSE)</f>
        <v>7.25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>
        <f>VLOOKUP(BB15,[0]!kvli,2,FALSE)</f>
        <v>7.55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s">
        <v>441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442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>
        <f>VLOOKUP(BB16,[0]!kvli,2,FALSE)</f>
        <v>7.95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#REF!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>
        <f>VLOOKUP(BB17,[0]!kvli,2,FALSE)</f>
        <v>8.4499999999999993</v>
      </c>
      <c r="BD17" s="51" t="s">
        <v>396</v>
      </c>
      <c r="BE17" s="51">
        <v>8</v>
      </c>
    </row>
    <row r="18" spans="1:57" ht="15.75" customHeight="1" x14ac:dyDescent="0.25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>
        <f>VLOOKUP(BB18,[0]!kvli,2,FALSE)</f>
        <v>8.85</v>
      </c>
      <c r="BD18" s="51" t="s">
        <v>398</v>
      </c>
      <c r="BE18" s="51">
        <v>9</v>
      </c>
    </row>
    <row r="19" spans="1:57" ht="16.5" customHeight="1" x14ac:dyDescent="0.25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>
        <f>VLOOKUP(BB19,[0]!kvli,2,FALSE)</f>
        <v>9.15</v>
      </c>
      <c r="BD19" s="42"/>
      <c r="BE19" s="51">
        <v>10</v>
      </c>
    </row>
    <row r="20" spans="1:57" x14ac:dyDescent="0.25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 x14ac:dyDescent="0.25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 x14ac:dyDescent="0.25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 x14ac:dyDescent="0.25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 x14ac:dyDescent="0.25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 x14ac:dyDescent="0.25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s">
        <v>444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#REF!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 x14ac:dyDescent="0.25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 x14ac:dyDescent="0.25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 x14ac:dyDescent="0.25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 x14ac:dyDescent="0.25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 x14ac:dyDescent="0.25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 x14ac:dyDescent="0.25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 x14ac:dyDescent="0.25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 x14ac:dyDescent="0.25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s">
        <v>446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#REF!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 x14ac:dyDescent="0.25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 x14ac:dyDescent="0.25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 x14ac:dyDescent="0.25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 x14ac:dyDescent="0.25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 x14ac:dyDescent="0.25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 x14ac:dyDescent="0.25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 x14ac:dyDescent="0.25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 x14ac:dyDescent="0.25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75" x14ac:dyDescent="0.25">
      <c r="A47" s="33"/>
      <c r="B47" s="33"/>
      <c r="C47" s="33"/>
      <c r="D47" s="33"/>
      <c r="E47" s="765">
        <f>E2</f>
        <v>40635</v>
      </c>
      <c r="F47" s="765"/>
      <c r="G47" s="765"/>
      <c r="H47" s="765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 x14ac:dyDescent="0.25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str">
        <f>H4</f>
        <v>60m bėgimas berniukams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s">
        <v>447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#REF!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 x14ac:dyDescent="0.25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 x14ac:dyDescent="0.25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 x14ac:dyDescent="0.25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 x14ac:dyDescent="0.25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 x14ac:dyDescent="0.25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 x14ac:dyDescent="0.25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 x14ac:dyDescent="0.25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 x14ac:dyDescent="0.25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s">
        <v>443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#REF!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 x14ac:dyDescent="0.25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 x14ac:dyDescent="0.25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 x14ac:dyDescent="0.25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 x14ac:dyDescent="0.25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 x14ac:dyDescent="0.25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 x14ac:dyDescent="0.25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 x14ac:dyDescent="0.25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 x14ac:dyDescent="0.25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s">
        <v>445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#REF!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 x14ac:dyDescent="0.25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 x14ac:dyDescent="0.25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 x14ac:dyDescent="0.25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 x14ac:dyDescent="0.25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 x14ac:dyDescent="0.25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 x14ac:dyDescent="0.25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 x14ac:dyDescent="0.25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 x14ac:dyDescent="0.25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s">
        <v>440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#REF!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 x14ac:dyDescent="0.25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 x14ac:dyDescent="0.25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 x14ac:dyDescent="0.25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 x14ac:dyDescent="0.25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 x14ac:dyDescent="0.25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 x14ac:dyDescent="0.25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 x14ac:dyDescent="0.25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2578125" defaultRowHeight="15" x14ac:dyDescent="0.25"/>
  <cols>
    <col min="1" max="1" width="5.7109375" style="10" customWidth="1"/>
    <col min="2" max="2" width="7.7109375" style="10" customWidth="1"/>
    <col min="3" max="3" width="11.28515625" style="10" hidden="1" customWidth="1"/>
    <col min="4" max="4" width="20.5703125" style="13" customWidth="1"/>
    <col min="5" max="5" width="11.140625" style="75" customWidth="1"/>
    <col min="6" max="6" width="11.7109375" style="66" customWidth="1"/>
    <col min="7" max="7" width="10.42578125" style="66" hidden="1" customWidth="1"/>
    <col min="8" max="8" width="9.7109375" style="66" customWidth="1"/>
    <col min="9" max="9" width="7" style="13" customWidth="1"/>
    <col min="10" max="11" width="7.140625" style="13" hidden="1" customWidth="1"/>
    <col min="12" max="15" width="8.42578125" style="13" hidden="1" customWidth="1"/>
    <col min="16" max="16" width="6.140625" style="13" hidden="1" customWidth="1"/>
    <col min="17" max="17" width="6.85546875" style="10" customWidth="1"/>
    <col min="18" max="18" width="6.85546875" style="10" hidden="1" customWidth="1"/>
    <col min="19" max="21" width="4.28515625" style="10" customWidth="1"/>
    <col min="22" max="32" width="4.28515625" style="11" customWidth="1"/>
    <col min="33" max="33" width="18.140625" style="11" customWidth="1"/>
    <col min="34" max="35" width="6.140625" style="11" customWidth="1"/>
    <col min="36" max="36" width="7" style="11" customWidth="1"/>
    <col min="37" max="40" width="11.28515625" style="11" hidden="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77"/>
    </row>
    <row r="2" spans="1:40" ht="16.5" customHeight="1" x14ac:dyDescent="0.25">
      <c r="A2" s="766">
        <f>IF(ISBLANK(A3)," ",VLOOKUP(A3,diena,2))</f>
        <v>40635</v>
      </c>
      <c r="B2" s="766"/>
      <c r="C2" s="766"/>
      <c r="D2" s="766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 x14ac:dyDescent="0.25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 x14ac:dyDescent="0.3">
      <c r="A4" s="33" t="s">
        <v>14</v>
      </c>
      <c r="C4" s="11" t="str">
        <f>nbox!$D$3</f>
        <v>in_</v>
      </c>
      <c r="D4" s="3" t="str">
        <f>IF(ISBLANK(A5)," ",VLOOKUP(C5,rngt,2,FALSE))</f>
        <v>Šuolis su kartimi mergaitėms</v>
      </c>
      <c r="E4" s="77"/>
      <c r="F4" s="738">
        <f>nbox!E2</f>
        <v>0</v>
      </c>
      <c r="G4" s="738"/>
      <c r="H4" s="738"/>
      <c r="I4" s="46">
        <f>VLOOKUP(C3,rek,2,FALSE)</f>
        <v>2.6</v>
      </c>
      <c r="J4" s="46"/>
      <c r="K4" s="46"/>
      <c r="L4" s="46"/>
      <c r="M4" s="46"/>
      <c r="N4" s="46"/>
      <c r="O4" s="46"/>
      <c r="P4" s="46"/>
    </row>
    <row r="5" spans="1:40" ht="15.75" customHeight="1" x14ac:dyDescent="0.25">
      <c r="A5" s="33" t="s">
        <v>55</v>
      </c>
      <c r="C5" s="10" t="str">
        <f>CONCATENATE(A4," ",A5)</f>
        <v>kartis m</v>
      </c>
      <c r="D5" s="19" t="s">
        <v>424</v>
      </c>
      <c r="E5" s="52" t="e">
        <f>IF(ISBLANK(A4)," ",VLOOKUP(C5,[0]!stm,2,FALSE))</f>
        <v>#REF!</v>
      </c>
      <c r="F5" s="738">
        <f>nbox!E3</f>
        <v>0</v>
      </c>
      <c r="G5" s="738"/>
      <c r="H5" s="738"/>
      <c r="I5" s="46">
        <f>VLOOKUP(C3,rek,3,FALSE)</f>
        <v>2.9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 x14ac:dyDescent="0.25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 x14ac:dyDescent="0.25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 x14ac:dyDescent="0.25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>
        <f>VLOOKUP(AK8,[0]!kvlt,2,FALSE)</f>
        <v>1</v>
      </c>
      <c r="AM8" s="76"/>
      <c r="AN8" s="10">
        <v>1</v>
      </c>
    </row>
    <row r="9" spans="1:40" x14ac:dyDescent="0.25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>
        <f>VLOOKUP(AK9,[0]!kvlt,2,FALSE)</f>
        <v>1.8</v>
      </c>
      <c r="AM9" s="10" t="s">
        <v>398</v>
      </c>
      <c r="AN9" s="10">
        <v>2</v>
      </c>
    </row>
    <row r="10" spans="1:40" x14ac:dyDescent="0.25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>
        <f>VLOOKUP(AK10,[0]!kvlt,2,FALSE)</f>
        <v>1.95</v>
      </c>
      <c r="AM10" s="10" t="s">
        <v>396</v>
      </c>
      <c r="AN10" s="10">
        <v>3</v>
      </c>
    </row>
    <row r="11" spans="1:40" x14ac:dyDescent="0.25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>
        <f>VLOOKUP(AK11,[0]!kvlt,2,FALSE)</f>
        <v>2.15</v>
      </c>
      <c r="AM11" s="10" t="s">
        <v>392</v>
      </c>
      <c r="AN11" s="10">
        <v>4</v>
      </c>
    </row>
    <row r="12" spans="1:40" x14ac:dyDescent="0.25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>
        <f>VLOOKUP(AK12,[0]!kvlt,2,FALSE)</f>
        <v>2.4</v>
      </c>
      <c r="AM12" s="10" t="s">
        <v>403</v>
      </c>
      <c r="AN12" s="10">
        <v>5</v>
      </c>
    </row>
    <row r="13" spans="1:40" x14ac:dyDescent="0.25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>
        <f>VLOOKUP(AK13,[0]!kvlt,2,FALSE)</f>
        <v>2.7</v>
      </c>
      <c r="AM13" s="10" t="s">
        <v>401</v>
      </c>
      <c r="AN13" s="10">
        <v>6</v>
      </c>
    </row>
    <row r="14" spans="1:40" x14ac:dyDescent="0.25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>
        <f>VLOOKUP(AK14,[0]!kvlt,2,FALSE)</f>
        <v>3.1</v>
      </c>
      <c r="AM14" s="10" t="s">
        <v>400</v>
      </c>
      <c r="AN14" s="10">
        <v>7</v>
      </c>
    </row>
    <row r="15" spans="1:40" x14ac:dyDescent="0.25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>
        <f>VLOOKUP(AK15,[0]!kvlt,2,FALSE)</f>
        <v>3.48</v>
      </c>
      <c r="AM15" s="10" t="s">
        <v>399</v>
      </c>
      <c r="AN15" s="10">
        <v>8</v>
      </c>
    </row>
    <row r="16" spans="1:40" x14ac:dyDescent="0.25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>
        <f>VLOOKUP(AK16,[0]!kvlt,2,FALSE)</f>
        <v>3.82</v>
      </c>
      <c r="AM16" s="10" t="s">
        <v>30</v>
      </c>
      <c r="AN16" s="10">
        <v>9</v>
      </c>
    </row>
    <row r="17" spans="1:40" x14ac:dyDescent="0.25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>
        <f>VLOOKUP(AK17,[0]!kvlt,2,FALSE)</f>
        <v>4.0999999999999996</v>
      </c>
      <c r="AM17" s="10" t="s">
        <v>397</v>
      </c>
      <c r="AN17" s="10">
        <v>10</v>
      </c>
    </row>
    <row r="18" spans="1:40" x14ac:dyDescent="0.25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 x14ac:dyDescent="0.25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 x14ac:dyDescent="0.25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 x14ac:dyDescent="0.25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 x14ac:dyDescent="0.25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 x14ac:dyDescent="0.25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 x14ac:dyDescent="0.25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 x14ac:dyDescent="0.25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 x14ac:dyDescent="0.25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 x14ac:dyDescent="0.25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 x14ac:dyDescent="0.25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 x14ac:dyDescent="0.25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 x14ac:dyDescent="0.25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 x14ac:dyDescent="0.25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 x14ac:dyDescent="0.25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 x14ac:dyDescent="0.25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 x14ac:dyDescent="0.25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7.7109375" style="10" customWidth="1"/>
    <col min="3" max="3" width="8" style="10" hidden="1" customWidth="1"/>
    <col min="4" max="4" width="20.7109375" style="13" customWidth="1"/>
    <col min="5" max="5" width="10.7109375" style="16" customWidth="1"/>
    <col min="6" max="6" width="15.7109375" style="13" customWidth="1"/>
    <col min="7" max="8" width="7.5703125" style="13" hidden="1" customWidth="1"/>
    <col min="9" max="9" width="7.42578125" style="10" customWidth="1"/>
    <col min="10" max="12" width="7.28515625" style="10" customWidth="1"/>
    <col min="13" max="16" width="7.28515625" style="11" customWidth="1"/>
    <col min="17" max="17" width="5.42578125" style="10" customWidth="1"/>
    <col min="18" max="18" width="5.85546875" style="10" customWidth="1"/>
    <col min="19" max="19" width="7.85546875" style="10" hidden="1" customWidth="1"/>
    <col min="20" max="20" width="21.5703125" style="11" customWidth="1"/>
    <col min="21" max="21" width="11.28515625" style="97" customWidth="1"/>
    <col min="22" max="22" width="11.85546875" style="11" customWidth="1"/>
    <col min="23" max="23" width="8" style="11" customWidth="1"/>
    <col min="24" max="24" width="12" style="11" customWidth="1"/>
    <col min="25" max="25" width="7.85546875" style="11" customWidth="1"/>
    <col min="26" max="31" width="6.85546875" style="11" customWidth="1"/>
    <col min="32" max="32" width="6.85546875" style="10" hidden="1" customWidth="1"/>
    <col min="33" max="38" width="8.42578125" style="11" hidden="1" customWidth="1"/>
    <col min="39" max="39" width="7.5703125" style="11" customWidth="1"/>
    <col min="40" max="40" width="19.7109375" style="1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 x14ac:dyDescent="0.25">
      <c r="A2" s="766">
        <f>IF(ISBLANK(A3)," ",VLOOKUP(A3,diena,2))</f>
        <v>40635</v>
      </c>
      <c r="B2" s="766"/>
      <c r="C2" s="766"/>
      <c r="D2" s="766"/>
      <c r="E2" s="10"/>
      <c r="F2" s="41" t="str">
        <f>nbox!$E$1</f>
        <v>Klaipėda, Lengvosios atletikos maniežas</v>
      </c>
      <c r="G2" s="41"/>
      <c r="H2" s="41"/>
      <c r="Q2" s="766">
        <f>A2</f>
        <v>40635</v>
      </c>
      <c r="R2" s="766"/>
      <c r="S2" s="766"/>
      <c r="T2" s="766"/>
      <c r="U2" s="11" t="str">
        <f>F2</f>
        <v>Klaipėda, Lengvosios atletikos maniežas</v>
      </c>
      <c r="W2" s="32"/>
      <c r="X2" s="32"/>
    </row>
    <row r="3" spans="1:40" x14ac:dyDescent="0.25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 x14ac:dyDescent="0.3">
      <c r="A4" s="33" t="s">
        <v>19</v>
      </c>
      <c r="B4" s="33" t="s">
        <v>34</v>
      </c>
      <c r="C4" s="11" t="str">
        <f>nbox!$D$3</f>
        <v>in_</v>
      </c>
      <c r="D4" s="3" t="str">
        <f>IF(ISBLANK(B4)," ",VLOOKUP(C5,#REF!,2,FALSE))</f>
        <v>Rutulio (6kg) stūmimas berniukams</v>
      </c>
      <c r="E4" s="10"/>
      <c r="F4" s="19">
        <f>nbox!E2</f>
        <v>0</v>
      </c>
      <c r="G4" s="19"/>
      <c r="H4" s="19"/>
      <c r="I4" s="46">
        <f>VLOOKUP(C3,#REF!,2,FALSE)</f>
        <v>0</v>
      </c>
      <c r="M4" s="12"/>
      <c r="N4" s="12"/>
      <c r="O4" s="12"/>
      <c r="P4" s="12"/>
      <c r="T4" s="3" t="str">
        <f>D4</f>
        <v>Rutulio (6kg) stūmimas berniukams</v>
      </c>
      <c r="W4" s="738">
        <f>F4</f>
        <v>0</v>
      </c>
      <c r="X4" s="738"/>
      <c r="Y4" s="46">
        <f>I4</f>
        <v>0</v>
      </c>
    </row>
    <row r="5" spans="1:40" ht="15.75" customHeight="1" x14ac:dyDescent="0.25">
      <c r="B5" s="19" t="s">
        <v>438</v>
      </c>
      <c r="C5" s="10" t="str">
        <f>CONCATENATE(A4," ",B4)</f>
        <v>rut6kg v</v>
      </c>
      <c r="D5" s="52" t="e">
        <f>IF(ISBLANK(A4)," ",VLOOKUP(C5,#REF!,2,FALSE))</f>
        <v>#REF!</v>
      </c>
      <c r="E5" s="738">
        <f>nbox!E3</f>
        <v>0</v>
      </c>
      <c r="F5" s="738"/>
      <c r="G5" s="19"/>
      <c r="H5" s="19"/>
      <c r="I5" s="46">
        <f>VLOOKUP(C3,#REF!,3,FALSE)</f>
        <v>0</v>
      </c>
      <c r="M5" s="12"/>
      <c r="N5" s="12"/>
      <c r="O5" s="12"/>
      <c r="P5" s="12"/>
      <c r="V5" s="738">
        <f>E5</f>
        <v>0</v>
      </c>
      <c r="W5" s="738"/>
      <c r="X5" s="738"/>
      <c r="Y5" s="46">
        <f>I5</f>
        <v>0</v>
      </c>
      <c r="Z5" s="767" t="s">
        <v>439</v>
      </c>
      <c r="AA5" s="768"/>
      <c r="AB5" s="768"/>
      <c r="AC5" s="768"/>
      <c r="AD5" s="768"/>
      <c r="AE5" s="769"/>
      <c r="AG5" s="10"/>
      <c r="AH5" s="10"/>
      <c r="AI5" s="10"/>
      <c r="AJ5" s="10"/>
      <c r="AK5" s="10"/>
      <c r="AL5" s="10"/>
    </row>
    <row r="6" spans="1:40" ht="15.75" customHeight="1" x14ac:dyDescent="0.25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431</v>
      </c>
      <c r="J6" s="68" t="s">
        <v>432</v>
      </c>
      <c r="K6" s="68" t="s">
        <v>433</v>
      </c>
      <c r="L6" s="68" t="s">
        <v>434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431</v>
      </c>
      <c r="Z6" s="89" t="s">
        <v>432</v>
      </c>
      <c r="AA6" s="89" t="s">
        <v>433</v>
      </c>
      <c r="AB6" s="89" t="s">
        <v>434</v>
      </c>
      <c r="AC6" s="89" t="s">
        <v>435</v>
      </c>
      <c r="AD6" s="89" t="s">
        <v>436</v>
      </c>
      <c r="AE6" s="89" t="s">
        <v>437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 x14ac:dyDescent="0.25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 x14ac:dyDescent="0.25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>
        <f>VLOOKUP(M8,#REF!,2,FALSE)</f>
        <v>3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 x14ac:dyDescent="0.25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>
        <f>VLOOKUP(M9,#REF!,2,FALSE)</f>
        <v>8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 x14ac:dyDescent="0.25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>
        <f>VLOOKUP(M10,#REF!,2,FALSE)</f>
        <v>9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 x14ac:dyDescent="0.25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>
        <f>VLOOKUP(M11,#REF!,2,FALSE)</f>
        <v>10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 x14ac:dyDescent="0.25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>
        <f>VLOOKUP(M12,#REF!,2,FALSE)</f>
        <v>11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 x14ac:dyDescent="0.25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>
        <f>VLOOKUP(M13,#REF!,2,FALSE)</f>
        <v>13.2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 x14ac:dyDescent="0.25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>
        <f>VLOOKUP(M14,#REF!,2,FALSE)</f>
        <v>15.2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 x14ac:dyDescent="0.25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>
        <f>VLOOKUP(M15,#REF!,2,FALSE)</f>
        <v>16.8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 x14ac:dyDescent="0.25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#N/A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 x14ac:dyDescent="0.25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#N/A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 x14ac:dyDescent="0.25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 x14ac:dyDescent="0.25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 x14ac:dyDescent="0.25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 x14ac:dyDescent="0.25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 x14ac:dyDescent="0.25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 x14ac:dyDescent="0.25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 x14ac:dyDescent="0.25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 x14ac:dyDescent="0.25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 x14ac:dyDescent="0.25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 x14ac:dyDescent="0.25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 x14ac:dyDescent="0.25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 x14ac:dyDescent="0.25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 x14ac:dyDescent="0.25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 x14ac:dyDescent="0.25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 x14ac:dyDescent="0.25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 x14ac:dyDescent="0.25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 x14ac:dyDescent="0.25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 x14ac:dyDescent="0.3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 x14ac:dyDescent="0.25">
      <c r="A36" s="766">
        <f>A2</f>
        <v>40635</v>
      </c>
      <c r="B36" s="766"/>
      <c r="C36" s="766"/>
      <c r="D36" s="766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 x14ac:dyDescent="0.25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 x14ac:dyDescent="0.3">
      <c r="D38" s="3" t="str">
        <f>IF(ISBLANK(B4)," ",VLOOKUP(C5,#REF!,2,FALSE))</f>
        <v>Rutulio (6kg) stūmimas berniukams</v>
      </c>
      <c r="F38" s="19">
        <f>F4</f>
        <v>0</v>
      </c>
      <c r="I38" s="46">
        <f>I4</f>
        <v>0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 x14ac:dyDescent="0.3">
      <c r="D39" s="93" t="s">
        <v>296</v>
      </c>
      <c r="E39" s="738">
        <f>E5</f>
        <v>0</v>
      </c>
      <c r="F39" s="738"/>
      <c r="I39" s="46">
        <f>I5</f>
        <v>0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 x14ac:dyDescent="0.25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431</v>
      </c>
      <c r="J40" s="35" t="s">
        <v>432</v>
      </c>
      <c r="K40" s="35" t="s">
        <v>433</v>
      </c>
      <c r="L40" s="35" t="s">
        <v>434</v>
      </c>
      <c r="M40" s="68" t="s">
        <v>435</v>
      </c>
      <c r="N40" s="68" t="s">
        <v>436</v>
      </c>
      <c r="O40" s="68" t="s">
        <v>437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 x14ac:dyDescent="0.25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 x14ac:dyDescent="0.25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 x14ac:dyDescent="0.25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 x14ac:dyDescent="0.25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 x14ac:dyDescent="0.25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 x14ac:dyDescent="0.25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 x14ac:dyDescent="0.25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 x14ac:dyDescent="0.25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 x14ac:dyDescent="0.25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 x14ac:dyDescent="0.25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 x14ac:dyDescent="0.25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 x14ac:dyDescent="0.25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 x14ac:dyDescent="0.25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 x14ac:dyDescent="0.25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 x14ac:dyDescent="0.25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 x14ac:dyDescent="0.25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 x14ac:dyDescent="0.25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 x14ac:dyDescent="0.25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 x14ac:dyDescent="0.25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 x14ac:dyDescent="0.25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 x14ac:dyDescent="0.25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 x14ac:dyDescent="0.25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 x14ac:dyDescent="0.25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 x14ac:dyDescent="0.25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 x14ac:dyDescent="0.25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 x14ac:dyDescent="0.25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 x14ac:dyDescent="0.25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 x14ac:dyDescent="0.25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 x14ac:dyDescent="0.25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 x14ac:dyDescent="0.25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 x14ac:dyDescent="0.25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 x14ac:dyDescent="0.25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 x14ac:dyDescent="0.25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 x14ac:dyDescent="0.25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 x14ac:dyDescent="0.25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 x14ac:dyDescent="0.25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 x14ac:dyDescent="0.25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 x14ac:dyDescent="0.25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 x14ac:dyDescent="0.25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 x14ac:dyDescent="0.25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 x14ac:dyDescent="0.25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 x14ac:dyDescent="0.25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 x14ac:dyDescent="0.25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 x14ac:dyDescent="0.25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 x14ac:dyDescent="0.25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 x14ac:dyDescent="0.25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 x14ac:dyDescent="0.25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 x14ac:dyDescent="0.25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F40"/>
  <sheetViews>
    <sheetView topLeftCell="A13" zoomScaleNormal="100" zoomScaleSheetLayoutView="1" workbookViewId="0">
      <selection activeCell="R27" sqref="R27"/>
    </sheetView>
  </sheetViews>
  <sheetFormatPr defaultColWidth="11.42578125" defaultRowHeight="15" x14ac:dyDescent="0.25"/>
  <cols>
    <col min="1" max="1" width="5.7109375" style="148" customWidth="1"/>
    <col min="2" max="2" width="26.140625" style="148" customWidth="1"/>
    <col min="3" max="3" width="14.140625" style="150" customWidth="1"/>
    <col min="4" max="4" width="21.140625" style="153" customWidth="1"/>
    <col min="5" max="10" width="7" style="150" customWidth="1" outlineLevel="1"/>
    <col min="11" max="12" width="9.28515625" style="150" customWidth="1"/>
    <col min="13" max="13" width="11.85546875" style="150" customWidth="1"/>
    <col min="14" max="214" width="11.42578125" style="150" customWidth="1"/>
    <col min="215" max="16384" width="11.42578125" style="152"/>
  </cols>
  <sheetData>
    <row r="1" spans="1:212" s="158" customFormat="1" ht="27.75" customHeight="1" x14ac:dyDescent="0.3">
      <c r="B1" s="736" t="s">
        <v>606</v>
      </c>
      <c r="C1" s="736"/>
      <c r="D1" s="736"/>
      <c r="E1" s="736"/>
      <c r="F1" s="736"/>
      <c r="G1" s="736"/>
      <c r="H1" s="736"/>
      <c r="I1" s="736"/>
      <c r="J1" s="736"/>
      <c r="K1" s="736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</row>
    <row r="2" spans="1:212" s="158" customFormat="1" ht="10.5" customHeight="1" x14ac:dyDescent="0.3">
      <c r="B2" s="155"/>
      <c r="C2" s="156"/>
      <c r="D2" s="154"/>
      <c r="E2" s="156"/>
      <c r="F2" s="205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</row>
    <row r="3" spans="1:212" s="158" customFormat="1" ht="13.5" customHeight="1" x14ac:dyDescent="0.3">
      <c r="B3" s="155"/>
      <c r="C3" s="156"/>
      <c r="D3" s="154"/>
      <c r="E3" s="156"/>
      <c r="F3" s="20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</row>
    <row r="4" spans="1:212" s="158" customFormat="1" ht="15.75" x14ac:dyDescent="0.25">
      <c r="B4" s="734">
        <v>43216</v>
      </c>
      <c r="C4" s="734"/>
      <c r="D4" s="159" t="s">
        <v>605</v>
      </c>
      <c r="E4" s="157"/>
      <c r="F4" s="20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</row>
    <row r="6" spans="1:212" s="158" customFormat="1" ht="18.75" customHeight="1" thickBot="1" x14ac:dyDescent="0.35">
      <c r="A6" s="154"/>
      <c r="B6" s="155" t="s">
        <v>580</v>
      </c>
      <c r="C6" s="154"/>
      <c r="D6" s="157"/>
      <c r="E6" s="157"/>
      <c r="F6" s="157"/>
      <c r="G6" s="157"/>
      <c r="H6" s="157"/>
      <c r="I6" s="157"/>
      <c r="J6" s="157"/>
      <c r="K6" s="163"/>
      <c r="L6" s="163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thickBot="1" x14ac:dyDescent="0.3">
      <c r="A7" s="154"/>
      <c r="B7" s="157"/>
      <c r="C7" s="154"/>
      <c r="D7" s="165"/>
      <c r="E7" s="770" t="s">
        <v>439</v>
      </c>
      <c r="F7" s="771"/>
      <c r="G7" s="771"/>
      <c r="H7" s="771"/>
      <c r="I7" s="771"/>
      <c r="J7" s="772"/>
      <c r="K7" s="163"/>
      <c r="L7" s="163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527" t="s">
        <v>404</v>
      </c>
      <c r="B8" s="528" t="s">
        <v>27</v>
      </c>
      <c r="C8" s="529" t="s">
        <v>37</v>
      </c>
      <c r="D8" s="530" t="s">
        <v>410</v>
      </c>
      <c r="E8" s="531" t="s">
        <v>432</v>
      </c>
      <c r="F8" s="532" t="s">
        <v>433</v>
      </c>
      <c r="G8" s="532" t="s">
        <v>434</v>
      </c>
      <c r="H8" s="532" t="s">
        <v>435</v>
      </c>
      <c r="I8" s="532" t="s">
        <v>436</v>
      </c>
      <c r="J8" s="533" t="s">
        <v>437</v>
      </c>
      <c r="K8" s="534" t="s">
        <v>431</v>
      </c>
      <c r="L8" s="535" t="s">
        <v>623</v>
      </c>
      <c r="M8" s="536" t="s">
        <v>591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" customHeight="1" thickTop="1" x14ac:dyDescent="0.25">
      <c r="A9" s="526">
        <v>1</v>
      </c>
      <c r="B9" s="559" t="s">
        <v>640</v>
      </c>
      <c r="C9" s="564" t="s">
        <v>641</v>
      </c>
      <c r="D9" s="499" t="s">
        <v>613</v>
      </c>
      <c r="E9" s="272" t="s">
        <v>1030</v>
      </c>
      <c r="F9" s="273" t="s">
        <v>1019</v>
      </c>
      <c r="G9" s="267" t="s">
        <v>1031</v>
      </c>
      <c r="H9" s="267" t="s">
        <v>1032</v>
      </c>
      <c r="I9" s="267" t="s">
        <v>1033</v>
      </c>
      <c r="J9" s="267" t="s">
        <v>1032</v>
      </c>
      <c r="K9" s="730" t="s">
        <v>1030</v>
      </c>
      <c r="L9" s="562" t="s">
        <v>635</v>
      </c>
      <c r="M9" s="300">
        <v>25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" customHeight="1" x14ac:dyDescent="0.25">
      <c r="A10" s="200">
        <v>2</v>
      </c>
      <c r="B10" s="563" t="s">
        <v>644</v>
      </c>
      <c r="C10" s="357" t="s">
        <v>645</v>
      </c>
      <c r="D10" s="397" t="s">
        <v>613</v>
      </c>
      <c r="E10" s="272" t="s">
        <v>1019</v>
      </c>
      <c r="F10" s="273" t="s">
        <v>1041</v>
      </c>
      <c r="G10" s="267" t="s">
        <v>1042</v>
      </c>
      <c r="H10" s="267" t="s">
        <v>1043</v>
      </c>
      <c r="I10" s="267" t="s">
        <v>1044</v>
      </c>
      <c r="J10" s="267" t="s">
        <v>1045</v>
      </c>
      <c r="K10" s="730" t="s">
        <v>1042</v>
      </c>
      <c r="L10" s="562" t="s">
        <v>636</v>
      </c>
      <c r="M10" s="300">
        <v>22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" customHeight="1" x14ac:dyDescent="0.25">
      <c r="A11" s="526">
        <v>3</v>
      </c>
      <c r="B11" s="557" t="s">
        <v>918</v>
      </c>
      <c r="C11" s="346" t="s">
        <v>919</v>
      </c>
      <c r="D11" s="397" t="s">
        <v>620</v>
      </c>
      <c r="E11" s="304" t="s">
        <v>1052</v>
      </c>
      <c r="F11" s="202" t="s">
        <v>1058</v>
      </c>
      <c r="G11" s="203" t="s">
        <v>1059</v>
      </c>
      <c r="H11" s="203" t="s">
        <v>1041</v>
      </c>
      <c r="I11" s="203" t="s">
        <v>1045</v>
      </c>
      <c r="J11" s="203" t="s">
        <v>1060</v>
      </c>
      <c r="K11" s="731" t="s">
        <v>1058</v>
      </c>
      <c r="L11" s="562" t="s">
        <v>636</v>
      </c>
      <c r="M11" s="299" t="s">
        <v>620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" customHeight="1" x14ac:dyDescent="0.25">
      <c r="A12" s="200">
        <v>4</v>
      </c>
      <c r="B12" s="565" t="s">
        <v>937</v>
      </c>
      <c r="C12" s="384" t="s">
        <v>938</v>
      </c>
      <c r="D12" s="397" t="s">
        <v>620</v>
      </c>
      <c r="E12" s="304" t="s">
        <v>1054</v>
      </c>
      <c r="F12" s="202" t="s">
        <v>1055</v>
      </c>
      <c r="G12" s="203" t="s">
        <v>1056</v>
      </c>
      <c r="H12" s="203" t="s">
        <v>968</v>
      </c>
      <c r="I12" s="203" t="s">
        <v>1057</v>
      </c>
      <c r="J12" s="203" t="s">
        <v>968</v>
      </c>
      <c r="K12" s="298" t="s">
        <v>1054</v>
      </c>
      <c r="L12" s="203" t="s">
        <v>637</v>
      </c>
      <c r="M12" s="299" t="s">
        <v>620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" customHeight="1" x14ac:dyDescent="0.25">
      <c r="A13" s="526">
        <v>5</v>
      </c>
      <c r="B13" s="565" t="s">
        <v>840</v>
      </c>
      <c r="C13" s="385">
        <v>2004</v>
      </c>
      <c r="D13" s="347" t="s">
        <v>841</v>
      </c>
      <c r="E13" s="518" t="s">
        <v>1048</v>
      </c>
      <c r="F13" s="202" t="s">
        <v>1049</v>
      </c>
      <c r="G13" s="203" t="s">
        <v>1050</v>
      </c>
      <c r="H13" s="203" t="s">
        <v>1051</v>
      </c>
      <c r="I13" s="203" t="s">
        <v>1052</v>
      </c>
      <c r="J13" s="203" t="s">
        <v>968</v>
      </c>
      <c r="K13" s="731" t="s">
        <v>1052</v>
      </c>
      <c r="L13" s="203" t="s">
        <v>637</v>
      </c>
      <c r="M13" s="299">
        <v>19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" customHeight="1" x14ac:dyDescent="0.25">
      <c r="A14" s="200">
        <v>6</v>
      </c>
      <c r="B14" s="560" t="s">
        <v>847</v>
      </c>
      <c r="C14" s="520" t="s">
        <v>839</v>
      </c>
      <c r="D14" s="561" t="s">
        <v>841</v>
      </c>
      <c r="E14" s="539" t="s">
        <v>1025</v>
      </c>
      <c r="F14" s="202" t="s">
        <v>1026</v>
      </c>
      <c r="G14" s="203" t="s">
        <v>1019</v>
      </c>
      <c r="H14" s="203" t="s">
        <v>1027</v>
      </c>
      <c r="I14" s="203" t="s">
        <v>1019</v>
      </c>
      <c r="J14" s="203" t="s">
        <v>1028</v>
      </c>
      <c r="K14" s="731" t="s">
        <v>1028</v>
      </c>
      <c r="L14" s="203" t="s">
        <v>637</v>
      </c>
      <c r="M14" s="299">
        <v>17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</row>
    <row r="15" spans="1:212" s="158" customFormat="1" ht="18" customHeight="1" x14ac:dyDescent="0.25">
      <c r="A15" s="526">
        <v>7</v>
      </c>
      <c r="B15" s="558" t="s">
        <v>880</v>
      </c>
      <c r="C15" s="346" t="s">
        <v>881</v>
      </c>
      <c r="D15" s="347" t="s">
        <v>882</v>
      </c>
      <c r="E15" s="304" t="s">
        <v>1053</v>
      </c>
      <c r="F15" s="202" t="s">
        <v>968</v>
      </c>
      <c r="G15" s="203" t="s">
        <v>1050</v>
      </c>
      <c r="H15" s="445" t="s">
        <v>1037</v>
      </c>
      <c r="I15" s="445" t="s">
        <v>1037</v>
      </c>
      <c r="J15" s="445" t="s">
        <v>1037</v>
      </c>
      <c r="K15" s="731" t="s">
        <v>1050</v>
      </c>
      <c r="L15" s="395" t="s">
        <v>638</v>
      </c>
      <c r="M15" s="299">
        <v>16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" customHeight="1" x14ac:dyDescent="0.25">
      <c r="A16" s="200">
        <v>8</v>
      </c>
      <c r="B16" s="560" t="s">
        <v>886</v>
      </c>
      <c r="C16" s="520" t="s">
        <v>887</v>
      </c>
      <c r="D16" s="347" t="s">
        <v>882</v>
      </c>
      <c r="E16" s="201" t="s">
        <v>1040</v>
      </c>
      <c r="F16" s="202" t="s">
        <v>1029</v>
      </c>
      <c r="G16" s="203" t="s">
        <v>1019</v>
      </c>
      <c r="H16" s="203"/>
      <c r="I16" s="203"/>
      <c r="J16" s="203"/>
      <c r="K16" s="298" t="s">
        <v>1029</v>
      </c>
      <c r="L16" s="203" t="s">
        <v>423</v>
      </c>
      <c r="M16" s="299">
        <v>15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" customHeight="1" x14ac:dyDescent="0.25">
      <c r="A17" s="526">
        <v>9</v>
      </c>
      <c r="B17" s="556" t="s">
        <v>890</v>
      </c>
      <c r="C17" s="521">
        <v>38778</v>
      </c>
      <c r="D17" s="347" t="s">
        <v>882</v>
      </c>
      <c r="E17" s="202" t="s">
        <v>1038</v>
      </c>
      <c r="F17" s="202" t="s">
        <v>1040</v>
      </c>
      <c r="G17" s="203" t="s">
        <v>1035</v>
      </c>
      <c r="H17" s="203"/>
      <c r="I17" s="203"/>
      <c r="J17" s="203"/>
      <c r="K17" s="731" t="s">
        <v>1040</v>
      </c>
      <c r="L17" s="266" t="s">
        <v>423</v>
      </c>
      <c r="M17" s="298" t="s">
        <v>679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s="158" customFormat="1" ht="18" customHeight="1" x14ac:dyDescent="0.25">
      <c r="A18" s="200">
        <v>10</v>
      </c>
      <c r="B18" s="557" t="s">
        <v>888</v>
      </c>
      <c r="C18" s="346" t="s">
        <v>889</v>
      </c>
      <c r="D18" s="347" t="s">
        <v>882</v>
      </c>
      <c r="E18" s="304" t="s">
        <v>1035</v>
      </c>
      <c r="F18" s="202" t="s">
        <v>1036</v>
      </c>
      <c r="G18" s="445" t="s">
        <v>1037</v>
      </c>
      <c r="H18" s="203"/>
      <c r="I18" s="203"/>
      <c r="J18" s="203"/>
      <c r="K18" s="298" t="s">
        <v>1035</v>
      </c>
      <c r="L18" s="203" t="s">
        <v>423</v>
      </c>
      <c r="M18" s="299">
        <v>13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</row>
    <row r="19" spans="1:212" s="158" customFormat="1" ht="18" customHeight="1" x14ac:dyDescent="0.25">
      <c r="A19" s="526">
        <v>11</v>
      </c>
      <c r="B19" s="567" t="s">
        <v>1222</v>
      </c>
      <c r="C19" s="568" t="s">
        <v>885</v>
      </c>
      <c r="D19" s="569" t="s">
        <v>882</v>
      </c>
      <c r="E19" s="304" t="s">
        <v>968</v>
      </c>
      <c r="F19" s="202" t="s">
        <v>1046</v>
      </c>
      <c r="G19" s="203" t="s">
        <v>1047</v>
      </c>
      <c r="H19" s="203"/>
      <c r="I19" s="203"/>
      <c r="J19" s="203"/>
      <c r="K19" s="298" t="s">
        <v>1047</v>
      </c>
      <c r="L19" s="271" t="s">
        <v>423</v>
      </c>
      <c r="M19" s="299">
        <v>12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</row>
    <row r="20" spans="1:212" s="158" customFormat="1" ht="18" customHeight="1" x14ac:dyDescent="0.25">
      <c r="A20" s="200"/>
      <c r="B20" s="558" t="s">
        <v>709</v>
      </c>
      <c r="C20" s="346" t="s">
        <v>710</v>
      </c>
      <c r="D20" s="519" t="s">
        <v>616</v>
      </c>
      <c r="E20" s="304" t="s">
        <v>1019</v>
      </c>
      <c r="F20" s="202" t="s">
        <v>1019</v>
      </c>
      <c r="G20" s="203" t="s">
        <v>1019</v>
      </c>
      <c r="H20" s="203"/>
      <c r="I20" s="203"/>
      <c r="J20" s="203"/>
      <c r="K20" s="298" t="s">
        <v>1034</v>
      </c>
      <c r="L20" s="203"/>
      <c r="M20" s="299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" customHeight="1" x14ac:dyDescent="0.25">
      <c r="A21" s="200"/>
      <c r="B21" s="558" t="s">
        <v>883</v>
      </c>
      <c r="C21" s="346" t="s">
        <v>884</v>
      </c>
      <c r="D21" s="645" t="s">
        <v>882</v>
      </c>
      <c r="E21" s="304"/>
      <c r="F21" s="202"/>
      <c r="G21" s="203"/>
      <c r="H21" s="203"/>
      <c r="I21" s="203"/>
      <c r="J21" s="203"/>
      <c r="K21" s="298" t="s">
        <v>595</v>
      </c>
      <c r="L21" s="203"/>
      <c r="M21" s="299" t="s">
        <v>620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" customHeight="1" x14ac:dyDescent="0.25">
      <c r="A22" s="200"/>
      <c r="B22" s="558" t="s">
        <v>1211</v>
      </c>
      <c r="C22" s="346" t="s">
        <v>1212</v>
      </c>
      <c r="D22" s="647" t="s">
        <v>1022</v>
      </c>
      <c r="E22" s="304"/>
      <c r="F22" s="202"/>
      <c r="G22" s="203"/>
      <c r="H22" s="203"/>
      <c r="I22" s="203"/>
      <c r="J22" s="203"/>
      <c r="K22" s="298" t="s">
        <v>595</v>
      </c>
      <c r="L22" s="203"/>
      <c r="M22" s="299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</row>
    <row r="23" spans="1:212" s="158" customFormat="1" ht="18" customHeight="1" x14ac:dyDescent="0.25">
      <c r="A23" s="200"/>
      <c r="B23" s="558" t="s">
        <v>920</v>
      </c>
      <c r="C23" s="346" t="s">
        <v>921</v>
      </c>
      <c r="D23" s="646" t="s">
        <v>620</v>
      </c>
      <c r="E23" s="304"/>
      <c r="F23" s="202"/>
      <c r="G23" s="203"/>
      <c r="H23" s="203"/>
      <c r="I23" s="203"/>
      <c r="J23" s="203"/>
      <c r="K23" s="298" t="s">
        <v>595</v>
      </c>
      <c r="L23" s="271"/>
      <c r="M23" s="299" t="s">
        <v>620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</row>
    <row r="25" spans="1:212" s="158" customFormat="1" ht="18.75" customHeight="1" thickBot="1" x14ac:dyDescent="0.35">
      <c r="A25" s="154"/>
      <c r="B25" s="155" t="s">
        <v>583</v>
      </c>
      <c r="C25" s="154"/>
      <c r="D25" s="157"/>
      <c r="E25" s="157"/>
      <c r="F25" s="157"/>
      <c r="G25" s="157"/>
      <c r="H25" s="157"/>
      <c r="I25" s="157"/>
      <c r="J25" s="157"/>
      <c r="K25" s="163"/>
      <c r="L25" s="163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</row>
    <row r="26" spans="1:212" s="158" customFormat="1" ht="15.75" customHeight="1" thickBot="1" x14ac:dyDescent="0.3">
      <c r="A26" s="154"/>
      <c r="B26" s="157"/>
      <c r="C26" s="154"/>
      <c r="D26" s="165"/>
      <c r="E26" s="770" t="s">
        <v>439</v>
      </c>
      <c r="F26" s="771"/>
      <c r="G26" s="771"/>
      <c r="H26" s="771"/>
      <c r="I26" s="771"/>
      <c r="J26" s="772"/>
      <c r="K26" s="163"/>
      <c r="L26" s="163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</row>
    <row r="27" spans="1:212" s="158" customFormat="1" ht="15.75" thickBot="1" x14ac:dyDescent="0.3">
      <c r="A27" s="527" t="s">
        <v>404</v>
      </c>
      <c r="B27" s="528" t="s">
        <v>27</v>
      </c>
      <c r="C27" s="529" t="s">
        <v>37</v>
      </c>
      <c r="D27" s="530" t="s">
        <v>410</v>
      </c>
      <c r="E27" s="531" t="s">
        <v>432</v>
      </c>
      <c r="F27" s="532" t="s">
        <v>433</v>
      </c>
      <c r="G27" s="532" t="s">
        <v>434</v>
      </c>
      <c r="H27" s="532" t="s">
        <v>435</v>
      </c>
      <c r="I27" s="532" t="s">
        <v>436</v>
      </c>
      <c r="J27" s="533" t="s">
        <v>437</v>
      </c>
      <c r="K27" s="534" t="s">
        <v>431</v>
      </c>
      <c r="L27" s="535" t="s">
        <v>623</v>
      </c>
      <c r="M27" s="534" t="s">
        <v>591</v>
      </c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</row>
    <row r="28" spans="1:212" s="158" customFormat="1" ht="18" customHeight="1" thickTop="1" x14ac:dyDescent="0.25">
      <c r="A28" s="200">
        <v>1</v>
      </c>
      <c r="B28" s="554" t="s">
        <v>878</v>
      </c>
      <c r="C28" s="384" t="s">
        <v>879</v>
      </c>
      <c r="D28" s="499" t="s">
        <v>612</v>
      </c>
      <c r="E28" s="201" t="s">
        <v>1067</v>
      </c>
      <c r="F28" s="203" t="s">
        <v>1068</v>
      </c>
      <c r="G28" s="203" t="s">
        <v>1069</v>
      </c>
      <c r="H28" s="203" t="s">
        <v>1070</v>
      </c>
      <c r="I28" s="203" t="s">
        <v>1071</v>
      </c>
      <c r="J28" s="203" t="s">
        <v>1068</v>
      </c>
      <c r="K28" s="298" t="s">
        <v>1068</v>
      </c>
      <c r="L28" s="203" t="s">
        <v>636</v>
      </c>
      <c r="M28" s="299">
        <v>25</v>
      </c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</row>
    <row r="29" spans="1:212" s="158" customFormat="1" ht="18" customHeight="1" x14ac:dyDescent="0.25">
      <c r="A29" s="526">
        <v>2</v>
      </c>
      <c r="B29" s="566" t="s">
        <v>626</v>
      </c>
      <c r="C29" s="537" t="s">
        <v>651</v>
      </c>
      <c r="D29" s="446" t="s">
        <v>616</v>
      </c>
      <c r="E29" s="538" t="s">
        <v>1061</v>
      </c>
      <c r="F29" s="267" t="s">
        <v>1062</v>
      </c>
      <c r="G29" s="267" t="s">
        <v>1066</v>
      </c>
      <c r="H29" s="267" t="s">
        <v>1063</v>
      </c>
      <c r="I29" s="267" t="s">
        <v>1064</v>
      </c>
      <c r="J29" s="267" t="s">
        <v>1065</v>
      </c>
      <c r="K29" s="732" t="s">
        <v>1066</v>
      </c>
      <c r="L29" s="203" t="s">
        <v>636</v>
      </c>
      <c r="M29" s="300">
        <v>22</v>
      </c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</row>
    <row r="30" spans="1:212" s="158" customFormat="1" ht="18" customHeight="1" x14ac:dyDescent="0.25">
      <c r="A30" s="200">
        <v>3</v>
      </c>
      <c r="B30" s="554" t="s">
        <v>935</v>
      </c>
      <c r="C30" s="495" t="s">
        <v>936</v>
      </c>
      <c r="D30" s="347" t="s">
        <v>620</v>
      </c>
      <c r="E30" s="201" t="s">
        <v>1072</v>
      </c>
      <c r="F30" s="203" t="s">
        <v>1073</v>
      </c>
      <c r="G30" s="203" t="s">
        <v>1074</v>
      </c>
      <c r="H30" s="203" t="s">
        <v>1075</v>
      </c>
      <c r="I30" s="203" t="s">
        <v>1076</v>
      </c>
      <c r="J30" s="203" t="s">
        <v>1073</v>
      </c>
      <c r="K30" s="298" t="s">
        <v>1075</v>
      </c>
      <c r="L30" s="203" t="s">
        <v>637</v>
      </c>
      <c r="M30" s="299" t="s">
        <v>620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</row>
    <row r="31" spans="1:212" s="158" customFormat="1" ht="18" customHeight="1" x14ac:dyDescent="0.25">
      <c r="A31" s="200">
        <v>4</v>
      </c>
      <c r="B31" s="554" t="s">
        <v>792</v>
      </c>
      <c r="C31" s="384" t="s">
        <v>793</v>
      </c>
      <c r="D31" s="347" t="s">
        <v>791</v>
      </c>
      <c r="E31" s="201" t="s">
        <v>1042</v>
      </c>
      <c r="F31" s="203" t="s">
        <v>1077</v>
      </c>
      <c r="G31" s="203" t="s">
        <v>1078</v>
      </c>
      <c r="H31" s="203" t="s">
        <v>1079</v>
      </c>
      <c r="I31" s="203" t="s">
        <v>1080</v>
      </c>
      <c r="J31" s="445" t="s">
        <v>1081</v>
      </c>
      <c r="K31" s="298" t="s">
        <v>1077</v>
      </c>
      <c r="L31" s="203" t="s">
        <v>637</v>
      </c>
      <c r="M31" s="299">
        <v>19</v>
      </c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</row>
    <row r="32" spans="1:212" s="158" customFormat="1" ht="18" customHeight="1" x14ac:dyDescent="0.25">
      <c r="A32" s="200">
        <v>5</v>
      </c>
      <c r="B32" s="550" t="s">
        <v>779</v>
      </c>
      <c r="C32" s="494" t="s">
        <v>780</v>
      </c>
      <c r="D32" s="354" t="s">
        <v>659</v>
      </c>
      <c r="E32" s="201" t="s">
        <v>1094</v>
      </c>
      <c r="F32" s="203" t="s">
        <v>1095</v>
      </c>
      <c r="G32" s="203" t="s">
        <v>1096</v>
      </c>
      <c r="H32" s="203" t="s">
        <v>1055</v>
      </c>
      <c r="I32" s="203" t="s">
        <v>1097</v>
      </c>
      <c r="J32" s="203" t="s">
        <v>1098</v>
      </c>
      <c r="K32" s="298" t="s">
        <v>1096</v>
      </c>
      <c r="L32" s="203" t="s">
        <v>638</v>
      </c>
      <c r="M32" s="299">
        <v>17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</row>
    <row r="33" spans="1:212" s="158" customFormat="1" ht="18" customHeight="1" x14ac:dyDescent="0.25">
      <c r="A33" s="200">
        <v>6</v>
      </c>
      <c r="B33" s="554" t="s">
        <v>891</v>
      </c>
      <c r="C33" s="384" t="s">
        <v>892</v>
      </c>
      <c r="D33" s="347" t="s">
        <v>882</v>
      </c>
      <c r="E33" s="201" t="s">
        <v>1050</v>
      </c>
      <c r="F33" s="203" t="s">
        <v>1082</v>
      </c>
      <c r="G33" s="203" t="s">
        <v>1083</v>
      </c>
      <c r="H33" s="203" t="s">
        <v>1084</v>
      </c>
      <c r="I33" s="203" t="s">
        <v>1039</v>
      </c>
      <c r="J33" s="445" t="s">
        <v>1050</v>
      </c>
      <c r="K33" s="298" t="s">
        <v>1039</v>
      </c>
      <c r="L33" s="203" t="s">
        <v>685</v>
      </c>
      <c r="M33" s="299">
        <v>16</v>
      </c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</row>
    <row r="34" spans="1:212" s="158" customFormat="1" ht="18" customHeight="1" x14ac:dyDescent="0.25">
      <c r="A34" s="200">
        <v>7</v>
      </c>
      <c r="B34" s="554" t="s">
        <v>895</v>
      </c>
      <c r="C34" s="495" t="s">
        <v>896</v>
      </c>
      <c r="D34" s="347" t="s">
        <v>882</v>
      </c>
      <c r="E34" s="201" t="s">
        <v>968</v>
      </c>
      <c r="F34" s="203" t="s">
        <v>1088</v>
      </c>
      <c r="G34" s="203" t="s">
        <v>968</v>
      </c>
      <c r="H34" s="203" t="s">
        <v>1089</v>
      </c>
      <c r="I34" s="203" t="s">
        <v>1023</v>
      </c>
      <c r="J34" s="203" t="s">
        <v>1090</v>
      </c>
      <c r="K34" s="298" t="s">
        <v>1088</v>
      </c>
      <c r="L34" s="203" t="s">
        <v>423</v>
      </c>
      <c r="M34" s="299">
        <v>15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</row>
    <row r="35" spans="1:212" s="158" customFormat="1" ht="18" customHeight="1" x14ac:dyDescent="0.25">
      <c r="A35" s="200">
        <v>8</v>
      </c>
      <c r="B35" s="554" t="s">
        <v>894</v>
      </c>
      <c r="C35" s="384" t="s">
        <v>893</v>
      </c>
      <c r="D35" s="347" t="s">
        <v>882</v>
      </c>
      <c r="E35" s="201" t="s">
        <v>968</v>
      </c>
      <c r="F35" s="203" t="s">
        <v>968</v>
      </c>
      <c r="G35" s="203" t="s">
        <v>1085</v>
      </c>
      <c r="H35" s="203" t="s">
        <v>1086</v>
      </c>
      <c r="I35" s="203" t="s">
        <v>1087</v>
      </c>
      <c r="J35" s="203" t="s">
        <v>968</v>
      </c>
      <c r="K35" s="298" t="s">
        <v>1085</v>
      </c>
      <c r="L35" s="203" t="s">
        <v>423</v>
      </c>
      <c r="M35" s="299">
        <v>14</v>
      </c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</row>
    <row r="36" spans="1:212" s="158" customFormat="1" ht="18" customHeight="1" x14ac:dyDescent="0.25">
      <c r="A36" s="200">
        <v>9</v>
      </c>
      <c r="B36" s="551" t="s">
        <v>899</v>
      </c>
      <c r="C36" s="341" t="s">
        <v>900</v>
      </c>
      <c r="D36" s="420" t="s">
        <v>882</v>
      </c>
      <c r="E36" s="201" t="s">
        <v>1091</v>
      </c>
      <c r="F36" s="203" t="s">
        <v>1092</v>
      </c>
      <c r="G36" s="203" t="s">
        <v>1093</v>
      </c>
      <c r="H36" s="203"/>
      <c r="I36" s="203"/>
      <c r="J36" s="203"/>
      <c r="K36" s="298" t="s">
        <v>1093</v>
      </c>
      <c r="L36" s="203" t="s">
        <v>423</v>
      </c>
      <c r="M36" s="299">
        <v>13</v>
      </c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</row>
    <row r="37" spans="1:212" s="158" customFormat="1" ht="18" customHeight="1" x14ac:dyDescent="0.25">
      <c r="A37" s="200"/>
      <c r="B37" s="554" t="s">
        <v>750</v>
      </c>
      <c r="C37" s="466" t="s">
        <v>751</v>
      </c>
      <c r="D37" s="347" t="s">
        <v>719</v>
      </c>
      <c r="E37" s="201" t="s">
        <v>968</v>
      </c>
      <c r="F37" s="203" t="s">
        <v>968</v>
      </c>
      <c r="G37" s="203" t="s">
        <v>968</v>
      </c>
      <c r="H37" s="203"/>
      <c r="I37" s="203"/>
      <c r="J37" s="203"/>
      <c r="K37" s="298" t="s">
        <v>1034</v>
      </c>
      <c r="L37" s="203"/>
      <c r="M37" s="299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</row>
    <row r="38" spans="1:212" s="158" customFormat="1" ht="18" customHeight="1" x14ac:dyDescent="0.25">
      <c r="A38" s="200"/>
      <c r="B38" s="554" t="s">
        <v>748</v>
      </c>
      <c r="C38" s="495" t="s">
        <v>749</v>
      </c>
      <c r="D38" s="347" t="s">
        <v>719</v>
      </c>
      <c r="E38" s="201" t="s">
        <v>968</v>
      </c>
      <c r="F38" s="445" t="s">
        <v>1037</v>
      </c>
      <c r="G38" s="445" t="s">
        <v>1037</v>
      </c>
      <c r="H38" s="203"/>
      <c r="I38" s="203"/>
      <c r="J38" s="203"/>
      <c r="K38" s="298" t="s">
        <v>1034</v>
      </c>
      <c r="L38" s="203"/>
      <c r="M38" s="299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</row>
    <row r="39" spans="1:212" s="158" customFormat="1" ht="18" customHeight="1" x14ac:dyDescent="0.25">
      <c r="A39" s="200" t="s">
        <v>663</v>
      </c>
      <c r="B39" s="550" t="s">
        <v>922</v>
      </c>
      <c r="C39" s="494" t="s">
        <v>923</v>
      </c>
      <c r="D39" s="354" t="s">
        <v>924</v>
      </c>
      <c r="E39" s="201" t="s">
        <v>968</v>
      </c>
      <c r="F39" s="203" t="s">
        <v>1099</v>
      </c>
      <c r="G39" s="203" t="s">
        <v>1100</v>
      </c>
      <c r="H39" s="203"/>
      <c r="I39" s="203"/>
      <c r="J39" s="203"/>
      <c r="K39" s="298" t="s">
        <v>1099</v>
      </c>
      <c r="L39" s="203" t="s">
        <v>636</v>
      </c>
      <c r="M39" s="299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</row>
    <row r="40" spans="1:212" s="158" customFormat="1" ht="18" customHeight="1" x14ac:dyDescent="0.25">
      <c r="A40" s="200"/>
      <c r="B40" s="554" t="s">
        <v>898</v>
      </c>
      <c r="C40" s="384" t="s">
        <v>897</v>
      </c>
      <c r="D40" s="345" t="s">
        <v>882</v>
      </c>
      <c r="E40" s="201"/>
      <c r="F40" s="203"/>
      <c r="G40" s="203"/>
      <c r="H40" s="203"/>
      <c r="I40" s="203"/>
      <c r="J40" s="445"/>
      <c r="K40" s="298" t="s">
        <v>595</v>
      </c>
      <c r="L40" s="203"/>
      <c r="M40" s="299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</row>
  </sheetData>
  <mergeCells count="4">
    <mergeCell ref="E7:J7"/>
    <mergeCell ref="E26:J26"/>
    <mergeCell ref="B4:C4"/>
    <mergeCell ref="B1:K1"/>
  </mergeCells>
  <phoneticPr fontId="13" type="noConversion"/>
  <pageMargins left="0.15748031496062992" right="0" top="1.0629921259842521" bottom="0.59055118110236227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2578125" defaultRowHeight="12.75" x14ac:dyDescent="0.2"/>
  <cols>
    <col min="1" max="1" width="5.85546875" style="76" customWidth="1"/>
    <col min="2" max="2" width="6.28515625" style="76" customWidth="1"/>
    <col min="3" max="3" width="8.140625" style="119" customWidth="1"/>
    <col min="4" max="4" width="15.5703125" style="76" customWidth="1"/>
    <col min="5" max="5" width="10.28515625" style="102" customWidth="1"/>
    <col min="6" max="6" width="8.5703125" style="102" customWidth="1"/>
    <col min="7" max="7" width="7.42578125" style="76" customWidth="1"/>
    <col min="8" max="8" width="5.5703125" style="76" customWidth="1"/>
    <col min="9" max="9" width="4.85546875" style="76" customWidth="1"/>
    <col min="10" max="11" width="11.42578125" style="76" customWidth="1"/>
    <col min="12" max="12" width="11.42578125" style="102" customWidth="1"/>
    <col min="13" max="13" width="9" style="102" customWidth="1"/>
    <col min="14" max="14" width="4.28515625" style="76" customWidth="1"/>
    <col min="15" max="15" width="4.7109375" style="76" customWidth="1"/>
    <col min="16" max="16" width="6.42578125" style="76" customWidth="1"/>
    <col min="17" max="17" width="10.42578125" style="76" customWidth="1"/>
    <col min="18" max="18" width="11.42578125" style="76" customWidth="1"/>
    <col min="19" max="19" width="11.42578125" style="102" customWidth="1"/>
    <col min="20" max="20" width="8.28515625" style="102" customWidth="1"/>
    <col min="21" max="16384" width="11.42578125" style="76"/>
  </cols>
  <sheetData>
    <row r="2" spans="1:21" x14ac:dyDescent="0.2">
      <c r="D2" s="76" t="s">
        <v>464</v>
      </c>
      <c r="E2" s="102" t="s">
        <v>465</v>
      </c>
      <c r="K2" s="76" t="s">
        <v>466</v>
      </c>
      <c r="M2" s="102" t="s">
        <v>467</v>
      </c>
      <c r="Q2" s="119"/>
      <c r="R2" s="76" t="s">
        <v>468</v>
      </c>
      <c r="S2" s="102" t="s">
        <v>469</v>
      </c>
    </row>
    <row r="4" spans="1:21" ht="15" x14ac:dyDescent="0.25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423</v>
      </c>
      <c r="O4" s="76">
        <v>1</v>
      </c>
      <c r="P4" s="121" t="s">
        <v>0</v>
      </c>
      <c r="Q4" s="119" t="s">
        <v>463</v>
      </c>
      <c r="R4" s="76" t="str">
        <f t="shared" ref="R4:R67" si="2">CONCATENATE(O4,P4,Q4)</f>
        <v>1M100m</v>
      </c>
      <c r="S4" s="105"/>
      <c r="T4" s="112" t="s">
        <v>397</v>
      </c>
      <c r="U4" s="76" t="s">
        <v>482</v>
      </c>
    </row>
    <row r="5" spans="1:21" ht="15" x14ac:dyDescent="0.25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463</v>
      </c>
      <c r="R5" s="76" t="str">
        <f t="shared" si="2"/>
        <v>2M100m</v>
      </c>
      <c r="S5" s="105">
        <v>11.41</v>
      </c>
      <c r="T5" s="112" t="s">
        <v>30</v>
      </c>
    </row>
    <row r="6" spans="1:21" ht="15" x14ac:dyDescent="0.25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463</v>
      </c>
      <c r="R6" s="76" t="str">
        <f t="shared" si="2"/>
        <v>3M100m</v>
      </c>
      <c r="S6" s="105">
        <v>11.86</v>
      </c>
      <c r="T6" s="112" t="s">
        <v>399</v>
      </c>
    </row>
    <row r="7" spans="1:21" ht="15" x14ac:dyDescent="0.25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463</v>
      </c>
      <c r="R7" s="76" t="str">
        <f t="shared" si="2"/>
        <v>4M100m</v>
      </c>
      <c r="S7" s="105">
        <v>12.45</v>
      </c>
      <c r="T7" s="112" t="s">
        <v>400</v>
      </c>
    </row>
    <row r="8" spans="1:21" ht="15" x14ac:dyDescent="0.25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463</v>
      </c>
      <c r="R8" s="76" t="str">
        <f t="shared" si="2"/>
        <v>5M100m</v>
      </c>
      <c r="S8" s="105">
        <v>13.05</v>
      </c>
      <c r="T8" s="112" t="s">
        <v>401</v>
      </c>
    </row>
    <row r="9" spans="1:21" ht="15" x14ac:dyDescent="0.25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463</v>
      </c>
      <c r="R9" s="76" t="str">
        <f t="shared" si="2"/>
        <v>6M100m</v>
      </c>
      <c r="S9" s="105">
        <v>13.85</v>
      </c>
      <c r="T9" s="112" t="s">
        <v>403</v>
      </c>
    </row>
    <row r="10" spans="1:21" ht="15" x14ac:dyDescent="0.25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463</v>
      </c>
      <c r="R10" s="76" t="str">
        <f t="shared" si="2"/>
        <v>7M100m</v>
      </c>
      <c r="S10" s="105">
        <v>14.95</v>
      </c>
      <c r="T10" s="112" t="s">
        <v>392</v>
      </c>
    </row>
    <row r="11" spans="1:21" ht="15" x14ac:dyDescent="0.25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463</v>
      </c>
      <c r="R11" s="76" t="str">
        <f t="shared" si="2"/>
        <v>8M100m</v>
      </c>
      <c r="S11" s="105">
        <v>15.55</v>
      </c>
      <c r="T11" s="112" t="s">
        <v>396</v>
      </c>
    </row>
    <row r="12" spans="1:21" ht="15" x14ac:dyDescent="0.25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463</v>
      </c>
      <c r="R12" s="76" t="str">
        <f t="shared" si="2"/>
        <v>9M100m</v>
      </c>
      <c r="S12" s="105">
        <v>16.25</v>
      </c>
      <c r="T12" s="112" t="s">
        <v>398</v>
      </c>
    </row>
    <row r="13" spans="1:21" ht="15" x14ac:dyDescent="0.25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423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463</v>
      </c>
      <c r="R13" s="76" t="str">
        <f t="shared" si="2"/>
        <v>10M100m</v>
      </c>
      <c r="S13" s="105">
        <v>17.25</v>
      </c>
      <c r="T13" s="10"/>
    </row>
    <row r="14" spans="1:21" ht="15" x14ac:dyDescent="0.25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423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5" x14ac:dyDescent="0.25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506</v>
      </c>
    </row>
    <row r="16" spans="1:21" ht="15" x14ac:dyDescent="0.25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5" x14ac:dyDescent="0.25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5" x14ac:dyDescent="0.25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5" x14ac:dyDescent="0.25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5" x14ac:dyDescent="0.25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5" x14ac:dyDescent="0.25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5" x14ac:dyDescent="0.25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5" x14ac:dyDescent="0.25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423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5" x14ac:dyDescent="0.25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423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471</v>
      </c>
    </row>
    <row r="25" spans="1:21" ht="15" x14ac:dyDescent="0.25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5" x14ac:dyDescent="0.25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5" x14ac:dyDescent="0.25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5" x14ac:dyDescent="0.25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5" x14ac:dyDescent="0.25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5" x14ac:dyDescent="0.25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5" x14ac:dyDescent="0.25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5" x14ac:dyDescent="0.25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5" x14ac:dyDescent="0.25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423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5" x14ac:dyDescent="0.25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423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489</v>
      </c>
    </row>
    <row r="35" spans="1:21" ht="15" x14ac:dyDescent="0.25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495</v>
      </c>
    </row>
    <row r="36" spans="1:21" ht="15" x14ac:dyDescent="0.25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5" x14ac:dyDescent="0.25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5" x14ac:dyDescent="0.25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5" x14ac:dyDescent="0.25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5" x14ac:dyDescent="0.25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5" x14ac:dyDescent="0.25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5" x14ac:dyDescent="0.25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5" x14ac:dyDescent="0.25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423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5" x14ac:dyDescent="0.25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423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505</v>
      </c>
    </row>
    <row r="45" spans="1:21" ht="15" x14ac:dyDescent="0.25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5" x14ac:dyDescent="0.25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5" x14ac:dyDescent="0.25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5" x14ac:dyDescent="0.25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5" x14ac:dyDescent="0.25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5" x14ac:dyDescent="0.25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5" x14ac:dyDescent="0.25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5" x14ac:dyDescent="0.25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5" x14ac:dyDescent="0.25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423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5" x14ac:dyDescent="0.25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423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5" x14ac:dyDescent="0.25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485</v>
      </c>
    </row>
    <row r="56" spans="1:22" ht="15" x14ac:dyDescent="0.25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491</v>
      </c>
    </row>
    <row r="57" spans="1:22" ht="15" x14ac:dyDescent="0.25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5" x14ac:dyDescent="0.25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5" x14ac:dyDescent="0.25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5" x14ac:dyDescent="0.25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5" x14ac:dyDescent="0.25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5" x14ac:dyDescent="0.25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5" x14ac:dyDescent="0.25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423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5" x14ac:dyDescent="0.25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423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494</v>
      </c>
    </row>
    <row r="65" spans="1:21" ht="15" x14ac:dyDescent="0.25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5" x14ac:dyDescent="0.25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5" x14ac:dyDescent="0.25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5" x14ac:dyDescent="0.25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5" x14ac:dyDescent="0.25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5" x14ac:dyDescent="0.25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5" x14ac:dyDescent="0.25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5" x14ac:dyDescent="0.25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5" x14ac:dyDescent="0.25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423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5" x14ac:dyDescent="0.25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423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5" x14ac:dyDescent="0.25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473</v>
      </c>
    </row>
    <row r="76" spans="1:21" ht="15" x14ac:dyDescent="0.25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480</v>
      </c>
    </row>
    <row r="77" spans="1:21" ht="15" x14ac:dyDescent="0.25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5" x14ac:dyDescent="0.25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5" x14ac:dyDescent="0.25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5" x14ac:dyDescent="0.25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5" x14ac:dyDescent="0.25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5" x14ac:dyDescent="0.25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5" x14ac:dyDescent="0.25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423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5" x14ac:dyDescent="0.25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423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5" x14ac:dyDescent="0.25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5" x14ac:dyDescent="0.25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5" x14ac:dyDescent="0.25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5" x14ac:dyDescent="0.25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5" x14ac:dyDescent="0.25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5" x14ac:dyDescent="0.25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5" x14ac:dyDescent="0.25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5" x14ac:dyDescent="0.25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5" x14ac:dyDescent="0.25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423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5" x14ac:dyDescent="0.25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423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5" x14ac:dyDescent="0.25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507</v>
      </c>
    </row>
    <row r="96" spans="1:21" ht="15" x14ac:dyDescent="0.25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458</v>
      </c>
    </row>
    <row r="97" spans="1:21" ht="15" x14ac:dyDescent="0.25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5" x14ac:dyDescent="0.25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5" x14ac:dyDescent="0.25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5" x14ac:dyDescent="0.25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5" x14ac:dyDescent="0.25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5" x14ac:dyDescent="0.25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5" x14ac:dyDescent="0.25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423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5" x14ac:dyDescent="0.25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423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472</v>
      </c>
    </row>
    <row r="105" spans="1:21" ht="15" x14ac:dyDescent="0.25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479</v>
      </c>
    </row>
    <row r="106" spans="1:21" ht="15" x14ac:dyDescent="0.25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5" x14ac:dyDescent="0.25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5" x14ac:dyDescent="0.25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5" x14ac:dyDescent="0.25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5" x14ac:dyDescent="0.25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5" x14ac:dyDescent="0.25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5" x14ac:dyDescent="0.25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5" x14ac:dyDescent="0.25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423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5" x14ac:dyDescent="0.25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423</v>
      </c>
      <c r="O114" s="76">
        <v>1</v>
      </c>
      <c r="P114" s="121" t="s">
        <v>0</v>
      </c>
      <c r="Q114" s="119" t="s">
        <v>462</v>
      </c>
      <c r="R114" s="76" t="str">
        <f t="shared" si="5"/>
        <v>1M10000m</v>
      </c>
      <c r="T114" s="112" t="s">
        <v>397</v>
      </c>
    </row>
    <row r="115" spans="1:21" ht="15" x14ac:dyDescent="0.25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462</v>
      </c>
      <c r="R115" s="76" t="str">
        <f t="shared" si="5"/>
        <v>2M10000m</v>
      </c>
      <c r="T115" s="112" t="s">
        <v>30</v>
      </c>
      <c r="U115" s="76" t="s">
        <v>496</v>
      </c>
    </row>
    <row r="116" spans="1:21" ht="15" x14ac:dyDescent="0.25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462</v>
      </c>
      <c r="R116" s="76" t="str">
        <f t="shared" si="5"/>
        <v>3M10000m</v>
      </c>
      <c r="T116" s="112" t="s">
        <v>399</v>
      </c>
    </row>
    <row r="117" spans="1:21" ht="15" x14ac:dyDescent="0.25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462</v>
      </c>
      <c r="R117" s="76" t="str">
        <f t="shared" si="5"/>
        <v>4M10000m</v>
      </c>
      <c r="T117" s="112" t="s">
        <v>400</v>
      </c>
    </row>
    <row r="118" spans="1:21" ht="15" x14ac:dyDescent="0.25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462</v>
      </c>
      <c r="R118" s="76" t="str">
        <f t="shared" si="5"/>
        <v>5M10000m</v>
      </c>
      <c r="T118" s="112" t="s">
        <v>401</v>
      </c>
    </row>
    <row r="119" spans="1:21" ht="15" x14ac:dyDescent="0.25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462</v>
      </c>
      <c r="R119" s="76" t="str">
        <f t="shared" si="5"/>
        <v>6M10000m</v>
      </c>
      <c r="T119" s="112" t="s">
        <v>403</v>
      </c>
    </row>
    <row r="120" spans="1:21" ht="15" x14ac:dyDescent="0.25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462</v>
      </c>
      <c r="R120" s="76" t="str">
        <f t="shared" si="5"/>
        <v>7M10000m</v>
      </c>
      <c r="T120" s="112" t="s">
        <v>392</v>
      </c>
    </row>
    <row r="121" spans="1:21" ht="15" x14ac:dyDescent="0.25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462</v>
      </c>
      <c r="R121" s="76" t="str">
        <f t="shared" si="5"/>
        <v>8M10000m</v>
      </c>
      <c r="T121" s="112" t="s">
        <v>396</v>
      </c>
    </row>
    <row r="122" spans="1:21" ht="15" x14ac:dyDescent="0.25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462</v>
      </c>
      <c r="R122" s="76" t="str">
        <f t="shared" si="5"/>
        <v>9M10000m</v>
      </c>
      <c r="T122" s="112" t="s">
        <v>398</v>
      </c>
    </row>
    <row r="123" spans="1:21" ht="15" x14ac:dyDescent="0.25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423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462</v>
      </c>
      <c r="R123" s="76" t="str">
        <f t="shared" si="5"/>
        <v>10M10000m</v>
      </c>
      <c r="T123" s="10"/>
    </row>
    <row r="124" spans="1:21" ht="15" x14ac:dyDescent="0.25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423</v>
      </c>
      <c r="O124" s="76">
        <v>1</v>
      </c>
      <c r="P124" s="121" t="s">
        <v>0</v>
      </c>
      <c r="Q124" s="119" t="s">
        <v>452</v>
      </c>
      <c r="R124" s="76" t="str">
        <f t="shared" si="5"/>
        <v>1M3000mkl</v>
      </c>
      <c r="T124" s="112" t="s">
        <v>397</v>
      </c>
    </row>
    <row r="125" spans="1:21" ht="15" x14ac:dyDescent="0.25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456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452</v>
      </c>
      <c r="R125" s="76" t="str">
        <f t="shared" si="5"/>
        <v>2M3000mkl</v>
      </c>
      <c r="T125" s="112" t="s">
        <v>30</v>
      </c>
    </row>
    <row r="126" spans="1:21" ht="15" x14ac:dyDescent="0.25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474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452</v>
      </c>
      <c r="R126" s="76" t="str">
        <f t="shared" si="5"/>
        <v>3M3000mkl</v>
      </c>
      <c r="T126" s="112" t="s">
        <v>399</v>
      </c>
    </row>
    <row r="127" spans="1:21" ht="15" x14ac:dyDescent="0.25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481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452</v>
      </c>
      <c r="R127" s="76" t="str">
        <f t="shared" si="5"/>
        <v>4M3000mkl</v>
      </c>
      <c r="T127" s="112" t="s">
        <v>400</v>
      </c>
    </row>
    <row r="128" spans="1:21" ht="15" x14ac:dyDescent="0.25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488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452</v>
      </c>
      <c r="R128" s="76" t="str">
        <f t="shared" si="5"/>
        <v>5M3000mkl</v>
      </c>
      <c r="T128" s="112" t="s">
        <v>401</v>
      </c>
    </row>
    <row r="129" spans="1:22" ht="15" x14ac:dyDescent="0.25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493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452</v>
      </c>
      <c r="R129" s="76" t="str">
        <f t="shared" si="5"/>
        <v>6M3000mkl</v>
      </c>
      <c r="T129" s="112" t="s">
        <v>403</v>
      </c>
    </row>
    <row r="130" spans="1:22" ht="15" x14ac:dyDescent="0.25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499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452</v>
      </c>
      <c r="R130" s="76" t="str">
        <f t="shared" si="5"/>
        <v>7M3000mkl</v>
      </c>
      <c r="T130" s="112" t="s">
        <v>392</v>
      </c>
    </row>
    <row r="131" spans="1:22" ht="15" x14ac:dyDescent="0.25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504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452</v>
      </c>
      <c r="R131" s="76" t="str">
        <f t="shared" si="5"/>
        <v>8M3000mkl</v>
      </c>
      <c r="T131" s="112" t="s">
        <v>396</v>
      </c>
    </row>
    <row r="132" spans="1:22" ht="15" x14ac:dyDescent="0.25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451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452</v>
      </c>
      <c r="R132" s="76" t="str">
        <f t="shared" ref="R132:R195" si="8">CONCATENATE(O132,P132,Q132)</f>
        <v>9M3000mkl</v>
      </c>
      <c r="T132" s="112" t="s">
        <v>398</v>
      </c>
    </row>
    <row r="133" spans="1:22" ht="15" x14ac:dyDescent="0.25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470</v>
      </c>
      <c r="F133" s="102" t="s">
        <v>423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452</v>
      </c>
      <c r="R133" s="76" t="str">
        <f t="shared" si="8"/>
        <v>10M3000mkl</v>
      </c>
      <c r="T133" s="10"/>
    </row>
    <row r="134" spans="1:22" ht="15" x14ac:dyDescent="0.25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423</v>
      </c>
      <c r="O134" s="76">
        <v>1</v>
      </c>
      <c r="P134" s="121" t="s">
        <v>3</v>
      </c>
      <c r="Q134" s="119" t="s">
        <v>463</v>
      </c>
      <c r="R134" s="76" t="str">
        <f t="shared" si="8"/>
        <v>1V100m</v>
      </c>
      <c r="T134" s="112" t="s">
        <v>397</v>
      </c>
    </row>
    <row r="135" spans="1:22" ht="15" x14ac:dyDescent="0.25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463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5" x14ac:dyDescent="0.25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463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5" x14ac:dyDescent="0.25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463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5" x14ac:dyDescent="0.25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463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5" x14ac:dyDescent="0.25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463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5" x14ac:dyDescent="0.25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463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5" x14ac:dyDescent="0.25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463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5" x14ac:dyDescent="0.25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463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5" x14ac:dyDescent="0.25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423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463</v>
      </c>
      <c r="R143" s="76" t="str">
        <f t="shared" si="8"/>
        <v>10V100m</v>
      </c>
      <c r="S143" s="105">
        <v>14.45</v>
      </c>
      <c r="T143" s="10"/>
      <c r="V143" s="10"/>
    </row>
    <row r="144" spans="1:22" ht="15" x14ac:dyDescent="0.25">
      <c r="A144" s="76">
        <v>1</v>
      </c>
      <c r="B144" s="121" t="s">
        <v>55</v>
      </c>
      <c r="C144" s="119" t="s">
        <v>459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423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5" x14ac:dyDescent="0.25">
      <c r="A145" s="76">
        <v>2</v>
      </c>
      <c r="B145" s="121" t="s">
        <v>55</v>
      </c>
      <c r="C145" s="119" t="s">
        <v>459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502</v>
      </c>
      <c r="V145" s="10"/>
    </row>
    <row r="146" spans="1:22" ht="15" x14ac:dyDescent="0.25">
      <c r="A146" s="76">
        <v>3</v>
      </c>
      <c r="B146" s="121" t="s">
        <v>55</v>
      </c>
      <c r="C146" s="119" t="s">
        <v>459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5" x14ac:dyDescent="0.25">
      <c r="A147" s="76">
        <v>4</v>
      </c>
      <c r="B147" s="121" t="s">
        <v>55</v>
      </c>
      <c r="C147" s="119" t="s">
        <v>459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5" x14ac:dyDescent="0.25">
      <c r="A148" s="76">
        <v>5</v>
      </c>
      <c r="B148" s="121" t="s">
        <v>55</v>
      </c>
      <c r="C148" s="119" t="s">
        <v>459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5" x14ac:dyDescent="0.25">
      <c r="A149" s="76">
        <v>6</v>
      </c>
      <c r="B149" s="121" t="s">
        <v>55</v>
      </c>
      <c r="C149" s="119" t="s">
        <v>459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5" x14ac:dyDescent="0.25">
      <c r="A150" s="76">
        <v>7</v>
      </c>
      <c r="B150" s="121" t="s">
        <v>55</v>
      </c>
      <c r="C150" s="119" t="s">
        <v>459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5" x14ac:dyDescent="0.25">
      <c r="A151" s="76">
        <v>8</v>
      </c>
      <c r="B151" s="121" t="s">
        <v>55</v>
      </c>
      <c r="C151" s="119" t="s">
        <v>459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5" x14ac:dyDescent="0.25">
      <c r="A152" s="76">
        <v>9</v>
      </c>
      <c r="B152" s="121" t="s">
        <v>55</v>
      </c>
      <c r="C152" s="119" t="s">
        <v>459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5" x14ac:dyDescent="0.25">
      <c r="A153" s="76">
        <v>10</v>
      </c>
      <c r="B153" s="121" t="s">
        <v>55</v>
      </c>
      <c r="C153" s="119" t="s">
        <v>459</v>
      </c>
      <c r="D153" s="76" t="str">
        <f t="shared" si="6"/>
        <v>3000m sp. ėj. m10</v>
      </c>
      <c r="E153" s="115"/>
      <c r="F153" s="102" t="s">
        <v>423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5" x14ac:dyDescent="0.25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423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455</v>
      </c>
    </row>
    <row r="155" spans="1:22" ht="15" x14ac:dyDescent="0.25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5" x14ac:dyDescent="0.25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5" x14ac:dyDescent="0.25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5" x14ac:dyDescent="0.25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5" x14ac:dyDescent="0.25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5" x14ac:dyDescent="0.25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5" x14ac:dyDescent="0.25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5" x14ac:dyDescent="0.25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5" x14ac:dyDescent="0.25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423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5" x14ac:dyDescent="0.25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423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483</v>
      </c>
    </row>
    <row r="165" spans="1:22" ht="15" x14ac:dyDescent="0.25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5" x14ac:dyDescent="0.25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5" x14ac:dyDescent="0.25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5" x14ac:dyDescent="0.25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5" x14ac:dyDescent="0.25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5" x14ac:dyDescent="0.25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5" x14ac:dyDescent="0.25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5" x14ac:dyDescent="0.25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5" x14ac:dyDescent="0.25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423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5" x14ac:dyDescent="0.25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423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500</v>
      </c>
    </row>
    <row r="175" spans="1:22" ht="15" x14ac:dyDescent="0.25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508</v>
      </c>
      <c r="V175" s="10"/>
    </row>
    <row r="176" spans="1:22" ht="15" x14ac:dyDescent="0.25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5" x14ac:dyDescent="0.25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5" x14ac:dyDescent="0.25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5" x14ac:dyDescent="0.25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5" x14ac:dyDescent="0.25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5" x14ac:dyDescent="0.25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5" x14ac:dyDescent="0.25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5" x14ac:dyDescent="0.25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423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5" x14ac:dyDescent="0.25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423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5" x14ac:dyDescent="0.25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5" x14ac:dyDescent="0.25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487</v>
      </c>
      <c r="V186" s="10"/>
    </row>
    <row r="187" spans="1:22" ht="15" x14ac:dyDescent="0.25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5" x14ac:dyDescent="0.25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5" x14ac:dyDescent="0.25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5" x14ac:dyDescent="0.25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5" x14ac:dyDescent="0.25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5" x14ac:dyDescent="0.25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5" x14ac:dyDescent="0.25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423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5" x14ac:dyDescent="0.25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423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490</v>
      </c>
    </row>
    <row r="195" spans="1:22" ht="15" x14ac:dyDescent="0.25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497</v>
      </c>
      <c r="V195" s="10"/>
    </row>
    <row r="196" spans="1:22" ht="15" x14ac:dyDescent="0.25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5" x14ac:dyDescent="0.25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5" x14ac:dyDescent="0.25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5" x14ac:dyDescent="0.25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5" x14ac:dyDescent="0.25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5" x14ac:dyDescent="0.25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5" x14ac:dyDescent="0.25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5" x14ac:dyDescent="0.25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423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5" x14ac:dyDescent="0.25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423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5" x14ac:dyDescent="0.25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5" x14ac:dyDescent="0.25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475</v>
      </c>
      <c r="V206" s="10"/>
    </row>
    <row r="207" spans="1:22" ht="15" x14ac:dyDescent="0.25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5" x14ac:dyDescent="0.25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5" x14ac:dyDescent="0.25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5" x14ac:dyDescent="0.25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5" x14ac:dyDescent="0.25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5" x14ac:dyDescent="0.25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5" x14ac:dyDescent="0.25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423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5" x14ac:dyDescent="0.25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423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478</v>
      </c>
    </row>
    <row r="215" spans="1:22" ht="15" x14ac:dyDescent="0.25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486</v>
      </c>
      <c r="V215" s="10"/>
    </row>
    <row r="216" spans="1:22" ht="15" x14ac:dyDescent="0.25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5" x14ac:dyDescent="0.25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5" x14ac:dyDescent="0.25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5" x14ac:dyDescent="0.25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5" x14ac:dyDescent="0.25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5" x14ac:dyDescent="0.25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5" x14ac:dyDescent="0.25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5" x14ac:dyDescent="0.25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423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5" x14ac:dyDescent="0.25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423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5" x14ac:dyDescent="0.25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501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5" x14ac:dyDescent="0.25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5" x14ac:dyDescent="0.25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5" x14ac:dyDescent="0.25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5" x14ac:dyDescent="0.25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5" x14ac:dyDescent="0.25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5" x14ac:dyDescent="0.25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5" x14ac:dyDescent="0.25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5" x14ac:dyDescent="0.25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423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5" x14ac:dyDescent="0.25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423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457</v>
      </c>
    </row>
    <row r="235" spans="1:22" ht="15" x14ac:dyDescent="0.25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5" x14ac:dyDescent="0.25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5" x14ac:dyDescent="0.25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5" x14ac:dyDescent="0.25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5" x14ac:dyDescent="0.25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5" x14ac:dyDescent="0.25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5" x14ac:dyDescent="0.25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5" x14ac:dyDescent="0.25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5" x14ac:dyDescent="0.25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423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5" x14ac:dyDescent="0.25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423</v>
      </c>
      <c r="O244" s="76">
        <v>1</v>
      </c>
      <c r="P244" s="121" t="s">
        <v>3</v>
      </c>
      <c r="Q244" s="119" t="s">
        <v>462</v>
      </c>
      <c r="R244" s="76" t="str">
        <f t="shared" si="11"/>
        <v>1V10000m</v>
      </c>
      <c r="T244" s="112" t="s">
        <v>397</v>
      </c>
      <c r="U244" s="76" t="s">
        <v>484</v>
      </c>
    </row>
    <row r="245" spans="1:23" ht="15" x14ac:dyDescent="0.25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462</v>
      </c>
      <c r="R245" s="76" t="str">
        <f t="shared" si="11"/>
        <v>2V10000m</v>
      </c>
      <c r="T245" s="112" t="s">
        <v>30</v>
      </c>
    </row>
    <row r="246" spans="1:23" ht="15" x14ac:dyDescent="0.25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462</v>
      </c>
      <c r="R246" s="76" t="str">
        <f t="shared" si="11"/>
        <v>3V10000m</v>
      </c>
      <c r="T246" s="112" t="s">
        <v>399</v>
      </c>
    </row>
    <row r="247" spans="1:23" ht="15" x14ac:dyDescent="0.25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462</v>
      </c>
      <c r="R247" s="76" t="str">
        <f t="shared" si="11"/>
        <v>4V10000m</v>
      </c>
      <c r="T247" s="112" t="s">
        <v>400</v>
      </c>
    </row>
    <row r="248" spans="1:23" ht="15" x14ac:dyDescent="0.25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462</v>
      </c>
      <c r="R248" s="76" t="str">
        <f t="shared" si="11"/>
        <v>5V10000m</v>
      </c>
      <c r="T248" s="112" t="s">
        <v>401</v>
      </c>
    </row>
    <row r="249" spans="1:23" ht="15" x14ac:dyDescent="0.25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462</v>
      </c>
      <c r="R249" s="76" t="str">
        <f t="shared" si="11"/>
        <v>6V10000m</v>
      </c>
      <c r="T249" s="112" t="s">
        <v>403</v>
      </c>
    </row>
    <row r="250" spans="1:23" ht="15" x14ac:dyDescent="0.25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462</v>
      </c>
      <c r="R250" s="76" t="str">
        <f t="shared" si="11"/>
        <v>7V10000m</v>
      </c>
      <c r="T250" s="112" t="s">
        <v>392</v>
      </c>
    </row>
    <row r="251" spans="1:23" ht="15" x14ac:dyDescent="0.25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462</v>
      </c>
      <c r="R251" s="76" t="str">
        <f t="shared" si="11"/>
        <v>8V10000m</v>
      </c>
      <c r="T251" s="112" t="s">
        <v>396</v>
      </c>
    </row>
    <row r="252" spans="1:23" ht="15" x14ac:dyDescent="0.25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462</v>
      </c>
      <c r="R252" s="76" t="str">
        <f t="shared" si="11"/>
        <v>9V10000m</v>
      </c>
      <c r="T252" s="112" t="s">
        <v>398</v>
      </c>
    </row>
    <row r="253" spans="1:23" ht="15" x14ac:dyDescent="0.25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423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462</v>
      </c>
      <c r="R253" s="76" t="str">
        <f t="shared" si="11"/>
        <v>10V10000m</v>
      </c>
      <c r="T253" s="10"/>
    </row>
    <row r="254" spans="1:23" ht="15" x14ac:dyDescent="0.25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423</v>
      </c>
      <c r="O254" s="76">
        <v>1</v>
      </c>
      <c r="P254" s="121" t="s">
        <v>3</v>
      </c>
      <c r="Q254" s="119" t="s">
        <v>454</v>
      </c>
      <c r="R254" s="76" t="str">
        <f t="shared" si="11"/>
        <v>1V110mbb</v>
      </c>
      <c r="T254" s="112" t="s">
        <v>397</v>
      </c>
    </row>
    <row r="255" spans="1:23" ht="15" x14ac:dyDescent="0.25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454</v>
      </c>
      <c r="R255" s="76" t="str">
        <f t="shared" si="11"/>
        <v>2V110mbb</v>
      </c>
      <c r="T255" s="112" t="s">
        <v>30</v>
      </c>
    </row>
    <row r="256" spans="1:23" ht="15" x14ac:dyDescent="0.25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454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460</v>
      </c>
    </row>
    <row r="257" spans="1:23" ht="15" x14ac:dyDescent="0.25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454</v>
      </c>
      <c r="R257" s="76" t="str">
        <f t="shared" si="11"/>
        <v>4V110mbb</v>
      </c>
      <c r="T257" s="112" t="s">
        <v>400</v>
      </c>
    </row>
    <row r="258" spans="1:23" ht="15" x14ac:dyDescent="0.25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454</v>
      </c>
      <c r="R258" s="76" t="str">
        <f t="shared" si="11"/>
        <v>5V110mbb</v>
      </c>
      <c r="T258" s="112" t="s">
        <v>401</v>
      </c>
    </row>
    <row r="259" spans="1:23" ht="15" x14ac:dyDescent="0.25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454</v>
      </c>
      <c r="R259" s="76" t="str">
        <f t="shared" si="11"/>
        <v>6V110mbb</v>
      </c>
      <c r="T259" s="112" t="s">
        <v>403</v>
      </c>
    </row>
    <row r="260" spans="1:23" ht="15" x14ac:dyDescent="0.25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454</v>
      </c>
      <c r="R260" s="76" t="str">
        <f t="shared" ref="R260:R313" si="14">CONCATENATE(O260,P260,Q260)</f>
        <v>7V110mbb</v>
      </c>
      <c r="T260" s="112" t="s">
        <v>392</v>
      </c>
    </row>
    <row r="261" spans="1:23" ht="15" x14ac:dyDescent="0.25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454</v>
      </c>
      <c r="R261" s="76" t="str">
        <f t="shared" si="14"/>
        <v>8V110mbb</v>
      </c>
      <c r="T261" s="112" t="s">
        <v>396</v>
      </c>
    </row>
    <row r="262" spans="1:23" ht="15" x14ac:dyDescent="0.25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454</v>
      </c>
      <c r="R262" s="76" t="str">
        <f t="shared" si="14"/>
        <v>9V110mbb</v>
      </c>
      <c r="T262" s="112" t="s">
        <v>398</v>
      </c>
    </row>
    <row r="263" spans="1:23" ht="15" x14ac:dyDescent="0.25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423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454</v>
      </c>
      <c r="R263" s="76" t="str">
        <f t="shared" si="14"/>
        <v>10V110mbb</v>
      </c>
      <c r="T263" s="10"/>
    </row>
    <row r="264" spans="1:23" ht="15" x14ac:dyDescent="0.25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450</v>
      </c>
      <c r="R264" s="76" t="str">
        <f t="shared" si="14"/>
        <v>1V400mbb</v>
      </c>
      <c r="T264" s="112" t="s">
        <v>397</v>
      </c>
    </row>
    <row r="265" spans="1:23" ht="15" x14ac:dyDescent="0.25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450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5" x14ac:dyDescent="0.25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450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5" x14ac:dyDescent="0.25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450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492</v>
      </c>
    </row>
    <row r="268" spans="1:23" ht="15" x14ac:dyDescent="0.25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450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498</v>
      </c>
    </row>
    <row r="269" spans="1:23" ht="15" x14ac:dyDescent="0.25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450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5" x14ac:dyDescent="0.25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450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5" x14ac:dyDescent="0.25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450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5" x14ac:dyDescent="0.25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450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477</v>
      </c>
    </row>
    <row r="273" spans="1:21" ht="15" x14ac:dyDescent="0.25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423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450</v>
      </c>
      <c r="R273" s="76" t="str">
        <f t="shared" si="14"/>
        <v>10V400mbb</v>
      </c>
      <c r="S273" s="113">
        <v>1.56423611111111E-3</v>
      </c>
      <c r="T273" s="10"/>
    </row>
    <row r="274" spans="1:21" ht="15" x14ac:dyDescent="0.25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423</v>
      </c>
      <c r="O274" s="76">
        <v>1</v>
      </c>
      <c r="P274" s="121" t="s">
        <v>0</v>
      </c>
      <c r="Q274" s="76" t="s">
        <v>453</v>
      </c>
      <c r="R274" s="76" t="str">
        <f t="shared" si="14"/>
        <v>1M4x100m</v>
      </c>
      <c r="S274" s="113"/>
      <c r="T274" s="112" t="s">
        <v>397</v>
      </c>
    </row>
    <row r="275" spans="1:21" ht="15" x14ac:dyDescent="0.25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453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5" x14ac:dyDescent="0.25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453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503</v>
      </c>
    </row>
    <row r="277" spans="1:21" ht="15" x14ac:dyDescent="0.25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453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5" x14ac:dyDescent="0.25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453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5" x14ac:dyDescent="0.25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453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5" x14ac:dyDescent="0.25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453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5" x14ac:dyDescent="0.25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453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5" x14ac:dyDescent="0.25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453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5" x14ac:dyDescent="0.25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423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453</v>
      </c>
      <c r="R283" s="76" t="str">
        <f t="shared" si="14"/>
        <v>10M4x100m</v>
      </c>
      <c r="S283" s="113">
        <v>1.56423611111111E-3</v>
      </c>
      <c r="T283" s="10"/>
    </row>
    <row r="284" spans="1:21" ht="15" x14ac:dyDescent="0.25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423</v>
      </c>
      <c r="O284" s="76">
        <v>1</v>
      </c>
      <c r="P284" s="121" t="s">
        <v>3</v>
      </c>
      <c r="Q284" s="76" t="s">
        <v>453</v>
      </c>
      <c r="R284" s="76" t="str">
        <f t="shared" si="14"/>
        <v>1V4x100m</v>
      </c>
      <c r="T284" s="112" t="s">
        <v>397</v>
      </c>
    </row>
    <row r="285" spans="1:21" ht="15" x14ac:dyDescent="0.25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453</v>
      </c>
      <c r="R285" s="76" t="str">
        <f t="shared" si="14"/>
        <v>2V4x100m</v>
      </c>
      <c r="T285" s="112" t="s">
        <v>30</v>
      </c>
    </row>
    <row r="286" spans="1:21" ht="15" x14ac:dyDescent="0.25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453</v>
      </c>
      <c r="R286" s="76" t="str">
        <f t="shared" si="14"/>
        <v>3V4x100m</v>
      </c>
      <c r="T286" s="112" t="s">
        <v>399</v>
      </c>
      <c r="U286" s="11" t="s">
        <v>476</v>
      </c>
    </row>
    <row r="287" spans="1:21" ht="15" x14ac:dyDescent="0.25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453</v>
      </c>
      <c r="R287" s="76" t="str">
        <f t="shared" si="14"/>
        <v>4V4x100m</v>
      </c>
      <c r="T287" s="112" t="s">
        <v>400</v>
      </c>
    </row>
    <row r="288" spans="1:21" ht="15" x14ac:dyDescent="0.25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453</v>
      </c>
      <c r="R288" s="76" t="str">
        <f t="shared" si="14"/>
        <v>5V4x100m</v>
      </c>
      <c r="T288" s="112" t="s">
        <v>401</v>
      </c>
    </row>
    <row r="289" spans="1:20" ht="15" x14ac:dyDescent="0.25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453</v>
      </c>
      <c r="R289" s="76" t="str">
        <f t="shared" si="14"/>
        <v>6V4x100m</v>
      </c>
      <c r="T289" s="112" t="s">
        <v>403</v>
      </c>
    </row>
    <row r="290" spans="1:20" ht="15" x14ac:dyDescent="0.25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453</v>
      </c>
      <c r="R290" s="76" t="str">
        <f t="shared" si="14"/>
        <v>7V4x100m</v>
      </c>
      <c r="T290" s="112" t="s">
        <v>392</v>
      </c>
    </row>
    <row r="291" spans="1:20" ht="15" x14ac:dyDescent="0.25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453</v>
      </c>
      <c r="R291" s="76" t="str">
        <f t="shared" si="14"/>
        <v>8V4x100m</v>
      </c>
      <c r="T291" s="112" t="s">
        <v>396</v>
      </c>
    </row>
    <row r="292" spans="1:20" ht="15" x14ac:dyDescent="0.25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453</v>
      </c>
      <c r="R292" s="76" t="str">
        <f t="shared" si="14"/>
        <v>9V4x100m</v>
      </c>
      <c r="T292" s="112" t="s">
        <v>398</v>
      </c>
    </row>
    <row r="293" spans="1:20" ht="15" x14ac:dyDescent="0.25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423</v>
      </c>
      <c r="M293" s="112" t="s">
        <v>397</v>
      </c>
      <c r="O293" s="76">
        <v>10</v>
      </c>
      <c r="P293" s="121" t="s">
        <v>3</v>
      </c>
      <c r="Q293" s="76" t="s">
        <v>453</v>
      </c>
      <c r="R293" s="76" t="str">
        <f t="shared" si="14"/>
        <v>10V4x100m</v>
      </c>
      <c r="T293" s="10"/>
    </row>
    <row r="294" spans="1:20" ht="15" x14ac:dyDescent="0.25">
      <c r="A294" s="76">
        <v>1</v>
      </c>
      <c r="B294" s="121" t="s">
        <v>34</v>
      </c>
      <c r="C294" s="76" t="s">
        <v>461</v>
      </c>
      <c r="D294" s="76" t="str">
        <f t="shared" si="12"/>
        <v>4x200m v1</v>
      </c>
      <c r="F294" s="112" t="s">
        <v>397</v>
      </c>
      <c r="M294" s="102" t="s">
        <v>423</v>
      </c>
      <c r="O294" s="76">
        <v>1</v>
      </c>
      <c r="P294" s="121" t="s">
        <v>0</v>
      </c>
      <c r="Q294" s="76" t="s">
        <v>449</v>
      </c>
      <c r="R294" s="76" t="str">
        <f t="shared" si="14"/>
        <v>1M4x400m</v>
      </c>
      <c r="T294" s="112" t="s">
        <v>397</v>
      </c>
    </row>
    <row r="295" spans="1:20" ht="15" x14ac:dyDescent="0.25">
      <c r="A295" s="76">
        <v>2</v>
      </c>
      <c r="B295" s="121" t="s">
        <v>34</v>
      </c>
      <c r="C295" s="76" t="s">
        <v>461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449</v>
      </c>
      <c r="R295" s="76" t="str">
        <f t="shared" si="14"/>
        <v>2M4x400m</v>
      </c>
      <c r="T295" s="112" t="s">
        <v>30</v>
      </c>
    </row>
    <row r="296" spans="1:20" ht="15" x14ac:dyDescent="0.25">
      <c r="A296" s="76">
        <v>3</v>
      </c>
      <c r="B296" s="121" t="s">
        <v>34</v>
      </c>
      <c r="C296" s="76" t="s">
        <v>461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449</v>
      </c>
      <c r="R296" s="76" t="str">
        <f t="shared" si="14"/>
        <v>3M4x400m</v>
      </c>
      <c r="T296" s="112" t="s">
        <v>399</v>
      </c>
    </row>
    <row r="297" spans="1:20" ht="15" x14ac:dyDescent="0.25">
      <c r="A297" s="76">
        <v>4</v>
      </c>
      <c r="B297" s="121" t="s">
        <v>34</v>
      </c>
      <c r="C297" s="76" t="s">
        <v>461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449</v>
      </c>
      <c r="R297" s="76" t="str">
        <f t="shared" si="14"/>
        <v>4M4x400m</v>
      </c>
      <c r="T297" s="112" t="s">
        <v>400</v>
      </c>
    </row>
    <row r="298" spans="1:20" ht="15" x14ac:dyDescent="0.25">
      <c r="A298" s="76">
        <v>5</v>
      </c>
      <c r="B298" s="121" t="s">
        <v>34</v>
      </c>
      <c r="C298" s="76" t="s">
        <v>461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449</v>
      </c>
      <c r="R298" s="76" t="str">
        <f t="shared" si="14"/>
        <v>5M4x400m</v>
      </c>
      <c r="T298" s="112" t="s">
        <v>401</v>
      </c>
    </row>
    <row r="299" spans="1:20" ht="15" x14ac:dyDescent="0.25">
      <c r="A299" s="76">
        <v>6</v>
      </c>
      <c r="B299" s="121" t="s">
        <v>34</v>
      </c>
      <c r="C299" s="76" t="s">
        <v>461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449</v>
      </c>
      <c r="R299" s="76" t="str">
        <f t="shared" si="14"/>
        <v>6M4x400m</v>
      </c>
      <c r="T299" s="112" t="s">
        <v>403</v>
      </c>
    </row>
    <row r="300" spans="1:20" ht="15" x14ac:dyDescent="0.25">
      <c r="A300" s="76">
        <v>7</v>
      </c>
      <c r="B300" s="121" t="s">
        <v>34</v>
      </c>
      <c r="C300" s="76" t="s">
        <v>461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449</v>
      </c>
      <c r="R300" s="76" t="str">
        <f t="shared" si="14"/>
        <v>7M4x400m</v>
      </c>
      <c r="T300" s="112" t="s">
        <v>392</v>
      </c>
    </row>
    <row r="301" spans="1:20" ht="15" x14ac:dyDescent="0.25">
      <c r="A301" s="76">
        <v>8</v>
      </c>
      <c r="B301" s="121" t="s">
        <v>34</v>
      </c>
      <c r="C301" s="76" t="s">
        <v>461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449</v>
      </c>
      <c r="R301" s="76" t="str">
        <f t="shared" si="14"/>
        <v>8M4x400m</v>
      </c>
      <c r="T301" s="112" t="s">
        <v>396</v>
      </c>
    </row>
    <row r="302" spans="1:20" ht="15" x14ac:dyDescent="0.25">
      <c r="A302" s="76">
        <v>9</v>
      </c>
      <c r="B302" s="121" t="s">
        <v>34</v>
      </c>
      <c r="C302" s="76" t="s">
        <v>461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449</v>
      </c>
      <c r="R302" s="76" t="str">
        <f t="shared" si="14"/>
        <v>9M4x400m</v>
      </c>
      <c r="T302" s="112" t="s">
        <v>398</v>
      </c>
    </row>
    <row r="303" spans="1:20" ht="15" x14ac:dyDescent="0.25">
      <c r="A303" s="76">
        <v>10</v>
      </c>
      <c r="B303" s="121" t="s">
        <v>34</v>
      </c>
      <c r="C303" s="76" t="s">
        <v>461</v>
      </c>
      <c r="D303" s="76" t="str">
        <f t="shared" si="12"/>
        <v>4x200m v10</v>
      </c>
      <c r="E303" s="113">
        <v>1.38900462962963E-3</v>
      </c>
      <c r="F303" s="102" t="s">
        <v>423</v>
      </c>
      <c r="M303" s="112" t="s">
        <v>397</v>
      </c>
      <c r="O303" s="76">
        <v>10</v>
      </c>
      <c r="P303" s="121" t="s">
        <v>0</v>
      </c>
      <c r="Q303" s="76" t="s">
        <v>449</v>
      </c>
      <c r="R303" s="76" t="str">
        <f t="shared" si="14"/>
        <v>10M4x400m</v>
      </c>
      <c r="T303" s="10"/>
    </row>
    <row r="304" spans="1:20" ht="15" x14ac:dyDescent="0.25">
      <c r="A304" s="76">
        <v>1</v>
      </c>
      <c r="B304" s="121" t="s">
        <v>55</v>
      </c>
      <c r="C304" s="76" t="s">
        <v>461</v>
      </c>
      <c r="D304" s="76" t="str">
        <f t="shared" si="12"/>
        <v>4x200m m1</v>
      </c>
      <c r="E304" s="113"/>
      <c r="F304" s="112" t="s">
        <v>397</v>
      </c>
      <c r="M304" s="102" t="s">
        <v>423</v>
      </c>
      <c r="O304" s="76">
        <v>1</v>
      </c>
      <c r="P304" s="121" t="s">
        <v>3</v>
      </c>
      <c r="Q304" s="76" t="s">
        <v>449</v>
      </c>
      <c r="R304" s="76" t="str">
        <f t="shared" si="14"/>
        <v>1V4x400m</v>
      </c>
      <c r="T304" s="112" t="s">
        <v>397</v>
      </c>
    </row>
    <row r="305" spans="1:20" ht="15" x14ac:dyDescent="0.25">
      <c r="A305" s="76">
        <v>2</v>
      </c>
      <c r="B305" s="121" t="s">
        <v>55</v>
      </c>
      <c r="C305" s="76" t="s">
        <v>461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449</v>
      </c>
      <c r="R305" s="76" t="str">
        <f t="shared" si="14"/>
        <v>2V4x400m</v>
      </c>
      <c r="T305" s="112" t="s">
        <v>30</v>
      </c>
    </row>
    <row r="306" spans="1:20" ht="15" x14ac:dyDescent="0.25">
      <c r="A306" s="76">
        <v>3</v>
      </c>
      <c r="B306" s="121" t="s">
        <v>55</v>
      </c>
      <c r="C306" s="76" t="s">
        <v>461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449</v>
      </c>
      <c r="R306" s="76" t="str">
        <f t="shared" si="14"/>
        <v>3V4x400m</v>
      </c>
      <c r="T306" s="112" t="s">
        <v>399</v>
      </c>
    </row>
    <row r="307" spans="1:20" ht="15" x14ac:dyDescent="0.25">
      <c r="A307" s="76">
        <v>4</v>
      </c>
      <c r="B307" s="121" t="s">
        <v>55</v>
      </c>
      <c r="C307" s="76" t="s">
        <v>461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449</v>
      </c>
      <c r="R307" s="76" t="str">
        <f t="shared" si="14"/>
        <v>4V4x400m</v>
      </c>
      <c r="T307" s="112" t="s">
        <v>400</v>
      </c>
    </row>
    <row r="308" spans="1:20" ht="15" x14ac:dyDescent="0.25">
      <c r="A308" s="76">
        <v>5</v>
      </c>
      <c r="B308" s="121" t="s">
        <v>55</v>
      </c>
      <c r="C308" s="76" t="s">
        <v>461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449</v>
      </c>
      <c r="R308" s="76" t="str">
        <f t="shared" si="14"/>
        <v>5V4x400m</v>
      </c>
      <c r="T308" s="112" t="s">
        <v>401</v>
      </c>
    </row>
    <row r="309" spans="1:20" ht="15" x14ac:dyDescent="0.25">
      <c r="A309" s="76">
        <v>6</v>
      </c>
      <c r="B309" s="121" t="s">
        <v>55</v>
      </c>
      <c r="C309" s="76" t="s">
        <v>461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449</v>
      </c>
      <c r="R309" s="76" t="str">
        <f t="shared" si="14"/>
        <v>6V4x400m</v>
      </c>
      <c r="T309" s="112" t="s">
        <v>403</v>
      </c>
    </row>
    <row r="310" spans="1:20" ht="15" x14ac:dyDescent="0.25">
      <c r="A310" s="76">
        <v>7</v>
      </c>
      <c r="B310" s="121" t="s">
        <v>55</v>
      </c>
      <c r="C310" s="76" t="s">
        <v>461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449</v>
      </c>
      <c r="R310" s="76" t="str">
        <f t="shared" si="14"/>
        <v>7V4x400m</v>
      </c>
      <c r="T310" s="112" t="s">
        <v>392</v>
      </c>
    </row>
    <row r="311" spans="1:20" ht="15" x14ac:dyDescent="0.25">
      <c r="A311" s="76">
        <v>8</v>
      </c>
      <c r="B311" s="121" t="s">
        <v>55</v>
      </c>
      <c r="C311" s="76" t="s">
        <v>461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449</v>
      </c>
      <c r="R311" s="76" t="str">
        <f t="shared" si="14"/>
        <v>8V4x400m</v>
      </c>
      <c r="T311" s="112" t="s">
        <v>396</v>
      </c>
    </row>
    <row r="312" spans="1:20" ht="15" x14ac:dyDescent="0.25">
      <c r="A312" s="76">
        <v>9</v>
      </c>
      <c r="B312" s="121" t="s">
        <v>55</v>
      </c>
      <c r="C312" s="76" t="s">
        <v>461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449</v>
      </c>
      <c r="R312" s="76" t="str">
        <f t="shared" si="14"/>
        <v>9V4x400m</v>
      </c>
      <c r="T312" s="112" t="s">
        <v>398</v>
      </c>
    </row>
    <row r="313" spans="1:20" ht="15" x14ac:dyDescent="0.25">
      <c r="A313" s="76">
        <v>10</v>
      </c>
      <c r="B313" s="121" t="s">
        <v>55</v>
      </c>
      <c r="C313" s="76" t="s">
        <v>461</v>
      </c>
      <c r="D313" s="76" t="str">
        <f t="shared" si="12"/>
        <v>4x200m m10</v>
      </c>
      <c r="E313" s="113">
        <v>1.68113425925926E-3</v>
      </c>
      <c r="F313" s="102" t="s">
        <v>423</v>
      </c>
      <c r="M313" s="112" t="s">
        <v>397</v>
      </c>
      <c r="O313" s="76">
        <v>10</v>
      </c>
      <c r="P313" s="121" t="s">
        <v>3</v>
      </c>
      <c r="Q313" s="76" t="s">
        <v>449</v>
      </c>
      <c r="R313" s="76" t="str">
        <f t="shared" si="14"/>
        <v>10V4x400m</v>
      </c>
      <c r="T313" s="10"/>
    </row>
    <row r="314" spans="1:20" ht="15" x14ac:dyDescent="0.25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423</v>
      </c>
    </row>
    <row r="315" spans="1:20" ht="15" x14ac:dyDescent="0.25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5" x14ac:dyDescent="0.25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5" x14ac:dyDescent="0.25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5" x14ac:dyDescent="0.25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5" x14ac:dyDescent="0.25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5" x14ac:dyDescent="0.25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5" x14ac:dyDescent="0.25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5" x14ac:dyDescent="0.25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5" x14ac:dyDescent="0.25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423</v>
      </c>
      <c r="M323" s="112" t="s">
        <v>397</v>
      </c>
    </row>
    <row r="324" spans="1:13" ht="15" x14ac:dyDescent="0.25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423</v>
      </c>
    </row>
    <row r="325" spans="1:13" ht="15" x14ac:dyDescent="0.25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5" x14ac:dyDescent="0.25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5" x14ac:dyDescent="0.25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5" x14ac:dyDescent="0.25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5" x14ac:dyDescent="0.25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5" x14ac:dyDescent="0.25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5" x14ac:dyDescent="0.25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5" x14ac:dyDescent="0.25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5" x14ac:dyDescent="0.25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423</v>
      </c>
      <c r="M333" s="112" t="s">
        <v>397</v>
      </c>
    </row>
    <row r="334" spans="1:13" ht="15" x14ac:dyDescent="0.25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423</v>
      </c>
    </row>
    <row r="335" spans="1:13" ht="15" x14ac:dyDescent="0.25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5" x14ac:dyDescent="0.25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5" x14ac:dyDescent="0.25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5" x14ac:dyDescent="0.25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5" x14ac:dyDescent="0.25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5" x14ac:dyDescent="0.25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5" x14ac:dyDescent="0.25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5" x14ac:dyDescent="0.25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5" x14ac:dyDescent="0.25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423</v>
      </c>
      <c r="M343" s="112" t="s">
        <v>397</v>
      </c>
    </row>
    <row r="344" spans="1:13" ht="15" x14ac:dyDescent="0.25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423</v>
      </c>
    </row>
    <row r="345" spans="1:13" ht="15" x14ac:dyDescent="0.25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5" x14ac:dyDescent="0.25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5" x14ac:dyDescent="0.25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5" x14ac:dyDescent="0.25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5" x14ac:dyDescent="0.25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5" x14ac:dyDescent="0.25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5" x14ac:dyDescent="0.25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5" x14ac:dyDescent="0.25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5" x14ac:dyDescent="0.25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423</v>
      </c>
      <c r="M353" s="112" t="s">
        <v>397</v>
      </c>
    </row>
    <row r="354" spans="1:13" ht="15" x14ac:dyDescent="0.25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423</v>
      </c>
    </row>
    <row r="355" spans="1:13" ht="15" x14ac:dyDescent="0.25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5" x14ac:dyDescent="0.25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5" x14ac:dyDescent="0.25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5" x14ac:dyDescent="0.25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5" x14ac:dyDescent="0.25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5" x14ac:dyDescent="0.25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5" x14ac:dyDescent="0.25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5" x14ac:dyDescent="0.25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5" x14ac:dyDescent="0.25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423</v>
      </c>
      <c r="M363" s="112" t="s">
        <v>397</v>
      </c>
    </row>
    <row r="364" spans="1:13" ht="15" x14ac:dyDescent="0.25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423</v>
      </c>
    </row>
    <row r="365" spans="1:13" ht="15" x14ac:dyDescent="0.25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5" x14ac:dyDescent="0.25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5" x14ac:dyDescent="0.25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5" x14ac:dyDescent="0.25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5" x14ac:dyDescent="0.25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5" x14ac:dyDescent="0.25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5" x14ac:dyDescent="0.25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5" x14ac:dyDescent="0.25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5" x14ac:dyDescent="0.25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423</v>
      </c>
      <c r="M373" s="112" t="s">
        <v>397</v>
      </c>
    </row>
    <row r="374" spans="1:13" ht="15" x14ac:dyDescent="0.25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423</v>
      </c>
    </row>
    <row r="375" spans="1:13" ht="15" x14ac:dyDescent="0.25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5" x14ac:dyDescent="0.25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5" x14ac:dyDescent="0.25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5" x14ac:dyDescent="0.25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5" x14ac:dyDescent="0.25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5" x14ac:dyDescent="0.25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5" x14ac:dyDescent="0.25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5" x14ac:dyDescent="0.25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5" x14ac:dyDescent="0.25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423</v>
      </c>
      <c r="M383" s="112" t="s">
        <v>397</v>
      </c>
    </row>
    <row r="384" spans="1:13" ht="15" x14ac:dyDescent="0.25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423</v>
      </c>
    </row>
    <row r="385" spans="1:13" ht="15" x14ac:dyDescent="0.25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5" x14ac:dyDescent="0.25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5" x14ac:dyDescent="0.25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5" x14ac:dyDescent="0.25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5" x14ac:dyDescent="0.25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5" x14ac:dyDescent="0.25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5" x14ac:dyDescent="0.25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5" x14ac:dyDescent="0.25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5" x14ac:dyDescent="0.25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423</v>
      </c>
      <c r="M393" s="112" t="s">
        <v>397</v>
      </c>
    </row>
    <row r="394" spans="1:13" ht="15" x14ac:dyDescent="0.25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423</v>
      </c>
    </row>
    <row r="395" spans="1:13" ht="15" x14ac:dyDescent="0.25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5" x14ac:dyDescent="0.25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5" x14ac:dyDescent="0.25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5" x14ac:dyDescent="0.25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5" x14ac:dyDescent="0.25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5" x14ac:dyDescent="0.25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5" x14ac:dyDescent="0.25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5" x14ac:dyDescent="0.25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5" x14ac:dyDescent="0.25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578125" defaultRowHeight="15" x14ac:dyDescent="0.25"/>
  <cols>
    <col min="1" max="1" width="6.42578125" style="11" customWidth="1"/>
    <col min="2" max="3" width="6.28515625" style="10" customWidth="1"/>
    <col min="4" max="4" width="11.28515625" style="11" customWidth="1"/>
    <col min="5" max="5" width="14.140625" style="11" customWidth="1"/>
    <col min="6" max="7" width="9" style="11" customWidth="1"/>
    <col min="8" max="8" width="8.85546875" style="19" customWidth="1"/>
    <col min="9" max="9" width="10.7109375" style="19" customWidth="1"/>
    <col min="10" max="10" width="10.28515625" style="19" customWidth="1"/>
    <col min="11" max="11" width="9.140625" style="19" customWidth="1"/>
    <col min="12" max="12" width="8.42578125" style="19" customWidth="1"/>
    <col min="13" max="13" width="9.5703125" style="19" customWidth="1"/>
    <col min="14" max="15" width="11.42578125" style="19" customWidth="1"/>
    <col min="16" max="16384" width="11.42578125" style="11"/>
  </cols>
  <sheetData>
    <row r="1" spans="1:256" x14ac:dyDescent="0.25">
      <c r="F1" s="10">
        <v>1</v>
      </c>
      <c r="G1" s="10">
        <v>2</v>
      </c>
      <c r="H1" s="123" t="s">
        <v>509</v>
      </c>
      <c r="I1" s="123" t="s">
        <v>511</v>
      </c>
      <c r="J1" s="123" t="s">
        <v>512</v>
      </c>
      <c r="K1" s="123" t="s">
        <v>513</v>
      </c>
      <c r="L1" s="123" t="s">
        <v>514</v>
      </c>
      <c r="M1" s="123" t="s">
        <v>57</v>
      </c>
      <c r="N1" s="123" t="s">
        <v>511</v>
      </c>
      <c r="O1" s="123" t="s">
        <v>512</v>
      </c>
      <c r="P1" s="123" t="s">
        <v>513</v>
      </c>
      <c r="Q1" s="123"/>
      <c r="R1" s="123" t="s">
        <v>515</v>
      </c>
      <c r="S1" s="145" t="s">
        <v>516</v>
      </c>
      <c r="T1" s="132"/>
      <c r="U1" s="140"/>
      <c r="W1" s="124"/>
      <c r="X1" s="135"/>
      <c r="Z1" s="142"/>
      <c r="AA1" s="142"/>
    </row>
    <row r="2" spans="1:256" x14ac:dyDescent="0.25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 x14ac:dyDescent="0.25">
      <c r="A3" s="11" t="s">
        <v>8</v>
      </c>
      <c r="B3" s="10" t="s">
        <v>547</v>
      </c>
      <c r="C3" s="10" t="s">
        <v>548</v>
      </c>
      <c r="D3" s="11" t="s">
        <v>10</v>
      </c>
      <c r="E3" s="11" t="s">
        <v>11</v>
      </c>
      <c r="H3" s="123" t="s">
        <v>549</v>
      </c>
      <c r="I3" s="123" t="s">
        <v>550</v>
      </c>
      <c r="J3" s="123" t="s">
        <v>551</v>
      </c>
      <c r="K3" s="123" t="s">
        <v>553</v>
      </c>
      <c r="L3" s="123" t="s">
        <v>554</v>
      </c>
      <c r="M3" s="30" t="s">
        <v>549</v>
      </c>
      <c r="N3" s="30" t="s">
        <v>550</v>
      </c>
      <c r="O3" s="30" t="s">
        <v>551</v>
      </c>
      <c r="P3" s="30" t="s">
        <v>553</v>
      </c>
      <c r="Q3" s="30" t="s">
        <v>554</v>
      </c>
      <c r="R3" s="123" t="s">
        <v>515</v>
      </c>
      <c r="S3" s="145" t="s">
        <v>516</v>
      </c>
      <c r="T3" s="9" t="s">
        <v>555</v>
      </c>
      <c r="U3" s="9" t="s">
        <v>57</v>
      </c>
      <c r="V3" s="9" t="s">
        <v>556</v>
      </c>
      <c r="W3" s="9" t="s">
        <v>555</v>
      </c>
      <c r="X3" s="9" t="s">
        <v>57</v>
      </c>
      <c r="Y3" s="9" t="s">
        <v>556</v>
      </c>
      <c r="Z3" s="9" t="s">
        <v>555</v>
      </c>
      <c r="AA3" s="9" t="s">
        <v>57</v>
      </c>
    </row>
    <row r="4" spans="1:256" x14ac:dyDescent="0.25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 x14ac:dyDescent="0.25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545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 x14ac:dyDescent="0.25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x14ac:dyDescent="0.25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 ht="15.75" x14ac:dyDescent="0.3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 ht="15.75" x14ac:dyDescent="0.3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 ht="15.75" x14ac:dyDescent="0.3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 ht="15.75" x14ac:dyDescent="0.3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 ht="15.75" x14ac:dyDescent="0.3">
      <c r="A12" s="11">
        <v>9</v>
      </c>
      <c r="B12" s="10" t="s">
        <v>367</v>
      </c>
      <c r="C12" s="10" t="s">
        <v>34</v>
      </c>
      <c r="D12" s="11" t="s">
        <v>517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 ht="15.75" x14ac:dyDescent="0.3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 ht="15.75" x14ac:dyDescent="0.3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 ht="15.75" x14ac:dyDescent="0.3">
      <c r="A15" s="11">
        <v>12</v>
      </c>
      <c r="B15" s="10" t="s">
        <v>367</v>
      </c>
      <c r="C15" s="10" t="s">
        <v>34</v>
      </c>
      <c r="D15" s="11" t="s">
        <v>525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 ht="15.75" x14ac:dyDescent="0.3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x14ac:dyDescent="0.3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x14ac:dyDescent="0.3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x14ac:dyDescent="0.3">
      <c r="A23" s="11">
        <v>20</v>
      </c>
      <c r="B23" s="10" t="s">
        <v>367</v>
      </c>
      <c r="C23" s="10" t="s">
        <v>34</v>
      </c>
      <c r="D23" s="11" t="s">
        <v>520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 ht="15.75" x14ac:dyDescent="0.3">
      <c r="A24" s="11">
        <v>21</v>
      </c>
      <c r="B24" s="10" t="s">
        <v>367</v>
      </c>
      <c r="C24" s="10" t="s">
        <v>34</v>
      </c>
      <c r="D24" s="11" t="s">
        <v>518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x14ac:dyDescent="0.3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x14ac:dyDescent="0.3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x14ac:dyDescent="0.3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 ht="15.75" x14ac:dyDescent="0.3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 ht="15.75" x14ac:dyDescent="0.3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x14ac:dyDescent="0.3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x14ac:dyDescent="0.3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 ht="15.75" x14ac:dyDescent="0.3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x14ac:dyDescent="0.3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 ht="15.75" x14ac:dyDescent="0.3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x14ac:dyDescent="0.3">
      <c r="A44" s="11">
        <v>41</v>
      </c>
      <c r="B44" s="10" t="s">
        <v>367</v>
      </c>
      <c r="C44" s="10" t="s">
        <v>55</v>
      </c>
      <c r="D44" s="11" t="s">
        <v>517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x14ac:dyDescent="0.3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x14ac:dyDescent="0.3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x14ac:dyDescent="0.3">
      <c r="A48" s="11">
        <v>45</v>
      </c>
      <c r="B48" s="10" t="s">
        <v>367</v>
      </c>
      <c r="C48" s="10" t="s">
        <v>55</v>
      </c>
      <c r="D48" s="11" t="s">
        <v>520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 ht="15.75" x14ac:dyDescent="0.3">
      <c r="A49" s="11">
        <v>46</v>
      </c>
      <c r="B49" s="10" t="s">
        <v>367</v>
      </c>
      <c r="C49" s="10" t="s">
        <v>55</v>
      </c>
      <c r="D49" s="11" t="s">
        <v>518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x14ac:dyDescent="0.3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 ht="15.75" x14ac:dyDescent="0.3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x14ac:dyDescent="0.3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 ht="15.75" x14ac:dyDescent="0.3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 ht="15.75" x14ac:dyDescent="0.3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 ht="15.75" x14ac:dyDescent="0.3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 ht="15.75" x14ac:dyDescent="0.3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 ht="15.75" x14ac:dyDescent="0.3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x14ac:dyDescent="0.3">
      <c r="A58" s="11">
        <v>55</v>
      </c>
      <c r="B58" s="10" t="s">
        <v>367</v>
      </c>
      <c r="C58" s="10" t="s">
        <v>55</v>
      </c>
      <c r="D58" s="11" t="s">
        <v>522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x14ac:dyDescent="0.3">
      <c r="A59" s="11">
        <v>56</v>
      </c>
      <c r="B59" s="10" t="s">
        <v>367</v>
      </c>
      <c r="C59" s="10" t="s">
        <v>55</v>
      </c>
      <c r="D59" s="11" t="s">
        <v>534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535</v>
      </c>
      <c r="I59" s="128" t="s">
        <v>536</v>
      </c>
      <c r="J59" s="128" t="s">
        <v>537</v>
      </c>
      <c r="K59" s="128" t="s">
        <v>538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11">
        <v>57</v>
      </c>
      <c r="B60" s="10" t="s">
        <v>510</v>
      </c>
      <c r="C60" s="10" t="s">
        <v>34</v>
      </c>
      <c r="D60" s="11" t="s">
        <v>463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25">
      <c r="A61" s="11">
        <v>58</v>
      </c>
      <c r="B61" s="10" t="s">
        <v>510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25">
      <c r="A62" s="11">
        <v>59</v>
      </c>
      <c r="B62" s="10" t="s">
        <v>510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A63" s="11">
        <v>60</v>
      </c>
      <c r="B63" s="10" t="s">
        <v>510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A64" s="11">
        <v>61</v>
      </c>
      <c r="B64" s="10" t="s">
        <v>510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11">
        <v>62</v>
      </c>
      <c r="B65" s="10" t="s">
        <v>510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11">
        <v>63</v>
      </c>
      <c r="B66" s="10" t="s">
        <v>510</v>
      </c>
      <c r="C66" s="10" t="s">
        <v>34</v>
      </c>
      <c r="D66" s="11" t="s">
        <v>546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11">
        <v>64</v>
      </c>
      <c r="B67" s="10" t="s">
        <v>510</v>
      </c>
      <c r="C67" s="10" t="s">
        <v>34</v>
      </c>
      <c r="D67" s="11" t="s">
        <v>528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11">
        <v>65</v>
      </c>
      <c r="B68" s="10" t="s">
        <v>510</v>
      </c>
      <c r="C68" s="10" t="s">
        <v>34</v>
      </c>
      <c r="D68" s="11" t="s">
        <v>543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11">
        <v>66</v>
      </c>
      <c r="B69" s="10" t="s">
        <v>510</v>
      </c>
      <c r="C69" s="10" t="s">
        <v>34</v>
      </c>
      <c r="D69" s="11" t="s">
        <v>525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11">
        <v>67</v>
      </c>
      <c r="B70" s="10" t="s">
        <v>510</v>
      </c>
      <c r="C70" s="10" t="s">
        <v>34</v>
      </c>
      <c r="D70" s="11" t="s">
        <v>540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11">
        <v>68</v>
      </c>
      <c r="B71" s="10" t="s">
        <v>510</v>
      </c>
      <c r="C71" s="10" t="s">
        <v>34</v>
      </c>
      <c r="D71" s="11" t="s">
        <v>521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A72" s="11">
        <v>69</v>
      </c>
      <c r="B72" s="10" t="s">
        <v>510</v>
      </c>
      <c r="C72" s="10" t="s">
        <v>34</v>
      </c>
      <c r="D72" s="11" t="s">
        <v>533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x14ac:dyDescent="0.25">
      <c r="A73" s="11">
        <v>70</v>
      </c>
      <c r="B73" s="10" t="s">
        <v>510</v>
      </c>
      <c r="C73" s="10" t="s">
        <v>34</v>
      </c>
      <c r="D73" s="11" t="s">
        <v>519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A74" s="11">
        <v>71</v>
      </c>
      <c r="B74" s="10" t="s">
        <v>510</v>
      </c>
      <c r="C74" s="10" t="s">
        <v>34</v>
      </c>
      <c r="D74" s="11" t="s">
        <v>532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A75" s="11">
        <v>72</v>
      </c>
      <c r="B75" s="10" t="s">
        <v>510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A76" s="11">
        <v>73</v>
      </c>
      <c r="B76" s="10" t="s">
        <v>510</v>
      </c>
      <c r="C76" s="10" t="s">
        <v>34</v>
      </c>
      <c r="D76" s="11" t="s">
        <v>531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A77" s="11">
        <v>74</v>
      </c>
      <c r="B77" s="10" t="s">
        <v>510</v>
      </c>
      <c r="C77" s="10" t="s">
        <v>34</v>
      </c>
      <c r="D77" s="11" t="s">
        <v>552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A78" s="11">
        <v>75</v>
      </c>
      <c r="B78" s="10" t="s">
        <v>510</v>
      </c>
      <c r="C78" s="10" t="s">
        <v>34</v>
      </c>
      <c r="D78" s="11" t="s">
        <v>530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11">
        <v>76</v>
      </c>
      <c r="B79" s="10" t="s">
        <v>510</v>
      </c>
      <c r="C79" s="10" t="s">
        <v>34</v>
      </c>
      <c r="D79" s="11" t="s">
        <v>544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A80" s="11">
        <v>77</v>
      </c>
      <c r="B80" s="10" t="s">
        <v>510</v>
      </c>
      <c r="C80" s="10" t="s">
        <v>34</v>
      </c>
      <c r="D80" s="11" t="s">
        <v>527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5">
      <c r="A81" s="11">
        <v>78</v>
      </c>
      <c r="B81" s="10" t="s">
        <v>510</v>
      </c>
      <c r="C81" s="10" t="s">
        <v>34</v>
      </c>
      <c r="D81" s="11" t="s">
        <v>542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25">
      <c r="A82" s="11">
        <v>79</v>
      </c>
      <c r="B82" s="10" t="s">
        <v>510</v>
      </c>
      <c r="C82" s="10" t="s">
        <v>34</v>
      </c>
      <c r="D82" s="11" t="s">
        <v>524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25">
      <c r="A83" s="11">
        <v>80</v>
      </c>
      <c r="B83" s="10" t="s">
        <v>510</v>
      </c>
      <c r="C83" s="10" t="s">
        <v>34</v>
      </c>
      <c r="D83" s="11" t="s">
        <v>539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25">
      <c r="A84" s="11">
        <v>81</v>
      </c>
      <c r="B84" s="10" t="s">
        <v>510</v>
      </c>
      <c r="C84" s="10" t="s">
        <v>55</v>
      </c>
      <c r="D84" s="11" t="s">
        <v>463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5">
      <c r="A85" s="11">
        <v>82</v>
      </c>
      <c r="B85" s="10" t="s">
        <v>510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25">
      <c r="A86" s="11">
        <v>83</v>
      </c>
      <c r="B86" s="10" t="s">
        <v>510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25">
      <c r="A87" s="11">
        <v>84</v>
      </c>
      <c r="B87" s="10" t="s">
        <v>510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25">
      <c r="A88" s="11">
        <v>85</v>
      </c>
      <c r="B88" s="10" t="s">
        <v>510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5">
      <c r="A89" s="11">
        <v>86</v>
      </c>
      <c r="B89" s="10" t="s">
        <v>510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5">
      <c r="A90" s="11">
        <v>87</v>
      </c>
      <c r="B90" s="10" t="s">
        <v>510</v>
      </c>
      <c r="C90" s="10" t="s">
        <v>55</v>
      </c>
      <c r="D90" s="11" t="s">
        <v>546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5">
      <c r="A91" s="11">
        <v>88</v>
      </c>
      <c r="B91" s="10" t="s">
        <v>510</v>
      </c>
      <c r="C91" s="10" t="s">
        <v>55</v>
      </c>
      <c r="D91" s="11" t="s">
        <v>529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5">
      <c r="A92" s="11">
        <v>89</v>
      </c>
      <c r="B92" s="10" t="s">
        <v>510</v>
      </c>
      <c r="C92" s="10" t="s">
        <v>55</v>
      </c>
      <c r="D92" s="11" t="s">
        <v>543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5">
      <c r="A93" s="11">
        <v>90</v>
      </c>
      <c r="B93" s="10" t="s">
        <v>510</v>
      </c>
      <c r="C93" s="10" t="s">
        <v>55</v>
      </c>
      <c r="D93" s="11" t="s">
        <v>525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5">
      <c r="A94" s="11">
        <v>91</v>
      </c>
      <c r="B94" s="10" t="s">
        <v>510</v>
      </c>
      <c r="C94" s="10" t="s">
        <v>55</v>
      </c>
      <c r="D94" s="11" t="s">
        <v>541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5">
      <c r="A95" s="11">
        <v>92</v>
      </c>
      <c r="B95" s="10" t="s">
        <v>510</v>
      </c>
      <c r="C95" s="10" t="s">
        <v>55</v>
      </c>
      <c r="D95" s="11" t="s">
        <v>523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5">
      <c r="A96" s="11">
        <v>93</v>
      </c>
      <c r="B96" s="10" t="s">
        <v>510</v>
      </c>
      <c r="C96" s="10" t="s">
        <v>55</v>
      </c>
      <c r="D96" s="11" t="s">
        <v>533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5">
      <c r="A97" s="11">
        <v>94</v>
      </c>
      <c r="B97" s="10" t="s">
        <v>510</v>
      </c>
      <c r="C97" s="10" t="s">
        <v>55</v>
      </c>
      <c r="D97" s="11" t="s">
        <v>519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5">
      <c r="A98" s="11">
        <v>95</v>
      </c>
      <c r="B98" s="10" t="s">
        <v>510</v>
      </c>
      <c r="C98" s="10" t="s">
        <v>55</v>
      </c>
      <c r="D98" s="11" t="s">
        <v>532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25">
      <c r="A99" s="11">
        <v>96</v>
      </c>
      <c r="B99" s="10" t="s">
        <v>510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 x14ac:dyDescent="0.25">
      <c r="A100" s="11">
        <v>97</v>
      </c>
      <c r="B100" s="10" t="s">
        <v>510</v>
      </c>
      <c r="C100" s="10" t="s">
        <v>55</v>
      </c>
      <c r="D100" s="11" t="s">
        <v>531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 x14ac:dyDescent="0.25">
      <c r="A101" s="11">
        <v>98</v>
      </c>
      <c r="B101" s="10" t="s">
        <v>510</v>
      </c>
      <c r="C101" s="10" t="s">
        <v>55</v>
      </c>
      <c r="D101" s="11" t="s">
        <v>552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 x14ac:dyDescent="0.25">
      <c r="A102" s="11">
        <v>99</v>
      </c>
      <c r="B102" s="10" t="s">
        <v>510</v>
      </c>
      <c r="C102" s="10" t="s">
        <v>55</v>
      </c>
      <c r="D102" s="11" t="s">
        <v>530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 x14ac:dyDescent="0.25">
      <c r="A103" s="11">
        <v>100</v>
      </c>
      <c r="B103" s="10" t="s">
        <v>510</v>
      </c>
      <c r="C103" s="10" t="s">
        <v>55</v>
      </c>
      <c r="D103" s="11" t="s">
        <v>544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5">
      <c r="A104" s="11">
        <v>101</v>
      </c>
      <c r="B104" s="10" t="s">
        <v>510</v>
      </c>
      <c r="C104" s="10" t="s">
        <v>55</v>
      </c>
      <c r="D104" s="11" t="s">
        <v>527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25">
      <c r="A105" s="11">
        <v>102</v>
      </c>
      <c r="B105" s="10" t="s">
        <v>510</v>
      </c>
      <c r="C105" s="10" t="s">
        <v>55</v>
      </c>
      <c r="D105" s="11" t="s">
        <v>524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x14ac:dyDescent="0.25">
      <c r="A106" s="11">
        <v>103</v>
      </c>
      <c r="B106" s="10" t="s">
        <v>510</v>
      </c>
      <c r="C106" s="10" t="s">
        <v>55</v>
      </c>
      <c r="D106" s="11" t="s">
        <v>526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x14ac:dyDescent="0.3">
      <c r="O107" s="138"/>
    </row>
  </sheetData>
  <autoFilter ref="A3:AA10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703125" defaultRowHeight="12.75" x14ac:dyDescent="0.2"/>
  <cols>
    <col min="1" max="1" width="7.28515625" style="63" customWidth="1"/>
    <col min="2" max="2" width="20.42578125" style="1" customWidth="1"/>
    <col min="3" max="3" width="23" style="1" customWidth="1"/>
  </cols>
  <sheetData>
    <row r="1" spans="1:3" x14ac:dyDescent="0.2">
      <c r="A1" s="63" t="s">
        <v>25</v>
      </c>
      <c r="B1" s="1" t="s">
        <v>558</v>
      </c>
      <c r="C1" s="1" t="s">
        <v>559</v>
      </c>
    </row>
    <row r="2" spans="1:3" x14ac:dyDescent="0.2">
      <c r="A2" s="63">
        <v>1</v>
      </c>
      <c r="B2" s="1" t="s">
        <v>570</v>
      </c>
      <c r="C2" s="1" t="s">
        <v>378</v>
      </c>
    </row>
    <row r="3" spans="1:3" x14ac:dyDescent="0.2">
      <c r="A3" s="63">
        <v>2</v>
      </c>
      <c r="B3" s="1" t="s">
        <v>569</v>
      </c>
      <c r="C3" s="1" t="s">
        <v>378</v>
      </c>
    </row>
    <row r="4" spans="1:3" x14ac:dyDescent="0.2">
      <c r="A4" s="63">
        <v>3</v>
      </c>
      <c r="B4" s="1" t="s">
        <v>568</v>
      </c>
      <c r="C4" s="1" t="s">
        <v>378</v>
      </c>
    </row>
    <row r="5" spans="1:3" x14ac:dyDescent="0.2">
      <c r="A5" s="63">
        <v>4</v>
      </c>
      <c r="B5" s="1" t="s">
        <v>567</v>
      </c>
      <c r="C5" s="1" t="s">
        <v>378</v>
      </c>
    </row>
    <row r="6" spans="1:3" x14ac:dyDescent="0.2">
      <c r="A6" s="63">
        <v>5</v>
      </c>
      <c r="B6" s="1" t="s">
        <v>377</v>
      </c>
      <c r="C6" s="1" t="s">
        <v>378</v>
      </c>
    </row>
    <row r="7" spans="1:3" x14ac:dyDescent="0.2">
      <c r="A7" s="63">
        <v>6</v>
      </c>
      <c r="B7" s="1" t="s">
        <v>566</v>
      </c>
      <c r="C7" s="1" t="s">
        <v>557</v>
      </c>
    </row>
    <row r="8" spans="1:3" x14ac:dyDescent="0.2">
      <c r="A8" s="63">
        <v>7</v>
      </c>
      <c r="B8" s="1" t="s">
        <v>565</v>
      </c>
      <c r="C8" s="1" t="s">
        <v>557</v>
      </c>
    </row>
    <row r="9" spans="1:3" x14ac:dyDescent="0.2">
      <c r="A9" s="63">
        <v>8</v>
      </c>
      <c r="B9" s="1" t="s">
        <v>564</v>
      </c>
      <c r="C9" s="1" t="s">
        <v>557</v>
      </c>
    </row>
    <row r="10" spans="1:3" x14ac:dyDescent="0.2">
      <c r="A10" s="63">
        <v>9</v>
      </c>
      <c r="B10" s="1" t="s">
        <v>563</v>
      </c>
      <c r="C10" s="1" t="s">
        <v>557</v>
      </c>
    </row>
    <row r="11" spans="1:3" x14ac:dyDescent="0.2">
      <c r="A11" s="63">
        <v>10</v>
      </c>
      <c r="B11" s="1" t="s">
        <v>562</v>
      </c>
      <c r="C11" s="1" t="s">
        <v>557</v>
      </c>
    </row>
    <row r="12" spans="1:3" x14ac:dyDescent="0.2">
      <c r="A12" s="63">
        <v>11</v>
      </c>
      <c r="B12" s="1" t="s">
        <v>561</v>
      </c>
      <c r="C12" s="1" t="s">
        <v>557</v>
      </c>
    </row>
    <row r="13" spans="1:3" x14ac:dyDescent="0.2">
      <c r="A13" s="63">
        <v>12</v>
      </c>
      <c r="B13" s="1" t="s">
        <v>560</v>
      </c>
      <c r="C13" s="1" t="s">
        <v>557</v>
      </c>
    </row>
    <row r="14" spans="1:3" x14ac:dyDescent="0.2">
      <c r="A14" s="63">
        <v>13</v>
      </c>
      <c r="B14" s="1" t="s">
        <v>571</v>
      </c>
      <c r="C14" s="1" t="s">
        <v>557</v>
      </c>
    </row>
    <row r="15" spans="1:3" x14ac:dyDescent="0.2">
      <c r="A15" s="63">
        <v>14</v>
      </c>
    </row>
    <row r="16" spans="1:3" x14ac:dyDescent="0.2">
      <c r="A16" s="63">
        <v>15</v>
      </c>
    </row>
    <row r="17" spans="1:1" x14ac:dyDescent="0.2">
      <c r="A17" s="63">
        <v>16</v>
      </c>
    </row>
    <row r="18" spans="1:1" x14ac:dyDescent="0.2">
      <c r="A18" s="63">
        <v>17</v>
      </c>
    </row>
    <row r="19" spans="1:1" x14ac:dyDescent="0.2">
      <c r="A19" s="63">
        <v>18</v>
      </c>
    </row>
    <row r="20" spans="1:1" x14ac:dyDescent="0.2">
      <c r="A20" s="63">
        <v>19</v>
      </c>
    </row>
    <row r="21" spans="1:1" x14ac:dyDescent="0.2">
      <c r="A21" s="63">
        <v>20</v>
      </c>
    </row>
    <row r="22" spans="1:1" x14ac:dyDescent="0.2">
      <c r="A22" s="63">
        <v>21</v>
      </c>
    </row>
    <row r="23" spans="1:1" x14ac:dyDescent="0.2">
      <c r="A23" s="63">
        <v>22</v>
      </c>
    </row>
    <row r="24" spans="1:1" x14ac:dyDescent="0.2">
      <c r="A24" s="63">
        <v>23</v>
      </c>
    </row>
    <row r="25" spans="1:1" x14ac:dyDescent="0.2">
      <c r="A25" s="63">
        <v>24</v>
      </c>
    </row>
    <row r="26" spans="1:1" x14ac:dyDescent="0.2">
      <c r="A26" s="63">
        <v>25</v>
      </c>
    </row>
    <row r="27" spans="1:1" x14ac:dyDescent="0.2">
      <c r="A27" s="63">
        <v>26</v>
      </c>
    </row>
    <row r="28" spans="1:1" x14ac:dyDescent="0.2">
      <c r="A28" s="63">
        <v>27</v>
      </c>
    </row>
    <row r="29" spans="1:1" x14ac:dyDescent="0.2">
      <c r="A29" s="63">
        <v>28</v>
      </c>
    </row>
    <row r="30" spans="1:1" x14ac:dyDescent="0.2">
      <c r="A30" s="63">
        <v>29</v>
      </c>
    </row>
    <row r="31" spans="1:1" x14ac:dyDescent="0.2">
      <c r="A31" s="63">
        <v>30</v>
      </c>
    </row>
    <row r="32" spans="1:1" x14ac:dyDescent="0.2">
      <c r="A32" s="63">
        <v>31</v>
      </c>
    </row>
    <row r="33" spans="1:1" x14ac:dyDescent="0.2">
      <c r="A33" s="63">
        <v>32</v>
      </c>
    </row>
    <row r="34" spans="1:1" x14ac:dyDescent="0.2">
      <c r="A34" s="63">
        <v>33</v>
      </c>
    </row>
    <row r="35" spans="1:1" x14ac:dyDescent="0.2">
      <c r="A35" s="63">
        <v>34</v>
      </c>
    </row>
    <row r="36" spans="1:1" x14ac:dyDescent="0.2">
      <c r="A36" s="63">
        <v>35</v>
      </c>
    </row>
    <row r="37" spans="1:1" x14ac:dyDescent="0.2">
      <c r="A37" s="63">
        <v>36</v>
      </c>
    </row>
    <row r="38" spans="1:1" x14ac:dyDescent="0.2">
      <c r="A38" s="63">
        <v>37</v>
      </c>
    </row>
    <row r="39" spans="1:1" x14ac:dyDescent="0.2">
      <c r="A39" s="63">
        <v>38</v>
      </c>
    </row>
    <row r="40" spans="1:1" x14ac:dyDescent="0.2">
      <c r="A40" s="63">
        <v>39</v>
      </c>
    </row>
    <row r="41" spans="1:1" x14ac:dyDescent="0.2">
      <c r="A41" s="63">
        <v>40</v>
      </c>
    </row>
    <row r="42" spans="1:1" x14ac:dyDescent="0.2">
      <c r="A42" s="63">
        <v>41</v>
      </c>
    </row>
    <row r="43" spans="1:1" x14ac:dyDescent="0.2">
      <c r="A43" s="63">
        <v>42</v>
      </c>
    </row>
    <row r="44" spans="1:1" x14ac:dyDescent="0.2">
      <c r="A44" s="63">
        <v>43</v>
      </c>
    </row>
    <row r="45" spans="1:1" x14ac:dyDescent="0.2">
      <c r="A45" s="63">
        <v>44</v>
      </c>
    </row>
    <row r="46" spans="1:1" x14ac:dyDescent="0.2">
      <c r="A46" s="63">
        <v>45</v>
      </c>
    </row>
    <row r="47" spans="1:1" x14ac:dyDescent="0.2">
      <c r="A47" s="63">
        <v>46</v>
      </c>
    </row>
    <row r="48" spans="1:1" x14ac:dyDescent="0.2">
      <c r="A48" s="63">
        <v>47</v>
      </c>
    </row>
    <row r="49" spans="1:1" x14ac:dyDescent="0.2">
      <c r="A49" s="63">
        <v>48</v>
      </c>
    </row>
    <row r="50" spans="1:1" x14ac:dyDescent="0.2">
      <c r="A50" s="63">
        <v>49</v>
      </c>
    </row>
    <row r="51" spans="1:1" x14ac:dyDescent="0.2">
      <c r="A51" s="63">
        <v>50</v>
      </c>
    </row>
  </sheetData>
  <autoFilter ref="A1:C6553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W13" sqref="W13"/>
    </sheetView>
  </sheetViews>
  <sheetFormatPr defaultRowHeight="12.75" x14ac:dyDescent="0.2"/>
  <cols>
    <col min="1" max="1" width="4.42578125" style="208" customWidth="1"/>
    <col min="2" max="2" width="0.5703125" style="208" customWidth="1"/>
    <col min="3" max="3" width="3.7109375" style="208" customWidth="1"/>
    <col min="4" max="25" width="5.7109375" style="208" customWidth="1"/>
    <col min="26" max="26" width="9" style="208" customWidth="1"/>
    <col min="27" max="41" width="5.7109375" style="208" customWidth="1"/>
    <col min="42" max="16384" width="9.140625" style="208"/>
  </cols>
  <sheetData>
    <row r="1" spans="1:17" x14ac:dyDescent="0.2">
      <c r="B1" s="209"/>
    </row>
    <row r="2" spans="1:17" x14ac:dyDescent="0.2">
      <c r="B2" s="209"/>
    </row>
    <row r="3" spans="1:17" ht="8.1" customHeight="1" x14ac:dyDescent="0.2">
      <c r="B3" s="209"/>
    </row>
    <row r="4" spans="1:17" x14ac:dyDescent="0.2">
      <c r="B4" s="209"/>
    </row>
    <row r="5" spans="1:17" x14ac:dyDescent="0.2">
      <c r="B5" s="209"/>
    </row>
    <row r="6" spans="1:17" x14ac:dyDescent="0.2">
      <c r="B6" s="209"/>
      <c r="Q6"/>
    </row>
    <row r="7" spans="1:17" x14ac:dyDescent="0.2">
      <c r="B7" s="209"/>
    </row>
    <row r="8" spans="1:17" ht="22.5" x14ac:dyDescent="0.3">
      <c r="B8" s="209"/>
      <c r="D8" s="210" t="s">
        <v>627</v>
      </c>
    </row>
    <row r="9" spans="1:17" x14ac:dyDescent="0.2">
      <c r="B9" s="209"/>
    </row>
    <row r="10" spans="1:17" ht="22.5" x14ac:dyDescent="0.3">
      <c r="B10" s="209"/>
      <c r="D10" s="315" t="s">
        <v>628</v>
      </c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</row>
    <row r="11" spans="1:17" x14ac:dyDescent="0.2">
      <c r="B11" s="209"/>
    </row>
    <row r="12" spans="1:17" ht="22.5" x14ac:dyDescent="0.3">
      <c r="B12" s="209"/>
      <c r="D12" s="733" t="s">
        <v>589</v>
      </c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</row>
    <row r="13" spans="1:17" ht="17.25" customHeight="1" x14ac:dyDescent="0.35">
      <c r="B13" s="209"/>
      <c r="D13" s="211"/>
    </row>
    <row r="14" spans="1:17" ht="5.0999999999999996" customHeight="1" x14ac:dyDescent="0.2">
      <c r="B14" s="209"/>
    </row>
    <row r="15" spans="1:17" ht="3" customHeight="1" x14ac:dyDescent="0.2">
      <c r="A15" s="212"/>
      <c r="B15" s="213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7" ht="5.0999999999999996" customHeight="1" x14ac:dyDescent="0.2">
      <c r="B16" s="209"/>
    </row>
    <row r="17" spans="1:9" x14ac:dyDescent="0.2">
      <c r="B17" s="209"/>
    </row>
    <row r="18" spans="1:9" x14ac:dyDescent="0.2">
      <c r="B18" s="209"/>
    </row>
    <row r="19" spans="1:9" x14ac:dyDescent="0.2">
      <c r="B19" s="209"/>
    </row>
    <row r="20" spans="1:9" x14ac:dyDescent="0.2">
      <c r="B20" s="209"/>
    </row>
    <row r="21" spans="1:9" x14ac:dyDescent="0.2">
      <c r="B21" s="209"/>
    </row>
    <row r="22" spans="1:9" x14ac:dyDescent="0.2">
      <c r="B22" s="209"/>
    </row>
    <row r="23" spans="1:9" x14ac:dyDescent="0.2">
      <c r="B23" s="209"/>
    </row>
    <row r="24" spans="1:9" x14ac:dyDescent="0.2">
      <c r="B24" s="209"/>
    </row>
    <row r="25" spans="1:9" x14ac:dyDescent="0.2">
      <c r="B25" s="209"/>
    </row>
    <row r="26" spans="1:9" ht="15.75" x14ac:dyDescent="0.25">
      <c r="B26" s="209"/>
      <c r="D26" s="214" t="s">
        <v>734</v>
      </c>
    </row>
    <row r="27" spans="1:9" ht="6.95" customHeight="1" x14ac:dyDescent="0.2">
      <c r="A27" s="215"/>
      <c r="B27" s="216"/>
      <c r="C27" s="215"/>
      <c r="D27" s="215"/>
      <c r="E27" s="215"/>
      <c r="F27" s="215"/>
      <c r="G27" s="215"/>
      <c r="H27" s="215"/>
      <c r="I27" s="215"/>
    </row>
    <row r="28" spans="1:9" ht="6.95" customHeight="1" x14ac:dyDescent="0.2">
      <c r="B28" s="209"/>
    </row>
    <row r="29" spans="1:9" ht="15.75" x14ac:dyDescent="0.25">
      <c r="B29" s="209"/>
      <c r="D29" s="217" t="s">
        <v>629</v>
      </c>
    </row>
    <row r="30" spans="1:9" x14ac:dyDescent="0.2">
      <c r="B30" s="209"/>
    </row>
    <row r="31" spans="1:9" x14ac:dyDescent="0.2">
      <c r="B31" s="209"/>
    </row>
    <row r="32" spans="1:9" x14ac:dyDescent="0.2">
      <c r="B32" s="209"/>
    </row>
  </sheetData>
  <mergeCells count="1">
    <mergeCell ref="D12:O12"/>
  </mergeCells>
  <phoneticPr fontId="27" type="noConversion"/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Y65"/>
  <sheetViews>
    <sheetView zoomScaleNormal="100" workbookViewId="0">
      <selection activeCell="AC15" sqref="AC15:AE15"/>
    </sheetView>
  </sheetViews>
  <sheetFormatPr defaultRowHeight="18.75" x14ac:dyDescent="0.3"/>
  <cols>
    <col min="1" max="1" width="5.85546875" style="174" customWidth="1"/>
    <col min="2" max="2" width="20.7109375" style="199" customWidth="1"/>
    <col min="3" max="3" width="13.140625" style="175" customWidth="1"/>
    <col min="4" max="4" width="20.28515625" style="175" customWidth="1"/>
    <col min="5" max="43" width="2.42578125" style="174" customWidth="1"/>
    <col min="44" max="45" width="9.7109375" style="175" customWidth="1"/>
    <col min="46" max="46" width="6.85546875" style="175" customWidth="1"/>
    <col min="47" max="16384" width="9.140625" style="175"/>
  </cols>
  <sheetData>
    <row r="1" spans="1:207" s="158" customFormat="1" ht="28.5" customHeight="1" x14ac:dyDescent="0.3">
      <c r="B1" s="735" t="s">
        <v>606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</row>
    <row r="2" spans="1:207" s="158" customFormat="1" ht="10.5" customHeight="1" x14ac:dyDescent="0.3">
      <c r="B2" s="155"/>
      <c r="C2" s="156"/>
      <c r="D2" s="154"/>
      <c r="E2" s="156"/>
      <c r="F2" s="205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</row>
    <row r="3" spans="1:207" s="158" customFormat="1" ht="13.5" customHeight="1" x14ac:dyDescent="0.3">
      <c r="B3" s="155"/>
      <c r="C3" s="156"/>
      <c r="D3" s="154"/>
      <c r="E3" s="156"/>
      <c r="F3" s="20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</row>
    <row r="4" spans="1:207" s="158" customFormat="1" ht="15.75" x14ac:dyDescent="0.25">
      <c r="B4" s="734">
        <v>43216</v>
      </c>
      <c r="C4" s="734"/>
      <c r="D4" s="159" t="s">
        <v>605</v>
      </c>
      <c r="E4" s="157"/>
      <c r="F4" s="20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</row>
    <row r="5" spans="1:207" s="171" customFormat="1" x14ac:dyDescent="0.3">
      <c r="B5" s="198"/>
      <c r="C5" s="176"/>
      <c r="D5" s="172"/>
      <c r="F5" s="173"/>
    </row>
    <row r="6" spans="1:207" s="158" customFormat="1" ht="15" x14ac:dyDescent="0.25">
      <c r="A6" s="154"/>
      <c r="B6" s="156"/>
      <c r="C6" s="157"/>
      <c r="D6" s="156"/>
      <c r="E6" s="154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</row>
    <row r="7" spans="1:207" s="158" customFormat="1" ht="18.75" customHeight="1" x14ac:dyDescent="0.3">
      <c r="A7" s="154"/>
      <c r="B7" s="156"/>
      <c r="C7" s="155" t="s">
        <v>588</v>
      </c>
      <c r="D7" s="156"/>
      <c r="E7" s="154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</row>
    <row r="8" spans="1:207" ht="12.75" customHeight="1" x14ac:dyDescent="0.3"/>
    <row r="9" spans="1:207" ht="12" customHeight="1" thickBot="1" x14ac:dyDescent="0.35"/>
    <row r="10" spans="1:207" ht="19.5" thickBot="1" x14ac:dyDescent="0.35">
      <c r="A10" s="246" t="s">
        <v>404</v>
      </c>
      <c r="B10" s="500" t="s">
        <v>578</v>
      </c>
      <c r="C10" s="294" t="s">
        <v>575</v>
      </c>
      <c r="D10" s="302" t="s">
        <v>410</v>
      </c>
      <c r="E10" s="773" t="s">
        <v>671</v>
      </c>
      <c r="F10" s="774"/>
      <c r="G10" s="775"/>
      <c r="H10" s="773" t="s">
        <v>672</v>
      </c>
      <c r="I10" s="774"/>
      <c r="J10" s="775"/>
      <c r="K10" s="773" t="s">
        <v>673</v>
      </c>
      <c r="L10" s="774"/>
      <c r="M10" s="775"/>
      <c r="N10" s="773" t="s">
        <v>674</v>
      </c>
      <c r="O10" s="774"/>
      <c r="P10" s="775"/>
      <c r="Q10" s="773" t="s">
        <v>675</v>
      </c>
      <c r="R10" s="774"/>
      <c r="S10" s="775"/>
      <c r="T10" s="773" t="s">
        <v>678</v>
      </c>
      <c r="U10" s="774"/>
      <c r="V10" s="775"/>
      <c r="W10" s="773" t="s">
        <v>676</v>
      </c>
      <c r="X10" s="774"/>
      <c r="Y10" s="775"/>
      <c r="Z10" s="773" t="s">
        <v>576</v>
      </c>
      <c r="AA10" s="774"/>
      <c r="AB10" s="775"/>
      <c r="AC10" s="773" t="s">
        <v>623</v>
      </c>
      <c r="AD10" s="774"/>
      <c r="AE10" s="775"/>
      <c r="AF10" s="773" t="s">
        <v>591</v>
      </c>
      <c r="AG10" s="774"/>
      <c r="AH10" s="775"/>
      <c r="AI10" s="414"/>
      <c r="AJ10" s="414"/>
      <c r="AK10" s="414"/>
      <c r="AL10" s="414"/>
      <c r="AM10" s="414"/>
      <c r="AN10" s="414"/>
      <c r="AO10" s="414"/>
      <c r="AP10" s="414"/>
      <c r="AQ10" s="414"/>
      <c r="AR10" s="412"/>
      <c r="AS10" s="205"/>
      <c r="AT10" s="412"/>
    </row>
    <row r="11" spans="1:207" ht="19.5" customHeight="1" thickBot="1" x14ac:dyDescent="0.35">
      <c r="A11" s="275" t="s">
        <v>577</v>
      </c>
      <c r="B11" s="546" t="s">
        <v>916</v>
      </c>
      <c r="C11" s="393" t="s">
        <v>917</v>
      </c>
      <c r="D11" s="543" t="s">
        <v>620</v>
      </c>
      <c r="E11" s="276"/>
      <c r="F11" s="277"/>
      <c r="G11" s="278"/>
      <c r="H11" s="276"/>
      <c r="I11" s="277"/>
      <c r="J11" s="278"/>
      <c r="K11" s="276" t="s">
        <v>1018</v>
      </c>
      <c r="L11" s="277"/>
      <c r="M11" s="278"/>
      <c r="N11" s="276" t="s">
        <v>1018</v>
      </c>
      <c r="O11" s="277"/>
      <c r="P11" s="278"/>
      <c r="Q11" s="276" t="s">
        <v>1019</v>
      </c>
      <c r="R11" s="277" t="s">
        <v>1019</v>
      </c>
      <c r="S11" s="278" t="s">
        <v>1018</v>
      </c>
      <c r="T11" s="276" t="s">
        <v>1019</v>
      </c>
      <c r="U11" s="277" t="s">
        <v>1019</v>
      </c>
      <c r="V11" s="278" t="s">
        <v>1018</v>
      </c>
      <c r="W11" s="276" t="s">
        <v>1019</v>
      </c>
      <c r="X11" s="277" t="s">
        <v>1019</v>
      </c>
      <c r="Y11" s="278" t="s">
        <v>1019</v>
      </c>
      <c r="Z11" s="779" t="s">
        <v>678</v>
      </c>
      <c r="AA11" s="780"/>
      <c r="AB11" s="781"/>
      <c r="AC11" s="776" t="s">
        <v>635</v>
      </c>
      <c r="AD11" s="777"/>
      <c r="AE11" s="778"/>
      <c r="AF11" s="788" t="s">
        <v>1024</v>
      </c>
      <c r="AG11" s="789"/>
      <c r="AH11" s="790"/>
      <c r="AI11" s="334"/>
      <c r="AJ11" s="334"/>
      <c r="AK11" s="334"/>
      <c r="AL11" s="334"/>
      <c r="AM11" s="334"/>
      <c r="AN11" s="334"/>
      <c r="AO11" s="334"/>
      <c r="AP11" s="334"/>
      <c r="AQ11" s="334"/>
      <c r="AR11" s="413"/>
      <c r="AS11" s="333"/>
      <c r="AT11" s="335"/>
    </row>
    <row r="12" spans="1:207" ht="19.5" customHeight="1" thickBot="1" x14ac:dyDescent="0.35">
      <c r="A12" s="275" t="s">
        <v>579</v>
      </c>
      <c r="B12" s="648" t="s">
        <v>787</v>
      </c>
      <c r="C12" s="649" t="s">
        <v>722</v>
      </c>
      <c r="D12" s="650" t="s">
        <v>788</v>
      </c>
      <c r="E12" s="276"/>
      <c r="F12" s="277"/>
      <c r="G12" s="278"/>
      <c r="H12" s="276" t="s">
        <v>1018</v>
      </c>
      <c r="I12" s="277"/>
      <c r="J12" s="278"/>
      <c r="K12" s="276" t="s">
        <v>1018</v>
      </c>
      <c r="L12" s="277"/>
      <c r="M12" s="278"/>
      <c r="N12" s="276" t="s">
        <v>1018</v>
      </c>
      <c r="O12" s="277"/>
      <c r="P12" s="278"/>
      <c r="Q12" s="276" t="s">
        <v>1019</v>
      </c>
      <c r="R12" s="277" t="s">
        <v>1019</v>
      </c>
      <c r="S12" s="278" t="s">
        <v>1018</v>
      </c>
      <c r="T12" s="276" t="s">
        <v>1019</v>
      </c>
      <c r="U12" s="277" t="s">
        <v>1019</v>
      </c>
      <c r="V12" s="278" t="s">
        <v>1018</v>
      </c>
      <c r="W12" s="276" t="s">
        <v>1019</v>
      </c>
      <c r="X12" s="277" t="s">
        <v>1019</v>
      </c>
      <c r="Y12" s="278" t="s">
        <v>1019</v>
      </c>
      <c r="Z12" s="779" t="s">
        <v>678</v>
      </c>
      <c r="AA12" s="780"/>
      <c r="AB12" s="781"/>
      <c r="AC12" s="776" t="s">
        <v>635</v>
      </c>
      <c r="AD12" s="777"/>
      <c r="AE12" s="778"/>
      <c r="AF12" s="779" t="s">
        <v>599</v>
      </c>
      <c r="AG12" s="780"/>
      <c r="AH12" s="781"/>
      <c r="AI12" s="334"/>
      <c r="AJ12" s="334"/>
      <c r="AK12" s="334"/>
      <c r="AL12" s="334"/>
      <c r="AM12" s="334"/>
      <c r="AN12" s="334"/>
      <c r="AO12" s="334"/>
      <c r="AP12" s="334"/>
      <c r="AQ12" s="334"/>
      <c r="AR12" s="413"/>
      <c r="AS12" s="333"/>
      <c r="AT12" s="335"/>
    </row>
    <row r="13" spans="1:207" ht="19.5" customHeight="1" thickBot="1" x14ac:dyDescent="0.35">
      <c r="A13" s="488" t="s">
        <v>584</v>
      </c>
      <c r="B13" s="547" t="s">
        <v>708</v>
      </c>
      <c r="C13" s="487" t="s">
        <v>724</v>
      </c>
      <c r="D13" s="489" t="s">
        <v>882</v>
      </c>
      <c r="E13" s="276"/>
      <c r="F13" s="277"/>
      <c r="G13" s="278"/>
      <c r="H13" s="276" t="s">
        <v>1018</v>
      </c>
      <c r="I13" s="277"/>
      <c r="J13" s="278"/>
      <c r="K13" s="276" t="s">
        <v>1018</v>
      </c>
      <c r="L13" s="277"/>
      <c r="M13" s="278"/>
      <c r="N13" s="276" t="s">
        <v>1018</v>
      </c>
      <c r="O13" s="277"/>
      <c r="P13" s="278"/>
      <c r="Q13" s="276" t="s">
        <v>1018</v>
      </c>
      <c r="R13" s="277"/>
      <c r="S13" s="278"/>
      <c r="T13" s="276" t="s">
        <v>1019</v>
      </c>
      <c r="U13" s="277" t="s">
        <v>1019</v>
      </c>
      <c r="V13" s="278" t="s">
        <v>1019</v>
      </c>
      <c r="W13" s="276"/>
      <c r="X13" s="277"/>
      <c r="Y13" s="278"/>
      <c r="Z13" s="779" t="s">
        <v>675</v>
      </c>
      <c r="AA13" s="780"/>
      <c r="AB13" s="781"/>
      <c r="AC13" s="776" t="s">
        <v>636</v>
      </c>
      <c r="AD13" s="777"/>
      <c r="AE13" s="778"/>
      <c r="AF13" s="779" t="s">
        <v>600</v>
      </c>
      <c r="AG13" s="780"/>
      <c r="AH13" s="781"/>
      <c r="AI13" s="334"/>
      <c r="AJ13" s="334"/>
      <c r="AK13" s="334"/>
      <c r="AL13" s="334"/>
      <c r="AM13" s="334"/>
      <c r="AN13" s="334"/>
      <c r="AO13" s="334"/>
      <c r="AP13" s="334"/>
      <c r="AQ13" s="334"/>
      <c r="AR13" s="413"/>
      <c r="AS13" s="333"/>
      <c r="AT13" s="335"/>
    </row>
    <row r="14" spans="1:207" ht="19.5" customHeight="1" thickBot="1" x14ac:dyDescent="0.35">
      <c r="A14" s="275" t="s">
        <v>585</v>
      </c>
      <c r="B14" s="548" t="s">
        <v>777</v>
      </c>
      <c r="C14" s="393" t="s">
        <v>778</v>
      </c>
      <c r="D14" s="362" t="s">
        <v>696</v>
      </c>
      <c r="E14" s="276" t="s">
        <v>1018</v>
      </c>
      <c r="F14" s="277"/>
      <c r="G14" s="278"/>
      <c r="H14" s="276" t="s">
        <v>1018</v>
      </c>
      <c r="I14" s="277"/>
      <c r="J14" s="278"/>
      <c r="K14" s="276" t="s">
        <v>1018</v>
      </c>
      <c r="L14" s="277"/>
      <c r="M14" s="278"/>
      <c r="N14" s="276" t="s">
        <v>1019</v>
      </c>
      <c r="O14" s="277" t="s">
        <v>1019</v>
      </c>
      <c r="P14" s="278" t="s">
        <v>1018</v>
      </c>
      <c r="Q14" s="276" t="s">
        <v>1018</v>
      </c>
      <c r="R14" s="277"/>
      <c r="S14" s="278"/>
      <c r="T14" s="276" t="s">
        <v>1019</v>
      </c>
      <c r="U14" s="277" t="s">
        <v>1019</v>
      </c>
      <c r="V14" s="278" t="s">
        <v>1019</v>
      </c>
      <c r="W14" s="276"/>
      <c r="X14" s="277"/>
      <c r="Y14" s="278"/>
      <c r="Z14" s="779" t="s">
        <v>675</v>
      </c>
      <c r="AA14" s="780"/>
      <c r="AB14" s="781"/>
      <c r="AC14" s="782" t="s">
        <v>636</v>
      </c>
      <c r="AD14" s="783"/>
      <c r="AE14" s="784"/>
      <c r="AF14" s="785" t="s">
        <v>620</v>
      </c>
      <c r="AG14" s="786"/>
      <c r="AH14" s="787"/>
      <c r="AI14" s="334"/>
      <c r="AJ14" s="334"/>
      <c r="AK14" s="334"/>
      <c r="AL14" s="334"/>
      <c r="AM14" s="334"/>
      <c r="AN14" s="334"/>
      <c r="AO14" s="334"/>
      <c r="AP14" s="334"/>
      <c r="AQ14" s="334"/>
      <c r="AR14" s="413"/>
      <c r="AS14" s="333"/>
      <c r="AT14" s="335"/>
    </row>
    <row r="15" spans="1:207" ht="19.5" customHeight="1" thickBot="1" x14ac:dyDescent="0.35">
      <c r="A15" s="275" t="s">
        <v>586</v>
      </c>
      <c r="B15" s="549" t="s">
        <v>1020</v>
      </c>
      <c r="C15" s="393" t="s">
        <v>1021</v>
      </c>
      <c r="D15" s="444" t="s">
        <v>1022</v>
      </c>
      <c r="E15" s="276" t="s">
        <v>1018</v>
      </c>
      <c r="F15" s="277"/>
      <c r="G15" s="278"/>
      <c r="H15" s="276" t="s">
        <v>1018</v>
      </c>
      <c r="I15" s="277"/>
      <c r="J15" s="278"/>
      <c r="K15" s="276" t="s">
        <v>1019</v>
      </c>
      <c r="L15" s="277" t="s">
        <v>1019</v>
      </c>
      <c r="M15" s="278" t="s">
        <v>1018</v>
      </c>
      <c r="N15" s="276" t="s">
        <v>1019</v>
      </c>
      <c r="O15" s="277" t="s">
        <v>1019</v>
      </c>
      <c r="P15" s="278" t="s">
        <v>1019</v>
      </c>
      <c r="Q15" s="415"/>
      <c r="R15" s="277"/>
      <c r="S15" s="278"/>
      <c r="T15" s="276"/>
      <c r="U15" s="277"/>
      <c r="V15" s="278"/>
      <c r="W15" s="276"/>
      <c r="X15" s="277"/>
      <c r="Y15" s="278"/>
      <c r="Z15" s="779" t="s">
        <v>673</v>
      </c>
      <c r="AA15" s="780"/>
      <c r="AB15" s="781"/>
      <c r="AC15" s="776" t="s">
        <v>637</v>
      </c>
      <c r="AD15" s="777"/>
      <c r="AE15" s="778"/>
      <c r="AF15" s="779" t="s">
        <v>601</v>
      </c>
      <c r="AG15" s="780"/>
      <c r="AH15" s="781"/>
      <c r="AI15" s="334"/>
      <c r="AJ15" s="334"/>
      <c r="AK15" s="334"/>
      <c r="AL15" s="334"/>
      <c r="AM15" s="334"/>
      <c r="AN15" s="334"/>
      <c r="AO15" s="334"/>
      <c r="AP15" s="334"/>
      <c r="AQ15" s="334"/>
      <c r="AR15" s="413"/>
      <c r="AS15" s="333"/>
      <c r="AT15" s="335"/>
    </row>
    <row r="16" spans="1:207" ht="19.5" customHeight="1" thickBot="1" x14ac:dyDescent="0.35">
      <c r="A16" s="275"/>
      <c r="B16" s="548" t="s">
        <v>742</v>
      </c>
      <c r="C16" s="449">
        <v>2003</v>
      </c>
      <c r="D16" s="486" t="s">
        <v>735</v>
      </c>
      <c r="E16" s="276"/>
      <c r="F16" s="277"/>
      <c r="G16" s="278"/>
      <c r="H16" s="276"/>
      <c r="I16" s="277"/>
      <c r="J16" s="278"/>
      <c r="K16" s="276"/>
      <c r="L16" s="277"/>
      <c r="M16" s="278"/>
      <c r="N16" s="276"/>
      <c r="O16" s="277"/>
      <c r="P16" s="278"/>
      <c r="Q16" s="276"/>
      <c r="R16" s="277"/>
      <c r="S16" s="278"/>
      <c r="T16" s="276"/>
      <c r="U16" s="277"/>
      <c r="V16" s="278"/>
      <c r="W16" s="276"/>
      <c r="X16" s="277"/>
      <c r="Y16" s="278"/>
      <c r="Z16" s="779" t="s">
        <v>595</v>
      </c>
      <c r="AA16" s="780"/>
      <c r="AB16" s="780"/>
      <c r="AC16" s="776"/>
      <c r="AD16" s="777"/>
      <c r="AE16" s="778"/>
      <c r="AF16" s="776"/>
      <c r="AG16" s="777"/>
      <c r="AH16" s="778"/>
      <c r="AI16" s="334"/>
      <c r="AJ16" s="334"/>
      <c r="AK16" s="334"/>
      <c r="AL16" s="334"/>
      <c r="AM16" s="334"/>
      <c r="AN16" s="334"/>
      <c r="AO16" s="334"/>
      <c r="AP16" s="334"/>
      <c r="AQ16" s="334"/>
      <c r="AR16" s="413"/>
      <c r="AS16" s="333"/>
      <c r="AT16" s="335"/>
    </row>
    <row r="17" spans="1:207" x14ac:dyDescent="0.3">
      <c r="A17" s="333"/>
      <c r="B17" s="337"/>
      <c r="C17" s="337"/>
      <c r="D17" s="325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3"/>
      <c r="AS17" s="333"/>
      <c r="AT17" s="335"/>
    </row>
    <row r="18" spans="1:207" s="158" customFormat="1" ht="18.75" customHeight="1" x14ac:dyDescent="0.3">
      <c r="A18" s="154"/>
      <c r="B18" s="156"/>
      <c r="C18" s="155" t="s">
        <v>587</v>
      </c>
      <c r="D18" s="156"/>
      <c r="E18" s="154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</row>
    <row r="19" spans="1:207" ht="12.75" customHeight="1" x14ac:dyDescent="0.3"/>
    <row r="20" spans="1:207" ht="12" customHeight="1" thickBot="1" x14ac:dyDescent="0.35"/>
    <row r="21" spans="1:207" ht="19.5" thickBot="1" x14ac:dyDescent="0.35">
      <c r="A21" s="246" t="s">
        <v>404</v>
      </c>
      <c r="B21" s="293" t="s">
        <v>578</v>
      </c>
      <c r="C21" s="294" t="s">
        <v>575</v>
      </c>
      <c r="D21" s="294" t="s">
        <v>410</v>
      </c>
      <c r="E21" s="773" t="s">
        <v>670</v>
      </c>
      <c r="F21" s="774"/>
      <c r="G21" s="775"/>
      <c r="H21" s="773" t="s">
        <v>671</v>
      </c>
      <c r="I21" s="774"/>
      <c r="J21" s="775"/>
      <c r="K21" s="773" t="s">
        <v>672</v>
      </c>
      <c r="L21" s="774"/>
      <c r="M21" s="775"/>
      <c r="N21" s="773" t="s">
        <v>673</v>
      </c>
      <c r="O21" s="774"/>
      <c r="P21" s="775"/>
      <c r="Q21" s="773" t="s">
        <v>674</v>
      </c>
      <c r="R21" s="774"/>
      <c r="S21" s="775"/>
      <c r="T21" s="773" t="s">
        <v>675</v>
      </c>
      <c r="U21" s="774"/>
      <c r="V21" s="775"/>
      <c r="W21" s="773" t="s">
        <v>678</v>
      </c>
      <c r="X21" s="774"/>
      <c r="Y21" s="775"/>
      <c r="Z21" s="773" t="s">
        <v>676</v>
      </c>
      <c r="AA21" s="774"/>
      <c r="AB21" s="775"/>
      <c r="AC21" s="773" t="s">
        <v>677</v>
      </c>
      <c r="AD21" s="774"/>
      <c r="AE21" s="775"/>
      <c r="AF21" s="773" t="s">
        <v>681</v>
      </c>
      <c r="AG21" s="774"/>
      <c r="AH21" s="775"/>
      <c r="AI21" s="773" t="s">
        <v>682</v>
      </c>
      <c r="AJ21" s="774"/>
      <c r="AK21" s="775"/>
      <c r="AL21" s="773" t="s">
        <v>683</v>
      </c>
      <c r="AM21" s="774"/>
      <c r="AN21" s="775"/>
      <c r="AO21" s="773" t="s">
        <v>684</v>
      </c>
      <c r="AP21" s="774"/>
      <c r="AQ21" s="775"/>
      <c r="AR21" s="294" t="s">
        <v>576</v>
      </c>
      <c r="AS21" s="310" t="s">
        <v>623</v>
      </c>
      <c r="AT21" s="294" t="s">
        <v>591</v>
      </c>
    </row>
    <row r="22" spans="1:207" ht="19.5" customHeight="1" thickBot="1" x14ac:dyDescent="0.35">
      <c r="A22" s="274" t="s">
        <v>577</v>
      </c>
      <c r="B22" s="544" t="s">
        <v>876</v>
      </c>
      <c r="C22" s="393">
        <v>1999</v>
      </c>
      <c r="D22" s="448" t="s">
        <v>612</v>
      </c>
      <c r="E22" s="276"/>
      <c r="F22" s="277"/>
      <c r="G22" s="278"/>
      <c r="H22" s="276"/>
      <c r="I22" s="277"/>
      <c r="J22" s="278"/>
      <c r="K22" s="276"/>
      <c r="L22" s="277"/>
      <c r="M22" s="278"/>
      <c r="N22" s="276" t="s">
        <v>1018</v>
      </c>
      <c r="O22" s="277"/>
      <c r="P22" s="278"/>
      <c r="Q22" s="276" t="s">
        <v>1018</v>
      </c>
      <c r="R22" s="277"/>
      <c r="S22" s="278"/>
      <c r="T22" s="276" t="s">
        <v>1018</v>
      </c>
      <c r="U22" s="277"/>
      <c r="V22" s="278"/>
      <c r="W22" s="276" t="s">
        <v>1018</v>
      </c>
      <c r="X22" s="277"/>
      <c r="Y22" s="278"/>
      <c r="Z22" s="415" t="s">
        <v>1018</v>
      </c>
      <c r="AA22" s="277"/>
      <c r="AB22" s="279"/>
      <c r="AC22" s="276" t="s">
        <v>1018</v>
      </c>
      <c r="AD22" s="277"/>
      <c r="AE22" s="278"/>
      <c r="AF22" s="276" t="s">
        <v>1019</v>
      </c>
      <c r="AG22" s="277" t="s">
        <v>1019</v>
      </c>
      <c r="AH22" s="278" t="s">
        <v>1018</v>
      </c>
      <c r="AI22" s="276" t="s">
        <v>1019</v>
      </c>
      <c r="AJ22" s="277" t="s">
        <v>1019</v>
      </c>
      <c r="AK22" s="278" t="s">
        <v>1019</v>
      </c>
      <c r="AL22" s="276"/>
      <c r="AM22" s="277"/>
      <c r="AN22" s="278"/>
      <c r="AO22" s="276"/>
      <c r="AP22" s="277"/>
      <c r="AQ22" s="278"/>
      <c r="AR22" s="301" t="s">
        <v>681</v>
      </c>
      <c r="AS22" s="275" t="s">
        <v>636</v>
      </c>
      <c r="AT22" s="301" t="s">
        <v>599</v>
      </c>
    </row>
    <row r="23" spans="1:207" ht="19.5" customHeight="1" thickBot="1" x14ac:dyDescent="0.35">
      <c r="A23" s="274" t="s">
        <v>579</v>
      </c>
      <c r="B23" s="545" t="s">
        <v>814</v>
      </c>
      <c r="C23" s="394" t="s">
        <v>815</v>
      </c>
      <c r="D23" s="422" t="s">
        <v>808</v>
      </c>
      <c r="E23" s="276" t="s">
        <v>1018</v>
      </c>
      <c r="F23" s="277"/>
      <c r="G23" s="278"/>
      <c r="H23" s="276" t="s">
        <v>1018</v>
      </c>
      <c r="I23" s="277"/>
      <c r="J23" s="278"/>
      <c r="K23" s="276" t="s">
        <v>1018</v>
      </c>
      <c r="L23" s="277"/>
      <c r="M23" s="278"/>
      <c r="N23" s="276" t="s">
        <v>1018</v>
      </c>
      <c r="O23" s="277"/>
      <c r="P23" s="278"/>
      <c r="Q23" s="276" t="s">
        <v>1018</v>
      </c>
      <c r="R23" s="277"/>
      <c r="S23" s="278"/>
      <c r="T23" s="276" t="s">
        <v>1018</v>
      </c>
      <c r="U23" s="277"/>
      <c r="V23" s="278"/>
      <c r="W23" s="415" t="s">
        <v>1019</v>
      </c>
      <c r="X23" s="277" t="s">
        <v>1018</v>
      </c>
      <c r="Y23" s="278"/>
      <c r="Z23" s="276" t="s">
        <v>1018</v>
      </c>
      <c r="AA23" s="277"/>
      <c r="AB23" s="278"/>
      <c r="AC23" s="276" t="s">
        <v>1019</v>
      </c>
      <c r="AD23" s="277" t="s">
        <v>1018</v>
      </c>
      <c r="AE23" s="278"/>
      <c r="AF23" s="276" t="s">
        <v>1019</v>
      </c>
      <c r="AG23" s="277" t="s">
        <v>1019</v>
      </c>
      <c r="AH23" s="278" t="s">
        <v>1019</v>
      </c>
      <c r="AI23" s="276"/>
      <c r="AJ23" s="277"/>
      <c r="AK23" s="278"/>
      <c r="AL23" s="276"/>
      <c r="AM23" s="277"/>
      <c r="AN23" s="278"/>
      <c r="AO23" s="276"/>
      <c r="AP23" s="277"/>
      <c r="AQ23" s="278"/>
      <c r="AR23" s="301" t="s">
        <v>677</v>
      </c>
      <c r="AS23" s="275" t="s">
        <v>636</v>
      </c>
      <c r="AT23" s="301" t="s">
        <v>600</v>
      </c>
    </row>
    <row r="24" spans="1:207" ht="19.5" customHeight="1" thickBot="1" x14ac:dyDescent="0.35">
      <c r="A24" s="274" t="s">
        <v>584</v>
      </c>
      <c r="B24" s="544" t="s">
        <v>1215</v>
      </c>
      <c r="C24" s="425" t="s">
        <v>1216</v>
      </c>
      <c r="D24" s="362" t="s">
        <v>735</v>
      </c>
      <c r="E24" s="276" t="s">
        <v>1019</v>
      </c>
      <c r="F24" s="277" t="s">
        <v>1018</v>
      </c>
      <c r="G24" s="278"/>
      <c r="H24" s="276" t="s">
        <v>1018</v>
      </c>
      <c r="I24" s="277"/>
      <c r="J24" s="278"/>
      <c r="K24" s="276" t="s">
        <v>1018</v>
      </c>
      <c r="L24" s="277"/>
      <c r="M24" s="278"/>
      <c r="N24" s="276" t="s">
        <v>1018</v>
      </c>
      <c r="O24" s="277"/>
      <c r="P24" s="278"/>
      <c r="Q24" s="276" t="s">
        <v>1019</v>
      </c>
      <c r="R24" s="277" t="s">
        <v>1019</v>
      </c>
      <c r="S24" s="278" t="s">
        <v>1019</v>
      </c>
      <c r="T24" s="276"/>
      <c r="U24" s="277"/>
      <c r="V24" s="278"/>
      <c r="W24" s="276"/>
      <c r="X24" s="277"/>
      <c r="Y24" s="278"/>
      <c r="Z24" s="276"/>
      <c r="AA24" s="277"/>
      <c r="AB24" s="278"/>
      <c r="AC24" s="276"/>
      <c r="AD24" s="277"/>
      <c r="AE24" s="278"/>
      <c r="AF24" s="276"/>
      <c r="AG24" s="277"/>
      <c r="AH24" s="278"/>
      <c r="AI24" s="276"/>
      <c r="AJ24" s="277"/>
      <c r="AK24" s="278"/>
      <c r="AL24" s="276"/>
      <c r="AM24" s="277"/>
      <c r="AN24" s="278"/>
      <c r="AO24" s="276"/>
      <c r="AP24" s="277"/>
      <c r="AQ24" s="278"/>
      <c r="AR24" s="301" t="s">
        <v>673</v>
      </c>
      <c r="AS24" s="275" t="s">
        <v>638</v>
      </c>
      <c r="AT24" s="301" t="s">
        <v>601</v>
      </c>
    </row>
    <row r="25" spans="1:207" ht="19.5" customHeight="1" thickBot="1" x14ac:dyDescent="0.35">
      <c r="A25" s="274" t="s">
        <v>585</v>
      </c>
      <c r="B25" s="545" t="s">
        <v>811</v>
      </c>
      <c r="C25" s="394" t="s">
        <v>812</v>
      </c>
      <c r="D25" s="422" t="s">
        <v>808</v>
      </c>
      <c r="E25" s="276" t="s">
        <v>1018</v>
      </c>
      <c r="F25" s="277"/>
      <c r="G25" s="278"/>
      <c r="H25" s="276" t="s">
        <v>1018</v>
      </c>
      <c r="I25" s="277"/>
      <c r="J25" s="278"/>
      <c r="K25" s="276" t="s">
        <v>1018</v>
      </c>
      <c r="L25" s="277"/>
      <c r="M25" s="278"/>
      <c r="N25" s="276" t="s">
        <v>1019</v>
      </c>
      <c r="O25" s="277" t="s">
        <v>1019</v>
      </c>
      <c r="P25" s="278" t="s">
        <v>1019</v>
      </c>
      <c r="Q25" s="276"/>
      <c r="R25" s="277"/>
      <c r="S25" s="278"/>
      <c r="T25" s="276"/>
      <c r="U25" s="277"/>
      <c r="V25" s="278"/>
      <c r="W25" s="415"/>
      <c r="X25" s="277"/>
      <c r="Y25" s="278"/>
      <c r="Z25" s="276"/>
      <c r="AA25" s="277"/>
      <c r="AB25" s="278"/>
      <c r="AC25" s="276"/>
      <c r="AD25" s="277"/>
      <c r="AE25" s="278"/>
      <c r="AF25" s="276"/>
      <c r="AG25" s="277"/>
      <c r="AH25" s="278"/>
      <c r="AI25" s="276"/>
      <c r="AJ25" s="277"/>
      <c r="AK25" s="278"/>
      <c r="AL25" s="276"/>
      <c r="AM25" s="277"/>
      <c r="AN25" s="278"/>
      <c r="AO25" s="276"/>
      <c r="AP25" s="277"/>
      <c r="AQ25" s="278"/>
      <c r="AR25" s="301" t="s">
        <v>672</v>
      </c>
      <c r="AS25" s="275" t="s">
        <v>685</v>
      </c>
      <c r="AT25" s="301" t="s">
        <v>598</v>
      </c>
    </row>
    <row r="26" spans="1:207" ht="19.5" thickBot="1" x14ac:dyDescent="0.35">
      <c r="A26" s="274" t="s">
        <v>663</v>
      </c>
      <c r="B26" s="544" t="s">
        <v>657</v>
      </c>
      <c r="C26" s="393" t="s">
        <v>658</v>
      </c>
      <c r="D26" s="361" t="s">
        <v>1213</v>
      </c>
      <c r="E26" s="276"/>
      <c r="F26" s="277"/>
      <c r="G26" s="278"/>
      <c r="H26" s="276"/>
      <c r="I26" s="277"/>
      <c r="J26" s="278"/>
      <c r="K26" s="276"/>
      <c r="L26" s="277"/>
      <c r="M26" s="278"/>
      <c r="N26" s="276"/>
      <c r="O26" s="277"/>
      <c r="P26" s="278"/>
      <c r="Q26" s="276"/>
      <c r="R26" s="277"/>
      <c r="S26" s="278"/>
      <c r="T26" s="276"/>
      <c r="U26" s="277"/>
      <c r="V26" s="278"/>
      <c r="W26" s="276"/>
      <c r="X26" s="277"/>
      <c r="Y26" s="278"/>
      <c r="Z26" s="276"/>
      <c r="AA26" s="277"/>
      <c r="AB26" s="278"/>
      <c r="AC26" s="276" t="s">
        <v>1018</v>
      </c>
      <c r="AD26" s="277"/>
      <c r="AE26" s="278"/>
      <c r="AF26" s="276" t="s">
        <v>1018</v>
      </c>
      <c r="AG26" s="277"/>
      <c r="AH26" s="278"/>
      <c r="AI26" s="276" t="s">
        <v>1019</v>
      </c>
      <c r="AJ26" s="277" t="s">
        <v>1018</v>
      </c>
      <c r="AK26" s="278"/>
      <c r="AL26" s="276" t="s">
        <v>1019</v>
      </c>
      <c r="AM26" s="277" t="s">
        <v>1019</v>
      </c>
      <c r="AN26" s="278" t="s">
        <v>1018</v>
      </c>
      <c r="AO26" s="276" t="s">
        <v>1019</v>
      </c>
      <c r="AP26" s="277" t="s">
        <v>1019</v>
      </c>
      <c r="AQ26" s="278" t="s">
        <v>1019</v>
      </c>
      <c r="AR26" s="301" t="s">
        <v>683</v>
      </c>
      <c r="AS26" s="275" t="s">
        <v>635</v>
      </c>
      <c r="AT26" s="301"/>
    </row>
    <row r="27" spans="1:207" ht="19.5" customHeight="1" thickBot="1" x14ac:dyDescent="0.35">
      <c r="A27" s="274"/>
      <c r="B27" s="544" t="s">
        <v>775</v>
      </c>
      <c r="C27" s="425" t="s">
        <v>776</v>
      </c>
      <c r="D27" s="362" t="s">
        <v>659</v>
      </c>
      <c r="E27" s="276"/>
      <c r="F27" s="277"/>
      <c r="G27" s="278"/>
      <c r="H27" s="276"/>
      <c r="I27" s="277"/>
      <c r="J27" s="278"/>
      <c r="K27" s="276"/>
      <c r="L27" s="277"/>
      <c r="M27" s="278"/>
      <c r="N27" s="276"/>
      <c r="O27" s="277"/>
      <c r="P27" s="278"/>
      <c r="Q27" s="276"/>
      <c r="R27" s="277"/>
      <c r="S27" s="278"/>
      <c r="T27" s="276"/>
      <c r="U27" s="277"/>
      <c r="V27" s="278"/>
      <c r="W27" s="276"/>
      <c r="X27" s="277"/>
      <c r="Y27" s="278"/>
      <c r="Z27" s="276"/>
      <c r="AA27" s="277"/>
      <c r="AB27" s="278"/>
      <c r="AC27" s="276"/>
      <c r="AD27" s="277"/>
      <c r="AE27" s="278"/>
      <c r="AF27" s="276"/>
      <c r="AG27" s="277"/>
      <c r="AH27" s="278"/>
      <c r="AI27" s="276"/>
      <c r="AJ27" s="277"/>
      <c r="AK27" s="278"/>
      <c r="AL27" s="276"/>
      <c r="AM27" s="277"/>
      <c r="AN27" s="278"/>
      <c r="AO27" s="276"/>
      <c r="AP27" s="277"/>
      <c r="AQ27" s="278"/>
      <c r="AR27" s="301" t="s">
        <v>595</v>
      </c>
      <c r="AS27" s="275"/>
      <c r="AT27" s="301"/>
    </row>
    <row r="50" spans="5:43" x14ac:dyDescent="0.3"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</row>
    <row r="51" spans="5:43" x14ac:dyDescent="0.3"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</row>
    <row r="52" spans="5:43" x14ac:dyDescent="0.3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</row>
    <row r="53" spans="5:43" x14ac:dyDescent="0.3"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</row>
    <row r="54" spans="5:43" x14ac:dyDescent="0.3"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</row>
    <row r="55" spans="5:43" x14ac:dyDescent="0.3"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</row>
    <row r="56" spans="5:43" x14ac:dyDescent="0.3"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</row>
    <row r="57" spans="5:43" x14ac:dyDescent="0.3"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</row>
    <row r="58" spans="5:43" x14ac:dyDescent="0.3"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</row>
    <row r="59" spans="5:43" x14ac:dyDescent="0.3"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</row>
    <row r="60" spans="5:43" x14ac:dyDescent="0.3"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</row>
    <row r="61" spans="5:43" x14ac:dyDescent="0.3"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</row>
    <row r="62" spans="5:43" x14ac:dyDescent="0.3"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</row>
    <row r="63" spans="5:43" x14ac:dyDescent="0.3"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</row>
    <row r="64" spans="5:43" x14ac:dyDescent="0.3"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</row>
    <row r="65" spans="5:43" x14ac:dyDescent="0.3"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</row>
  </sheetData>
  <mergeCells count="43">
    <mergeCell ref="Z15:AB15"/>
    <mergeCell ref="AC15:AE15"/>
    <mergeCell ref="AF15:AH15"/>
    <mergeCell ref="AC11:AE11"/>
    <mergeCell ref="AF11:AH11"/>
    <mergeCell ref="Z16:AB16"/>
    <mergeCell ref="AC21:AE21"/>
    <mergeCell ref="Z14:AB14"/>
    <mergeCell ref="AL21:AN21"/>
    <mergeCell ref="Z11:AB11"/>
    <mergeCell ref="Z21:AB21"/>
    <mergeCell ref="Z13:AB13"/>
    <mergeCell ref="AC14:AE14"/>
    <mergeCell ref="AF14:AH14"/>
    <mergeCell ref="AC16:AE16"/>
    <mergeCell ref="AF16:AH16"/>
    <mergeCell ref="AF10:AH10"/>
    <mergeCell ref="AF21:AH21"/>
    <mergeCell ref="AF13:AH13"/>
    <mergeCell ref="AF12:AH12"/>
    <mergeCell ref="T21:V21"/>
    <mergeCell ref="E10:G10"/>
    <mergeCell ref="H21:J21"/>
    <mergeCell ref="E21:G21"/>
    <mergeCell ref="Z10:AB10"/>
    <mergeCell ref="AC10:AE10"/>
    <mergeCell ref="B4:C4"/>
    <mergeCell ref="AC13:AE13"/>
    <mergeCell ref="Q10:S10"/>
    <mergeCell ref="N10:P10"/>
    <mergeCell ref="K10:M10"/>
    <mergeCell ref="Z12:AB12"/>
    <mergeCell ref="AC12:AE12"/>
    <mergeCell ref="AO21:AQ21"/>
    <mergeCell ref="AI21:AK21"/>
    <mergeCell ref="B1:Y1"/>
    <mergeCell ref="H10:J10"/>
    <mergeCell ref="N21:P21"/>
    <mergeCell ref="K21:M21"/>
    <mergeCell ref="Q21:S21"/>
    <mergeCell ref="W21:Y21"/>
    <mergeCell ref="W10:Y10"/>
    <mergeCell ref="T10:V10"/>
  </mergeCells>
  <phoneticPr fontId="27" type="noConversion"/>
  <pageMargins left="0" right="0" top="0.74803149606299213" bottom="0.74803149606299213" header="0.31496062992125984" footer="0.31496062992125984"/>
  <pageSetup paperSize="9" scale="9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5"/>
  <sheetViews>
    <sheetView zoomScaleNormal="100" workbookViewId="0">
      <selection activeCell="J27" sqref="J27"/>
    </sheetView>
  </sheetViews>
  <sheetFormatPr defaultRowHeight="12.75" x14ac:dyDescent="0.2"/>
  <cols>
    <col min="1" max="1" width="2.85546875" customWidth="1"/>
    <col min="2" max="2" width="9.140625" style="221"/>
    <col min="3" max="3" width="25.42578125" customWidth="1"/>
    <col min="4" max="4" width="9.140625" style="221"/>
    <col min="6" max="6" width="9.140625" style="221"/>
    <col min="7" max="7" width="28.5703125" customWidth="1"/>
    <col min="8" max="8" width="10.28515625" style="221" customWidth="1"/>
  </cols>
  <sheetData>
    <row r="1" spans="1:196" s="158" customFormat="1" ht="29.25" customHeight="1" x14ac:dyDescent="0.3">
      <c r="B1" s="735" t="s">
        <v>606</v>
      </c>
      <c r="C1" s="735"/>
      <c r="D1" s="735"/>
      <c r="E1" s="735"/>
      <c r="F1" s="735"/>
      <c r="G1" s="735"/>
      <c r="H1" s="735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</row>
    <row r="2" spans="1:196" s="158" customFormat="1" ht="10.5" customHeight="1" x14ac:dyDescent="0.3">
      <c r="A2" s="155"/>
      <c r="B2" s="156"/>
      <c r="C2" s="154"/>
      <c r="D2" s="156"/>
      <c r="E2" s="205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</row>
    <row r="3" spans="1:196" s="158" customFormat="1" ht="13.5" customHeight="1" x14ac:dyDescent="0.3">
      <c r="A3" s="155"/>
      <c r="B3" s="156"/>
      <c r="C3" s="154"/>
      <c r="D3" s="156"/>
      <c r="E3" s="205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</row>
    <row r="4" spans="1:196" s="158" customFormat="1" ht="15.75" x14ac:dyDescent="0.25">
      <c r="B4" s="323"/>
      <c r="C4" s="734">
        <v>43216</v>
      </c>
      <c r="D4" s="734"/>
      <c r="E4" s="205"/>
      <c r="F4" s="157"/>
      <c r="G4" s="159" t="s">
        <v>605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</row>
    <row r="5" spans="1:196" x14ac:dyDescent="0.2">
      <c r="A5" s="218"/>
      <c r="B5" s="219"/>
      <c r="C5" s="218"/>
      <c r="D5" s="219"/>
      <c r="E5" s="220"/>
      <c r="F5" s="219"/>
    </row>
    <row r="6" spans="1:196" x14ac:dyDescent="0.2">
      <c r="A6" s="218"/>
      <c r="B6" s="219"/>
      <c r="C6" s="218"/>
      <c r="D6" s="219"/>
      <c r="E6" s="220"/>
      <c r="F6" s="219"/>
    </row>
    <row r="7" spans="1:196" ht="15.75" x14ac:dyDescent="0.25">
      <c r="A7" s="218"/>
      <c r="B7" s="219"/>
      <c r="D7" s="222" t="s">
        <v>590</v>
      </c>
      <c r="F7" s="219"/>
    </row>
    <row r="8" spans="1:196" ht="15.75" x14ac:dyDescent="0.25">
      <c r="A8" s="218"/>
      <c r="B8" s="280"/>
      <c r="D8" s="280"/>
      <c r="E8" s="281"/>
      <c r="G8" s="282"/>
      <c r="H8" s="283"/>
    </row>
    <row r="9" spans="1:196" ht="15.75" x14ac:dyDescent="0.25">
      <c r="A9" s="218"/>
      <c r="B9" s="280"/>
      <c r="C9" s="222" t="s">
        <v>1251</v>
      </c>
      <c r="D9" s="280"/>
      <c r="E9" s="281"/>
      <c r="F9" s="223"/>
      <c r="G9" s="223" t="s">
        <v>1252</v>
      </c>
      <c r="H9" s="283"/>
    </row>
    <row r="10" spans="1:196" ht="15.75" x14ac:dyDescent="0.25">
      <c r="A10" s="218"/>
      <c r="B10" s="280"/>
      <c r="C10" s="284"/>
      <c r="D10" s="285"/>
      <c r="E10" s="281"/>
      <c r="F10" s="280"/>
      <c r="G10" s="284"/>
      <c r="H10" s="285"/>
    </row>
    <row r="11" spans="1:196" ht="15.75" x14ac:dyDescent="0.25">
      <c r="A11" s="218"/>
      <c r="B11" s="223" t="s">
        <v>404</v>
      </c>
      <c r="C11" s="222" t="s">
        <v>410</v>
      </c>
      <c r="D11" s="223" t="s">
        <v>591</v>
      </c>
      <c r="E11" s="281"/>
      <c r="F11" s="223" t="s">
        <v>404</v>
      </c>
      <c r="G11" s="222" t="s">
        <v>410</v>
      </c>
      <c r="H11" s="223" t="s">
        <v>591</v>
      </c>
    </row>
    <row r="12" spans="1:196" ht="15.75" x14ac:dyDescent="0.25">
      <c r="A12" s="218"/>
      <c r="B12" s="223">
        <v>1</v>
      </c>
      <c r="C12" s="316" t="s">
        <v>631</v>
      </c>
      <c r="D12" s="296">
        <v>110</v>
      </c>
      <c r="E12" s="321"/>
      <c r="F12" s="475" t="s">
        <v>577</v>
      </c>
      <c r="G12" s="232" t="s">
        <v>630</v>
      </c>
      <c r="H12" s="319">
        <v>114</v>
      </c>
    </row>
    <row r="13" spans="1:196" ht="15.75" x14ac:dyDescent="0.25">
      <c r="A13" s="218"/>
      <c r="B13" s="223">
        <v>2</v>
      </c>
      <c r="C13" s="316" t="s">
        <v>687</v>
      </c>
      <c r="D13" s="317">
        <v>101</v>
      </c>
      <c r="E13" s="321"/>
      <c r="F13" s="475" t="s">
        <v>579</v>
      </c>
      <c r="G13" s="316" t="s">
        <v>631</v>
      </c>
      <c r="H13" s="296">
        <v>103</v>
      </c>
    </row>
    <row r="14" spans="1:196" ht="15.75" x14ac:dyDescent="0.25">
      <c r="A14" s="218"/>
      <c r="B14" s="223">
        <v>3</v>
      </c>
      <c r="C14" s="232" t="s">
        <v>633</v>
      </c>
      <c r="D14" s="296">
        <v>99</v>
      </c>
      <c r="E14" s="321"/>
      <c r="F14" s="475" t="s">
        <v>584</v>
      </c>
      <c r="G14" s="232" t="s">
        <v>633</v>
      </c>
      <c r="H14" s="296">
        <v>100</v>
      </c>
    </row>
    <row r="15" spans="1:196" ht="15.75" x14ac:dyDescent="0.25">
      <c r="A15" s="218"/>
      <c r="B15" s="223">
        <v>4</v>
      </c>
      <c r="C15" s="318" t="s">
        <v>632</v>
      </c>
      <c r="D15" s="296">
        <v>81</v>
      </c>
      <c r="E15" s="321"/>
      <c r="F15" s="475" t="s">
        <v>585</v>
      </c>
      <c r="G15" s="320" t="s">
        <v>634</v>
      </c>
      <c r="H15" s="296">
        <v>93</v>
      </c>
    </row>
    <row r="16" spans="1:196" ht="15.75" x14ac:dyDescent="0.25">
      <c r="A16" s="218"/>
      <c r="B16" s="223">
        <v>5</v>
      </c>
      <c r="C16" s="322" t="s">
        <v>756</v>
      </c>
      <c r="D16" s="296">
        <v>81</v>
      </c>
      <c r="E16" s="321"/>
      <c r="F16" s="475" t="s">
        <v>586</v>
      </c>
      <c r="G16" s="316" t="s">
        <v>687</v>
      </c>
      <c r="H16" s="317">
        <v>90</v>
      </c>
    </row>
    <row r="17" spans="1:12" ht="15.75" x14ac:dyDescent="0.25">
      <c r="A17" s="218"/>
      <c r="B17" s="223">
        <v>6</v>
      </c>
      <c r="C17" s="316" t="s">
        <v>619</v>
      </c>
      <c r="D17" s="317">
        <v>80</v>
      </c>
      <c r="E17" s="321"/>
      <c r="F17" s="475" t="s">
        <v>653</v>
      </c>
      <c r="G17" s="476" t="s">
        <v>1249</v>
      </c>
      <c r="H17" s="317">
        <v>72</v>
      </c>
    </row>
    <row r="18" spans="1:12" ht="15.75" x14ac:dyDescent="0.25">
      <c r="A18" s="218"/>
      <c r="B18" s="223">
        <v>7</v>
      </c>
      <c r="C18" s="476" t="s">
        <v>1249</v>
      </c>
      <c r="D18" s="317">
        <v>75</v>
      </c>
      <c r="E18" s="321"/>
      <c r="F18" s="475" t="s">
        <v>656</v>
      </c>
      <c r="G18" s="316" t="s">
        <v>619</v>
      </c>
      <c r="H18" s="296">
        <v>70</v>
      </c>
    </row>
    <row r="19" spans="1:12" ht="15.75" x14ac:dyDescent="0.25">
      <c r="A19" s="218"/>
      <c r="B19" s="223">
        <v>8</v>
      </c>
      <c r="C19" s="316" t="s">
        <v>733</v>
      </c>
      <c r="D19" s="296">
        <v>68</v>
      </c>
      <c r="E19" s="321"/>
      <c r="F19" s="475" t="s">
        <v>732</v>
      </c>
      <c r="G19" s="318" t="s">
        <v>632</v>
      </c>
      <c r="H19" s="296">
        <v>60</v>
      </c>
    </row>
    <row r="20" spans="1:12" ht="15.75" x14ac:dyDescent="0.25">
      <c r="A20" s="218"/>
      <c r="B20" s="223">
        <v>9</v>
      </c>
      <c r="C20" s="316" t="s">
        <v>1248</v>
      </c>
      <c r="D20" s="317">
        <v>64</v>
      </c>
      <c r="E20" s="321"/>
      <c r="F20" s="475" t="s">
        <v>731</v>
      </c>
      <c r="G20" s="316" t="s">
        <v>688</v>
      </c>
      <c r="H20" s="317">
        <v>60</v>
      </c>
    </row>
    <row r="21" spans="1:12" ht="15.75" x14ac:dyDescent="0.25">
      <c r="B21" s="223">
        <v>10</v>
      </c>
      <c r="C21" s="232" t="s">
        <v>630</v>
      </c>
      <c r="D21" s="317">
        <v>61</v>
      </c>
      <c r="E21" s="322"/>
      <c r="F21" s="475" t="s">
        <v>1250</v>
      </c>
      <c r="G21" s="316" t="s">
        <v>1248</v>
      </c>
      <c r="H21" s="296">
        <v>55</v>
      </c>
    </row>
    <row r="22" spans="1:12" ht="15.75" x14ac:dyDescent="0.25">
      <c r="B22" s="223">
        <v>11</v>
      </c>
      <c r="C22" s="320" t="s">
        <v>634</v>
      </c>
      <c r="D22" s="296">
        <v>32</v>
      </c>
      <c r="E22" s="322"/>
      <c r="F22" s="475" t="s">
        <v>730</v>
      </c>
      <c r="G22" s="316" t="s">
        <v>689</v>
      </c>
      <c r="H22" s="296">
        <v>22</v>
      </c>
    </row>
    <row r="23" spans="1:12" ht="15.75" x14ac:dyDescent="0.25">
      <c r="B23" s="223">
        <v>12</v>
      </c>
      <c r="C23" s="316" t="s">
        <v>689</v>
      </c>
      <c r="D23" s="296">
        <v>19</v>
      </c>
    </row>
    <row r="24" spans="1:12" ht="15.75" x14ac:dyDescent="0.25">
      <c r="B24" s="223"/>
      <c r="L24" s="316"/>
    </row>
    <row r="25" spans="1:12" ht="15.75" x14ac:dyDescent="0.25">
      <c r="L25" s="316"/>
    </row>
  </sheetData>
  <mergeCells count="2">
    <mergeCell ref="C4:D4"/>
    <mergeCell ref="B1:H1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L56"/>
  <sheetViews>
    <sheetView topLeftCell="A3" zoomScaleNormal="100" zoomScaleSheetLayoutView="1" workbookViewId="0">
      <selection activeCell="K28" sqref="K28"/>
    </sheetView>
  </sheetViews>
  <sheetFormatPr defaultColWidth="11.42578125" defaultRowHeight="15" x14ac:dyDescent="0.25"/>
  <cols>
    <col min="1" max="1" width="8.140625" style="158" customWidth="1"/>
    <col min="2" max="2" width="7.85546875" style="154" customWidth="1"/>
    <col min="3" max="3" width="24.140625" style="724" customWidth="1"/>
    <col min="4" max="4" width="13.28515625" style="170" customWidth="1"/>
    <col min="5" max="5" width="18.7109375" style="156" customWidth="1"/>
    <col min="6" max="6" width="16.42578125" style="205" customWidth="1"/>
    <col min="7" max="194" width="11.42578125" style="157" customWidth="1"/>
    <col min="195" max="16384" width="11.42578125" style="158"/>
  </cols>
  <sheetData>
    <row r="1" spans="2:6" x14ac:dyDescent="0.25">
      <c r="B1" s="303"/>
    </row>
    <row r="2" spans="2:6" ht="42" customHeight="1" x14ac:dyDescent="0.3">
      <c r="B2" s="736" t="s">
        <v>606</v>
      </c>
      <c r="C2" s="736"/>
      <c r="D2" s="736"/>
      <c r="E2" s="736"/>
      <c r="F2" s="736"/>
    </row>
    <row r="3" spans="2:6" ht="10.5" customHeight="1" x14ac:dyDescent="0.3">
      <c r="B3" s="155"/>
      <c r="D3" s="154"/>
    </row>
    <row r="4" spans="2:6" ht="13.5" customHeight="1" x14ac:dyDescent="0.3">
      <c r="B4" s="155"/>
      <c r="D4" s="154"/>
    </row>
    <row r="5" spans="2:6" ht="15.75" x14ac:dyDescent="0.25">
      <c r="B5" s="734">
        <v>43216</v>
      </c>
      <c r="C5" s="734"/>
      <c r="D5" s="159" t="s">
        <v>605</v>
      </c>
      <c r="E5" s="157"/>
    </row>
    <row r="6" spans="2:6" x14ac:dyDescent="0.25">
      <c r="C6" s="725"/>
      <c r="D6" s="154"/>
    </row>
    <row r="7" spans="2:6" ht="18.75" customHeight="1" x14ac:dyDescent="0.3">
      <c r="C7" s="726" t="s">
        <v>604</v>
      </c>
      <c r="D7" s="154"/>
    </row>
    <row r="8" spans="2:6" ht="12" customHeight="1" x14ac:dyDescent="0.3">
      <c r="C8" s="726"/>
      <c r="D8" s="154"/>
    </row>
    <row r="9" spans="2:6" ht="17.25" customHeight="1" x14ac:dyDescent="0.3">
      <c r="C9" s="726" t="s">
        <v>572</v>
      </c>
      <c r="D9" s="737"/>
      <c r="E9" s="737"/>
    </row>
    <row r="10" spans="2:6" ht="15.75" customHeight="1" x14ac:dyDescent="0.25">
      <c r="B10" s="165"/>
      <c r="D10" s="737"/>
      <c r="E10" s="737"/>
    </row>
    <row r="11" spans="2:6" ht="15.75" thickBot="1" x14ac:dyDescent="0.3">
      <c r="B11" s="160" t="s">
        <v>407</v>
      </c>
      <c r="C11" s="727" t="s">
        <v>27</v>
      </c>
      <c r="D11" s="162" t="s">
        <v>37</v>
      </c>
      <c r="E11" s="166" t="s">
        <v>410</v>
      </c>
      <c r="F11" s="242" t="s">
        <v>411</v>
      </c>
    </row>
    <row r="12" spans="2:6" ht="16.5" thickTop="1" x14ac:dyDescent="0.25">
      <c r="B12" s="359">
        <v>1</v>
      </c>
      <c r="C12" s="567" t="s">
        <v>929</v>
      </c>
      <c r="D12" s="346" t="s">
        <v>930</v>
      </c>
      <c r="E12" s="336" t="s">
        <v>620</v>
      </c>
      <c r="F12" s="243" t="s">
        <v>1101</v>
      </c>
    </row>
    <row r="13" spans="2:6" ht="15.75" x14ac:dyDescent="0.25">
      <c r="B13" s="360">
        <v>2</v>
      </c>
      <c r="C13" s="554" t="s">
        <v>1102</v>
      </c>
      <c r="D13" s="423"/>
      <c r="E13" s="347" t="s">
        <v>659</v>
      </c>
      <c r="F13" s="464" t="s">
        <v>1103</v>
      </c>
    </row>
    <row r="14" spans="2:6" ht="15.75" x14ac:dyDescent="0.25">
      <c r="B14" s="360">
        <v>3</v>
      </c>
      <c r="C14" s="567" t="s">
        <v>873</v>
      </c>
      <c r="D14" s="516">
        <v>2001</v>
      </c>
      <c r="E14" s="428" t="s">
        <v>612</v>
      </c>
      <c r="F14" s="466" t="s">
        <v>1104</v>
      </c>
    </row>
    <row r="15" spans="2:6" ht="15.75" x14ac:dyDescent="0.25">
      <c r="B15" s="360">
        <v>4</v>
      </c>
      <c r="C15" s="567" t="s">
        <v>849</v>
      </c>
      <c r="D15" s="511">
        <v>2003</v>
      </c>
      <c r="E15" s="512" t="s">
        <v>700</v>
      </c>
      <c r="F15" s="466" t="s">
        <v>1105</v>
      </c>
    </row>
    <row r="16" spans="2:6" ht="15.75" x14ac:dyDescent="0.25">
      <c r="B16" s="360">
        <v>5</v>
      </c>
      <c r="C16" s="576" t="s">
        <v>690</v>
      </c>
      <c r="D16" s="427" t="s">
        <v>691</v>
      </c>
      <c r="E16" s="332" t="s">
        <v>617</v>
      </c>
      <c r="F16" s="570" t="s">
        <v>1106</v>
      </c>
    </row>
    <row r="17" spans="2:6" ht="15.75" x14ac:dyDescent="0.25">
      <c r="B17" s="360">
        <v>6</v>
      </c>
      <c r="C17" s="567" t="s">
        <v>850</v>
      </c>
      <c r="D17" s="327">
        <v>2003</v>
      </c>
      <c r="E17" s="344" t="s">
        <v>700</v>
      </c>
      <c r="F17" s="460" t="s">
        <v>1107</v>
      </c>
    </row>
    <row r="18" spans="2:6" ht="15.75" x14ac:dyDescent="0.25">
      <c r="B18" s="360">
        <v>7</v>
      </c>
      <c r="C18" s="575" t="s">
        <v>842</v>
      </c>
      <c r="D18" s="324">
        <v>2006</v>
      </c>
      <c r="E18" s="397" t="s">
        <v>843</v>
      </c>
      <c r="F18" s="460" t="s">
        <v>595</v>
      </c>
    </row>
    <row r="19" spans="2:6" ht="15.75" x14ac:dyDescent="0.25">
      <c r="B19" s="360">
        <v>8</v>
      </c>
      <c r="C19" s="575"/>
      <c r="D19" s="342"/>
      <c r="E19" s="396"/>
      <c r="F19" s="378"/>
    </row>
    <row r="21" spans="2:6" ht="17.25" customHeight="1" x14ac:dyDescent="0.3">
      <c r="C21" s="726" t="s">
        <v>573</v>
      </c>
      <c r="D21" s="154"/>
    </row>
    <row r="22" spans="2:6" ht="15.75" customHeight="1" x14ac:dyDescent="0.25">
      <c r="B22" s="165"/>
      <c r="D22" s="154"/>
    </row>
    <row r="23" spans="2:6" ht="15.75" thickBot="1" x14ac:dyDescent="0.3">
      <c r="B23" s="160" t="s">
        <v>407</v>
      </c>
      <c r="C23" s="727" t="s">
        <v>27</v>
      </c>
      <c r="D23" s="162" t="s">
        <v>37</v>
      </c>
      <c r="E23" s="166" t="s">
        <v>410</v>
      </c>
      <c r="F23" s="244" t="s">
        <v>411</v>
      </c>
    </row>
    <row r="24" spans="2:6" ht="15.75" thickTop="1" x14ac:dyDescent="0.25">
      <c r="B24" s="438">
        <v>1</v>
      </c>
      <c r="C24" s="569" t="s">
        <v>646</v>
      </c>
      <c r="D24" s="205" t="s">
        <v>647</v>
      </c>
      <c r="E24" s="510" t="s">
        <v>613</v>
      </c>
      <c r="F24" s="468" t="s">
        <v>1108</v>
      </c>
    </row>
    <row r="25" spans="2:6" x14ac:dyDescent="0.25">
      <c r="B25" s="360">
        <v>2</v>
      </c>
      <c r="C25" s="569" t="s">
        <v>738</v>
      </c>
      <c r="D25" s="203">
        <v>2003</v>
      </c>
      <c r="E25" s="490" t="s">
        <v>735</v>
      </c>
      <c r="F25" s="571" t="s">
        <v>1109</v>
      </c>
    </row>
    <row r="26" spans="2:6" ht="15.75" x14ac:dyDescent="0.25">
      <c r="B26" s="360">
        <v>3</v>
      </c>
      <c r="C26" s="567" t="s">
        <v>704</v>
      </c>
      <c r="D26" s="343" t="s">
        <v>903</v>
      </c>
      <c r="E26" s="347" t="s">
        <v>659</v>
      </c>
      <c r="F26" s="572" t="s">
        <v>1112</v>
      </c>
    </row>
    <row r="27" spans="2:6" ht="15.75" x14ac:dyDescent="0.25">
      <c r="B27" s="360"/>
      <c r="C27" s="567" t="s">
        <v>661</v>
      </c>
      <c r="D27" s="353" t="s">
        <v>662</v>
      </c>
      <c r="E27" s="336" t="s">
        <v>620</v>
      </c>
      <c r="F27" s="572" t="s">
        <v>1113</v>
      </c>
    </row>
    <row r="28" spans="2:6" ht="15.75" x14ac:dyDescent="0.25">
      <c r="B28" s="360">
        <v>5</v>
      </c>
      <c r="C28" s="575" t="s">
        <v>914</v>
      </c>
      <c r="D28" s="342" t="s">
        <v>915</v>
      </c>
      <c r="E28" s="347" t="s">
        <v>620</v>
      </c>
      <c r="F28" s="572" t="s">
        <v>1114</v>
      </c>
    </row>
    <row r="29" spans="2:6" ht="15.75" x14ac:dyDescent="0.25">
      <c r="B29" s="360">
        <v>6</v>
      </c>
      <c r="C29" s="576" t="s">
        <v>757</v>
      </c>
      <c r="D29" s="429" t="s">
        <v>758</v>
      </c>
      <c r="E29" s="344" t="s">
        <v>756</v>
      </c>
      <c r="F29" s="573" t="s">
        <v>1115</v>
      </c>
    </row>
    <row r="30" spans="2:6" ht="15.75" x14ac:dyDescent="0.25">
      <c r="B30" s="360">
        <v>7</v>
      </c>
      <c r="C30" s="576" t="s">
        <v>1110</v>
      </c>
      <c r="D30" s="429" t="s">
        <v>1111</v>
      </c>
      <c r="E30" s="344" t="s">
        <v>620</v>
      </c>
      <c r="F30" s="464" t="s">
        <v>1116</v>
      </c>
    </row>
    <row r="31" spans="2:6" ht="15.75" x14ac:dyDescent="0.25">
      <c r="B31" s="311">
        <v>8</v>
      </c>
      <c r="C31" s="567" t="s">
        <v>920</v>
      </c>
      <c r="D31" s="571" t="s">
        <v>921</v>
      </c>
      <c r="E31" s="347" t="s">
        <v>620</v>
      </c>
      <c r="F31" s="203" t="s">
        <v>1117</v>
      </c>
    </row>
    <row r="33" spans="2:6" ht="17.25" customHeight="1" x14ac:dyDescent="0.3">
      <c r="C33" s="726" t="s">
        <v>574</v>
      </c>
      <c r="D33" s="154"/>
    </row>
    <row r="34" spans="2:6" ht="15.75" customHeight="1" x14ac:dyDescent="0.25">
      <c r="B34" s="165"/>
      <c r="D34" s="154"/>
    </row>
    <row r="35" spans="2:6" ht="15.75" thickBot="1" x14ac:dyDescent="0.3">
      <c r="B35" s="160" t="s">
        <v>407</v>
      </c>
      <c r="C35" s="727" t="s">
        <v>27</v>
      </c>
      <c r="D35" s="162" t="s">
        <v>37</v>
      </c>
      <c r="E35" s="161" t="s">
        <v>410</v>
      </c>
      <c r="F35" s="244" t="s">
        <v>411</v>
      </c>
    </row>
    <row r="36" spans="2:6" ht="15.75" thickTop="1" x14ac:dyDescent="0.25">
      <c r="B36" s="167">
        <v>1</v>
      </c>
      <c r="C36" s="591" t="s">
        <v>1118</v>
      </c>
      <c r="D36" s="245">
        <v>2005</v>
      </c>
      <c r="E36" s="420" t="s">
        <v>735</v>
      </c>
      <c r="F36" s="245" t="s">
        <v>1119</v>
      </c>
    </row>
    <row r="37" spans="2:6" ht="15.75" x14ac:dyDescent="0.25">
      <c r="B37" s="360">
        <v>2</v>
      </c>
      <c r="C37" s="567" t="s">
        <v>846</v>
      </c>
      <c r="D37" s="571">
        <v>2004</v>
      </c>
      <c r="E37" s="336" t="s">
        <v>843</v>
      </c>
      <c r="F37" s="571" t="s">
        <v>595</v>
      </c>
    </row>
    <row r="38" spans="2:6" ht="15.75" x14ac:dyDescent="0.25">
      <c r="B38" s="360">
        <v>3</v>
      </c>
      <c r="C38" s="567" t="s">
        <v>794</v>
      </c>
      <c r="D38" s="340" t="s">
        <v>795</v>
      </c>
      <c r="E38" s="347" t="s">
        <v>791</v>
      </c>
      <c r="F38" s="571" t="s">
        <v>1120</v>
      </c>
    </row>
    <row r="39" spans="2:6" ht="15.75" x14ac:dyDescent="0.25">
      <c r="B39" s="360">
        <v>4</v>
      </c>
      <c r="C39" s="555" t="s">
        <v>754</v>
      </c>
      <c r="D39" s="399" t="s">
        <v>755</v>
      </c>
      <c r="E39" s="344" t="s">
        <v>756</v>
      </c>
      <c r="F39" s="571" t="s">
        <v>1121</v>
      </c>
    </row>
    <row r="40" spans="2:6" ht="14.25" customHeight="1" x14ac:dyDescent="0.25">
      <c r="B40" s="360">
        <v>5</v>
      </c>
      <c r="C40" s="669" t="s">
        <v>844</v>
      </c>
      <c r="D40" s="346">
        <v>2005</v>
      </c>
      <c r="E40" s="397" t="s">
        <v>843</v>
      </c>
      <c r="F40" s="571" t="s">
        <v>595</v>
      </c>
    </row>
    <row r="41" spans="2:6" ht="15.75" x14ac:dyDescent="0.25">
      <c r="B41" s="360">
        <v>6</v>
      </c>
      <c r="C41" s="567" t="s">
        <v>906</v>
      </c>
      <c r="D41" s="340" t="s">
        <v>907</v>
      </c>
      <c r="E41" s="336" t="s">
        <v>659</v>
      </c>
      <c r="F41" s="460" t="s">
        <v>1122</v>
      </c>
    </row>
    <row r="42" spans="2:6" ht="15.75" x14ac:dyDescent="0.25">
      <c r="B42" s="360">
        <v>7</v>
      </c>
      <c r="C42" s="728" t="s">
        <v>845</v>
      </c>
      <c r="D42" s="419">
        <v>2005</v>
      </c>
      <c r="E42" s="344" t="s">
        <v>843</v>
      </c>
      <c r="F42" s="460" t="s">
        <v>1123</v>
      </c>
    </row>
    <row r="43" spans="2:6" ht="15.75" x14ac:dyDescent="0.25">
      <c r="B43" s="311">
        <v>8</v>
      </c>
      <c r="C43" s="567" t="s">
        <v>848</v>
      </c>
      <c r="D43" s="377">
        <v>2004</v>
      </c>
      <c r="E43" s="347" t="s">
        <v>841</v>
      </c>
      <c r="F43" s="200" t="s">
        <v>1109</v>
      </c>
    </row>
    <row r="45" spans="2:6" ht="20.25" customHeight="1" x14ac:dyDescent="0.25"/>
    <row r="46" spans="2:6" ht="20.25" customHeight="1" x14ac:dyDescent="0.3">
      <c r="C46" s="726" t="s">
        <v>296</v>
      </c>
      <c r="D46" s="737"/>
      <c r="E46" s="737"/>
    </row>
    <row r="47" spans="2:6" x14ac:dyDescent="0.25">
      <c r="B47" s="165"/>
      <c r="D47" s="737"/>
      <c r="E47" s="737"/>
    </row>
    <row r="48" spans="2:6" ht="15.75" thickBot="1" x14ac:dyDescent="0.3">
      <c r="B48" s="160" t="s">
        <v>407</v>
      </c>
      <c r="C48" s="727" t="s">
        <v>27</v>
      </c>
      <c r="D48" s="162" t="s">
        <v>37</v>
      </c>
      <c r="E48" s="161" t="s">
        <v>410</v>
      </c>
      <c r="F48" s="244" t="s">
        <v>669</v>
      </c>
    </row>
    <row r="49" spans="2:6" ht="16.5" thickTop="1" x14ac:dyDescent="0.25">
      <c r="B49" s="382">
        <v>1</v>
      </c>
      <c r="C49" s="575" t="s">
        <v>914</v>
      </c>
      <c r="D49" s="342" t="s">
        <v>915</v>
      </c>
      <c r="E49" s="347" t="s">
        <v>620</v>
      </c>
      <c r="F49" s="572" t="s">
        <v>1124</v>
      </c>
    </row>
    <row r="50" spans="2:6" ht="15.75" x14ac:dyDescent="0.25">
      <c r="B50" s="311">
        <v>2</v>
      </c>
      <c r="C50" s="555" t="s">
        <v>754</v>
      </c>
      <c r="D50" s="399" t="s">
        <v>755</v>
      </c>
      <c r="E50" s="344" t="s">
        <v>756</v>
      </c>
      <c r="F50" s="200" t="s">
        <v>1125</v>
      </c>
    </row>
    <row r="51" spans="2:6" ht="15.75" x14ac:dyDescent="0.25">
      <c r="B51" s="311">
        <v>3</v>
      </c>
      <c r="C51" s="567" t="s">
        <v>661</v>
      </c>
      <c r="D51" s="353" t="s">
        <v>662</v>
      </c>
      <c r="E51" s="336" t="s">
        <v>620</v>
      </c>
      <c r="F51" s="200" t="s">
        <v>1126</v>
      </c>
    </row>
    <row r="52" spans="2:6" ht="15.75" x14ac:dyDescent="0.25">
      <c r="B52" s="311">
        <v>4</v>
      </c>
      <c r="C52" s="567" t="s">
        <v>704</v>
      </c>
      <c r="D52" s="343" t="s">
        <v>903</v>
      </c>
      <c r="E52" s="347" t="s">
        <v>659</v>
      </c>
      <c r="F52" s="203" t="s">
        <v>1127</v>
      </c>
    </row>
    <row r="53" spans="2:6" ht="15.75" x14ac:dyDescent="0.25">
      <c r="B53" s="383">
        <v>5</v>
      </c>
      <c r="C53" s="576" t="s">
        <v>1110</v>
      </c>
      <c r="D53" s="429" t="s">
        <v>1111</v>
      </c>
      <c r="E53" s="344" t="s">
        <v>620</v>
      </c>
      <c r="F53" s="203" t="s">
        <v>1128</v>
      </c>
    </row>
    <row r="54" spans="2:6" ht="15.75" x14ac:dyDescent="0.25">
      <c r="B54" s="311">
        <v>6</v>
      </c>
      <c r="C54" s="576" t="s">
        <v>690</v>
      </c>
      <c r="D54" s="427" t="s">
        <v>691</v>
      </c>
      <c r="E54" s="332" t="s">
        <v>617</v>
      </c>
      <c r="F54" s="200" t="s">
        <v>1129</v>
      </c>
    </row>
    <row r="55" spans="2:6" ht="15.75" x14ac:dyDescent="0.25">
      <c r="B55" s="311">
        <v>7</v>
      </c>
      <c r="C55" s="567" t="s">
        <v>920</v>
      </c>
      <c r="D55" s="574" t="s">
        <v>921</v>
      </c>
      <c r="E55" s="347" t="s">
        <v>620</v>
      </c>
      <c r="F55" s="200" t="s">
        <v>1130</v>
      </c>
    </row>
    <row r="56" spans="2:6" x14ac:dyDescent="0.25">
      <c r="B56" s="311">
        <v>8</v>
      </c>
      <c r="C56" s="569" t="s">
        <v>646</v>
      </c>
      <c r="D56" s="203" t="s">
        <v>647</v>
      </c>
      <c r="E56" s="510" t="s">
        <v>613</v>
      </c>
      <c r="F56" s="200" t="s">
        <v>726</v>
      </c>
    </row>
  </sheetData>
  <mergeCells count="6">
    <mergeCell ref="B2:F2"/>
    <mergeCell ref="D46:E46"/>
    <mergeCell ref="D47:E47"/>
    <mergeCell ref="B5:C5"/>
    <mergeCell ref="D10:E10"/>
    <mergeCell ref="D9:E9"/>
  </mergeCells>
  <phoneticPr fontId="13" type="noConversion"/>
  <pageMargins left="1" right="0.25" top="0.57361111111111096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703125" defaultRowHeight="12.75" x14ac:dyDescent="0.2"/>
  <cols>
    <col min="1" max="1" width="5.85546875" style="1" customWidth="1"/>
    <col min="2" max="6" width="12.140625" style="1" customWidth="1"/>
  </cols>
  <sheetData>
    <row r="1" spans="2:6" ht="18" customHeight="1" x14ac:dyDescent="0.3">
      <c r="B1" s="54" t="str">
        <f>nbox!B1</f>
        <v>"Žemaitijos taurės" IV etapas</v>
      </c>
    </row>
    <row r="2" spans="2:6" ht="13.5" customHeight="1" x14ac:dyDescent="0.25">
      <c r="B2" s="11" t="str">
        <f>nbox!B6</f>
        <v>2011 m. balandžio 2 d.</v>
      </c>
      <c r="F2" s="28" t="str">
        <f>nbox!E1</f>
        <v>Klaipėda, Lengvosios atletikos maniežas</v>
      </c>
    </row>
    <row r="7" spans="2:6" ht="15" x14ac:dyDescent="0.25">
      <c r="B7" s="738" t="str">
        <f>nbox!B4</f>
        <v>Vyr. teisėjas</v>
      </c>
      <c r="C7" s="738"/>
    </row>
    <row r="9" spans="2:6" ht="15" x14ac:dyDescent="0.25">
      <c r="B9" s="738" t="str">
        <f>nbox!B5</f>
        <v>Vyr. sekretorius</v>
      </c>
      <c r="C9" s="738"/>
    </row>
    <row r="11" spans="2:6" x14ac:dyDescent="0.2">
      <c r="B11" s="1" t="s">
        <v>422</v>
      </c>
    </row>
    <row r="12" spans="2:6" ht="15" x14ac:dyDescent="0.25">
      <c r="B12" s="11" t="s">
        <v>420</v>
      </c>
      <c r="C12" s="11" t="s">
        <v>420</v>
      </c>
    </row>
    <row r="13" spans="2:6" ht="15" x14ac:dyDescent="0.25">
      <c r="B13" s="11" t="s">
        <v>421</v>
      </c>
    </row>
    <row r="14" spans="2:6" ht="15" x14ac:dyDescent="0.25">
      <c r="B14" s="11" t="s">
        <v>420</v>
      </c>
    </row>
    <row r="15" spans="2:6" ht="15" x14ac:dyDescent="0.25">
      <c r="B15" s="11" t="s">
        <v>420</v>
      </c>
    </row>
    <row r="16" spans="2:6" ht="15" x14ac:dyDescent="0.25">
      <c r="B16" s="11" t="s">
        <v>420</v>
      </c>
    </row>
    <row r="17" spans="2:2" ht="15" x14ac:dyDescent="0.25">
      <c r="B17" s="11" t="s">
        <v>420</v>
      </c>
    </row>
  </sheetData>
  <mergeCells count="2">
    <mergeCell ref="B9:C9"/>
    <mergeCell ref="B7:C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J34"/>
  <sheetViews>
    <sheetView tabSelected="1" topLeftCell="A7" zoomScaleNormal="100" workbookViewId="0">
      <selection activeCell="J16" sqref="J16"/>
    </sheetView>
  </sheetViews>
  <sheetFormatPr defaultColWidth="11.42578125" defaultRowHeight="15" x14ac:dyDescent="0.25"/>
  <cols>
    <col min="1" max="1" width="7.85546875" style="154" customWidth="1"/>
    <col min="2" max="2" width="24.85546875" style="157" customWidth="1"/>
    <col min="3" max="3" width="11.5703125" style="157" customWidth="1"/>
    <col min="4" max="4" width="23.28515625" style="156" customWidth="1"/>
    <col min="5" max="5" width="7.140625" style="157" customWidth="1"/>
    <col min="6" max="6" width="8.7109375" style="205" customWidth="1"/>
    <col min="7" max="7" width="8.85546875" style="205" customWidth="1"/>
    <col min="8" max="8" width="7.140625" style="154" customWidth="1"/>
    <col min="9" max="201" width="11.42578125" style="157" customWidth="1"/>
    <col min="202" max="16384" width="11.42578125" style="158"/>
  </cols>
  <sheetData>
    <row r="1" spans="1:218" ht="42" customHeight="1" x14ac:dyDescent="0.3">
      <c r="A1" s="158"/>
      <c r="B1" s="736" t="s">
        <v>606</v>
      </c>
      <c r="C1" s="736"/>
      <c r="D1" s="736"/>
      <c r="E1" s="736"/>
      <c r="F1" s="736"/>
      <c r="G1" s="309"/>
      <c r="H1" s="157"/>
      <c r="GJ1" s="158"/>
      <c r="GK1" s="158"/>
      <c r="GL1" s="158"/>
      <c r="GM1" s="158"/>
      <c r="GN1" s="158"/>
      <c r="GO1" s="158"/>
      <c r="GP1" s="158"/>
      <c r="GQ1" s="158"/>
      <c r="GR1" s="158"/>
      <c r="GS1" s="158"/>
    </row>
    <row r="2" spans="1:218" ht="10.5" customHeight="1" x14ac:dyDescent="0.3">
      <c r="A2" s="158"/>
      <c r="B2" s="155"/>
      <c r="C2" s="156"/>
      <c r="D2" s="154"/>
      <c r="E2" s="156"/>
      <c r="H2" s="157"/>
      <c r="GJ2" s="158"/>
      <c r="GK2" s="158"/>
      <c r="GL2" s="158"/>
      <c r="GM2" s="158"/>
      <c r="GN2" s="158"/>
      <c r="GO2" s="158"/>
      <c r="GP2" s="158"/>
      <c r="GQ2" s="158"/>
      <c r="GR2" s="158"/>
      <c r="GS2" s="158"/>
    </row>
    <row r="3" spans="1:218" ht="13.5" customHeight="1" x14ac:dyDescent="0.3">
      <c r="A3" s="158"/>
      <c r="B3" s="155"/>
      <c r="C3" s="156"/>
      <c r="D3" s="154"/>
      <c r="E3" s="156"/>
      <c r="H3" s="157"/>
      <c r="GJ3" s="158"/>
      <c r="GK3" s="158"/>
      <c r="GL3" s="158"/>
      <c r="GM3" s="158"/>
      <c r="GN3" s="158"/>
      <c r="GO3" s="158"/>
      <c r="GP3" s="158"/>
      <c r="GQ3" s="158"/>
      <c r="GR3" s="158"/>
      <c r="GS3" s="158"/>
    </row>
    <row r="4" spans="1:218" ht="15.75" x14ac:dyDescent="0.25">
      <c r="A4" s="158"/>
      <c r="B4" s="734">
        <v>43216</v>
      </c>
      <c r="C4" s="734"/>
      <c r="D4" s="159" t="s">
        <v>605</v>
      </c>
      <c r="H4" s="157"/>
      <c r="GJ4" s="158"/>
      <c r="GK4" s="158"/>
      <c r="GL4" s="158"/>
      <c r="GM4" s="158"/>
      <c r="GN4" s="158"/>
      <c r="GO4" s="158"/>
      <c r="GP4" s="158"/>
      <c r="GQ4" s="158"/>
      <c r="GR4" s="158"/>
      <c r="GS4" s="158"/>
    </row>
    <row r="5" spans="1:218" x14ac:dyDescent="0.25">
      <c r="B5" s="164"/>
      <c r="D5" s="154"/>
      <c r="E5" s="156"/>
      <c r="H5" s="157"/>
      <c r="GJ5" s="158"/>
      <c r="GK5" s="158"/>
      <c r="GL5" s="158"/>
      <c r="GM5" s="158"/>
      <c r="GN5" s="158"/>
      <c r="GO5" s="158"/>
      <c r="GP5" s="158"/>
      <c r="GQ5" s="158"/>
      <c r="GR5" s="158"/>
      <c r="GS5" s="158"/>
    </row>
    <row r="6" spans="1:218" ht="18.75" customHeight="1" x14ac:dyDescent="0.3">
      <c r="B6" s="154"/>
      <c r="C6" s="155" t="s">
        <v>604</v>
      </c>
      <c r="D6" s="154"/>
      <c r="E6" s="156"/>
      <c r="H6" s="157"/>
      <c r="GJ6" s="158"/>
      <c r="GK6" s="158"/>
      <c r="GL6" s="158"/>
      <c r="GM6" s="158"/>
      <c r="GN6" s="158"/>
      <c r="GO6" s="158"/>
      <c r="GP6" s="158"/>
      <c r="GQ6" s="158"/>
      <c r="GR6" s="158"/>
      <c r="GS6" s="158"/>
    </row>
    <row r="8" spans="1:218" ht="12" customHeight="1" x14ac:dyDescent="0.25"/>
    <row r="9" spans="1:218" s="157" customFormat="1" ht="15.75" thickBot="1" x14ac:dyDescent="0.3">
      <c r="A9" s="578" t="s">
        <v>404</v>
      </c>
      <c r="B9" s="579" t="s">
        <v>27</v>
      </c>
      <c r="C9" s="580" t="s">
        <v>37</v>
      </c>
      <c r="D9" s="579" t="s">
        <v>410</v>
      </c>
      <c r="E9" s="581" t="s">
        <v>411</v>
      </c>
      <c r="F9" s="581" t="s">
        <v>668</v>
      </c>
      <c r="G9" s="581" t="s">
        <v>623</v>
      </c>
      <c r="H9" s="581" t="s">
        <v>667</v>
      </c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</row>
    <row r="10" spans="1:218" s="157" customFormat="1" ht="15" customHeight="1" x14ac:dyDescent="0.25">
      <c r="A10" s="371">
        <v>1</v>
      </c>
      <c r="B10" s="584" t="s">
        <v>704</v>
      </c>
      <c r="C10" s="372" t="s">
        <v>903</v>
      </c>
      <c r="D10" s="352" t="s">
        <v>659</v>
      </c>
      <c r="E10" s="461" t="s">
        <v>1112</v>
      </c>
      <c r="F10" s="582" t="s">
        <v>1127</v>
      </c>
      <c r="G10" s="366" t="s">
        <v>492</v>
      </c>
      <c r="H10" s="367">
        <v>25</v>
      </c>
      <c r="I10" s="36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</row>
    <row r="11" spans="1:218" s="157" customFormat="1" ht="15" customHeight="1" x14ac:dyDescent="0.25">
      <c r="A11" s="371">
        <v>2</v>
      </c>
      <c r="B11" s="584" t="s">
        <v>661</v>
      </c>
      <c r="C11" s="372" t="s">
        <v>662</v>
      </c>
      <c r="D11" s="379" t="s">
        <v>620</v>
      </c>
      <c r="E11" s="461" t="s">
        <v>1113</v>
      </c>
      <c r="F11" s="582" t="s">
        <v>1126</v>
      </c>
      <c r="G11" s="729" t="s">
        <v>635</v>
      </c>
      <c r="H11" s="367" t="s">
        <v>620</v>
      </c>
      <c r="I11" s="36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</row>
    <row r="12" spans="1:218" s="157" customFormat="1" ht="15" customHeight="1" x14ac:dyDescent="0.25">
      <c r="A12" s="371">
        <v>3</v>
      </c>
      <c r="B12" s="584" t="s">
        <v>1110</v>
      </c>
      <c r="C12" s="372" t="s">
        <v>1111</v>
      </c>
      <c r="D12" s="400" t="s">
        <v>620</v>
      </c>
      <c r="E12" s="461" t="s">
        <v>1116</v>
      </c>
      <c r="F12" s="582" t="s">
        <v>1128</v>
      </c>
      <c r="G12" s="729" t="s">
        <v>635</v>
      </c>
      <c r="H12" s="367" t="s">
        <v>620</v>
      </c>
      <c r="I12" s="36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</row>
    <row r="13" spans="1:218" s="157" customFormat="1" ht="15" customHeight="1" x14ac:dyDescent="0.25">
      <c r="A13" s="371">
        <v>4</v>
      </c>
      <c r="B13" s="584" t="s">
        <v>690</v>
      </c>
      <c r="C13" s="372" t="s">
        <v>691</v>
      </c>
      <c r="D13" s="381" t="s">
        <v>617</v>
      </c>
      <c r="E13" s="461" t="s">
        <v>1106</v>
      </c>
      <c r="F13" s="582" t="s">
        <v>1129</v>
      </c>
      <c r="G13" s="729" t="s">
        <v>635</v>
      </c>
      <c r="H13" s="367">
        <v>22</v>
      </c>
      <c r="I13" s="36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</row>
    <row r="14" spans="1:218" s="157" customFormat="1" ht="15.75" x14ac:dyDescent="0.25">
      <c r="A14" s="371">
        <v>5</v>
      </c>
      <c r="B14" s="585" t="s">
        <v>754</v>
      </c>
      <c r="C14" s="433" t="s">
        <v>755</v>
      </c>
      <c r="D14" s="400" t="s">
        <v>756</v>
      </c>
      <c r="E14" s="461" t="s">
        <v>1121</v>
      </c>
      <c r="F14" s="582" t="s">
        <v>1125</v>
      </c>
      <c r="G14" s="366" t="s">
        <v>636</v>
      </c>
      <c r="H14" s="367">
        <v>19</v>
      </c>
      <c r="I14" s="36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</row>
    <row r="15" spans="1:218" s="157" customFormat="1" ht="15.75" x14ac:dyDescent="0.25">
      <c r="A15" s="371">
        <v>6</v>
      </c>
      <c r="B15" s="584" t="s">
        <v>920</v>
      </c>
      <c r="C15" s="461" t="s">
        <v>921</v>
      </c>
      <c r="D15" s="352" t="s">
        <v>620</v>
      </c>
      <c r="E15" s="582" t="s">
        <v>1117</v>
      </c>
      <c r="F15" s="205" t="s">
        <v>1130</v>
      </c>
      <c r="G15" s="366" t="s">
        <v>636</v>
      </c>
      <c r="H15" s="583" t="s">
        <v>620</v>
      </c>
      <c r="I15" s="36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</row>
    <row r="16" spans="1:218" s="157" customFormat="1" ht="15.75" customHeight="1" x14ac:dyDescent="0.25">
      <c r="A16" s="371">
        <v>7</v>
      </c>
      <c r="B16" s="586" t="s">
        <v>914</v>
      </c>
      <c r="C16" s="456" t="s">
        <v>915</v>
      </c>
      <c r="D16" s="352" t="s">
        <v>620</v>
      </c>
      <c r="E16" s="453" t="s">
        <v>1114</v>
      </c>
      <c r="F16" s="461" t="s">
        <v>1124</v>
      </c>
      <c r="G16" s="366" t="s">
        <v>636</v>
      </c>
      <c r="H16" s="583" t="s">
        <v>620</v>
      </c>
      <c r="I16" s="36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</row>
    <row r="17" spans="1:218" s="157" customFormat="1" ht="17.25" customHeight="1" x14ac:dyDescent="0.25">
      <c r="A17" s="371">
        <v>8</v>
      </c>
      <c r="B17" s="584" t="s">
        <v>646</v>
      </c>
      <c r="C17" s="205" t="s">
        <v>647</v>
      </c>
      <c r="D17" s="391" t="s">
        <v>613</v>
      </c>
      <c r="E17" s="453" t="s">
        <v>1108</v>
      </c>
      <c r="F17" s="205" t="s">
        <v>726</v>
      </c>
      <c r="G17" s="366" t="s">
        <v>636</v>
      </c>
      <c r="H17" s="367">
        <v>17</v>
      </c>
      <c r="I17" s="36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</row>
    <row r="18" spans="1:218" s="157" customFormat="1" ht="15.75" x14ac:dyDescent="0.25">
      <c r="A18" s="371">
        <v>9</v>
      </c>
      <c r="B18" s="584" t="s">
        <v>929</v>
      </c>
      <c r="C18" s="456" t="s">
        <v>930</v>
      </c>
      <c r="D18" s="386" t="s">
        <v>620</v>
      </c>
      <c r="E18" s="582" t="s">
        <v>1101</v>
      </c>
      <c r="F18" s="366"/>
      <c r="G18" s="366" t="s">
        <v>636</v>
      </c>
      <c r="H18" s="583" t="s">
        <v>620</v>
      </c>
      <c r="I18" s="36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</row>
    <row r="19" spans="1:218" s="157" customFormat="1" ht="15.75" x14ac:dyDescent="0.25">
      <c r="A19" s="371">
        <v>10</v>
      </c>
      <c r="B19" s="584" t="s">
        <v>738</v>
      </c>
      <c r="C19" s="205" t="s">
        <v>1217</v>
      </c>
      <c r="D19" s="386" t="s">
        <v>735</v>
      </c>
      <c r="E19" s="453" t="s">
        <v>1109</v>
      </c>
      <c r="F19" s="366"/>
      <c r="G19" s="366" t="s">
        <v>636</v>
      </c>
      <c r="H19" s="367">
        <v>16</v>
      </c>
      <c r="I19" s="36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</row>
    <row r="20" spans="1:218" s="157" customFormat="1" ht="15.75" x14ac:dyDescent="0.25">
      <c r="A20" s="371">
        <v>11</v>
      </c>
      <c r="B20" s="584" t="s">
        <v>848</v>
      </c>
      <c r="C20" s="370">
        <v>2004</v>
      </c>
      <c r="D20" s="386" t="s">
        <v>841</v>
      </c>
      <c r="E20" s="411" t="s">
        <v>1109</v>
      </c>
      <c r="F20" s="366"/>
      <c r="G20" s="366" t="s">
        <v>636</v>
      </c>
      <c r="H20" s="367">
        <v>15</v>
      </c>
      <c r="I20" s="36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</row>
    <row r="21" spans="1:218" s="157" customFormat="1" ht="15.75" x14ac:dyDescent="0.25">
      <c r="A21" s="371">
        <v>12</v>
      </c>
      <c r="B21" s="584" t="s">
        <v>757</v>
      </c>
      <c r="C21" s="372" t="s">
        <v>758</v>
      </c>
      <c r="D21" s="409" t="s">
        <v>756</v>
      </c>
      <c r="E21" s="453" t="s">
        <v>1115</v>
      </c>
      <c r="F21" s="366"/>
      <c r="G21" s="366" t="s">
        <v>636</v>
      </c>
      <c r="H21" s="367">
        <v>14</v>
      </c>
      <c r="I21" s="36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</row>
    <row r="22" spans="1:218" s="157" customFormat="1" ht="15.75" x14ac:dyDescent="0.25">
      <c r="A22" s="371">
        <v>13</v>
      </c>
      <c r="B22" s="584" t="s">
        <v>1118</v>
      </c>
      <c r="C22" s="205" t="s">
        <v>1219</v>
      </c>
      <c r="D22" s="386" t="s">
        <v>735</v>
      </c>
      <c r="E22" s="582" t="s">
        <v>1119</v>
      </c>
      <c r="F22" s="366"/>
      <c r="G22" s="366" t="s">
        <v>637</v>
      </c>
      <c r="H22" s="367">
        <v>13</v>
      </c>
      <c r="I22" s="36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</row>
    <row r="23" spans="1:218" s="157" customFormat="1" ht="15.75" x14ac:dyDescent="0.25">
      <c r="A23" s="371">
        <v>14</v>
      </c>
      <c r="B23" s="584" t="s">
        <v>1244</v>
      </c>
      <c r="C23" s="170" t="s">
        <v>1245</v>
      </c>
      <c r="D23" s="386" t="s">
        <v>659</v>
      </c>
      <c r="E23" s="453" t="s">
        <v>1103</v>
      </c>
      <c r="F23" s="366"/>
      <c r="G23" s="366" t="s">
        <v>637</v>
      </c>
      <c r="H23" s="367">
        <v>12</v>
      </c>
      <c r="I23" s="36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</row>
    <row r="24" spans="1:218" s="157" customFormat="1" ht="15.75" x14ac:dyDescent="0.25">
      <c r="A24" s="371">
        <v>15</v>
      </c>
      <c r="B24" s="584" t="s">
        <v>794</v>
      </c>
      <c r="C24" s="372" t="s">
        <v>795</v>
      </c>
      <c r="D24" s="386" t="s">
        <v>791</v>
      </c>
      <c r="E24" s="453" t="s">
        <v>1120</v>
      </c>
      <c r="F24" s="366"/>
      <c r="G24" s="366" t="s">
        <v>637</v>
      </c>
      <c r="H24" s="367">
        <v>11</v>
      </c>
      <c r="I24" s="36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</row>
    <row r="25" spans="1:218" s="157" customFormat="1" ht="15" customHeight="1" x14ac:dyDescent="0.25">
      <c r="A25" s="371">
        <v>16</v>
      </c>
      <c r="B25" s="584" t="s">
        <v>906</v>
      </c>
      <c r="C25" s="372" t="s">
        <v>907</v>
      </c>
      <c r="D25" s="386" t="s">
        <v>659</v>
      </c>
      <c r="E25" s="453" t="s">
        <v>1122</v>
      </c>
      <c r="F25" s="457"/>
      <c r="G25" s="729" t="s">
        <v>638</v>
      </c>
      <c r="H25" s="367">
        <v>10</v>
      </c>
      <c r="I25" s="36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</row>
    <row r="26" spans="1:218" s="157" customFormat="1" ht="15.75" x14ac:dyDescent="0.25">
      <c r="A26" s="371">
        <v>17</v>
      </c>
      <c r="B26" s="586" t="s">
        <v>845</v>
      </c>
      <c r="C26" s="456">
        <v>2005</v>
      </c>
      <c r="D26" s="409" t="s">
        <v>843</v>
      </c>
      <c r="E26" s="453" t="s">
        <v>1123</v>
      </c>
      <c r="F26" s="366"/>
      <c r="G26" s="729" t="s">
        <v>638</v>
      </c>
      <c r="H26" s="367">
        <v>9</v>
      </c>
      <c r="I26" s="36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</row>
    <row r="27" spans="1:218" s="157" customFormat="1" ht="15.75" x14ac:dyDescent="0.25">
      <c r="A27" s="371">
        <v>18</v>
      </c>
      <c r="B27" s="584" t="s">
        <v>850</v>
      </c>
      <c r="C27" s="364">
        <v>2003</v>
      </c>
      <c r="D27" s="409" t="s">
        <v>700</v>
      </c>
      <c r="E27" s="453" t="s">
        <v>1107</v>
      </c>
      <c r="F27" s="366"/>
      <c r="G27" s="729" t="s">
        <v>638</v>
      </c>
      <c r="H27" s="367">
        <v>8</v>
      </c>
      <c r="I27" s="36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</row>
    <row r="28" spans="1:218" s="157" customFormat="1" ht="15.75" x14ac:dyDescent="0.25">
      <c r="A28" s="371">
        <v>19</v>
      </c>
      <c r="B28" s="584" t="s">
        <v>873</v>
      </c>
      <c r="C28" s="205">
        <v>2001</v>
      </c>
      <c r="D28" s="179" t="s">
        <v>612</v>
      </c>
      <c r="E28" s="453" t="s">
        <v>1104</v>
      </c>
      <c r="F28" s="366"/>
      <c r="G28" s="729" t="s">
        <v>685</v>
      </c>
      <c r="H28" s="367">
        <v>7</v>
      </c>
      <c r="I28" s="36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</row>
    <row r="29" spans="1:218" s="157" customFormat="1" ht="15.75" x14ac:dyDescent="0.25">
      <c r="A29" s="371">
        <v>20</v>
      </c>
      <c r="B29" s="584" t="s">
        <v>849</v>
      </c>
      <c r="C29" s="461">
        <v>2003</v>
      </c>
      <c r="D29" s="386" t="s">
        <v>700</v>
      </c>
      <c r="E29" s="453" t="s">
        <v>1105</v>
      </c>
      <c r="F29" s="366"/>
      <c r="G29" s="729" t="s">
        <v>685</v>
      </c>
      <c r="H29" s="367">
        <v>6</v>
      </c>
      <c r="I29" s="36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</row>
    <row r="30" spans="1:218" s="157" customFormat="1" ht="15.75" x14ac:dyDescent="0.25">
      <c r="A30" s="371"/>
      <c r="B30" s="586" t="s">
        <v>842</v>
      </c>
      <c r="C30" s="455">
        <v>2006</v>
      </c>
      <c r="D30" s="386" t="s">
        <v>843</v>
      </c>
      <c r="E30" s="453" t="s">
        <v>595</v>
      </c>
      <c r="F30" s="366"/>
      <c r="G30" s="366"/>
      <c r="H30" s="583" t="s">
        <v>620</v>
      </c>
      <c r="I30" s="36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</row>
    <row r="31" spans="1:218" ht="15.75" x14ac:dyDescent="0.25">
      <c r="A31" s="371"/>
      <c r="B31" s="584" t="s">
        <v>1210</v>
      </c>
      <c r="C31" s="461">
        <v>2004</v>
      </c>
      <c r="D31" s="386" t="s">
        <v>843</v>
      </c>
      <c r="E31" s="453" t="s">
        <v>595</v>
      </c>
      <c r="F31" s="366"/>
      <c r="G31" s="370"/>
      <c r="H31" s="583" t="s">
        <v>620</v>
      </c>
      <c r="I31" s="368"/>
    </row>
    <row r="32" spans="1:218" ht="15.75" x14ac:dyDescent="0.25">
      <c r="B32" s="587" t="s">
        <v>844</v>
      </c>
      <c r="C32" s="456">
        <v>2005</v>
      </c>
      <c r="D32" s="447" t="s">
        <v>843</v>
      </c>
      <c r="E32" s="453" t="s">
        <v>595</v>
      </c>
      <c r="F32" s="366"/>
      <c r="G32" s="370"/>
      <c r="H32" s="583" t="s">
        <v>620</v>
      </c>
      <c r="I32" s="368"/>
    </row>
    <row r="33" spans="1:9" ht="15.75" x14ac:dyDescent="0.25">
      <c r="A33" s="312"/>
      <c r="B33" s="388"/>
      <c r="C33" s="389"/>
      <c r="D33" s="379"/>
      <c r="E33" s="366"/>
      <c r="F33" s="366"/>
      <c r="G33" s="370"/>
      <c r="H33" s="371"/>
      <c r="I33" s="368"/>
    </row>
    <row r="34" spans="1:9" x14ac:dyDescent="0.25">
      <c r="B34" s="368"/>
      <c r="C34" s="368"/>
      <c r="D34" s="369"/>
      <c r="E34" s="368"/>
      <c r="F34" s="370"/>
      <c r="G34" s="370"/>
      <c r="H34" s="371"/>
      <c r="I34" s="368"/>
    </row>
  </sheetData>
  <mergeCells count="2">
    <mergeCell ref="B1:F1"/>
    <mergeCell ref="B4:C4"/>
  </mergeCells>
  <phoneticPr fontId="4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I55"/>
  <sheetViews>
    <sheetView zoomScaleSheetLayoutView="1" workbookViewId="0">
      <selection activeCell="M13" sqref="M13"/>
    </sheetView>
  </sheetViews>
  <sheetFormatPr defaultColWidth="11.42578125" defaultRowHeight="15" x14ac:dyDescent="0.25"/>
  <cols>
    <col min="1" max="1" width="7.85546875" style="158" customWidth="1"/>
    <col min="2" max="2" width="9" style="154" customWidth="1"/>
    <col min="3" max="3" width="21.42578125" style="156" customWidth="1"/>
    <col min="4" max="4" width="13.28515625" style="170" customWidth="1"/>
    <col min="5" max="5" width="22.42578125" style="156" customWidth="1"/>
    <col min="6" max="6" width="13.42578125" style="205" customWidth="1"/>
    <col min="7" max="7" width="5.85546875" style="249" customWidth="1"/>
    <col min="8" max="191" width="11.42578125" style="157" customWidth="1"/>
    <col min="192" max="16384" width="11.42578125" style="158"/>
  </cols>
  <sheetData>
    <row r="1" spans="2:191" ht="42" customHeight="1" x14ac:dyDescent="0.3">
      <c r="B1" s="736" t="s">
        <v>606</v>
      </c>
      <c r="C1" s="736"/>
      <c r="D1" s="736"/>
      <c r="E1" s="736"/>
      <c r="F1" s="736"/>
      <c r="G1" s="157"/>
      <c r="GI1" s="158"/>
    </row>
    <row r="2" spans="2:191" ht="10.5" customHeight="1" x14ac:dyDescent="0.3">
      <c r="B2" s="155"/>
      <c r="D2" s="154"/>
      <c r="G2" s="157"/>
      <c r="GI2" s="158"/>
    </row>
    <row r="3" spans="2:191" ht="13.5" customHeight="1" x14ac:dyDescent="0.3">
      <c r="B3" s="155"/>
      <c r="D3" s="154"/>
      <c r="G3" s="157"/>
      <c r="GI3" s="158"/>
    </row>
    <row r="4" spans="2:191" ht="15.75" x14ac:dyDescent="0.25">
      <c r="B4" s="734">
        <v>43216</v>
      </c>
      <c r="C4" s="734"/>
      <c r="D4" s="159" t="s">
        <v>605</v>
      </c>
      <c r="E4" s="157"/>
      <c r="G4" s="157"/>
      <c r="GI4" s="158"/>
    </row>
    <row r="5" spans="2:191" x14ac:dyDescent="0.25">
      <c r="C5" s="157"/>
      <c r="D5" s="154"/>
    </row>
    <row r="6" spans="2:191" ht="18.75" customHeight="1" x14ac:dyDescent="0.3">
      <c r="C6" s="155" t="s">
        <v>607</v>
      </c>
      <c r="D6" s="154"/>
    </row>
    <row r="7" spans="2:191" ht="12" customHeight="1" x14ac:dyDescent="0.3">
      <c r="C7" s="155"/>
      <c r="D7" s="154"/>
    </row>
    <row r="8" spans="2:191" ht="17.25" customHeight="1" x14ac:dyDescent="0.3">
      <c r="C8" s="155" t="s">
        <v>572</v>
      </c>
      <c r="D8" s="737"/>
      <c r="E8" s="737"/>
    </row>
    <row r="9" spans="2:191" ht="15.75" customHeight="1" x14ac:dyDescent="0.25">
      <c r="B9" s="165"/>
      <c r="D9" s="737"/>
      <c r="E9" s="737"/>
    </row>
    <row r="10" spans="2:191" ht="15.75" thickBot="1" x14ac:dyDescent="0.3">
      <c r="B10" s="160" t="s">
        <v>407</v>
      </c>
      <c r="C10" s="161" t="s">
        <v>27</v>
      </c>
      <c r="D10" s="162" t="s">
        <v>37</v>
      </c>
      <c r="E10" s="166" t="s">
        <v>410</v>
      </c>
      <c r="F10" s="242" t="s">
        <v>411</v>
      </c>
    </row>
    <row r="11" spans="2:191" ht="15.75" thickTop="1" x14ac:dyDescent="0.25">
      <c r="B11" s="167">
        <v>1</v>
      </c>
      <c r="C11" s="591" t="s">
        <v>1131</v>
      </c>
      <c r="D11" s="168" t="s">
        <v>1132</v>
      </c>
      <c r="E11" s="490" t="s">
        <v>735</v>
      </c>
      <c r="F11" s="462" t="s">
        <v>1133</v>
      </c>
      <c r="G11" s="157"/>
      <c r="GI11" s="158"/>
    </row>
    <row r="12" spans="2:191" x14ac:dyDescent="0.25">
      <c r="B12" s="169">
        <v>2</v>
      </c>
      <c r="C12" s="591" t="s">
        <v>1134</v>
      </c>
      <c r="D12" s="343" t="s">
        <v>1135</v>
      </c>
      <c r="E12" s="588" t="s">
        <v>1140</v>
      </c>
      <c r="F12" s="460" t="s">
        <v>595</v>
      </c>
      <c r="G12" s="157"/>
      <c r="GI12" s="158"/>
    </row>
    <row r="13" spans="2:191" ht="15.75" x14ac:dyDescent="0.25">
      <c r="B13" s="169">
        <v>3</v>
      </c>
      <c r="C13" s="592" t="s">
        <v>771</v>
      </c>
      <c r="D13" s="343" t="s">
        <v>772</v>
      </c>
      <c r="E13" s="589" t="s">
        <v>659</v>
      </c>
      <c r="F13" s="460" t="s">
        <v>1136</v>
      </c>
      <c r="G13" s="157"/>
      <c r="GI13" s="158"/>
    </row>
    <row r="14" spans="2:191" x14ac:dyDescent="0.25">
      <c r="B14" s="169">
        <v>4</v>
      </c>
      <c r="C14" s="593" t="s">
        <v>784</v>
      </c>
      <c r="D14" s="346" t="s">
        <v>785</v>
      </c>
      <c r="E14" s="420" t="s">
        <v>786</v>
      </c>
      <c r="F14" s="460" t="s">
        <v>1137</v>
      </c>
      <c r="G14" s="157"/>
      <c r="GI14" s="158"/>
    </row>
    <row r="15" spans="2:191" ht="15.75" x14ac:dyDescent="0.25">
      <c r="B15" s="169">
        <v>5</v>
      </c>
      <c r="C15" s="592" t="s">
        <v>1138</v>
      </c>
      <c r="D15" s="343" t="s">
        <v>1139</v>
      </c>
      <c r="E15" s="588" t="s">
        <v>1140</v>
      </c>
      <c r="F15" s="460" t="s">
        <v>595</v>
      </c>
      <c r="G15" s="157"/>
      <c r="GI15" s="158"/>
    </row>
    <row r="16" spans="2:191" ht="15.75" x14ac:dyDescent="0.25">
      <c r="B16" s="169">
        <v>6</v>
      </c>
      <c r="C16" s="575" t="s">
        <v>925</v>
      </c>
      <c r="D16" s="346" t="s">
        <v>926</v>
      </c>
      <c r="E16" s="589" t="s">
        <v>620</v>
      </c>
      <c r="F16" s="460" t="s">
        <v>1143</v>
      </c>
      <c r="G16" s="157"/>
      <c r="GI16" s="158"/>
    </row>
    <row r="17" spans="2:191" x14ac:dyDescent="0.25">
      <c r="B17" s="169">
        <v>7</v>
      </c>
      <c r="C17" s="594" t="s">
        <v>1141</v>
      </c>
      <c r="D17" s="341" t="s">
        <v>1142</v>
      </c>
      <c r="E17" s="577" t="s">
        <v>735</v>
      </c>
      <c r="F17" s="460" t="s">
        <v>1144</v>
      </c>
      <c r="G17" s="157"/>
      <c r="GI17" s="158"/>
    </row>
    <row r="18" spans="2:191" ht="15.75" x14ac:dyDescent="0.25">
      <c r="B18" s="169">
        <v>8</v>
      </c>
      <c r="C18" s="592" t="s">
        <v>933</v>
      </c>
      <c r="D18" s="343" t="s">
        <v>934</v>
      </c>
      <c r="E18" s="590" t="s">
        <v>620</v>
      </c>
      <c r="F18" s="460" t="s">
        <v>1145</v>
      </c>
      <c r="G18" s="157"/>
      <c r="GI18" s="158"/>
    </row>
    <row r="19" spans="2:191" x14ac:dyDescent="0.25">
      <c r="F19" s="461"/>
    </row>
    <row r="20" spans="2:191" ht="17.25" customHeight="1" x14ac:dyDescent="0.3">
      <c r="C20" s="155" t="s">
        <v>573</v>
      </c>
      <c r="D20" s="154"/>
      <c r="F20" s="461"/>
    </row>
    <row r="21" spans="2:191" ht="15.75" customHeight="1" x14ac:dyDescent="0.25">
      <c r="B21" s="165"/>
      <c r="D21" s="154"/>
      <c r="F21" s="461"/>
    </row>
    <row r="22" spans="2:191" ht="15.75" thickBot="1" x14ac:dyDescent="0.3">
      <c r="B22" s="160" t="s">
        <v>407</v>
      </c>
      <c r="C22" s="161" t="s">
        <v>27</v>
      </c>
      <c r="D22" s="162" t="s">
        <v>37</v>
      </c>
      <c r="E22" s="161" t="s">
        <v>410</v>
      </c>
      <c r="F22" s="465" t="s">
        <v>411</v>
      </c>
    </row>
    <row r="23" spans="2:191" ht="16.5" thickTop="1" x14ac:dyDescent="0.25">
      <c r="B23" s="167">
        <v>1</v>
      </c>
      <c r="C23" s="567" t="s">
        <v>711</v>
      </c>
      <c r="D23" s="355" t="s">
        <v>712</v>
      </c>
      <c r="E23" s="351" t="s">
        <v>805</v>
      </c>
      <c r="F23" s="460" t="s">
        <v>595</v>
      </c>
      <c r="G23" s="157"/>
      <c r="GI23" s="158"/>
    </row>
    <row r="24" spans="2:191" ht="15.75" x14ac:dyDescent="0.25">
      <c r="B24" s="169">
        <v>2</v>
      </c>
      <c r="C24" s="595" t="s">
        <v>697</v>
      </c>
      <c r="D24" s="384" t="s">
        <v>698</v>
      </c>
      <c r="E24" s="347" t="s">
        <v>699</v>
      </c>
      <c r="F24" s="462" t="s">
        <v>1146</v>
      </c>
      <c r="G24" s="157"/>
      <c r="GI24" s="158"/>
    </row>
    <row r="25" spans="2:191" ht="15.75" x14ac:dyDescent="0.25">
      <c r="B25" s="169">
        <v>3</v>
      </c>
      <c r="C25" s="576" t="s">
        <v>910</v>
      </c>
      <c r="D25" s="429" t="s">
        <v>911</v>
      </c>
      <c r="E25" s="485" t="s">
        <v>659</v>
      </c>
      <c r="F25" s="460" t="s">
        <v>595</v>
      </c>
      <c r="G25" s="157"/>
      <c r="GI25" s="158"/>
    </row>
    <row r="26" spans="2:191" ht="15.75" x14ac:dyDescent="0.25">
      <c r="B26" s="169">
        <v>4</v>
      </c>
      <c r="C26" s="551" t="s">
        <v>803</v>
      </c>
      <c r="D26" s="341" t="s">
        <v>804</v>
      </c>
      <c r="E26" s="351" t="s">
        <v>786</v>
      </c>
      <c r="F26" s="460" t="s">
        <v>595</v>
      </c>
      <c r="G26" s="157"/>
      <c r="GI26" s="158"/>
    </row>
    <row r="27" spans="2:191" ht="15.75" x14ac:dyDescent="0.25">
      <c r="B27" s="311">
        <v>5</v>
      </c>
      <c r="C27" s="592" t="s">
        <v>624</v>
      </c>
      <c r="D27" s="467">
        <v>1999</v>
      </c>
      <c r="E27" s="344" t="s">
        <v>612</v>
      </c>
      <c r="F27" s="460" t="s">
        <v>1147</v>
      </c>
      <c r="G27" s="157"/>
      <c r="GI27" s="158"/>
    </row>
    <row r="28" spans="2:191" ht="15.75" x14ac:dyDescent="0.25">
      <c r="B28" s="311">
        <v>6</v>
      </c>
      <c r="C28" s="592" t="s">
        <v>912</v>
      </c>
      <c r="D28" s="343" t="s">
        <v>913</v>
      </c>
      <c r="E28" s="351" t="s">
        <v>620</v>
      </c>
      <c r="F28" s="460" t="s">
        <v>727</v>
      </c>
      <c r="G28" s="157"/>
      <c r="GI28" s="158"/>
    </row>
    <row r="29" spans="2:191" x14ac:dyDescent="0.25">
      <c r="B29" s="169">
        <v>7</v>
      </c>
      <c r="C29" s="593" t="s">
        <v>1148</v>
      </c>
      <c r="D29" s="346" t="s">
        <v>1149</v>
      </c>
      <c r="E29" s="588" t="s">
        <v>1140</v>
      </c>
      <c r="F29" s="460" t="s">
        <v>595</v>
      </c>
      <c r="G29" s="157"/>
      <c r="GI29" s="158"/>
    </row>
    <row r="30" spans="2:191" ht="15.75" x14ac:dyDescent="0.25">
      <c r="B30" s="169">
        <v>8</v>
      </c>
      <c r="C30" s="575" t="s">
        <v>1151</v>
      </c>
      <c r="D30" s="346" t="s">
        <v>927</v>
      </c>
      <c r="E30" s="344" t="s">
        <v>620</v>
      </c>
      <c r="F30" s="460" t="s">
        <v>1150</v>
      </c>
      <c r="G30" s="157"/>
      <c r="GI30" s="158"/>
    </row>
    <row r="31" spans="2:191" x14ac:dyDescent="0.25">
      <c r="F31" s="461"/>
    </row>
    <row r="32" spans="2:191" ht="17.25" customHeight="1" x14ac:dyDescent="0.3">
      <c r="C32" s="155" t="s">
        <v>574</v>
      </c>
      <c r="D32" s="154"/>
      <c r="F32" s="461"/>
    </row>
    <row r="33" spans="2:191" ht="15.75" customHeight="1" x14ac:dyDescent="0.25">
      <c r="B33" s="165"/>
      <c r="D33" s="154"/>
      <c r="F33" s="461"/>
    </row>
    <row r="34" spans="2:191" ht="15.75" thickBot="1" x14ac:dyDescent="0.3">
      <c r="B34" s="160" t="s">
        <v>407</v>
      </c>
      <c r="C34" s="161" t="s">
        <v>27</v>
      </c>
      <c r="D34" s="162" t="s">
        <v>37</v>
      </c>
      <c r="E34" s="161" t="s">
        <v>410</v>
      </c>
      <c r="F34" s="463" t="s">
        <v>411</v>
      </c>
    </row>
    <row r="35" spans="2:191" ht="16.5" thickTop="1" x14ac:dyDescent="0.25">
      <c r="B35" s="167">
        <v>1</v>
      </c>
      <c r="C35" s="575" t="s">
        <v>692</v>
      </c>
      <c r="D35" s="357" t="s">
        <v>693</v>
      </c>
      <c r="E35" s="328" t="s">
        <v>617</v>
      </c>
      <c r="F35" s="462" t="s">
        <v>1152</v>
      </c>
      <c r="G35" s="157"/>
      <c r="GI35" s="158"/>
    </row>
    <row r="36" spans="2:191" ht="15.75" x14ac:dyDescent="0.25">
      <c r="B36" s="169">
        <v>2</v>
      </c>
      <c r="C36" s="567" t="s">
        <v>694</v>
      </c>
      <c r="D36" s="355" t="s">
        <v>695</v>
      </c>
      <c r="E36" s="356" t="s">
        <v>659</v>
      </c>
      <c r="F36" s="460" t="s">
        <v>1153</v>
      </c>
      <c r="G36" s="157"/>
      <c r="GI36" s="158"/>
    </row>
    <row r="37" spans="2:191" ht="15.75" x14ac:dyDescent="0.25">
      <c r="B37" s="169">
        <v>3</v>
      </c>
      <c r="C37" s="575" t="s">
        <v>875</v>
      </c>
      <c r="D37" s="330">
        <v>2002</v>
      </c>
      <c r="E37" s="331" t="s">
        <v>612</v>
      </c>
      <c r="F37" s="460" t="s">
        <v>1127</v>
      </c>
      <c r="G37" s="157"/>
      <c r="GI37" s="158"/>
    </row>
    <row r="38" spans="2:191" x14ac:dyDescent="0.25">
      <c r="B38" s="169">
        <v>4</v>
      </c>
      <c r="C38" s="593" t="s">
        <v>713</v>
      </c>
      <c r="D38" s="430" t="s">
        <v>714</v>
      </c>
      <c r="E38" s="431" t="s">
        <v>699</v>
      </c>
      <c r="F38" s="460" t="s">
        <v>1154</v>
      </c>
      <c r="G38" s="157"/>
      <c r="GI38" s="158"/>
    </row>
    <row r="39" spans="2:191" ht="15.75" x14ac:dyDescent="0.25">
      <c r="B39" s="311">
        <v>5</v>
      </c>
      <c r="C39" s="554" t="s">
        <v>1155</v>
      </c>
      <c r="D39" s="423" t="s">
        <v>1156</v>
      </c>
      <c r="E39" s="588" t="s">
        <v>1140</v>
      </c>
      <c r="F39" s="460" t="s">
        <v>1157</v>
      </c>
      <c r="G39" s="157"/>
      <c r="GI39" s="158"/>
    </row>
    <row r="40" spans="2:191" x14ac:dyDescent="0.25">
      <c r="B40" s="311">
        <v>6</v>
      </c>
      <c r="C40" s="596" t="s">
        <v>769</v>
      </c>
      <c r="D40" s="340" t="s">
        <v>770</v>
      </c>
      <c r="E40" s="356" t="s">
        <v>659</v>
      </c>
      <c r="F40" s="460" t="s">
        <v>595</v>
      </c>
      <c r="G40" s="157"/>
      <c r="GI40" s="158"/>
    </row>
    <row r="41" spans="2:191" ht="15.75" x14ac:dyDescent="0.25">
      <c r="B41" s="169">
        <v>7</v>
      </c>
      <c r="C41" s="551" t="s">
        <v>931</v>
      </c>
      <c r="D41" s="341" t="s">
        <v>932</v>
      </c>
      <c r="E41" s="347" t="s">
        <v>620</v>
      </c>
      <c r="F41" s="464" t="s">
        <v>595</v>
      </c>
      <c r="G41" s="157"/>
      <c r="GI41" s="158"/>
    </row>
    <row r="42" spans="2:191" ht="15.75" x14ac:dyDescent="0.25">
      <c r="B42" s="311">
        <v>8</v>
      </c>
      <c r="C42" s="484"/>
      <c r="D42" s="341"/>
      <c r="E42" s="420"/>
      <c r="F42" s="466"/>
      <c r="G42" s="157"/>
      <c r="GI42" s="158"/>
    </row>
    <row r="43" spans="2:191" x14ac:dyDescent="0.25">
      <c r="C43" s="363"/>
      <c r="D43" s="364"/>
      <c r="E43" s="363"/>
      <c r="F43" s="461"/>
      <c r="G43" s="157"/>
      <c r="GI43" s="158"/>
    </row>
    <row r="44" spans="2:191" x14ac:dyDescent="0.25">
      <c r="C44" s="458"/>
      <c r="D44" s="459"/>
      <c r="E44" s="179"/>
      <c r="F44" s="461"/>
    </row>
    <row r="45" spans="2:191" ht="20.25" customHeight="1" x14ac:dyDescent="0.3">
      <c r="C45" s="155" t="s">
        <v>296</v>
      </c>
      <c r="D45" s="737"/>
      <c r="E45" s="737"/>
      <c r="F45" s="461"/>
      <c r="G45" s="157"/>
      <c r="GF45" s="158"/>
      <c r="GG45" s="158"/>
      <c r="GH45" s="158"/>
      <c r="GI45" s="158"/>
    </row>
    <row r="46" spans="2:191" x14ac:dyDescent="0.25">
      <c r="B46" s="165"/>
      <c r="D46" s="737"/>
      <c r="E46" s="737"/>
      <c r="F46" s="461"/>
      <c r="G46" s="157"/>
      <c r="GF46" s="158"/>
      <c r="GG46" s="158"/>
      <c r="GH46" s="158"/>
      <c r="GI46" s="158"/>
    </row>
    <row r="47" spans="2:191" ht="15.75" thickBot="1" x14ac:dyDescent="0.3">
      <c r="B47" s="160" t="s">
        <v>407</v>
      </c>
      <c r="C47" s="161" t="s">
        <v>27</v>
      </c>
      <c r="D47" s="162" t="s">
        <v>37</v>
      </c>
      <c r="E47" s="161" t="s">
        <v>410</v>
      </c>
      <c r="F47" s="244" t="s">
        <v>669</v>
      </c>
      <c r="G47" s="157"/>
      <c r="GF47" s="158"/>
      <c r="GG47" s="158"/>
      <c r="GH47" s="158"/>
      <c r="GI47" s="158"/>
    </row>
    <row r="48" spans="2:191" ht="15.75" thickTop="1" x14ac:dyDescent="0.25">
      <c r="B48" s="382">
        <v>1</v>
      </c>
      <c r="C48" s="594" t="s">
        <v>1141</v>
      </c>
      <c r="D48" s="341" t="s">
        <v>1142</v>
      </c>
      <c r="E48" s="577" t="s">
        <v>735</v>
      </c>
      <c r="F48" s="200" t="s">
        <v>1158</v>
      </c>
      <c r="G48" s="157"/>
      <c r="GF48" s="158"/>
      <c r="GG48" s="158"/>
      <c r="GH48" s="158"/>
      <c r="GI48" s="158"/>
    </row>
    <row r="49" spans="2:191" ht="15.75" x14ac:dyDescent="0.25">
      <c r="B49" s="311">
        <v>2</v>
      </c>
      <c r="C49" s="575" t="s">
        <v>692</v>
      </c>
      <c r="D49" s="357" t="s">
        <v>693</v>
      </c>
      <c r="E49" s="328" t="s">
        <v>617</v>
      </c>
      <c r="F49" s="203" t="s">
        <v>1163</v>
      </c>
      <c r="G49" s="157"/>
      <c r="GF49" s="158"/>
      <c r="GG49" s="158"/>
      <c r="GH49" s="158"/>
      <c r="GI49" s="158"/>
    </row>
    <row r="50" spans="2:191" ht="15.75" x14ac:dyDescent="0.25">
      <c r="B50" s="311">
        <v>3</v>
      </c>
      <c r="C50" s="575" t="s">
        <v>875</v>
      </c>
      <c r="D50" s="330">
        <v>2002</v>
      </c>
      <c r="E50" s="331" t="s">
        <v>612</v>
      </c>
      <c r="F50" s="203" t="s">
        <v>1162</v>
      </c>
      <c r="G50" s="157"/>
      <c r="GF50" s="158"/>
      <c r="GG50" s="158"/>
      <c r="GH50" s="158"/>
      <c r="GI50" s="158"/>
    </row>
    <row r="51" spans="2:191" ht="15.75" x14ac:dyDescent="0.25">
      <c r="B51" s="311">
        <v>4</v>
      </c>
      <c r="C51" s="592" t="s">
        <v>624</v>
      </c>
      <c r="D51" s="467">
        <v>1999</v>
      </c>
      <c r="E51" s="344" t="s">
        <v>612</v>
      </c>
      <c r="F51" s="203" t="s">
        <v>1159</v>
      </c>
      <c r="G51" s="157"/>
      <c r="GF51" s="158"/>
      <c r="GG51" s="158"/>
      <c r="GH51" s="158"/>
      <c r="GI51" s="158"/>
    </row>
    <row r="52" spans="2:191" ht="15.75" x14ac:dyDescent="0.25">
      <c r="B52" s="383">
        <v>5</v>
      </c>
      <c r="C52" s="567" t="s">
        <v>694</v>
      </c>
      <c r="D52" s="355" t="s">
        <v>695</v>
      </c>
      <c r="E52" s="356" t="s">
        <v>659</v>
      </c>
      <c r="F52" s="203" t="s">
        <v>1160</v>
      </c>
      <c r="G52" s="157"/>
      <c r="GF52" s="158"/>
      <c r="GG52" s="158"/>
      <c r="GH52" s="158"/>
      <c r="GI52" s="158"/>
    </row>
    <row r="53" spans="2:191" ht="17.25" customHeight="1" x14ac:dyDescent="0.25">
      <c r="B53" s="311">
        <v>6</v>
      </c>
      <c r="C53" s="595" t="s">
        <v>697</v>
      </c>
      <c r="D53" s="384" t="s">
        <v>698</v>
      </c>
      <c r="E53" s="347" t="s">
        <v>699</v>
      </c>
      <c r="F53" s="203" t="s">
        <v>1161</v>
      </c>
      <c r="G53" s="157"/>
      <c r="GF53" s="158"/>
      <c r="GG53" s="158"/>
      <c r="GH53" s="158"/>
      <c r="GI53" s="158"/>
    </row>
    <row r="54" spans="2:191" ht="15.75" x14ac:dyDescent="0.25">
      <c r="B54" s="311">
        <v>7</v>
      </c>
      <c r="C54" s="554" t="s">
        <v>1155</v>
      </c>
      <c r="D54" s="423" t="s">
        <v>1156</v>
      </c>
      <c r="E54" s="588" t="s">
        <v>1140</v>
      </c>
      <c r="F54" s="200" t="s">
        <v>945</v>
      </c>
      <c r="G54" s="157"/>
      <c r="GF54" s="158"/>
      <c r="GG54" s="158"/>
      <c r="GH54" s="158"/>
      <c r="GI54" s="158"/>
    </row>
    <row r="55" spans="2:191" ht="15.75" x14ac:dyDescent="0.25">
      <c r="B55" s="311">
        <v>8</v>
      </c>
      <c r="C55" s="592" t="s">
        <v>771</v>
      </c>
      <c r="D55" s="343" t="s">
        <v>772</v>
      </c>
      <c r="E55" s="589" t="s">
        <v>659</v>
      </c>
      <c r="F55" s="200" t="s">
        <v>1117</v>
      </c>
      <c r="G55" s="157"/>
      <c r="GF55" s="158"/>
      <c r="GG55" s="158"/>
      <c r="GH55" s="158"/>
      <c r="GI55" s="158"/>
    </row>
  </sheetData>
  <mergeCells count="6">
    <mergeCell ref="B1:F1"/>
    <mergeCell ref="B4:C4"/>
    <mergeCell ref="D8:E8"/>
    <mergeCell ref="D45:E45"/>
    <mergeCell ref="D46:E46"/>
    <mergeCell ref="D9:E9"/>
  </mergeCells>
  <phoneticPr fontId="13" type="noConversion"/>
  <pageMargins left="0.59055118110236227" right="0" top="0" bottom="0" header="0" footer="0"/>
  <pageSetup paperSize="9" scale="95"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55</v>
      </c>
      <c r="B2" s="34"/>
      <c r="C2" s="34"/>
      <c r="D2" s="34"/>
      <c r="E2" s="740">
        <f>IF(ISBLANK(A3)," ",VLOOKUP(A3,diena,2))</f>
        <v>40635</v>
      </c>
      <c r="F2" s="740"/>
      <c r="G2" s="740"/>
      <c r="H2" s="740"/>
      <c r="I2" s="41" t="str">
        <f>nbox!$E$1</f>
        <v>Klaipėda, Lengvosios atletikos maniežas</v>
      </c>
      <c r="J2" s="11"/>
      <c r="U2" s="10">
        <v>3</v>
      </c>
      <c r="V2" s="740">
        <f>E2</f>
        <v>40635</v>
      </c>
      <c r="W2" s="740"/>
      <c r="X2" s="740"/>
      <c r="Y2" s="740"/>
      <c r="Z2" s="74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740">
        <f>E2</f>
        <v>40635</v>
      </c>
      <c r="AO2" s="740"/>
      <c r="AP2" s="740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str">
        <f>IF(ISBLANK(A2)," ",VLOOKUP(G5,rngt,2,FALSE))</f>
        <v>200m bėgimas mergaitėms</v>
      </c>
      <c r="I4" s="10"/>
      <c r="U4" s="10">
        <v>2</v>
      </c>
      <c r="V4" s="33"/>
      <c r="W4" s="33"/>
      <c r="X4" s="10"/>
      <c r="Y4" s="10"/>
      <c r="Z4" s="3" t="str">
        <f>H4</f>
        <v>200m bėgimas mergaitėms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str">
        <f>H4</f>
        <v>200m bėgimas mergaitėms</v>
      </c>
    </row>
    <row r="5" spans="1:57" ht="13.5" customHeight="1" x14ac:dyDescent="0.3">
      <c r="A5" s="29">
        <f>IF(ISBLANK(A1)," ",VLOOKUP(A1,time,2,FALSE))</f>
        <v>2.0833333333333298E-3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str">
        <f>IF(ISBLANK(A6)," ",VLOOKUP(A6,beg,2,FALSE))</f>
        <v xml:space="preserve">1 bėgimas iš </v>
      </c>
      <c r="H6" s="3" t="str">
        <f>IF(ISBLANK(A6)," ",CONCATENATE(G6," ",$A$4))</f>
        <v>1 bėgimas iš  4</v>
      </c>
      <c r="I6" s="738"/>
      <c r="J6" s="738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str">
        <f>IF(ISBLANK(V6)," ",VLOOKUP(V6,beg,2,FALSE))</f>
        <v>Finalas</v>
      </c>
      <c r="AA6" s="738">
        <f>I6</f>
        <v>0</v>
      </c>
      <c r="AB6" s="738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str">
        <f>VLOOKUP(AM4,beg,2,FALSE)</f>
        <v>REZULTATAI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#REF!</v>
      </c>
      <c r="G7" s="11" t="str">
        <f>nbox!$D$3</f>
        <v>in_</v>
      </c>
      <c r="I7" s="738"/>
      <c r="J7" s="738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#REF!</v>
      </c>
      <c r="Y7" s="10"/>
      <c r="Z7" s="13"/>
      <c r="AA7" s="738">
        <f>I7</f>
        <v>0</v>
      </c>
      <c r="AB7" s="738"/>
      <c r="AC7" s="46">
        <f>K7</f>
        <v>0</v>
      </c>
      <c r="AD7" s="10"/>
      <c r="AE7" s="10"/>
      <c r="AF7" s="10"/>
      <c r="AG7" s="10"/>
      <c r="AH7" s="10"/>
      <c r="AI7" s="10"/>
      <c r="AJ7" s="10"/>
      <c r="AR7" s="739">
        <f>I7</f>
        <v>0</v>
      </c>
      <c r="AS7" s="739"/>
      <c r="AT7" s="739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#REF!</v>
      </c>
      <c r="AF9" s="38" t="e">
        <f>IF(ISBLANK(V9)," ",VLOOKUP(X9,rzsdfam,12,FALSE))</f>
        <v>#REF!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#REF!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#REF!</v>
      </c>
      <c r="AF10" s="38" t="e">
        <f>IF(ISBLANK(V10)," ",VLOOKUP(X10,rzsdfam,12,FALSE))</f>
        <v>#REF!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#REF!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>
        <f t="shared" ref="BC10:BC19" si="11">VLOOKUP(BB10,kvli,2,FALSE)</f>
        <v>0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#REF!</v>
      </c>
      <c r="AF11" s="38" t="e">
        <f>IF(ISBLANK(V11)," ",VLOOKUP(X11,rzsdfam,12,FALSE))</f>
        <v>#REF!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#REF!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>
        <f t="shared" si="11"/>
        <v>0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#REF!</v>
      </c>
      <c r="AF12" s="38" t="e">
        <f>IF(ISBLANK(V12)," ",VLOOKUP(X12,rzsdfam,12,FALSE))</f>
        <v>#REF!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#REF!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>
        <f t="shared" si="11"/>
        <v>24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#REF!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>
        <f t="shared" si="11"/>
        <v>25.96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str">
        <f>IF(ISBLANK(A14)," ",VLOOKUP(A14,beg,2,FALSE))</f>
        <v xml:space="preserve">2 bėgimas iš </v>
      </c>
      <c r="H14" s="3" t="str">
        <f>IF(ISBLANK(A14)," ",CONCATENATE(G14," ",$A$4))</f>
        <v>2 bėgimas iš  4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#REF!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>
        <f t="shared" si="11"/>
        <v>27.36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#REF!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#REF!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>
        <f t="shared" si="11"/>
        <v>29.25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#REF!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>
        <f t="shared" si="11"/>
        <v>31.75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#REF!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>
        <f t="shared" si="11"/>
        <v>33.75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#REF!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>
        <f t="shared" si="11"/>
        <v>35.450000000000003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#REF!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>
        <f t="shared" si="11"/>
        <v>36.75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#REF!</v>
      </c>
      <c r="AY20" s="10" t="e">
        <f t="shared" si="8"/>
        <v>#N/A</v>
      </c>
      <c r="BA20" s="13" t="e">
        <f t="shared" si="9"/>
        <v>#N/A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str">
        <f>IF(ISBLANK(A22)," ",VLOOKUP(A22,beg,2,FALSE))</f>
        <v xml:space="preserve">3 bėgimas iš </v>
      </c>
      <c r="H22" s="3" t="str">
        <f>IF(ISBLANK(A22)," ",CONCATENATE(G22," ",$A$4))</f>
        <v>3 bėgimas iš  4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#REF!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str">
        <f>IF(ISBLANK(A30)," ",VLOOKUP(A30,beg,2,FALSE))</f>
        <v xml:space="preserve">4 bėgimas iš </v>
      </c>
      <c r="H30" s="3" t="str">
        <f>IF(ISBLANK(A30)," ",CONCATENATE(G30," ",$A$4))</f>
        <v>4 bėgimas iš  4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#REF!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str">
        <f>IF(ISBLANK(A38)," ",VLOOKUP(A38,beg,2,FALSE))</f>
        <v xml:space="preserve">5 bėgimas iš </v>
      </c>
      <c r="H38" s="3" t="str">
        <f>IF(ISBLANK(A38)," ",CONCATENATE(G38," ",$A$4))</f>
        <v>5 bėgimas iš  4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#REF!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str">
        <f>IF(ISBLANK(A46)," ",VLOOKUP(A46,beg,2,FALSE))</f>
        <v xml:space="preserve">6 bėgimas iš </v>
      </c>
      <c r="H46" s="3" t="str">
        <f>IF(ISBLANK(A46)," ",CONCATENATE(G46," ",$A$4))</f>
        <v>6 bėgimas iš  4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#REF!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str">
        <f>IF(ISBLANK(A54)," ",VLOOKUP(A54,beg,2,FALSE))</f>
        <v xml:space="preserve">7 bėgimas iš </v>
      </c>
      <c r="H54" s="3" t="str">
        <f>IF(ISBLANK(A54)," ",CONCATENATE(G54," ",$A$4))</f>
        <v>7 bėgimas iš  4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#REF!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str">
        <f>IF(ISBLANK(A62)," ",VLOOKUP(A62,beg,2,FALSE))</f>
        <v xml:space="preserve">8 bėgimas iš </v>
      </c>
      <c r="H62" s="3" t="str">
        <f>IF(ISBLANK(A62)," ",CONCATENATE(G62," ",$A$4))</f>
        <v>8 bėgimas iš  4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#REF!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45</vt:i4>
      </vt:variant>
    </vt:vector>
  </HeadingPairs>
  <TitlesOfParts>
    <vt:vector size="75" baseType="lpstr">
      <vt:lpstr>id</vt:lpstr>
      <vt:lpstr>nbox</vt:lpstr>
      <vt:lpstr>Titulinis</vt:lpstr>
      <vt:lpstr>komandiniai</vt:lpstr>
      <vt:lpstr>100m M</vt:lpstr>
      <vt:lpstr>TITUL</vt:lpstr>
      <vt:lpstr>100m M suv</vt:lpstr>
      <vt:lpstr>100 V</vt:lpstr>
      <vt:lpstr>200m M</vt:lpstr>
      <vt:lpstr>200m V</vt:lpstr>
      <vt:lpstr>100m V suv</vt:lpstr>
      <vt:lpstr>400m M</vt:lpstr>
      <vt:lpstr>400m M suv</vt:lpstr>
      <vt:lpstr>400m V</vt:lpstr>
      <vt:lpstr>400m V suv</vt:lpstr>
      <vt:lpstr>1000m M</vt:lpstr>
      <vt:lpstr>startas</vt:lpstr>
      <vt:lpstr>1000 V</vt:lpstr>
      <vt:lpstr>4x100 M</vt:lpstr>
      <vt:lpstr>4x100 V</vt:lpstr>
      <vt:lpstr>rut M V</vt:lpstr>
      <vt:lpstr>60m fab M</vt:lpstr>
      <vt:lpstr>60m fab V</vt:lpstr>
      <vt:lpstr>Kartis M</vt:lpstr>
      <vt:lpstr>Rut V(6kg)</vt:lpstr>
      <vt:lpstr>tolis M V</vt:lpstr>
      <vt:lpstr>kv</vt:lpstr>
      <vt:lpstr>rek</vt:lpstr>
      <vt:lpstr>teisėjai</vt:lpstr>
      <vt:lpstr>aukštis M V</vt:lpstr>
      <vt:lpstr>beg</vt:lpstr>
      <vt:lpstr>dal</vt:lpstr>
      <vt:lpstr>diena</vt:lpstr>
      <vt:lpstr>gend</vt:lpstr>
      <vt:lpstr>id</vt:lpstr>
      <vt:lpstr>'Rut V(6kg)'!kv_band</vt:lpstr>
      <vt:lpstr>kvli</vt:lpstr>
      <vt:lpstr>kvlt</vt:lpstr>
      <vt:lpstr>kvo</vt:lpstr>
      <vt:lpstr>min</vt:lpstr>
      <vt:lpstr>'1000m M'!Print_Area</vt:lpstr>
      <vt:lpstr>'100m M'!Print_Area</vt:lpstr>
      <vt:lpstr>'200m M'!Print_Area</vt:lpstr>
      <vt:lpstr>'200m V'!Print_Area</vt:lpstr>
      <vt:lpstr>'400m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referi</vt:lpstr>
      <vt:lpstr>rek</vt:lpstr>
      <vt:lpstr>rngt</vt:lpstr>
      <vt:lpstr>'60m fab M'!rzfasm</vt:lpstr>
      <vt:lpstr>'60m fab V'!rzfasm</vt:lpstr>
      <vt:lpstr>rzfasv</vt:lpstr>
      <vt:lpstr>rzfbsm</vt:lpstr>
      <vt:lpstr>rzfbsv</vt:lpstr>
      <vt:lpstr>rzfrutvj</vt:lpstr>
      <vt:lpstr>'Rut V(6kg)'!rzftm</vt:lpstr>
      <vt:lpstr>rzrutvj</vt:lpstr>
      <vt:lpstr>rzsfam</vt:lpstr>
      <vt:lpstr>rzsfav</vt:lpstr>
      <vt:lpstr>'60m fab M'!rzsmfb</vt:lpstr>
      <vt:lpstr>'60m fab V'!rzsmfb</vt:lpstr>
      <vt:lpstr>rzsvfb</vt:lpstr>
      <vt:lpstr>'Rut V(6kg)'!rztm</vt:lpstr>
      <vt:lpstr>'1000m M'!rzvvm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Steponas Misiūnas</cp:lastModifiedBy>
  <cp:lastPrinted>2018-04-27T08:38:52Z</cp:lastPrinted>
  <dcterms:created xsi:type="dcterms:W3CDTF">2011-04-02T06:52:42Z</dcterms:created>
  <dcterms:modified xsi:type="dcterms:W3CDTF">2018-04-27T10:22:57Z</dcterms:modified>
</cp:coreProperties>
</file>