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xr:revisionPtr revIDLastSave="0" documentId="8_{13BDC14D-9AE4-4E57-B383-E505C9CDD78E}" xr6:coauthVersionLast="33" xr6:coauthVersionMax="33" xr10:uidLastSave="{00000000-0000-0000-0000-000000000000}"/>
  <bookViews>
    <workbookView xWindow="0" yWindow="0" windowWidth="23040" windowHeight="9072" tabRatio="720" firstSheet="3" activeTab="14" xr2:uid="{00000000-000D-0000-FFFF-FFFF00000000}"/>
  </bookViews>
  <sheets>
    <sheet name="100 V par.beg." sheetId="10" r:id="rId1"/>
    <sheet name="100 V finalas" sheetId="15" r:id="rId2"/>
    <sheet name="200 M bėgimai" sheetId="4" r:id="rId3"/>
    <sheet name="200 M suv" sheetId="5" r:id="rId4"/>
    <sheet name="400 V begimai" sheetId="11" r:id="rId5"/>
    <sheet name="400 V suv" sheetId="12" r:id="rId6"/>
    <sheet name="800 M" sheetId="13" r:id="rId7"/>
    <sheet name="1500 V" sheetId="14" r:id="rId8"/>
    <sheet name="4x100 V" sheetId="1" r:id="rId9"/>
    <sheet name="4x400 M" sheetId="3" r:id="rId10"/>
    <sheet name="110 bb V" sheetId="2" r:id="rId11"/>
    <sheet name="Aukstis M" sheetId="6" r:id="rId12"/>
    <sheet name="Aukstis V" sheetId="9" r:id="rId13"/>
    <sheet name="Trisuolis M" sheetId="7" r:id="rId14"/>
    <sheet name="Rutulys V" sheetId="8" r:id="rId15"/>
  </sheets>
  <calcPr calcId="162913" concurrentCalc="0"/>
</workbook>
</file>

<file path=xl/calcChain.xml><?xml version="1.0" encoding="utf-8"?>
<calcChain xmlns="http://schemas.openxmlformats.org/spreadsheetml/2006/main">
  <c r="P34" i="15" l="1"/>
  <c r="P33" i="15"/>
  <c r="P32" i="15"/>
  <c r="I32" i="15"/>
  <c r="P31" i="15"/>
  <c r="I31" i="15"/>
  <c r="P30" i="15"/>
  <c r="I30" i="15"/>
  <c r="P29" i="15"/>
  <c r="I29" i="15"/>
  <c r="P28" i="15"/>
  <c r="I28" i="15"/>
  <c r="P27" i="15"/>
  <c r="I27" i="15"/>
  <c r="P26" i="15"/>
  <c r="I26" i="15"/>
  <c r="P25" i="15"/>
  <c r="I25" i="15"/>
  <c r="P24" i="15"/>
  <c r="I24" i="15"/>
  <c r="P23" i="15"/>
  <c r="I23" i="15"/>
  <c r="P22" i="15"/>
  <c r="I22" i="15"/>
  <c r="P21" i="15"/>
  <c r="I21" i="15"/>
  <c r="P20" i="15"/>
  <c r="I20" i="15"/>
  <c r="P19" i="15"/>
  <c r="I19" i="15"/>
  <c r="P18" i="15"/>
  <c r="I18" i="15"/>
  <c r="P17" i="15"/>
  <c r="I17" i="15"/>
  <c r="P15" i="15"/>
  <c r="I15" i="15"/>
  <c r="P14" i="15"/>
  <c r="I14" i="15"/>
  <c r="I13" i="15"/>
  <c r="P12" i="15"/>
  <c r="I12" i="15"/>
  <c r="P11" i="15"/>
  <c r="I11" i="15"/>
  <c r="I10" i="15"/>
  <c r="P9" i="15"/>
  <c r="I9" i="15"/>
  <c r="P8" i="15"/>
  <c r="I8" i="15"/>
  <c r="K17" i="14"/>
  <c r="K16" i="14"/>
  <c r="K15" i="14"/>
  <c r="K14" i="14"/>
  <c r="K13" i="14"/>
  <c r="K12" i="14"/>
  <c r="K11" i="14"/>
  <c r="K10" i="14"/>
  <c r="K9" i="14"/>
  <c r="K8" i="14"/>
  <c r="K15" i="13"/>
  <c r="I15" i="13"/>
  <c r="K14" i="13"/>
  <c r="I14" i="13"/>
  <c r="K13" i="13"/>
  <c r="I13" i="13"/>
  <c r="K12" i="13"/>
  <c r="I12" i="13"/>
  <c r="K11" i="13"/>
  <c r="I11" i="13"/>
  <c r="K10" i="13"/>
  <c r="I10" i="13"/>
  <c r="K9" i="13"/>
  <c r="I9" i="13"/>
  <c r="K8" i="13"/>
  <c r="I8" i="13"/>
  <c r="L29" i="12"/>
  <c r="I29" i="12"/>
  <c r="L28" i="12"/>
  <c r="I28" i="12"/>
  <c r="L27" i="12"/>
  <c r="I27" i="12"/>
  <c r="L26" i="12"/>
  <c r="I26" i="12"/>
  <c r="L25" i="12"/>
  <c r="I25" i="12"/>
  <c r="L24" i="12"/>
  <c r="I24" i="12"/>
  <c r="L23" i="12"/>
  <c r="I23" i="12"/>
  <c r="L22" i="12"/>
  <c r="I22" i="12"/>
  <c r="L21" i="12"/>
  <c r="I21" i="12"/>
  <c r="L20" i="12"/>
  <c r="I20" i="12"/>
  <c r="L19" i="12"/>
  <c r="I19" i="12"/>
  <c r="L18" i="12"/>
  <c r="I18" i="12"/>
  <c r="L17" i="12"/>
  <c r="I17" i="12"/>
  <c r="L16" i="12"/>
  <c r="I16" i="12"/>
  <c r="L15" i="12"/>
  <c r="I15" i="12"/>
  <c r="L14" i="12"/>
  <c r="I14" i="12"/>
  <c r="L13" i="12"/>
  <c r="I13" i="12"/>
  <c r="L12" i="12"/>
  <c r="I12" i="12"/>
  <c r="L11" i="12"/>
  <c r="I11" i="12"/>
  <c r="L10" i="12"/>
  <c r="I10" i="12"/>
  <c r="L9" i="12"/>
  <c r="I9" i="12"/>
  <c r="L8" i="12"/>
  <c r="I8" i="12"/>
  <c r="L40" i="11"/>
  <c r="I40" i="11"/>
  <c r="L39" i="11"/>
  <c r="I39" i="11"/>
  <c r="L38" i="11"/>
  <c r="I38" i="11"/>
  <c r="L37" i="11"/>
  <c r="I37" i="11"/>
  <c r="L36" i="11"/>
  <c r="I36" i="11"/>
  <c r="L35" i="11"/>
  <c r="I35" i="11"/>
  <c r="L31" i="11"/>
  <c r="I31" i="11"/>
  <c r="L30" i="11"/>
  <c r="I30" i="11"/>
  <c r="L29" i="11"/>
  <c r="I29" i="11"/>
  <c r="L28" i="11"/>
  <c r="I28" i="11"/>
  <c r="L27" i="11"/>
  <c r="I27" i="11"/>
  <c r="L26" i="11"/>
  <c r="I26" i="11"/>
  <c r="L22" i="11"/>
  <c r="I22" i="11"/>
  <c r="L21" i="11"/>
  <c r="I21" i="11"/>
  <c r="L20" i="11"/>
  <c r="I20" i="11"/>
  <c r="L19" i="11"/>
  <c r="I19" i="11"/>
  <c r="L18" i="11"/>
  <c r="I18" i="11"/>
  <c r="L12" i="11"/>
  <c r="I12" i="11"/>
  <c r="L11" i="11"/>
  <c r="I11" i="11"/>
  <c r="L10" i="11"/>
  <c r="I10" i="11"/>
  <c r="L9" i="11"/>
  <c r="I9" i="11"/>
  <c r="L8" i="11"/>
  <c r="I8" i="11"/>
  <c r="P49" i="10"/>
  <c r="I49" i="10"/>
  <c r="P48" i="10"/>
  <c r="I48" i="10"/>
  <c r="P47" i="10"/>
  <c r="I47" i="10"/>
  <c r="P46" i="10"/>
  <c r="I46" i="10"/>
  <c r="P45" i="10"/>
  <c r="I45" i="10"/>
  <c r="P44" i="10"/>
  <c r="I44" i="10"/>
  <c r="P43" i="10"/>
  <c r="I43" i="10"/>
  <c r="P37" i="10"/>
  <c r="I37" i="10"/>
  <c r="P36" i="10"/>
  <c r="I36" i="10"/>
  <c r="P35" i="10"/>
  <c r="I35" i="10"/>
  <c r="P34" i="10"/>
  <c r="I34" i="10"/>
  <c r="P33" i="10"/>
  <c r="I33" i="10"/>
  <c r="P32" i="10"/>
  <c r="I32" i="10"/>
  <c r="P31" i="10"/>
  <c r="I31" i="10"/>
  <c r="P30" i="10"/>
  <c r="I30" i="10"/>
  <c r="P26" i="10"/>
  <c r="I26" i="10"/>
  <c r="P25" i="10"/>
  <c r="P24" i="10"/>
  <c r="I24" i="10"/>
  <c r="P23" i="10"/>
  <c r="I23" i="10"/>
  <c r="P22" i="10"/>
  <c r="I22" i="10"/>
  <c r="P21" i="10"/>
  <c r="I21" i="10"/>
  <c r="P20" i="10"/>
  <c r="I20" i="10"/>
  <c r="P15" i="10"/>
  <c r="I15" i="10"/>
  <c r="P14" i="10"/>
  <c r="I14" i="10"/>
  <c r="P13" i="10"/>
  <c r="P12" i="10"/>
  <c r="I12" i="10"/>
  <c r="P11" i="10"/>
  <c r="I11" i="10"/>
  <c r="P10" i="10"/>
  <c r="I10" i="10"/>
  <c r="P9" i="10"/>
  <c r="I9" i="10"/>
  <c r="V8" i="9"/>
  <c r="I8" i="9"/>
  <c r="V9" i="9"/>
  <c r="I9" i="9"/>
  <c r="V10" i="9"/>
  <c r="I10" i="9"/>
  <c r="V11" i="9"/>
  <c r="I11" i="9"/>
  <c r="Q10" i="8"/>
  <c r="R10" i="8"/>
  <c r="I10" i="8"/>
  <c r="Q9" i="8"/>
  <c r="R9" i="8"/>
  <c r="I9" i="8"/>
  <c r="Q8" i="8"/>
  <c r="R8" i="8"/>
  <c r="I8" i="8"/>
  <c r="Q16" i="7"/>
  <c r="Q17" i="7"/>
  <c r="R16" i="7"/>
  <c r="I16" i="7"/>
  <c r="Q14" i="7"/>
  <c r="Q15" i="7"/>
  <c r="R14" i="7"/>
  <c r="I14" i="7"/>
  <c r="Q12" i="7"/>
  <c r="Q13" i="7"/>
  <c r="R12" i="7"/>
  <c r="I12" i="7"/>
  <c r="Q10" i="7"/>
  <c r="Q11" i="7"/>
  <c r="R10" i="7"/>
  <c r="I10" i="7"/>
  <c r="Q8" i="7"/>
  <c r="Q9" i="7"/>
  <c r="R8" i="7"/>
  <c r="I8" i="7"/>
  <c r="T10" i="6"/>
  <c r="I10" i="6"/>
  <c r="T9" i="6"/>
  <c r="I9" i="6"/>
  <c r="T8" i="6"/>
  <c r="I8" i="6"/>
  <c r="P24" i="5"/>
  <c r="P25" i="5"/>
  <c r="P26" i="5"/>
  <c r="P27" i="5"/>
  <c r="P17" i="5"/>
  <c r="I17" i="5"/>
  <c r="P11" i="5"/>
  <c r="I11" i="5"/>
  <c r="P8" i="5"/>
  <c r="I8" i="5"/>
  <c r="P9" i="5"/>
  <c r="I9" i="5"/>
  <c r="P12" i="5"/>
  <c r="I12" i="5"/>
  <c r="P10" i="5"/>
  <c r="I10" i="5"/>
  <c r="P29" i="5"/>
  <c r="P16" i="5"/>
  <c r="I16" i="5"/>
  <c r="P15" i="5"/>
  <c r="I15" i="5"/>
  <c r="P13" i="5"/>
  <c r="I13" i="5"/>
  <c r="P14" i="5"/>
  <c r="I14" i="5"/>
  <c r="P28" i="5"/>
  <c r="P22" i="5"/>
  <c r="I22" i="5"/>
  <c r="P18" i="5"/>
  <c r="I18" i="5"/>
  <c r="P19" i="5"/>
  <c r="I19" i="5"/>
  <c r="P20" i="5"/>
  <c r="I20" i="5"/>
  <c r="P21" i="5"/>
  <c r="I21" i="5"/>
  <c r="P23" i="5"/>
  <c r="P40" i="4"/>
  <c r="I40" i="4"/>
  <c r="P39" i="4"/>
  <c r="I39" i="4"/>
  <c r="P38" i="4"/>
  <c r="I38" i="4"/>
  <c r="P37" i="4"/>
  <c r="I37" i="4"/>
  <c r="P36" i="4"/>
  <c r="I36" i="4"/>
  <c r="P35" i="4"/>
  <c r="I35" i="4"/>
  <c r="P31" i="4"/>
  <c r="P30" i="4"/>
  <c r="I30" i="4"/>
  <c r="P29" i="4"/>
  <c r="I29" i="4"/>
  <c r="P28" i="4"/>
  <c r="I28" i="4"/>
  <c r="P27" i="4"/>
  <c r="I27" i="4"/>
  <c r="P26" i="4"/>
  <c r="P22" i="4"/>
  <c r="I22" i="4"/>
  <c r="P21" i="4"/>
  <c r="I21" i="4"/>
  <c r="P20" i="4"/>
  <c r="I20" i="4"/>
  <c r="P19" i="4"/>
  <c r="I19" i="4"/>
  <c r="P18" i="4"/>
  <c r="I18" i="4"/>
  <c r="P17" i="4"/>
  <c r="P13" i="4"/>
  <c r="P12" i="4"/>
  <c r="P11" i="4"/>
  <c r="P10" i="4"/>
  <c r="P9" i="4"/>
  <c r="P8" i="4"/>
  <c r="I8" i="4"/>
  <c r="M10" i="2"/>
  <c r="I10" i="2"/>
  <c r="M9" i="2"/>
  <c r="I9" i="2"/>
  <c r="M8" i="2"/>
  <c r="I8" i="2"/>
</calcChain>
</file>

<file path=xl/sharedStrings.xml><?xml version="1.0" encoding="utf-8"?>
<sst xmlns="http://schemas.openxmlformats.org/spreadsheetml/2006/main" count="2144" uniqueCount="593">
  <si>
    <t>TRADICINĖS SPORTO KLUBO COSMA VASAROS TAURĖS VARŽYBOS</t>
  </si>
  <si>
    <t>2018 m. birželio 29 d., Vilnius</t>
  </si>
  <si>
    <t>4x100 m estafetinis bėgimas vyrams</t>
  </si>
  <si>
    <t>Finalas</t>
  </si>
  <si>
    <t>Vieta</t>
  </si>
  <si>
    <t>Etapas</t>
  </si>
  <si>
    <t>Nr.</t>
  </si>
  <si>
    <t xml:space="preserve">Vardas </t>
  </si>
  <si>
    <t xml:space="preserve">Pavardė </t>
  </si>
  <si>
    <t>Gim.data</t>
  </si>
  <si>
    <t>Komanda</t>
  </si>
  <si>
    <t>SUC</t>
  </si>
  <si>
    <t>Klubas</t>
  </si>
  <si>
    <t>Taškai</t>
  </si>
  <si>
    <t>Rezultatas</t>
  </si>
  <si>
    <t>Kv.l.</t>
  </si>
  <si>
    <t>Treneris</t>
  </si>
  <si>
    <t>144</t>
  </si>
  <si>
    <t>Kaspar</t>
  </si>
  <si>
    <t>Mesila</t>
  </si>
  <si>
    <t>Estija</t>
  </si>
  <si>
    <t>SM</t>
  </si>
  <si>
    <t>143</t>
  </si>
  <si>
    <t>Tony</t>
  </si>
  <si>
    <t>Nõu</t>
  </si>
  <si>
    <t>142</t>
  </si>
  <si>
    <t>Markus</t>
  </si>
  <si>
    <t>Ellisaar</t>
  </si>
  <si>
    <t>141</t>
  </si>
  <si>
    <t>Marek</t>
  </si>
  <si>
    <t>Niit</t>
  </si>
  <si>
    <t>174</t>
  </si>
  <si>
    <t>Kostas</t>
  </si>
  <si>
    <t>Skrabulis</t>
  </si>
  <si>
    <t>1992-08-04</t>
  </si>
  <si>
    <t>COSMA</t>
  </si>
  <si>
    <t>173</t>
  </si>
  <si>
    <t>Mantas</t>
  </si>
  <si>
    <t>Šeštokas</t>
  </si>
  <si>
    <t>1996-04-18</t>
  </si>
  <si>
    <t>167</t>
  </si>
  <si>
    <t>Ugnius</t>
  </si>
  <si>
    <t>Savickas</t>
  </si>
  <si>
    <t>1992-01-22</t>
  </si>
  <si>
    <t>169</t>
  </si>
  <si>
    <t>Gediminas</t>
  </si>
  <si>
    <t>Truskauskas</t>
  </si>
  <si>
    <t>1998-01-02</t>
  </si>
  <si>
    <t>196</t>
  </si>
  <si>
    <t>Domantas</t>
  </si>
  <si>
    <t>Dabrukas</t>
  </si>
  <si>
    <t>Alytus</t>
  </si>
  <si>
    <t>SRC</t>
  </si>
  <si>
    <t>II A</t>
  </si>
  <si>
    <t>190</t>
  </si>
  <si>
    <t>Arnas</t>
  </si>
  <si>
    <t>Kvederavičius</t>
  </si>
  <si>
    <t>200</t>
  </si>
  <si>
    <t>Martynas</t>
  </si>
  <si>
    <t>Čelkis</t>
  </si>
  <si>
    <t>199</t>
  </si>
  <si>
    <t>Elonas</t>
  </si>
  <si>
    <t>Dalinskas</t>
  </si>
  <si>
    <t>110 m barjerinis bėgimas vyrams</t>
  </si>
  <si>
    <t>Vardas</t>
  </si>
  <si>
    <t>Pavardė</t>
  </si>
  <si>
    <t>Miestas</t>
  </si>
  <si>
    <t>Vėjas</t>
  </si>
  <si>
    <t>R.l.</t>
  </si>
  <si>
    <t>131</t>
  </si>
  <si>
    <t>Rapolas</t>
  </si>
  <si>
    <t>Saulius</t>
  </si>
  <si>
    <t>1996-02-15</t>
  </si>
  <si>
    <t>Vilnius</t>
  </si>
  <si>
    <t>VMSC</t>
  </si>
  <si>
    <t>E. Žiupkienė</t>
  </si>
  <si>
    <t>140</t>
  </si>
  <si>
    <t>Vrašinskas</t>
  </si>
  <si>
    <t>Kaunas</t>
  </si>
  <si>
    <t>"Startas"</t>
  </si>
  <si>
    <t>N.Gedgaudienė,D. Senkus</t>
  </si>
  <si>
    <t>145</t>
  </si>
  <si>
    <t>Rokas</t>
  </si>
  <si>
    <t>Ickys</t>
  </si>
  <si>
    <t>1998-04-04</t>
  </si>
  <si>
    <t>Šiauliai</t>
  </si>
  <si>
    <t>ŠLASC</t>
  </si>
  <si>
    <t>J. Baikštienė</t>
  </si>
  <si>
    <t>4x400 m estafetinis bėgimas moterims</t>
  </si>
  <si>
    <t>Takas</t>
  </si>
  <si>
    <t>152</t>
  </si>
  <si>
    <t>Marija</t>
  </si>
  <si>
    <t>Medvedjeva</t>
  </si>
  <si>
    <t>Latvija</t>
  </si>
  <si>
    <t>Anna</t>
  </si>
  <si>
    <t>Sevcenko</t>
  </si>
  <si>
    <t>Agita</t>
  </si>
  <si>
    <t>Švetere</t>
  </si>
  <si>
    <t>Daira</t>
  </si>
  <si>
    <t>Deičmane</t>
  </si>
  <si>
    <t>181</t>
  </si>
  <si>
    <t>Eva</t>
  </si>
  <si>
    <t>Misiūnaitė</t>
  </si>
  <si>
    <t>Lietuva</t>
  </si>
  <si>
    <t>Eglė</t>
  </si>
  <si>
    <t>Balčiūnaitė</t>
  </si>
  <si>
    <t>Modesta Justė</t>
  </si>
  <si>
    <t>Morauskaitė</t>
  </si>
  <si>
    <t>Agnė</t>
  </si>
  <si>
    <t>Šerkšnienė</t>
  </si>
  <si>
    <t>Erika</t>
  </si>
  <si>
    <t>Krūminaitė</t>
  </si>
  <si>
    <t>1998-04-24</t>
  </si>
  <si>
    <t>197</t>
  </si>
  <si>
    <t>Palina</t>
  </si>
  <si>
    <t>Kiberava</t>
  </si>
  <si>
    <t>Baltarusija</t>
  </si>
  <si>
    <t>Kulinich</t>
  </si>
  <si>
    <t>Aliaksandra</t>
  </si>
  <si>
    <t>Khilmanovich</t>
  </si>
  <si>
    <t>Maryna</t>
  </si>
  <si>
    <t>Mikhan</t>
  </si>
  <si>
    <t>3:33,03</t>
  </si>
  <si>
    <t>3:47,11</t>
  </si>
  <si>
    <t>3:42,84</t>
  </si>
  <si>
    <t>KSM</t>
  </si>
  <si>
    <t>I A</t>
  </si>
  <si>
    <t>200 m bėgimas moterims</t>
  </si>
  <si>
    <t>bėgimas iš</t>
  </si>
  <si>
    <t>2</t>
  </si>
  <si>
    <t>Samanta</t>
  </si>
  <si>
    <t>Mikelionytė</t>
  </si>
  <si>
    <t>DNS</t>
  </si>
  <si>
    <t>V.Šmidtas,V.Rasiukevičienė</t>
  </si>
  <si>
    <t>1</t>
  </si>
  <si>
    <t>3</t>
  </si>
  <si>
    <t>188</t>
  </si>
  <si>
    <t>Ugnė</t>
  </si>
  <si>
    <t>Sauliūnaitė</t>
  </si>
  <si>
    <t>1999-04-17</t>
  </si>
  <si>
    <t>T.Krasauskienė</t>
  </si>
  <si>
    <t>28,03</t>
  </si>
  <si>
    <t>5</t>
  </si>
  <si>
    <t>193</t>
  </si>
  <si>
    <t>Nerilė</t>
  </si>
  <si>
    <t>Martusevičiūtė</t>
  </si>
  <si>
    <t>2002-11-06</t>
  </si>
  <si>
    <t>V.Kozlov, P.Žukienė</t>
  </si>
  <si>
    <t>28,04</t>
  </si>
  <si>
    <t>6</t>
  </si>
  <si>
    <t>Patricija</t>
  </si>
  <si>
    <t>Darevskytė</t>
  </si>
  <si>
    <t>V. Šmidtas</t>
  </si>
  <si>
    <t>32,92</t>
  </si>
  <si>
    <t>155</t>
  </si>
  <si>
    <t>Kamilė</t>
  </si>
  <si>
    <t>Gargasaitė</t>
  </si>
  <si>
    <t>1998-06-14</t>
  </si>
  <si>
    <t>"Startas", LSU</t>
  </si>
  <si>
    <t>DNF</t>
  </si>
  <si>
    <t>J.Čižauskas</t>
  </si>
  <si>
    <t>4</t>
  </si>
  <si>
    <t>130</t>
  </si>
  <si>
    <t>Ieva</t>
  </si>
  <si>
    <t>Sobolevska</t>
  </si>
  <si>
    <t>2002-04-11</t>
  </si>
  <si>
    <t>Midlongas</t>
  </si>
  <si>
    <t>J.Strumskytė-Razgūnė, E.Abušovas</t>
  </si>
  <si>
    <t>27.06w, 27.21</t>
  </si>
  <si>
    <t>182</t>
  </si>
  <si>
    <t>Elena</t>
  </si>
  <si>
    <t>Jasaitė</t>
  </si>
  <si>
    <t>2003-09-06</t>
  </si>
  <si>
    <t>L.Juchnevičienė</t>
  </si>
  <si>
    <t>26,69i</t>
  </si>
  <si>
    <t>Ženevičiūtė</t>
  </si>
  <si>
    <t>2002-09-26</t>
  </si>
  <si>
    <t>Šuolis</t>
  </si>
  <si>
    <t>26,56</t>
  </si>
  <si>
    <t>124</t>
  </si>
  <si>
    <t>Hanna</t>
  </si>
  <si>
    <t>Zikejeva</t>
  </si>
  <si>
    <t>I.Jefimova</t>
  </si>
  <si>
    <t>27,21</t>
  </si>
  <si>
    <t>185</t>
  </si>
  <si>
    <t>Violeta</t>
  </si>
  <si>
    <t>Šlempo</t>
  </si>
  <si>
    <t>2000-12-18</t>
  </si>
  <si>
    <t>27,38</t>
  </si>
  <si>
    <t>156</t>
  </si>
  <si>
    <t>Aistė</t>
  </si>
  <si>
    <t>Unskinaitė</t>
  </si>
  <si>
    <t>26,48</t>
  </si>
  <si>
    <t>191</t>
  </si>
  <si>
    <t>Augustė</t>
  </si>
  <si>
    <t>Markevičiūtė</t>
  </si>
  <si>
    <t>2002-01-20</t>
  </si>
  <si>
    <t>"Be1"</t>
  </si>
  <si>
    <t>G. Šerėnienė, J. Kasirye-Sebalu</t>
  </si>
  <si>
    <t xml:space="preserve">26.34 </t>
  </si>
  <si>
    <t>128</t>
  </si>
  <si>
    <t>Kornelija</t>
  </si>
  <si>
    <t>Okunevič</t>
  </si>
  <si>
    <t>R.Snarskienė</t>
  </si>
  <si>
    <t>25,94</t>
  </si>
  <si>
    <t>183</t>
  </si>
  <si>
    <t>Deimantė</t>
  </si>
  <si>
    <t>Bedalytė</t>
  </si>
  <si>
    <t>2000-06-17</t>
  </si>
  <si>
    <t>25,73</t>
  </si>
  <si>
    <t>135</t>
  </si>
  <si>
    <t>Juana</t>
  </si>
  <si>
    <t>Beganskaitė</t>
  </si>
  <si>
    <t>2001-01-23</t>
  </si>
  <si>
    <t>J.Strumskytė-Razgūnė</t>
  </si>
  <si>
    <t>26,20</t>
  </si>
  <si>
    <t>186</t>
  </si>
  <si>
    <t>Diana</t>
  </si>
  <si>
    <t>Džavachidis</t>
  </si>
  <si>
    <t>1992-12-30</t>
  </si>
  <si>
    <t>M.Skrabulis, D.Skirmantienė</t>
  </si>
  <si>
    <t>151</t>
  </si>
  <si>
    <t>Rasa</t>
  </si>
  <si>
    <t>Mažeikaitė</t>
  </si>
  <si>
    <t>1997-06-17</t>
  </si>
  <si>
    <t>25,51</t>
  </si>
  <si>
    <t>184</t>
  </si>
  <si>
    <t>Rūta</t>
  </si>
  <si>
    <t>Okulič-Kazarinaitė</t>
  </si>
  <si>
    <t>1999-11-08</t>
  </si>
  <si>
    <t>25,49</t>
  </si>
  <si>
    <t>187</t>
  </si>
  <si>
    <t>Kotryna</t>
  </si>
  <si>
    <t>Tonkovičiūtė</t>
  </si>
  <si>
    <t>1998-03-30</t>
  </si>
  <si>
    <t>M.Skrabulis, I.Krakoviak</t>
  </si>
  <si>
    <t>24,83</t>
  </si>
  <si>
    <t>126</t>
  </si>
  <si>
    <t>Akvilė</t>
  </si>
  <si>
    <t>Andriukaitytė</t>
  </si>
  <si>
    <t>2000-03-09</t>
  </si>
  <si>
    <t>Panevėžys</t>
  </si>
  <si>
    <t>R.Sargūno s.g-ja</t>
  </si>
  <si>
    <t xml:space="preserve">COSMA </t>
  </si>
  <si>
    <t>R.Jakubauskas, A.Ulinskas</t>
  </si>
  <si>
    <t>23,62</t>
  </si>
  <si>
    <t>129</t>
  </si>
  <si>
    <t>Klaipėda</t>
  </si>
  <si>
    <t>LAM</t>
  </si>
  <si>
    <t>V.Baronienė</t>
  </si>
  <si>
    <t>25,31</t>
  </si>
  <si>
    <t>192</t>
  </si>
  <si>
    <t>Miglė Liepa</t>
  </si>
  <si>
    <t>Muraškaitė</t>
  </si>
  <si>
    <t>1998-06-16</t>
  </si>
  <si>
    <t>T.Clark</t>
  </si>
  <si>
    <t>25,53</t>
  </si>
  <si>
    <t>Suvestinė</t>
  </si>
  <si>
    <t>Šuolis į aukštį moterims</t>
  </si>
  <si>
    <t xml:space="preserve">Vieta </t>
  </si>
  <si>
    <t>Rez.</t>
  </si>
  <si>
    <t>Airinė</t>
  </si>
  <si>
    <t>Palšytė</t>
  </si>
  <si>
    <t>1992-07-13</t>
  </si>
  <si>
    <t>0</t>
  </si>
  <si>
    <t>X0</t>
  </si>
  <si>
    <t>XXX</t>
  </si>
  <si>
    <t>189</t>
  </si>
  <si>
    <t>Gintarė</t>
  </si>
  <si>
    <t>Tirevičiūtė</t>
  </si>
  <si>
    <t>2000-05-26</t>
  </si>
  <si>
    <t>Vilnius,Palanga</t>
  </si>
  <si>
    <t xml:space="preserve">T.Krasauskienė,A.Bajoras </t>
  </si>
  <si>
    <t>Trišuolis moterys</t>
  </si>
  <si>
    <t>Bandymai</t>
  </si>
  <si>
    <t>Eilė</t>
  </si>
  <si>
    <t>Aina</t>
  </si>
  <si>
    <t>Grikšaitė</t>
  </si>
  <si>
    <t>1994-11-23</t>
  </si>
  <si>
    <t xml:space="preserve">VMSC </t>
  </si>
  <si>
    <t>X</t>
  </si>
  <si>
    <t>A.Tolstiks,</t>
  </si>
  <si>
    <t>I.Krakoviak-Tolstika</t>
  </si>
  <si>
    <t>125</t>
  </si>
  <si>
    <t>Simona</t>
  </si>
  <si>
    <t>Grybaitė</t>
  </si>
  <si>
    <t>1998-02-10</t>
  </si>
  <si>
    <t>KMK</t>
  </si>
  <si>
    <t>I. ir A. Gricevičiai</t>
  </si>
  <si>
    <t>127</t>
  </si>
  <si>
    <t>Dovilė</t>
  </si>
  <si>
    <t>Ragauskaitė</t>
  </si>
  <si>
    <t>Vilnius,Švenčionys</t>
  </si>
  <si>
    <t>K.Šapka,V.Nekrašas</t>
  </si>
  <si>
    <t>166</t>
  </si>
  <si>
    <t>Sandra</t>
  </si>
  <si>
    <t>Alejūnaitė</t>
  </si>
  <si>
    <t>1999-08-05</t>
  </si>
  <si>
    <t>195</t>
  </si>
  <si>
    <t>Dominyka</t>
  </si>
  <si>
    <t>Leskauskaitė</t>
  </si>
  <si>
    <t>Ž. Leskauskas</t>
  </si>
  <si>
    <t>Rutulio stūmimas vyrams</t>
  </si>
  <si>
    <t>117</t>
  </si>
  <si>
    <t>Rimantas</t>
  </si>
  <si>
    <t>Martišauskas</t>
  </si>
  <si>
    <t>1986-09-18</t>
  </si>
  <si>
    <t>V.R.Murašovai</t>
  </si>
  <si>
    <t>118</t>
  </si>
  <si>
    <t>Šarūnas</t>
  </si>
  <si>
    <t>Banevičius</t>
  </si>
  <si>
    <t>1991-11-20</t>
  </si>
  <si>
    <t>Klaipėda,Klaipėdos r.</t>
  </si>
  <si>
    <t>V.Murašovas</t>
  </si>
  <si>
    <t>115</t>
  </si>
  <si>
    <t>Paulius</t>
  </si>
  <si>
    <t>Gelažius</t>
  </si>
  <si>
    <t>1998-04-20</t>
  </si>
  <si>
    <t>Vilnius,Joniškis</t>
  </si>
  <si>
    <t>J.Radžius</t>
  </si>
  <si>
    <t>Šuolis į aukštį vyrams</t>
  </si>
  <si>
    <t>114</t>
  </si>
  <si>
    <t>Ignas</t>
  </si>
  <si>
    <t>Vaitkevičius</t>
  </si>
  <si>
    <t>121</t>
  </si>
  <si>
    <t>Aleksas</t>
  </si>
  <si>
    <t>Vilkas</t>
  </si>
  <si>
    <t>A.Gavėnas</t>
  </si>
  <si>
    <t>175</t>
  </si>
  <si>
    <t>Liekis</t>
  </si>
  <si>
    <t>1996-04-25</t>
  </si>
  <si>
    <t>Vilnius,Kaunas</t>
  </si>
  <si>
    <t>T.Krasauskienė,A.Gavelytė</t>
  </si>
  <si>
    <t>123</t>
  </si>
  <si>
    <t>Adrijus</t>
  </si>
  <si>
    <t>Glebauskas</t>
  </si>
  <si>
    <t>1994-11-21</t>
  </si>
  <si>
    <t>Kaunas,Kėdainiai</t>
  </si>
  <si>
    <t>A.Baranauskas,A.Gavelytė,V.Kiaulakis</t>
  </si>
  <si>
    <t>100 m bėgimas vyrams</t>
  </si>
  <si>
    <t>Par.bėg.</t>
  </si>
  <si>
    <t>11,94</t>
  </si>
  <si>
    <t>Dominykas</t>
  </si>
  <si>
    <t>Trijonis</t>
  </si>
  <si>
    <t>2001-01-26</t>
  </si>
  <si>
    <t>D. Grigienė</t>
  </si>
  <si>
    <t>11,11</t>
  </si>
  <si>
    <t>172</t>
  </si>
  <si>
    <t>Giedrius</t>
  </si>
  <si>
    <t>Rupeika</t>
  </si>
  <si>
    <t>1992-09-15</t>
  </si>
  <si>
    <t>10,77</t>
  </si>
  <si>
    <t>107</t>
  </si>
  <si>
    <t>Karolis</t>
  </si>
  <si>
    <t>Čipkus</t>
  </si>
  <si>
    <t>1999-11-12</t>
  </si>
  <si>
    <t>D.Skirmantienė</t>
  </si>
  <si>
    <t>11,57</t>
  </si>
  <si>
    <t>Aurimas</t>
  </si>
  <si>
    <t>Ašutaitis</t>
  </si>
  <si>
    <t>1993-01-31</t>
  </si>
  <si>
    <t>R.Ančlauskas</t>
  </si>
  <si>
    <t>7</t>
  </si>
  <si>
    <t>116</t>
  </si>
  <si>
    <t>Povilas</t>
  </si>
  <si>
    <t>Šiliauskas</t>
  </si>
  <si>
    <t>2001-09-22</t>
  </si>
  <si>
    <t>NT</t>
  </si>
  <si>
    <t>E.Norvilas</t>
  </si>
  <si>
    <t>108</t>
  </si>
  <si>
    <t>Gražulis</t>
  </si>
  <si>
    <t>2000-06-28</t>
  </si>
  <si>
    <t>Masaitis</t>
  </si>
  <si>
    <t>2001-01-17</t>
  </si>
  <si>
    <t>11,89</t>
  </si>
  <si>
    <t>177</t>
  </si>
  <si>
    <t>Valentinas</t>
  </si>
  <si>
    <t>Bukovskis</t>
  </si>
  <si>
    <t>1995-12-19</t>
  </si>
  <si>
    <t>G.Šerėnienė I.Efimova</t>
  </si>
  <si>
    <t>11,07</t>
  </si>
  <si>
    <t>Maksim</t>
  </si>
  <si>
    <t>Hrabarenka</t>
  </si>
  <si>
    <t>10,67</t>
  </si>
  <si>
    <t>119</t>
  </si>
  <si>
    <t>Nikas</t>
  </si>
  <si>
    <t>Katkevičius</t>
  </si>
  <si>
    <t>11,39</t>
  </si>
  <si>
    <t>,</t>
  </si>
  <si>
    <t>133</t>
  </si>
  <si>
    <t>Justinas</t>
  </si>
  <si>
    <t>Maliuševskis</t>
  </si>
  <si>
    <t>2000-06-30</t>
  </si>
  <si>
    <t>Švenčionys</t>
  </si>
  <si>
    <t>ŠRSC</t>
  </si>
  <si>
    <t>Aitvaras</t>
  </si>
  <si>
    <t>G.Michniova</t>
  </si>
  <si>
    <t>113</t>
  </si>
  <si>
    <t>Einius</t>
  </si>
  <si>
    <t>Trumpa</t>
  </si>
  <si>
    <t>A.Gavėnas,V.Čereška</t>
  </si>
  <si>
    <t>,18/5</t>
  </si>
  <si>
    <t>11,83</t>
  </si>
  <si>
    <t>176</t>
  </si>
  <si>
    <t>Aleksandrs</t>
  </si>
  <si>
    <t>Kucs</t>
  </si>
  <si>
    <t>2000-12-20</t>
  </si>
  <si>
    <t>A. Noris</t>
  </si>
  <si>
    <t>10,93</t>
  </si>
  <si>
    <t>M.Skrabulis</t>
  </si>
  <si>
    <t>10,51</t>
  </si>
  <si>
    <t>120</t>
  </si>
  <si>
    <t>Berūkštis</t>
  </si>
  <si>
    <t>A.Gavelytė</t>
  </si>
  <si>
    <t>11,24</t>
  </si>
  <si>
    <t>Julius</t>
  </si>
  <si>
    <t>Babinskas</t>
  </si>
  <si>
    <t>147</t>
  </si>
  <si>
    <t>Brudnius</t>
  </si>
  <si>
    <t>2001-05-21</t>
  </si>
  <si>
    <t>LSU</t>
  </si>
  <si>
    <t>11,78</t>
  </si>
  <si>
    <t>10,82</t>
  </si>
  <si>
    <t>153</t>
  </si>
  <si>
    <t>Stanislau</t>
  </si>
  <si>
    <t>Darahakupets</t>
  </si>
  <si>
    <t>10,48</t>
  </si>
  <si>
    <t>148</t>
  </si>
  <si>
    <t>Kazlauskas</t>
  </si>
  <si>
    <t>1994-09-07</t>
  </si>
  <si>
    <t>11,20</t>
  </si>
  <si>
    <t>Kulda</t>
  </si>
  <si>
    <t>11,96</t>
  </si>
  <si>
    <t>149</t>
  </si>
  <si>
    <t>Mikas</t>
  </si>
  <si>
    <t>Beinorius</t>
  </si>
  <si>
    <t>1994-05-19</t>
  </si>
  <si>
    <t>"Šilainiai"</t>
  </si>
  <si>
    <t>G.Šerėnienė I.Jefimova</t>
  </si>
  <si>
    <t>400 m bėgimas vyrams</t>
  </si>
  <si>
    <t>179</t>
  </si>
  <si>
    <t>Vilius</t>
  </si>
  <si>
    <t>Drevnickis</t>
  </si>
  <si>
    <t>VOLVERE RUN</t>
  </si>
  <si>
    <t xml:space="preserve">V.Kozlov    </t>
  </si>
  <si>
    <t>Ščerbacho</t>
  </si>
  <si>
    <t>146</t>
  </si>
  <si>
    <t>Laimonas</t>
  </si>
  <si>
    <t>Alionis</t>
  </si>
  <si>
    <t>1990-08-10</t>
  </si>
  <si>
    <t>53,69</t>
  </si>
  <si>
    <t>198</t>
  </si>
  <si>
    <t>Karza</t>
  </si>
  <si>
    <t>54,41</t>
  </si>
  <si>
    <t>194</t>
  </si>
  <si>
    <t>Linas</t>
  </si>
  <si>
    <t>Buragas</t>
  </si>
  <si>
    <t>Tomas</t>
  </si>
  <si>
    <t>Malinovskij</t>
  </si>
  <si>
    <t>VMSC,MRU</t>
  </si>
  <si>
    <t>J. Garalevičius</t>
  </si>
  <si>
    <t>53,24</t>
  </si>
  <si>
    <t>Miroslav</t>
  </si>
  <si>
    <t>Znisčinskij</t>
  </si>
  <si>
    <t>2000-05-08</t>
  </si>
  <si>
    <t>P.Žukienė, V.Kozlov</t>
  </si>
  <si>
    <t>111</t>
  </si>
  <si>
    <t>Valinčius</t>
  </si>
  <si>
    <t>Marijampolė</t>
  </si>
  <si>
    <t>"Sūduva"</t>
  </si>
  <si>
    <t>V.Komisaraitis, A.Šalčius</t>
  </si>
  <si>
    <t>139</t>
  </si>
  <si>
    <t>Vytautas</t>
  </si>
  <si>
    <t>Dalikas</t>
  </si>
  <si>
    <t>1982-12-26</t>
  </si>
  <si>
    <t xml:space="preserve">N.Sabaliauskienė         </t>
  </si>
  <si>
    <t xml:space="preserve"> 52,60</t>
  </si>
  <si>
    <t>Algimantas</t>
  </si>
  <si>
    <t>Žemaitaitis</t>
  </si>
  <si>
    <t>1998-01-13</t>
  </si>
  <si>
    <t>52</t>
  </si>
  <si>
    <t>136</t>
  </si>
  <si>
    <t>Osvaldas</t>
  </si>
  <si>
    <t>Vrubliauskas</t>
  </si>
  <si>
    <t>1996-12-10</t>
  </si>
  <si>
    <t xml:space="preserve"> 51,90</t>
  </si>
  <si>
    <t>Aleksandr</t>
  </si>
  <si>
    <t>Malyško</t>
  </si>
  <si>
    <t>105</t>
  </si>
  <si>
    <t>Eduardas Rimas</t>
  </si>
  <si>
    <t>Survilas</t>
  </si>
  <si>
    <t>2000-07-28</t>
  </si>
  <si>
    <t xml:space="preserve">H.Statkus </t>
  </si>
  <si>
    <t>168</t>
  </si>
  <si>
    <t>Benas</t>
  </si>
  <si>
    <t>Kontrimavičius</t>
  </si>
  <si>
    <t>1999-06-04</t>
  </si>
  <si>
    <t>M.Skrabulis, D.Matuseviciene</t>
  </si>
  <si>
    <t>49,58</t>
  </si>
  <si>
    <t>Dariuš</t>
  </si>
  <si>
    <t>Križanovskij</t>
  </si>
  <si>
    <t>1998-06-12</t>
  </si>
  <si>
    <t>50</t>
  </si>
  <si>
    <t>Olegas</t>
  </si>
  <si>
    <t>Ivanikovas</t>
  </si>
  <si>
    <t>1999-11-17</t>
  </si>
  <si>
    <t>51.29</t>
  </si>
  <si>
    <t>154</t>
  </si>
  <si>
    <t>Daniels</t>
  </si>
  <si>
    <t>Bambals</t>
  </si>
  <si>
    <t>48,62</t>
  </si>
  <si>
    <t>132</t>
  </si>
  <si>
    <t>Daniel</t>
  </si>
  <si>
    <t>Golovacki</t>
  </si>
  <si>
    <t>1996-02-12</t>
  </si>
  <si>
    <t>Švenčionys,Kaunas</t>
  </si>
  <si>
    <t>N.Sabaliauskienė,G.Michniova,D.Jankauskaitė</t>
  </si>
  <si>
    <t>48,51</t>
  </si>
  <si>
    <t>D.Skirmantienė, M.Skrabulis</t>
  </si>
  <si>
    <t>178</t>
  </si>
  <si>
    <t>Pacevičius</t>
  </si>
  <si>
    <t>1995-05-10</t>
  </si>
  <si>
    <t>G.Šerėnienė</t>
  </si>
  <si>
    <t>47,41</t>
  </si>
  <si>
    <t>Austris</t>
  </si>
  <si>
    <t>Karpinskis</t>
  </si>
  <si>
    <t>47,70</t>
  </si>
  <si>
    <t>150</t>
  </si>
  <si>
    <t>Artūras</t>
  </si>
  <si>
    <t>Janauskas</t>
  </si>
  <si>
    <t>1987-07-25</t>
  </si>
  <si>
    <t>Klaipėda,Vilnius</t>
  </si>
  <si>
    <t>L. Grinčikaitė-Samuolė</t>
  </si>
  <si>
    <t xml:space="preserve">48,78 </t>
  </si>
  <si>
    <t>800 m bėgimas moterims</t>
  </si>
  <si>
    <t>Monika</t>
  </si>
  <si>
    <t>Elenska</t>
  </si>
  <si>
    <t>1996-02-17</t>
  </si>
  <si>
    <t>I.Krakoviak-Tolstika,A.Tolstiks</t>
  </si>
  <si>
    <t xml:space="preserve">Gabrielė </t>
  </si>
  <si>
    <t>Paužaitė</t>
  </si>
  <si>
    <t>Petraškaitė</t>
  </si>
  <si>
    <t>180</t>
  </si>
  <si>
    <t>Miezava</t>
  </si>
  <si>
    <t>Aurika</t>
  </si>
  <si>
    <t>Balsytė</t>
  </si>
  <si>
    <t>1994-09-17</t>
  </si>
  <si>
    <t>J.Beržanskis, M.Norbutas</t>
  </si>
  <si>
    <t>Morkūnaitė</t>
  </si>
  <si>
    <t>1998-12-27</t>
  </si>
  <si>
    <t>J.Beržanskis, A.Kitanov</t>
  </si>
  <si>
    <t>Renata</t>
  </si>
  <si>
    <t>Butkytė</t>
  </si>
  <si>
    <t>Z. Zenkevičius, K.Šaulys</t>
  </si>
  <si>
    <t>137</t>
  </si>
  <si>
    <t>Nemanytė</t>
  </si>
  <si>
    <t>I. Krakoviak-Tolstika,A.Tolstiks</t>
  </si>
  <si>
    <t>1500 m bėgimas vyrams</t>
  </si>
  <si>
    <t>Simas</t>
  </si>
  <si>
    <t>Bertašius</t>
  </si>
  <si>
    <t>J. Garalevičius, E. Petrokas</t>
  </si>
  <si>
    <t>Mindaugas</t>
  </si>
  <si>
    <t>Striokas</t>
  </si>
  <si>
    <t>VMSC,VU</t>
  </si>
  <si>
    <t>J. Garalevičius, M.Saldukaitis</t>
  </si>
  <si>
    <t>Robert</t>
  </si>
  <si>
    <t>Antonovič</t>
  </si>
  <si>
    <t>1998-05-01</t>
  </si>
  <si>
    <t>Laurinaitis</t>
  </si>
  <si>
    <t>VMSC,VGTU</t>
  </si>
  <si>
    <t>J.Garalevičius, L. Bružas</t>
  </si>
  <si>
    <t>Gytis</t>
  </si>
  <si>
    <t>Krivickas</t>
  </si>
  <si>
    <t>1996-03-06</t>
  </si>
  <si>
    <t>Modestas</t>
  </si>
  <si>
    <t>Dirsė</t>
  </si>
  <si>
    <t>1992-03-30</t>
  </si>
  <si>
    <t>Z. Zenkevičius</t>
  </si>
  <si>
    <t>112</t>
  </si>
  <si>
    <t>Darius</t>
  </si>
  <si>
    <t>Petkevičius</t>
  </si>
  <si>
    <t>V.Komisaraitis</t>
  </si>
  <si>
    <t>134</t>
  </si>
  <si>
    <t>Aivaras</t>
  </si>
  <si>
    <t>Čekanavičius</t>
  </si>
  <si>
    <t>1992-09-17</t>
  </si>
  <si>
    <t>Černigovskij</t>
  </si>
  <si>
    <t>VMSC,VM</t>
  </si>
  <si>
    <t>J.Garalevičius, V. Gražys</t>
  </si>
  <si>
    <t>Šinkūnas</t>
  </si>
  <si>
    <t>2000-02-17</t>
  </si>
  <si>
    <t>Lietuvos rekordas</t>
  </si>
  <si>
    <t>XX0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</si>
</sst>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164" formatCode="#,##0\ &quot;Lt&quot;;[Red]\-#,##0\ &quot;Lt&quot;"/>
    <numFmt numFmtId="165" formatCode="_-* #,##0.00\ &quot;Lt&quot;_-;\-* #,##0.00\ &quot;Lt&quot;_-;_-* &quot;-&quot;??\ &quot;Lt&quot;_-;_-@_-"/>
    <numFmt numFmtId="166" formatCode="_-* #,##0.00\ _L_t_-;\-* #,##0.00\ _L_t_-;_-* &quot;-&quot;??\ _L_t_-;_-@_-"/>
    <numFmt numFmtId="167" formatCode="yyyy\-mm\-dd;@"/>
    <numFmt numFmtId="168" formatCode="#,##0;\-#,##0;&quot;-&quot;"/>
    <numFmt numFmtId="169" formatCode="#,##0;\-#,##0;\-"/>
    <numFmt numFmtId="170" formatCode="#,##0.00;\-#,##0.00;&quot;-&quot;"/>
    <numFmt numFmtId="171" formatCode="#,##0.00;\-#,##0.00;\-"/>
    <numFmt numFmtId="172" formatCode="#,##0%;\-#,##0%;&quot;- &quot;"/>
    <numFmt numFmtId="173" formatCode="#,##0.0%;\-#,##0.0%;&quot;- &quot;"/>
    <numFmt numFmtId="174" formatCode="#,##0.00%;\-#,##0.00%;&quot;- &quot;"/>
    <numFmt numFmtId="175" formatCode="#,##0.0;\-#,##0.0;&quot;-&quot;"/>
    <numFmt numFmtId="176" formatCode="#,##0.0;\-#,##0.0;\-"/>
    <numFmt numFmtId="177" formatCode="_(* #,##0.00_);_(* \(#,##0.00\);_(* &quot;-&quot;??_);_(@_)"/>
    <numFmt numFmtId="178" formatCode="_-* #,##0_-;\-* #,##0_-;_-* &quot;-&quot;_-;_-@_-"/>
    <numFmt numFmtId="179" formatCode="_-* #,##0.00_-;\-* #,##0.00_-;_-* &quot;-&quot;??_-;_-@_-"/>
    <numFmt numFmtId="180" formatCode="[Red]0%;[Red]\(0%\)"/>
    <numFmt numFmtId="181" formatCode="m:ss.00"/>
    <numFmt numFmtId="182" formatCode="[$-FC27]yyyy\ &quot;m.&quot;\ mmmm\ d\ &quot;d.&quot;;@"/>
    <numFmt numFmtId="183" formatCode="[m]:ss.00"/>
    <numFmt numFmtId="184" formatCode="hh:mm;@"/>
    <numFmt numFmtId="185" formatCode="0.0"/>
    <numFmt numFmtId="186" formatCode="yyyy/mm/dd;@"/>
    <numFmt numFmtId="187" formatCode="0%;\(0%\)"/>
    <numFmt numFmtId="188" formatCode="0.00\ %"/>
    <numFmt numFmtId="189" formatCode="\ \ @"/>
    <numFmt numFmtId="190" formatCode="\ \ \ \ @"/>
    <numFmt numFmtId="191" formatCode="_-&quot;IRL&quot;* #,##0_-;\-&quot;IRL&quot;* #,##0_-;_-&quot;IRL&quot;* &quot;-&quot;_-;_-@_-"/>
    <numFmt numFmtId="192" formatCode="_-&quot;IRL&quot;* #,##0.00_-;\-&quot;IRL&quot;* #,##0.00_-;_-&quot;IRL&quot;* &quot;-&quot;??_-;_-@_-"/>
    <numFmt numFmtId="193" formatCode="0.000"/>
  </numFmts>
  <fonts count="117">
    <font>
      <sz val="11"/>
      <color indexed="8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4"/>
      <name val="Times New Roman"/>
      <family val="1"/>
    </font>
    <font>
      <sz val="10"/>
      <name val="TimesLT"/>
    </font>
    <font>
      <b/>
      <sz val="15"/>
      <name val="Times New Roman"/>
      <family val="1"/>
    </font>
    <font>
      <sz val="10"/>
      <name val="Arial"/>
      <family val="2"/>
      <charset val="186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3"/>
      <name val="Times New Roman"/>
      <family val="1"/>
      <charset val="186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2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1"/>
      <color indexed="56"/>
      <name val="Calibri"/>
      <family val="2"/>
      <charset val="186"/>
    </font>
    <font>
      <sz val="11"/>
      <color indexed="9"/>
      <name val="Calibri"/>
      <family val="2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186"/>
    </font>
    <font>
      <sz val="11"/>
      <color indexed="20"/>
      <name val="Calibri"/>
      <family val="2"/>
    </font>
    <font>
      <sz val="11"/>
      <color indexed="20"/>
      <name val="Calibri"/>
      <family val="2"/>
      <charset val="186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86"/>
    </font>
    <font>
      <sz val="10"/>
      <name val="Arial"/>
      <family val="2"/>
    </font>
    <font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8"/>
      <color indexed="12"/>
      <name val="Times New Roman"/>
      <family val="1"/>
      <charset val="186"/>
    </font>
    <font>
      <u/>
      <sz val="8"/>
      <color indexed="12"/>
      <name val="Times New Roman"/>
      <family val="1"/>
    </font>
    <font>
      <u/>
      <sz val="11"/>
      <color indexed="12"/>
      <name val="Calibri"/>
      <family val="2"/>
      <charset val="186"/>
    </font>
    <font>
      <sz val="11"/>
      <color indexed="62"/>
      <name val="Calibri"/>
      <family val="2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0"/>
      <color indexed="8"/>
      <name val="Arial"/>
      <family val="2"/>
      <charset val="186"/>
    </font>
    <font>
      <sz val="11"/>
      <color indexed="10"/>
      <name val="Calibri"/>
      <family val="2"/>
      <charset val="186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</font>
    <font>
      <sz val="11"/>
      <color indexed="60"/>
      <name val="Calibri"/>
      <family val="2"/>
      <charset val="186"/>
    </font>
    <font>
      <sz val="8"/>
      <name val="Arial Narrow"/>
      <family val="2"/>
      <charset val="186"/>
    </font>
    <font>
      <sz val="8"/>
      <name val="Arial Narrow"/>
      <family val="2"/>
    </font>
    <font>
      <sz val="10"/>
      <color indexed="8"/>
      <name val="Times New Roman"/>
      <family val="2"/>
      <charset val="186"/>
    </font>
    <font>
      <sz val="10"/>
      <name val="Arial"/>
      <family val="2"/>
      <charset val="204"/>
    </font>
    <font>
      <sz val="11"/>
      <name val="Arial"/>
      <family val="2"/>
    </font>
    <font>
      <sz val="10"/>
      <name val="TimesLT"/>
      <charset val="186"/>
    </font>
    <font>
      <b/>
      <sz val="11"/>
      <color indexed="63"/>
      <name val="Calibri"/>
      <family val="2"/>
    </font>
    <font>
      <b/>
      <sz val="18"/>
      <color indexed="56"/>
      <name val="Cambria"/>
      <family val="2"/>
      <charset val="186"/>
    </font>
    <font>
      <sz val="10"/>
      <color indexed="10"/>
      <name val="Arial"/>
      <family val="2"/>
    </font>
    <font>
      <b/>
      <sz val="11"/>
      <color indexed="8"/>
      <name val="Calibri"/>
      <family val="2"/>
      <charset val="186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Times New Roman"/>
      <family val="1"/>
      <charset val="186"/>
    </font>
    <font>
      <sz val="9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  <charset val="186"/>
    </font>
    <font>
      <sz val="6"/>
      <color indexed="9"/>
      <name val="Times New Roman"/>
      <family val="1"/>
    </font>
    <font>
      <b/>
      <sz val="11"/>
      <name val="Times New Roman"/>
      <family val="1"/>
      <charset val="186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2"/>
      <color indexed="8"/>
      <name val="Times New Roman"/>
      <family val="1"/>
    </font>
    <font>
      <b/>
      <sz val="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8"/>
      <color indexed="8"/>
      <name val="Times New Roman"/>
      <family val="1"/>
      <charset val="186"/>
    </font>
    <font>
      <sz val="9"/>
      <color indexed="8"/>
      <name val="Times New Roman"/>
      <family val="1"/>
    </font>
    <font>
      <b/>
      <sz val="16"/>
      <name val="Times New Roman"/>
      <family val="1"/>
      <charset val="186"/>
    </font>
    <font>
      <sz val="11"/>
      <name val="Times New Roman"/>
      <family val="1"/>
    </font>
    <font>
      <sz val="11"/>
      <name val="Times New Roman"/>
      <family val="1"/>
      <charset val="18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2">
    <xf numFmtId="0" fontId="0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4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4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4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4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4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4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4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4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4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4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4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168" fontId="33" fillId="0" borderId="0" applyFill="0" applyBorder="0" applyAlignment="0"/>
    <xf numFmtId="169" fontId="33" fillId="0" borderId="0" applyFill="0" applyBorder="0" applyAlignment="0"/>
    <xf numFmtId="169" fontId="33" fillId="0" borderId="0" applyFill="0" applyBorder="0" applyAlignment="0"/>
    <xf numFmtId="170" fontId="33" fillId="0" borderId="0" applyFill="0" applyBorder="0" applyAlignment="0"/>
    <xf numFmtId="171" fontId="33" fillId="0" borderId="0" applyFill="0" applyBorder="0" applyAlignment="0"/>
    <xf numFmtId="171" fontId="33" fillId="0" borderId="0" applyFill="0" applyBorder="0" applyAlignment="0"/>
    <xf numFmtId="172" fontId="33" fillId="0" borderId="0" applyFill="0" applyBorder="0" applyAlignment="0"/>
    <xf numFmtId="173" fontId="33" fillId="0" borderId="0" applyFill="0" applyBorder="0" applyAlignment="0"/>
    <xf numFmtId="174" fontId="33" fillId="0" borderId="0" applyFill="0" applyBorder="0" applyAlignment="0"/>
    <xf numFmtId="168" fontId="33" fillId="0" borderId="0" applyFill="0" applyBorder="0" applyAlignment="0"/>
    <xf numFmtId="169" fontId="33" fillId="0" borderId="0" applyFill="0" applyBorder="0" applyAlignment="0"/>
    <xf numFmtId="169" fontId="33" fillId="0" borderId="0" applyFill="0" applyBorder="0" applyAlignment="0"/>
    <xf numFmtId="175" fontId="33" fillId="0" borderId="0" applyFill="0" applyBorder="0" applyAlignment="0"/>
    <xf numFmtId="176" fontId="33" fillId="0" borderId="0" applyFill="0" applyBorder="0" applyAlignment="0"/>
    <xf numFmtId="176" fontId="33" fillId="0" borderId="0" applyFill="0" applyBorder="0" applyAlignment="0"/>
    <xf numFmtId="170" fontId="33" fillId="0" borderId="0" applyFill="0" applyBorder="0" applyAlignment="0"/>
    <xf numFmtId="171" fontId="33" fillId="0" borderId="0" applyFill="0" applyBorder="0" applyAlignment="0"/>
    <xf numFmtId="171" fontId="33" fillId="0" borderId="0" applyFill="0" applyBorder="0" applyAlignment="0"/>
    <xf numFmtId="0" fontId="34" fillId="20" borderId="16" applyNumberFormat="0" applyAlignment="0" applyProtection="0"/>
    <xf numFmtId="0" fontId="35" fillId="20" borderId="16" applyNumberFormat="0" applyAlignment="0" applyProtection="0"/>
    <xf numFmtId="0" fontId="35" fillId="20" borderId="16" applyNumberFormat="0" applyAlignment="0" applyProtection="0"/>
    <xf numFmtId="0" fontId="36" fillId="21" borderId="17" applyNumberFormat="0" applyAlignment="0" applyProtection="0"/>
    <xf numFmtId="0" fontId="37" fillId="21" borderId="17" applyNumberFormat="0" applyAlignment="0" applyProtection="0"/>
    <xf numFmtId="0" fontId="37" fillId="21" borderId="17" applyNumberFormat="0" applyAlignment="0" applyProtection="0"/>
    <xf numFmtId="168" fontId="38" fillId="0" borderId="0" applyFont="0" applyFill="0" applyBorder="0" applyAlignment="0" applyProtection="0"/>
    <xf numFmtId="169" fontId="6" fillId="0" borderId="0" applyFill="0" applyBorder="0" applyAlignment="0" applyProtection="0"/>
    <xf numFmtId="169" fontId="6" fillId="0" borderId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7" fontId="3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65" fontId="6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6" fillId="0" borderId="0" applyFont="0" applyFill="0" applyBorder="0" applyAlignment="0" applyProtection="0"/>
    <xf numFmtId="14" fontId="33" fillId="0" borderId="0" applyFill="0" applyBorder="0" applyAlignment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8" fontId="39" fillId="0" borderId="0" applyFill="0" applyBorder="0" applyAlignment="0"/>
    <xf numFmtId="169" fontId="39" fillId="0" borderId="0" applyFill="0" applyBorder="0" applyAlignment="0"/>
    <xf numFmtId="169" fontId="39" fillId="0" borderId="0" applyFill="0" applyBorder="0" applyAlignment="0"/>
    <xf numFmtId="170" fontId="39" fillId="0" borderId="0" applyFill="0" applyBorder="0" applyAlignment="0"/>
    <xf numFmtId="171" fontId="39" fillId="0" borderId="0" applyFill="0" applyBorder="0" applyAlignment="0"/>
    <xf numFmtId="171" fontId="39" fillId="0" borderId="0" applyFill="0" applyBorder="0" applyAlignment="0"/>
    <xf numFmtId="168" fontId="39" fillId="0" borderId="0" applyFill="0" applyBorder="0" applyAlignment="0"/>
    <xf numFmtId="169" fontId="39" fillId="0" borderId="0" applyFill="0" applyBorder="0" applyAlignment="0"/>
    <xf numFmtId="169" fontId="39" fillId="0" borderId="0" applyFill="0" applyBorder="0" applyAlignment="0"/>
    <xf numFmtId="175" fontId="39" fillId="0" borderId="0" applyFill="0" applyBorder="0" applyAlignment="0"/>
    <xf numFmtId="176" fontId="39" fillId="0" borderId="0" applyFill="0" applyBorder="0" applyAlignment="0"/>
    <xf numFmtId="176" fontId="39" fillId="0" borderId="0" applyFill="0" applyBorder="0" applyAlignment="0"/>
    <xf numFmtId="170" fontId="39" fillId="0" borderId="0" applyFill="0" applyBorder="0" applyAlignment="0"/>
    <xf numFmtId="171" fontId="39" fillId="0" borderId="0" applyFill="0" applyBorder="0" applyAlignment="0"/>
    <xf numFmtId="171" fontId="39" fillId="0" borderId="0" applyFill="0" applyBorder="0" applyAlignment="0"/>
    <xf numFmtId="0" fontId="4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38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0" borderId="18" applyNumberFormat="0" applyAlignment="0" applyProtection="0">
      <alignment horizontal="left" vertical="center"/>
    </xf>
    <xf numFmtId="0" fontId="44" fillId="0" borderId="19" applyNumberFormat="0" applyAlignment="0" applyProtection="0"/>
    <xf numFmtId="0" fontId="44" fillId="0" borderId="18" applyNumberFormat="0" applyAlignment="0" applyProtection="0">
      <alignment horizontal="left" vertical="center"/>
    </xf>
    <xf numFmtId="0" fontId="44" fillId="0" borderId="9">
      <alignment horizontal="left" vertical="center"/>
    </xf>
    <xf numFmtId="0" fontId="44" fillId="0" borderId="20">
      <alignment horizontal="left" vertical="center"/>
    </xf>
    <xf numFmtId="0" fontId="44" fillId="0" borderId="9">
      <alignment horizontal="left" vertical="center"/>
    </xf>
    <xf numFmtId="0" fontId="45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46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0" fontId="43" fillId="24" borderId="7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51" fillId="7" borderId="16" applyNumberFormat="0" applyAlignment="0" applyProtection="0"/>
    <xf numFmtId="0" fontId="52" fillId="7" borderId="16" applyNumberFormat="0" applyAlignment="0" applyProtection="0"/>
    <xf numFmtId="0" fontId="52" fillId="7" borderId="16" applyNumberFormat="0" applyAlignment="0" applyProtection="0"/>
    <xf numFmtId="0" fontId="52" fillId="7" borderId="16" applyNumberFormat="0" applyAlignment="0" applyProtection="0"/>
    <xf numFmtId="0" fontId="51" fillId="7" borderId="16" applyNumberFormat="0" applyAlignment="0" applyProtection="0"/>
    <xf numFmtId="0" fontId="53" fillId="20" borderId="21" applyNumberFormat="0" applyAlignment="0" applyProtection="0"/>
    <xf numFmtId="0" fontId="53" fillId="20" borderId="21" applyNumberFormat="0" applyAlignment="0" applyProtection="0"/>
    <xf numFmtId="0" fontId="53" fillId="20" borderId="21" applyNumberFormat="0" applyAlignment="0" applyProtection="0"/>
    <xf numFmtId="0" fontId="53" fillId="20" borderId="21" applyNumberFormat="0" applyAlignment="0" applyProtection="0"/>
    <xf numFmtId="0" fontId="54" fillId="0" borderId="0"/>
    <xf numFmtId="0" fontId="6" fillId="0" borderId="0"/>
    <xf numFmtId="0" fontId="2" fillId="0" borderId="0"/>
    <xf numFmtId="0" fontId="6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6" fillId="0" borderId="0" applyFill="0" applyBorder="0" applyAlignment="0"/>
    <xf numFmtId="169" fontId="56" fillId="0" borderId="0" applyFill="0" applyBorder="0" applyAlignment="0"/>
    <xf numFmtId="169" fontId="56" fillId="0" borderId="0" applyFill="0" applyBorder="0" applyAlignment="0"/>
    <xf numFmtId="170" fontId="56" fillId="0" borderId="0" applyFill="0" applyBorder="0" applyAlignment="0"/>
    <xf numFmtId="171" fontId="56" fillId="0" borderId="0" applyFill="0" applyBorder="0" applyAlignment="0"/>
    <xf numFmtId="171" fontId="56" fillId="0" borderId="0" applyFill="0" applyBorder="0" applyAlignment="0"/>
    <xf numFmtId="168" fontId="56" fillId="0" borderId="0" applyFill="0" applyBorder="0" applyAlignment="0"/>
    <xf numFmtId="169" fontId="56" fillId="0" borderId="0" applyFill="0" applyBorder="0" applyAlignment="0"/>
    <xf numFmtId="169" fontId="56" fillId="0" borderId="0" applyFill="0" applyBorder="0" applyAlignment="0"/>
    <xf numFmtId="175" fontId="56" fillId="0" borderId="0" applyFill="0" applyBorder="0" applyAlignment="0"/>
    <xf numFmtId="176" fontId="56" fillId="0" borderId="0" applyFill="0" applyBorder="0" applyAlignment="0"/>
    <xf numFmtId="176" fontId="56" fillId="0" borderId="0" applyFill="0" applyBorder="0" applyAlignment="0"/>
    <xf numFmtId="170" fontId="56" fillId="0" borderId="0" applyFill="0" applyBorder="0" applyAlignment="0"/>
    <xf numFmtId="171" fontId="56" fillId="0" borderId="0" applyFill="0" applyBorder="0" applyAlignment="0"/>
    <xf numFmtId="171" fontId="56" fillId="0" borderId="0" applyFill="0" applyBorder="0" applyAlignment="0"/>
    <xf numFmtId="0" fontId="57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9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180" fontId="61" fillId="0" borderId="0"/>
    <xf numFmtId="180" fontId="62" fillId="0" borderId="0"/>
    <xf numFmtId="180" fontId="62" fillId="0" borderId="0"/>
    <xf numFmtId="180" fontId="62" fillId="0" borderId="0"/>
    <xf numFmtId="180" fontId="61" fillId="0" borderId="0"/>
    <xf numFmtId="0" fontId="6" fillId="0" borderId="0"/>
    <xf numFmtId="0" fontId="6" fillId="0" borderId="0"/>
    <xf numFmtId="21" fontId="2" fillId="0" borderId="0"/>
    <xf numFmtId="167" fontId="2" fillId="0" borderId="0"/>
    <xf numFmtId="0" fontId="6" fillId="0" borderId="0"/>
    <xf numFmtId="167" fontId="2" fillId="0" borderId="0"/>
    <xf numFmtId="167" fontId="2" fillId="0" borderId="0"/>
    <xf numFmtId="167" fontId="2" fillId="0" borderId="0"/>
    <xf numFmtId="0" fontId="6" fillId="0" borderId="0"/>
    <xf numFmtId="167" fontId="2" fillId="0" borderId="0"/>
    <xf numFmtId="0" fontId="6" fillId="0" borderId="0"/>
    <xf numFmtId="0" fontId="6" fillId="0" borderId="0"/>
    <xf numFmtId="167" fontId="2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38" fillId="0" borderId="0"/>
    <xf numFmtId="21" fontId="2" fillId="0" borderId="0"/>
    <xf numFmtId="21" fontId="2" fillId="0" borderId="0"/>
    <xf numFmtId="0" fontId="6" fillId="0" borderId="0"/>
    <xf numFmtId="167" fontId="2" fillId="0" borderId="0"/>
    <xf numFmtId="167" fontId="2" fillId="0" borderId="0"/>
    <xf numFmtId="21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6" fillId="0" borderId="0"/>
    <xf numFmtId="167" fontId="2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0" fontId="38" fillId="0" borderId="0"/>
    <xf numFmtId="0" fontId="3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38" fillId="0" borderId="0"/>
    <xf numFmtId="0" fontId="38" fillId="0" borderId="0"/>
    <xf numFmtId="21" fontId="2" fillId="0" borderId="0"/>
    <xf numFmtId="21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6" fillId="0" borderId="0"/>
    <xf numFmtId="167" fontId="2" fillId="0" borderId="0"/>
    <xf numFmtId="167" fontId="2" fillId="0" borderId="0"/>
    <xf numFmtId="0" fontId="38" fillId="0" borderId="0"/>
    <xf numFmtId="0" fontId="3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38" fillId="0" borderId="0"/>
    <xf numFmtId="0" fontId="38" fillId="0" borderId="0"/>
    <xf numFmtId="0" fontId="6" fillId="0" borderId="0"/>
    <xf numFmtId="167" fontId="2" fillId="0" borderId="0"/>
    <xf numFmtId="167" fontId="2" fillId="0" borderId="0"/>
    <xf numFmtId="0" fontId="6" fillId="0" borderId="0"/>
    <xf numFmtId="0" fontId="38" fillId="0" borderId="0"/>
    <xf numFmtId="167" fontId="2" fillId="0" borderId="0"/>
    <xf numFmtId="0" fontId="38" fillId="0" borderId="0"/>
    <xf numFmtId="0" fontId="38" fillId="0" borderId="0"/>
    <xf numFmtId="0" fontId="38" fillId="0" borderId="0"/>
    <xf numFmtId="167" fontId="2" fillId="0" borderId="0"/>
    <xf numFmtId="0" fontId="38" fillId="0" borderId="0"/>
    <xf numFmtId="167" fontId="2" fillId="0" borderId="0"/>
    <xf numFmtId="167" fontId="2" fillId="0" borderId="0"/>
    <xf numFmtId="0" fontId="6" fillId="0" borderId="0"/>
    <xf numFmtId="0" fontId="6" fillId="0" borderId="0"/>
    <xf numFmtId="0" fontId="38" fillId="0" borderId="0"/>
    <xf numFmtId="0" fontId="38" fillId="0" borderId="0"/>
    <xf numFmtId="0" fontId="38" fillId="0" borderId="0"/>
    <xf numFmtId="167" fontId="2" fillId="0" borderId="0"/>
    <xf numFmtId="0" fontId="6" fillId="0" borderId="0"/>
    <xf numFmtId="167" fontId="2" fillId="0" borderId="0"/>
    <xf numFmtId="167" fontId="2" fillId="0" borderId="0"/>
    <xf numFmtId="0" fontId="6" fillId="0" borderId="0"/>
    <xf numFmtId="167" fontId="2" fillId="0" borderId="0"/>
    <xf numFmtId="0" fontId="38" fillId="0" borderId="0"/>
    <xf numFmtId="0" fontId="38" fillId="0" borderId="0"/>
    <xf numFmtId="167" fontId="2" fillId="0" borderId="0"/>
    <xf numFmtId="0" fontId="6" fillId="0" borderId="0"/>
    <xf numFmtId="167" fontId="2" fillId="0" borderId="0"/>
    <xf numFmtId="0" fontId="24" fillId="0" borderId="0"/>
    <xf numFmtId="0" fontId="6" fillId="0" borderId="0"/>
    <xf numFmtId="0" fontId="38" fillId="0" borderId="0"/>
    <xf numFmtId="167" fontId="2" fillId="0" borderId="0"/>
    <xf numFmtId="0" fontId="38" fillId="0" borderId="0"/>
    <xf numFmtId="0" fontId="38" fillId="0" borderId="0"/>
    <xf numFmtId="0" fontId="38" fillId="0" borderId="0"/>
    <xf numFmtId="167" fontId="2" fillId="0" borderId="0"/>
    <xf numFmtId="0" fontId="38" fillId="0" borderId="0"/>
    <xf numFmtId="167" fontId="2" fillId="0" borderId="0"/>
    <xf numFmtId="167" fontId="2" fillId="0" borderId="0"/>
    <xf numFmtId="167" fontId="2" fillId="0" borderId="0"/>
    <xf numFmtId="0" fontId="3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38" fillId="0" borderId="0"/>
    <xf numFmtId="0" fontId="38" fillId="0" borderId="0"/>
    <xf numFmtId="167" fontId="2" fillId="0" borderId="0"/>
    <xf numFmtId="0" fontId="24" fillId="0" borderId="0"/>
    <xf numFmtId="0" fontId="24" fillId="0" borderId="0"/>
    <xf numFmtId="0" fontId="24" fillId="0" borderId="0"/>
    <xf numFmtId="167" fontId="2" fillId="0" borderId="0"/>
    <xf numFmtId="167" fontId="2" fillId="0" borderId="0"/>
    <xf numFmtId="0" fontId="6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38" fillId="0" borderId="0"/>
    <xf numFmtId="0" fontId="3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167" fontId="2" fillId="0" borderId="0"/>
    <xf numFmtId="167" fontId="2" fillId="0" borderId="0"/>
    <xf numFmtId="167" fontId="2" fillId="0" borderId="0"/>
    <xf numFmtId="0" fontId="6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6" fillId="0" borderId="0"/>
    <xf numFmtId="0" fontId="6" fillId="0" borderId="0"/>
    <xf numFmtId="167" fontId="2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38" fillId="0" borderId="0"/>
    <xf numFmtId="0" fontId="6" fillId="0" borderId="0"/>
    <xf numFmtId="0" fontId="38" fillId="0" borderId="0"/>
    <xf numFmtId="0" fontId="6" fillId="0" borderId="0"/>
    <xf numFmtId="0" fontId="38" fillId="0" borderId="0"/>
    <xf numFmtId="0" fontId="6" fillId="0" borderId="0"/>
    <xf numFmtId="0" fontId="38" fillId="0" borderId="0"/>
    <xf numFmtId="0" fontId="6" fillId="0" borderId="0"/>
    <xf numFmtId="0" fontId="38" fillId="0" borderId="0"/>
    <xf numFmtId="0" fontId="63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7" fontId="2" fillId="0" borderId="0"/>
    <xf numFmtId="0" fontId="6" fillId="0" borderId="0"/>
    <xf numFmtId="167" fontId="2" fillId="0" borderId="0"/>
    <xf numFmtId="167" fontId="2" fillId="0" borderId="0"/>
    <xf numFmtId="167" fontId="2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0" fontId="38" fillId="0" borderId="0"/>
    <xf numFmtId="167" fontId="2" fillId="0" borderId="0"/>
    <xf numFmtId="167" fontId="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167" fontId="6" fillId="0" borderId="0"/>
    <xf numFmtId="0" fontId="64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81" fontId="6" fillId="0" borderId="0"/>
    <xf numFmtId="181" fontId="6" fillId="0" borderId="0"/>
    <xf numFmtId="0" fontId="6" fillId="0" borderId="0"/>
    <xf numFmtId="181" fontId="6" fillId="0" borderId="0"/>
    <xf numFmtId="0" fontId="6" fillId="0" borderId="0"/>
    <xf numFmtId="0" fontId="6" fillId="0" borderId="0"/>
    <xf numFmtId="181" fontId="6" fillId="0" borderId="0"/>
    <xf numFmtId="167" fontId="6" fillId="0" borderId="0"/>
    <xf numFmtId="182" fontId="6" fillId="0" borderId="0"/>
    <xf numFmtId="167" fontId="2" fillId="0" borderId="0"/>
    <xf numFmtId="167" fontId="6" fillId="0" borderId="0"/>
    <xf numFmtId="167" fontId="6" fillId="0" borderId="0"/>
    <xf numFmtId="167" fontId="6" fillId="0" borderId="0"/>
    <xf numFmtId="167" fontId="2" fillId="0" borderId="0"/>
    <xf numFmtId="167" fontId="2" fillId="0" borderId="0"/>
    <xf numFmtId="167" fontId="2" fillId="0" borderId="0"/>
    <xf numFmtId="167" fontId="6" fillId="0" borderId="0"/>
    <xf numFmtId="0" fontId="38" fillId="0" borderId="0"/>
    <xf numFmtId="0" fontId="38" fillId="0" borderId="0"/>
    <xf numFmtId="167" fontId="6" fillId="0" borderId="0"/>
    <xf numFmtId="0" fontId="64" fillId="0" borderId="0"/>
    <xf numFmtId="0" fontId="64" fillId="0" borderId="0"/>
    <xf numFmtId="0" fontId="6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64" fillId="0" borderId="0"/>
    <xf numFmtId="167" fontId="2" fillId="0" borderId="0"/>
    <xf numFmtId="167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82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82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82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64" fontId="2" fillId="0" borderId="0"/>
    <xf numFmtId="182" fontId="2" fillId="0" borderId="0"/>
    <xf numFmtId="182" fontId="2" fillId="0" borderId="0"/>
    <xf numFmtId="164" fontId="2" fillId="0" borderId="0"/>
    <xf numFmtId="182" fontId="2" fillId="0" borderId="0"/>
    <xf numFmtId="182" fontId="2" fillId="0" borderId="0"/>
    <xf numFmtId="180" fontId="2" fillId="0" borderId="0"/>
    <xf numFmtId="183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78" fontId="2" fillId="0" borderId="0"/>
    <xf numFmtId="178" fontId="2" fillId="0" borderId="0"/>
    <xf numFmtId="180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4" fontId="2" fillId="0" borderId="0"/>
    <xf numFmtId="182" fontId="2" fillId="0" borderId="0"/>
    <xf numFmtId="182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38" fillId="0" borderId="0"/>
    <xf numFmtId="0" fontId="3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64" fillId="0" borderId="0"/>
    <xf numFmtId="167" fontId="2" fillId="0" borderId="0"/>
    <xf numFmtId="167" fontId="2" fillId="0" borderId="0"/>
    <xf numFmtId="0" fontId="38" fillId="0" borderId="0"/>
    <xf numFmtId="182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67" fontId="2" fillId="0" borderId="0"/>
    <xf numFmtId="167" fontId="2" fillId="0" borderId="0"/>
    <xf numFmtId="167" fontId="2" fillId="0" borderId="0"/>
    <xf numFmtId="0" fontId="38" fillId="0" borderId="0"/>
    <xf numFmtId="0" fontId="38" fillId="0" borderId="0"/>
    <xf numFmtId="0" fontId="64" fillId="0" borderId="0"/>
    <xf numFmtId="0" fontId="38" fillId="0" borderId="0"/>
    <xf numFmtId="167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64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67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181" fontId="6" fillId="0" borderId="0"/>
    <xf numFmtId="0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7" fontId="6" fillId="0" borderId="0"/>
    <xf numFmtId="167" fontId="6" fillId="0" borderId="0"/>
    <xf numFmtId="0" fontId="6" fillId="0" borderId="0"/>
    <xf numFmtId="167" fontId="6" fillId="0" borderId="0"/>
    <xf numFmtId="167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2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6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38" fillId="0" borderId="0"/>
    <xf numFmtId="0" fontId="6" fillId="0" borderId="0"/>
    <xf numFmtId="0" fontId="38" fillId="0" borderId="0"/>
    <xf numFmtId="0" fontId="38" fillId="0" borderId="0"/>
    <xf numFmtId="0" fontId="38" fillId="0" borderId="0"/>
    <xf numFmtId="0" fontId="6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8" fillId="0" borderId="0"/>
    <xf numFmtId="0" fontId="38" fillId="0" borderId="0"/>
    <xf numFmtId="0" fontId="33" fillId="0" borderId="0"/>
    <xf numFmtId="0" fontId="38" fillId="0" borderId="0"/>
    <xf numFmtId="0" fontId="38" fillId="0" borderId="0"/>
    <xf numFmtId="0" fontId="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4" fillId="0" borderId="0"/>
    <xf numFmtId="0" fontId="6" fillId="0" borderId="0"/>
    <xf numFmtId="0" fontId="38" fillId="0" borderId="0"/>
    <xf numFmtId="0" fontId="38" fillId="0" borderId="0"/>
    <xf numFmtId="0" fontId="6" fillId="0" borderId="0"/>
    <xf numFmtId="0" fontId="24" fillId="0" borderId="0"/>
    <xf numFmtId="0" fontId="65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6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2" fillId="0" borderId="0"/>
    <xf numFmtId="0" fontId="54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167" fontId="6" fillId="0" borderId="0"/>
    <xf numFmtId="167" fontId="6" fillId="0" borderId="0"/>
    <xf numFmtId="21" fontId="6" fillId="0" borderId="0"/>
    <xf numFmtId="0" fontId="33" fillId="0" borderId="0"/>
    <xf numFmtId="167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" fillId="0" borderId="0"/>
    <xf numFmtId="167" fontId="6" fillId="0" borderId="0"/>
    <xf numFmtId="21" fontId="6" fillId="0" borderId="0"/>
    <xf numFmtId="167" fontId="6" fillId="0" borderId="0"/>
    <xf numFmtId="0" fontId="2" fillId="0" borderId="0"/>
    <xf numFmtId="0" fontId="2" fillId="0" borderId="0"/>
    <xf numFmtId="0" fontId="6" fillId="0" borderId="0"/>
    <xf numFmtId="167" fontId="6" fillId="0" borderId="0"/>
    <xf numFmtId="167" fontId="6" fillId="0" borderId="0"/>
    <xf numFmtId="0" fontId="6" fillId="0" borderId="0"/>
    <xf numFmtId="167" fontId="6" fillId="0" borderId="0"/>
    <xf numFmtId="167" fontId="6" fillId="0" borderId="0"/>
    <xf numFmtId="0" fontId="33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0" fontId="33" fillId="0" borderId="0"/>
    <xf numFmtId="0" fontId="38" fillId="0" borderId="0"/>
    <xf numFmtId="0" fontId="38" fillId="0" borderId="0"/>
    <xf numFmtId="0" fontId="2" fillId="0" borderId="0"/>
    <xf numFmtId="0" fontId="54" fillId="0" borderId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21" fontId="2" fillId="0" borderId="0"/>
    <xf numFmtId="0" fontId="6" fillId="0" borderId="0"/>
    <xf numFmtId="0" fontId="2" fillId="0" borderId="0"/>
    <xf numFmtId="185" fontId="2" fillId="0" borderId="0"/>
    <xf numFmtId="185" fontId="2" fillId="0" borderId="0"/>
    <xf numFmtId="185" fontId="2" fillId="0" borderId="0"/>
    <xf numFmtId="185" fontId="2" fillId="0" borderId="0"/>
    <xf numFmtId="18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" fontId="2" fillId="0" borderId="0"/>
    <xf numFmtId="21" fontId="2" fillId="0" borderId="0"/>
    <xf numFmtId="21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21" fontId="2" fillId="0" borderId="0"/>
    <xf numFmtId="167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21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21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21" fontId="2" fillId="0" borderId="0"/>
    <xf numFmtId="167" fontId="2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167" fontId="2" fillId="0" borderId="0"/>
    <xf numFmtId="0" fontId="6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" fillId="0" borderId="0"/>
    <xf numFmtId="0" fontId="6" fillId="0" borderId="0"/>
    <xf numFmtId="0" fontId="38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38" fillId="0" borderId="0"/>
    <xf numFmtId="0" fontId="6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0" fontId="24" fillId="0" borderId="0"/>
    <xf numFmtId="0" fontId="66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6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38" fillId="0" borderId="0"/>
    <xf numFmtId="0" fontId="3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38" fillId="0" borderId="0"/>
    <xf numFmtId="0" fontId="38" fillId="0" borderId="0"/>
    <xf numFmtId="186" fontId="2" fillId="0" borderId="0"/>
    <xf numFmtId="167" fontId="2" fillId="0" borderId="0"/>
    <xf numFmtId="0" fontId="6" fillId="0" borderId="0"/>
    <xf numFmtId="0" fontId="38" fillId="0" borderId="0"/>
    <xf numFmtId="21" fontId="2" fillId="0" borderId="0"/>
    <xf numFmtId="0" fontId="38" fillId="0" borderId="0"/>
    <xf numFmtId="0" fontId="6" fillId="0" borderId="0"/>
    <xf numFmtId="167" fontId="2" fillId="0" borderId="0"/>
    <xf numFmtId="0" fontId="2" fillId="0" borderId="0"/>
    <xf numFmtId="0" fontId="38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4" fillId="0" borderId="0"/>
    <xf numFmtId="0" fontId="24" fillId="0" borderId="0"/>
    <xf numFmtId="21" fontId="2" fillId="0" borderId="0"/>
    <xf numFmtId="0" fontId="38" fillId="0" borderId="0"/>
    <xf numFmtId="0" fontId="2" fillId="0" borderId="0"/>
    <xf numFmtId="21" fontId="2" fillId="0" borderId="0"/>
    <xf numFmtId="167" fontId="2" fillId="0" borderId="0"/>
    <xf numFmtId="0" fontId="6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21" fontId="2" fillId="0" borderId="0"/>
    <xf numFmtId="21" fontId="2" fillId="0" borderId="0"/>
    <xf numFmtId="0" fontId="2" fillId="0" borderId="0"/>
    <xf numFmtId="0" fontId="2" fillId="0" borderId="0"/>
    <xf numFmtId="0" fontId="2" fillId="0" borderId="0"/>
    <xf numFmtId="2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2" fillId="0" borderId="0"/>
    <xf numFmtId="0" fontId="54" fillId="0" borderId="0"/>
    <xf numFmtId="0" fontId="6" fillId="27" borderId="23" applyNumberFormat="0" applyFont="0" applyAlignment="0" applyProtection="0"/>
    <xf numFmtId="0" fontId="67" fillId="20" borderId="21" applyNumberFormat="0" applyAlignment="0" applyProtection="0"/>
    <xf numFmtId="0" fontId="53" fillId="20" borderId="21" applyNumberFormat="0" applyAlignment="0" applyProtection="0"/>
    <xf numFmtId="0" fontId="53" fillId="20" borderId="21" applyNumberFormat="0" applyAlignment="0" applyProtection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33" fillId="0" borderId="0"/>
    <xf numFmtId="0" fontId="6" fillId="0" borderId="0"/>
    <xf numFmtId="0" fontId="38" fillId="0" borderId="0"/>
    <xf numFmtId="0" fontId="38" fillId="0" borderId="0"/>
    <xf numFmtId="0" fontId="2" fillId="27" borderId="23" applyNumberFormat="0" applyFont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4" fontId="38" fillId="0" borderId="0" applyFont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87" fontId="38" fillId="0" borderId="0" applyFont="0" applyFill="0" applyBorder="0" applyAlignment="0" applyProtection="0"/>
    <xf numFmtId="187" fontId="6" fillId="0" borderId="0" applyFill="0" applyBorder="0" applyAlignment="0" applyProtection="0"/>
    <xf numFmtId="187" fontId="6" fillId="0" borderId="0" applyFill="0" applyBorder="0" applyAlignment="0" applyProtection="0"/>
    <xf numFmtId="10" fontId="6" fillId="0" borderId="0" applyFont="0" applyFill="0" applyBorder="0" applyAlignment="0" applyProtection="0"/>
    <xf numFmtId="188" fontId="6" fillId="0" borderId="0" applyFill="0" applyBorder="0" applyAlignment="0" applyProtection="0"/>
    <xf numFmtId="10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188" fontId="6" fillId="0" borderId="0" applyFill="0" applyBorder="0" applyAlignment="0" applyProtection="0"/>
    <xf numFmtId="168" fontId="69" fillId="0" borderId="0" applyFill="0" applyBorder="0" applyAlignment="0"/>
    <xf numFmtId="169" fontId="69" fillId="0" borderId="0" applyFill="0" applyBorder="0" applyAlignment="0"/>
    <xf numFmtId="169" fontId="69" fillId="0" borderId="0" applyFill="0" applyBorder="0" applyAlignment="0"/>
    <xf numFmtId="170" fontId="69" fillId="0" borderId="0" applyFill="0" applyBorder="0" applyAlignment="0"/>
    <xf numFmtId="171" fontId="69" fillId="0" borderId="0" applyFill="0" applyBorder="0" applyAlignment="0"/>
    <xf numFmtId="171" fontId="69" fillId="0" borderId="0" applyFill="0" applyBorder="0" applyAlignment="0"/>
    <xf numFmtId="168" fontId="69" fillId="0" borderId="0" applyFill="0" applyBorder="0" applyAlignment="0"/>
    <xf numFmtId="169" fontId="69" fillId="0" borderId="0" applyFill="0" applyBorder="0" applyAlignment="0"/>
    <xf numFmtId="169" fontId="69" fillId="0" borderId="0" applyFill="0" applyBorder="0" applyAlignment="0"/>
    <xf numFmtId="175" fontId="69" fillId="0" borderId="0" applyFill="0" applyBorder="0" applyAlignment="0"/>
    <xf numFmtId="176" fontId="69" fillId="0" borderId="0" applyFill="0" applyBorder="0" applyAlignment="0"/>
    <xf numFmtId="176" fontId="69" fillId="0" borderId="0" applyFill="0" applyBorder="0" applyAlignment="0"/>
    <xf numFmtId="170" fontId="69" fillId="0" borderId="0" applyFill="0" applyBorder="0" applyAlignment="0"/>
    <xf numFmtId="171" fontId="69" fillId="0" borderId="0" applyFill="0" applyBorder="0" applyAlignment="0"/>
    <xf numFmtId="171" fontId="69" fillId="0" borderId="0" applyFill="0" applyBorder="0" applyAlignment="0"/>
    <xf numFmtId="0" fontId="14" fillId="0" borderId="8" applyAlignment="0">
      <alignment horizontal="right"/>
    </xf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49" fontId="33" fillId="0" borderId="0" applyFill="0" applyBorder="0" applyAlignment="0"/>
    <xf numFmtId="189" fontId="33" fillId="0" borderId="0" applyFill="0" applyBorder="0" applyAlignment="0"/>
    <xf numFmtId="49" fontId="33" fillId="0" borderId="0" applyFill="0" applyBorder="0" applyAlignment="0"/>
    <xf numFmtId="49" fontId="33" fillId="0" borderId="0" applyFill="0" applyBorder="0" applyAlignment="0"/>
    <xf numFmtId="190" fontId="33" fillId="0" borderId="0" applyFill="0" applyBorder="0" applyAlignment="0"/>
    <xf numFmtId="49" fontId="33" fillId="0" borderId="0" applyFill="0" applyBorder="0" applyAlignment="0"/>
    <xf numFmtId="49" fontId="33" fillId="0" borderId="0" applyFill="0" applyBorder="0" applyAlignment="0"/>
    <xf numFmtId="0" fontId="7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2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191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74" fillId="7" borderId="16" applyNumberFormat="0" applyAlignment="0" applyProtection="0"/>
    <xf numFmtId="0" fontId="75" fillId="20" borderId="21" applyNumberFormat="0" applyAlignment="0" applyProtection="0"/>
    <xf numFmtId="0" fontId="76" fillId="20" borderId="16" applyNumberFormat="0" applyAlignment="0" applyProtection="0"/>
    <xf numFmtId="0" fontId="77" fillId="0" borderId="13" applyNumberFormat="0" applyFill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24" applyNumberFormat="0" applyFill="0" applyAlignment="0" applyProtection="0"/>
    <xf numFmtId="0" fontId="81" fillId="21" borderId="17" applyNumberFormat="0" applyAlignment="0" applyProtection="0"/>
    <xf numFmtId="0" fontId="82" fillId="0" borderId="0" applyNumberFormat="0" applyFill="0" applyBorder="0" applyAlignment="0" applyProtection="0"/>
    <xf numFmtId="0" fontId="83" fillId="26" borderId="0" applyNumberFormat="0" applyBorder="0" applyAlignment="0" applyProtection="0"/>
    <xf numFmtId="0" fontId="84" fillId="0" borderId="0"/>
    <xf numFmtId="0" fontId="85" fillId="3" borderId="0" applyNumberFormat="0" applyBorder="0" applyAlignment="0" applyProtection="0"/>
    <xf numFmtId="0" fontId="86" fillId="0" borderId="0" applyNumberFormat="0" applyFill="0" applyBorder="0" applyAlignment="0" applyProtection="0"/>
    <xf numFmtId="0" fontId="6" fillId="27" borderId="23" applyNumberFormat="0" applyFont="0" applyAlignment="0" applyProtection="0"/>
    <xf numFmtId="0" fontId="87" fillId="0" borderId="22" applyNumberFormat="0" applyFill="0" applyAlignment="0" applyProtection="0"/>
    <xf numFmtId="0" fontId="88" fillId="0" borderId="0" applyNumberFormat="0" applyFill="0" applyBorder="0" applyAlignment="0" applyProtection="0"/>
    <xf numFmtId="0" fontId="89" fillId="4" borderId="0" applyNumberFormat="0" applyBorder="0" applyAlignment="0" applyProtection="0"/>
  </cellStyleXfs>
  <cellXfs count="308">
    <xf numFmtId="0" fontId="0" fillId="0" borderId="0" xfId="0"/>
    <xf numFmtId="0" fontId="3" fillId="0" borderId="0" xfId="0" applyFont="1"/>
    <xf numFmtId="0" fontId="5" fillId="0" borderId="0" xfId="1" applyFont="1" applyFill="1"/>
    <xf numFmtId="0" fontId="7" fillId="0" borderId="0" xfId="2" applyFont="1" applyFill="1"/>
    <xf numFmtId="0" fontId="8" fillId="0" borderId="0" xfId="2" applyFont="1" applyFill="1" applyAlignment="1">
      <alignment horizontal="right"/>
    </xf>
    <xf numFmtId="0" fontId="8" fillId="0" borderId="0" xfId="2" applyFont="1" applyFill="1"/>
    <xf numFmtId="49" fontId="8" fillId="0" borderId="0" xfId="2" applyNumberFormat="1" applyFont="1" applyFill="1" applyAlignment="1">
      <alignment horizontal="center"/>
    </xf>
    <xf numFmtId="49" fontId="9" fillId="0" borderId="0" xfId="2" applyNumberFormat="1" applyFont="1" applyFill="1" applyAlignment="1">
      <alignment horizontal="center"/>
    </xf>
    <xf numFmtId="0" fontId="8" fillId="0" borderId="0" xfId="2" applyNumberFormat="1" applyFont="1" applyFill="1" applyAlignment="1">
      <alignment horizontal="center"/>
    </xf>
    <xf numFmtId="0" fontId="10" fillId="0" borderId="0" xfId="2" applyNumberFormat="1" applyFont="1" applyFill="1"/>
    <xf numFmtId="49" fontId="11" fillId="0" borderId="0" xfId="3" applyNumberFormat="1" applyFont="1" applyBorder="1"/>
    <xf numFmtId="0" fontId="12" fillId="0" borderId="0" xfId="2" applyFont="1" applyFill="1" applyAlignment="1">
      <alignment vertical="center"/>
    </xf>
    <xf numFmtId="0" fontId="8" fillId="0" borderId="0" xfId="2" applyFont="1" applyFill="1" applyAlignment="1">
      <alignment horizontal="right" vertical="center"/>
    </xf>
    <xf numFmtId="0" fontId="8" fillId="0" borderId="0" xfId="2" applyFont="1" applyFill="1" applyAlignment="1">
      <alignment vertical="center"/>
    </xf>
    <xf numFmtId="49" fontId="8" fillId="0" borderId="0" xfId="2" applyNumberFormat="1" applyFont="1" applyFill="1" applyAlignment="1">
      <alignment horizontal="center" vertical="center"/>
    </xf>
    <xf numFmtId="49" fontId="9" fillId="0" borderId="0" xfId="2" applyNumberFormat="1" applyFont="1" applyFill="1" applyAlignment="1">
      <alignment horizontal="center" vertical="center"/>
    </xf>
    <xf numFmtId="0" fontId="8" fillId="0" borderId="0" xfId="2" applyNumberFormat="1" applyFont="1" applyFill="1" applyAlignment="1">
      <alignment horizontal="center" vertical="center"/>
    </xf>
    <xf numFmtId="49" fontId="13" fillId="0" borderId="0" xfId="4" applyNumberFormat="1" applyFont="1" applyFill="1" applyAlignment="1">
      <alignment horizontal="right"/>
    </xf>
    <xf numFmtId="0" fontId="10" fillId="0" borderId="0" xfId="2" applyNumberFormat="1" applyFont="1" applyFill="1" applyAlignment="1">
      <alignment vertical="center"/>
    </xf>
    <xf numFmtId="0" fontId="7" fillId="0" borderId="0" xfId="2" applyFont="1" applyFill="1" applyAlignment="1">
      <alignment horizontal="left"/>
    </xf>
    <xf numFmtId="0" fontId="14" fillId="0" borderId="0" xfId="2" applyFont="1" applyFill="1" applyAlignment="1">
      <alignment horizontal="right"/>
    </xf>
    <xf numFmtId="0" fontId="14" fillId="0" borderId="0" xfId="2" applyFont="1" applyFill="1"/>
    <xf numFmtId="49" fontId="14" fillId="0" borderId="0" xfId="2" applyNumberFormat="1" applyFont="1" applyFill="1" applyAlignment="1">
      <alignment horizontal="center"/>
    </xf>
    <xf numFmtId="0" fontId="14" fillId="0" borderId="0" xfId="2" applyNumberFormat="1" applyFont="1" applyFill="1" applyAlignment="1">
      <alignment horizontal="center"/>
    </xf>
    <xf numFmtId="49" fontId="15" fillId="0" borderId="0" xfId="4" applyNumberFormat="1" applyFont="1" applyFill="1" applyAlignment="1">
      <alignment horizontal="right"/>
    </xf>
    <xf numFmtId="0" fontId="14" fillId="0" borderId="0" xfId="2" applyFont="1" applyFill="1" applyAlignment="1">
      <alignment horizontal="center"/>
    </xf>
    <xf numFmtId="0" fontId="3" fillId="0" borderId="0" xfId="2" applyFont="1" applyFill="1" applyAlignment="1">
      <alignment horizontal="left"/>
    </xf>
    <xf numFmtId="49" fontId="3" fillId="0" borderId="0" xfId="2" applyNumberFormat="1" applyFont="1" applyFill="1" applyAlignment="1">
      <alignment horizontal="center"/>
    </xf>
    <xf numFmtId="14" fontId="16" fillId="0" borderId="0" xfId="2" applyNumberFormat="1" applyFont="1" applyFill="1" applyAlignment="1">
      <alignment horizontal="right"/>
    </xf>
    <xf numFmtId="0" fontId="17" fillId="0" borderId="0" xfId="1" applyFont="1" applyBorder="1"/>
    <xf numFmtId="0" fontId="18" fillId="0" borderId="0" xfId="1" applyFont="1" applyBorder="1"/>
    <xf numFmtId="0" fontId="18" fillId="0" borderId="0" xfId="1" applyFont="1" applyBorder="1" applyAlignment="1">
      <alignment horizontal="center"/>
    </xf>
    <xf numFmtId="0" fontId="19" fillId="0" borderId="0" xfId="1" applyFont="1"/>
    <xf numFmtId="0" fontId="20" fillId="0" borderId="1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20" fillId="0" borderId="4" xfId="1" applyFont="1" applyBorder="1" applyAlignment="1">
      <alignment horizontal="right" vertical="center"/>
    </xf>
    <xf numFmtId="0" fontId="20" fillId="0" borderId="3" xfId="1" applyFont="1" applyBorder="1" applyAlignment="1">
      <alignment horizontal="left" vertical="center"/>
    </xf>
    <xf numFmtId="0" fontId="20" fillId="0" borderId="4" xfId="1" applyFont="1" applyBorder="1" applyAlignment="1">
      <alignment horizontal="center" vertical="center"/>
    </xf>
    <xf numFmtId="0" fontId="20" fillId="0" borderId="4" xfId="1" applyFont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/>
    </xf>
    <xf numFmtId="0" fontId="18" fillId="0" borderId="0" xfId="1" applyFont="1" applyAlignment="1">
      <alignment vertical="center"/>
    </xf>
    <xf numFmtId="0" fontId="18" fillId="0" borderId="7" xfId="1" applyNumberFormat="1" applyFont="1" applyBorder="1" applyAlignment="1">
      <alignment horizontal="center" vertical="center"/>
    </xf>
    <xf numFmtId="0" fontId="18" fillId="0" borderId="8" xfId="1" applyNumberFormat="1" applyFont="1" applyBorder="1" applyAlignment="1">
      <alignment horizontal="center"/>
    </xf>
    <xf numFmtId="0" fontId="18" fillId="0" borderId="8" xfId="1" applyNumberFormat="1" applyFont="1" applyBorder="1" applyAlignment="1">
      <alignment horizontal="right"/>
    </xf>
    <xf numFmtId="0" fontId="19" fillId="0" borderId="9" xfId="1" applyNumberFormat="1" applyFont="1" applyBorder="1" applyAlignment="1">
      <alignment horizontal="left"/>
    </xf>
    <xf numFmtId="167" fontId="21" fillId="0" borderId="8" xfId="1" applyNumberFormat="1" applyFont="1" applyBorder="1" applyAlignment="1">
      <alignment horizontal="center"/>
    </xf>
    <xf numFmtId="0" fontId="18" fillId="0" borderId="6" xfId="1" applyNumberFormat="1" applyFont="1" applyBorder="1" applyAlignment="1">
      <alignment horizontal="left"/>
    </xf>
    <xf numFmtId="0" fontId="18" fillId="0" borderId="0" xfId="1" applyFont="1" applyAlignment="1"/>
    <xf numFmtId="0" fontId="14" fillId="0" borderId="8" xfId="5" applyFont="1" applyBorder="1" applyAlignment="1">
      <alignment horizontal="right"/>
    </xf>
    <xf numFmtId="0" fontId="13" fillId="0" borderId="11" xfId="5" applyFont="1" applyBorder="1" applyAlignment="1">
      <alignment horizontal="left"/>
    </xf>
    <xf numFmtId="167" fontId="21" fillId="0" borderId="7" xfId="5" applyNumberFormat="1" applyFont="1" applyBorder="1" applyAlignment="1">
      <alignment horizontal="center"/>
    </xf>
    <xf numFmtId="0" fontId="18" fillId="0" borderId="10" xfId="1" applyNumberFormat="1" applyFont="1" applyBorder="1" applyAlignment="1">
      <alignment horizontal="left"/>
    </xf>
    <xf numFmtId="0" fontId="18" fillId="0" borderId="12" xfId="1" applyNumberFormat="1" applyFont="1" applyBorder="1" applyAlignment="1">
      <alignment horizontal="left"/>
    </xf>
    <xf numFmtId="0" fontId="14" fillId="0" borderId="8" xfId="2" applyFont="1" applyFill="1" applyBorder="1" applyAlignment="1">
      <alignment horizontal="center"/>
    </xf>
    <xf numFmtId="0" fontId="14" fillId="0" borderId="8" xfId="2" applyFont="1" applyFill="1" applyBorder="1" applyAlignment="1">
      <alignment horizontal="right"/>
    </xf>
    <xf numFmtId="0" fontId="13" fillId="0" borderId="11" xfId="2" applyFont="1" applyFill="1" applyBorder="1" applyAlignment="1">
      <alignment horizontal="left"/>
    </xf>
    <xf numFmtId="167" fontId="9" fillId="0" borderId="11" xfId="2" applyNumberFormat="1" applyFont="1" applyFill="1" applyBorder="1" applyAlignment="1">
      <alignment horizontal="center"/>
    </xf>
    <xf numFmtId="0" fontId="18" fillId="0" borderId="0" xfId="1" applyFont="1"/>
    <xf numFmtId="0" fontId="18" fillId="0" borderId="0" xfId="1" applyFont="1" applyAlignment="1">
      <alignment horizontal="center"/>
    </xf>
    <xf numFmtId="49" fontId="8" fillId="0" borderId="0" xfId="2" applyNumberFormat="1" applyFont="1" applyFill="1" applyAlignment="1">
      <alignment horizontal="left"/>
    </xf>
    <xf numFmtId="0" fontId="9" fillId="0" borderId="0" xfId="2" applyFont="1" applyFill="1"/>
    <xf numFmtId="49" fontId="8" fillId="0" borderId="0" xfId="2" applyNumberFormat="1" applyFont="1" applyFill="1" applyAlignment="1">
      <alignment horizontal="left" vertical="center"/>
    </xf>
    <xf numFmtId="0" fontId="9" fillId="0" borderId="0" xfId="2" applyFont="1" applyFill="1" applyAlignment="1">
      <alignment vertical="center"/>
    </xf>
    <xf numFmtId="49" fontId="14" fillId="0" borderId="0" xfId="2" applyNumberFormat="1" applyFont="1" applyFill="1" applyAlignment="1">
      <alignment horizontal="left"/>
    </xf>
    <xf numFmtId="49" fontId="3" fillId="0" borderId="0" xfId="2" applyNumberFormat="1" applyFont="1" applyFill="1"/>
    <xf numFmtId="0" fontId="13" fillId="0" borderId="0" xfId="2" applyFont="1" applyFill="1" applyAlignment="1">
      <alignment horizontal="right"/>
    </xf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9" fontId="13" fillId="0" borderId="0" xfId="2" applyNumberFormat="1" applyFont="1" applyFill="1" applyAlignment="1">
      <alignment horizontal="left"/>
    </xf>
    <xf numFmtId="0" fontId="13" fillId="0" borderId="0" xfId="2" applyFont="1" applyFill="1" applyAlignment="1">
      <alignment horizontal="left"/>
    </xf>
    <xf numFmtId="49" fontId="9" fillId="0" borderId="0" xfId="4" applyNumberFormat="1" applyFont="1" applyFill="1"/>
    <xf numFmtId="0" fontId="20" fillId="0" borderId="25" xfId="2" applyFont="1" applyFill="1" applyBorder="1" applyAlignment="1">
      <alignment horizontal="center" vertical="center"/>
    </xf>
    <xf numFmtId="0" fontId="20" fillId="0" borderId="18" xfId="2" applyFont="1" applyFill="1" applyBorder="1" applyAlignment="1">
      <alignment horizontal="center" vertical="center"/>
    </xf>
    <xf numFmtId="0" fontId="20" fillId="0" borderId="26" xfId="2" applyFont="1" applyFill="1" applyBorder="1" applyAlignment="1">
      <alignment horizontal="right" vertical="center"/>
    </xf>
    <xf numFmtId="0" fontId="20" fillId="0" borderId="27" xfId="2" applyFont="1" applyFill="1" applyBorder="1" applyAlignment="1">
      <alignment horizontal="left" vertical="center"/>
    </xf>
    <xf numFmtId="49" fontId="20" fillId="0" borderId="28" xfId="2" applyNumberFormat="1" applyFont="1" applyFill="1" applyBorder="1" applyAlignment="1">
      <alignment horizontal="center" vertical="center"/>
    </xf>
    <xf numFmtId="0" fontId="20" fillId="0" borderId="27" xfId="2" applyFont="1" applyFill="1" applyBorder="1" applyAlignment="1">
      <alignment horizontal="center" vertical="center"/>
    </xf>
    <xf numFmtId="0" fontId="20" fillId="0" borderId="28" xfId="2" applyFont="1" applyFill="1" applyBorder="1" applyAlignment="1">
      <alignment horizontal="center" vertical="center"/>
    </xf>
    <xf numFmtId="49" fontId="20" fillId="0" borderId="26" xfId="2" applyNumberFormat="1" applyFont="1" applyFill="1" applyBorder="1" applyAlignment="1">
      <alignment horizontal="center" vertical="center"/>
    </xf>
    <xf numFmtId="0" fontId="20" fillId="0" borderId="29" xfId="2" applyFont="1" applyFill="1" applyBorder="1" applyAlignment="1">
      <alignment horizontal="center" vertical="center"/>
    </xf>
    <xf numFmtId="0" fontId="90" fillId="0" borderId="0" xfId="2" applyFont="1" applyFill="1" applyAlignment="1">
      <alignment vertical="center"/>
    </xf>
    <xf numFmtId="0" fontId="18" fillId="0" borderId="0" xfId="2" applyFont="1" applyFill="1" applyAlignment="1">
      <alignment vertical="center"/>
    </xf>
    <xf numFmtId="0" fontId="19" fillId="0" borderId="0" xfId="2" applyFont="1" applyFill="1" applyAlignment="1">
      <alignment vertical="center"/>
    </xf>
    <xf numFmtId="0" fontId="14" fillId="0" borderId="7" xfId="2" applyFont="1" applyFill="1" applyBorder="1" applyAlignment="1">
      <alignment horizontal="center" vertical="center"/>
    </xf>
    <xf numFmtId="0" fontId="14" fillId="0" borderId="8" xfId="2" applyFont="1" applyFill="1" applyBorder="1" applyAlignment="1">
      <alignment horizontal="center" vertical="center"/>
    </xf>
    <xf numFmtId="0" fontId="14" fillId="0" borderId="8" xfId="2" applyFont="1" applyFill="1" applyBorder="1" applyAlignment="1">
      <alignment horizontal="right" vertical="center"/>
    </xf>
    <xf numFmtId="0" fontId="13" fillId="0" borderId="11" xfId="2" applyFont="1" applyFill="1" applyBorder="1" applyAlignment="1">
      <alignment horizontal="left" vertical="center"/>
    </xf>
    <xf numFmtId="49" fontId="91" fillId="0" borderId="11" xfId="2" applyNumberFormat="1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left" vertical="center"/>
    </xf>
    <xf numFmtId="1" fontId="9" fillId="0" borderId="7" xfId="2" applyNumberFormat="1" applyFont="1" applyFill="1" applyBorder="1" applyAlignment="1">
      <alignment horizontal="center" vertical="center"/>
    </xf>
    <xf numFmtId="2" fontId="92" fillId="0" borderId="7" xfId="4" applyNumberFormat="1" applyFont="1" applyFill="1" applyBorder="1" applyAlignment="1">
      <alignment horizontal="center"/>
    </xf>
    <xf numFmtId="185" fontId="9" fillId="0" borderId="7" xfId="4" applyNumberFormat="1" applyFont="1" applyFill="1" applyBorder="1" applyAlignment="1">
      <alignment horizontal="center"/>
    </xf>
    <xf numFmtId="193" fontId="9" fillId="0" borderId="7" xfId="4" applyNumberFormat="1" applyFont="1" applyFill="1" applyBorder="1" applyAlignment="1">
      <alignment horizontal="center"/>
    </xf>
    <xf numFmtId="0" fontId="90" fillId="0" borderId="7" xfId="2" applyFont="1" applyFill="1" applyBorder="1" applyAlignment="1">
      <alignment horizontal="center" vertical="center"/>
    </xf>
    <xf numFmtId="186" fontId="91" fillId="0" borderId="11" xfId="2" applyNumberFormat="1" applyFont="1" applyFill="1" applyBorder="1" applyAlignment="1">
      <alignment horizontal="center" vertical="center"/>
    </xf>
    <xf numFmtId="0" fontId="93" fillId="0" borderId="0" xfId="1" applyFont="1"/>
    <xf numFmtId="0" fontId="17" fillId="0" borderId="0" xfId="1" applyNumberFormat="1" applyFont="1" applyAlignment="1">
      <alignment horizontal="left"/>
    </xf>
    <xf numFmtId="0" fontId="90" fillId="0" borderId="0" xfId="1" applyFont="1" applyAlignment="1">
      <alignment vertical="center"/>
    </xf>
    <xf numFmtId="167" fontId="18" fillId="0" borderId="8" xfId="1" applyNumberFormat="1" applyFont="1" applyBorder="1" applyAlignment="1">
      <alignment horizontal="center"/>
    </xf>
    <xf numFmtId="167" fontId="21" fillId="0" borderId="7" xfId="1" applyNumberFormat="1" applyFont="1" applyBorder="1" applyAlignment="1">
      <alignment horizontal="left"/>
    </xf>
    <xf numFmtId="0" fontId="90" fillId="0" borderId="6" xfId="1" applyNumberFormat="1" applyFont="1" applyBorder="1" applyAlignment="1">
      <alignment horizontal="left" vertical="center"/>
    </xf>
    <xf numFmtId="0" fontId="90" fillId="0" borderId="10" xfId="1" applyNumberFormat="1" applyFont="1" applyBorder="1" applyAlignment="1">
      <alignment horizontal="left" vertical="center"/>
    </xf>
    <xf numFmtId="0" fontId="90" fillId="0" borderId="12" xfId="1" applyNumberFormat="1" applyFont="1" applyBorder="1" applyAlignment="1">
      <alignment horizontal="left" vertical="center"/>
    </xf>
    <xf numFmtId="0" fontId="20" fillId="0" borderId="2" xfId="1" applyFont="1" applyBorder="1" applyAlignment="1">
      <alignment horizontal="center" vertical="center" wrapText="1"/>
    </xf>
    <xf numFmtId="49" fontId="9" fillId="0" borderId="0" xfId="2" applyNumberFormat="1" applyFont="1" applyFill="1"/>
    <xf numFmtId="49" fontId="9" fillId="0" borderId="0" xfId="2" applyNumberFormat="1" applyFont="1" applyFill="1" applyAlignment="1">
      <alignment vertical="center"/>
    </xf>
    <xf numFmtId="181" fontId="94" fillId="0" borderId="0" xfId="4" applyNumberFormat="1" applyFont="1" applyFill="1" applyAlignment="1">
      <alignment horizontal="center"/>
    </xf>
    <xf numFmtId="2" fontId="13" fillId="0" borderId="7" xfId="4" applyNumberFormat="1" applyFont="1" applyFill="1" applyBorder="1" applyAlignment="1">
      <alignment horizontal="center"/>
    </xf>
    <xf numFmtId="2" fontId="95" fillId="0" borderId="7" xfId="4" applyNumberFormat="1" applyFont="1" applyFill="1" applyBorder="1" applyAlignment="1">
      <alignment horizontal="center"/>
    </xf>
    <xf numFmtId="0" fontId="9" fillId="0" borderId="7" xfId="2" applyFont="1" applyFill="1" applyBorder="1" applyAlignment="1">
      <alignment horizontal="center" vertical="center"/>
    </xf>
    <xf numFmtId="0" fontId="10" fillId="0" borderId="7" xfId="2" applyFont="1" applyFill="1" applyBorder="1" applyAlignment="1">
      <alignment horizontal="left" vertical="center"/>
    </xf>
    <xf numFmtId="167" fontId="91" fillId="0" borderId="11" xfId="2" applyNumberFormat="1" applyFont="1" applyFill="1" applyBorder="1" applyAlignment="1">
      <alignment horizontal="center" vertical="center"/>
    </xf>
    <xf numFmtId="0" fontId="96" fillId="0" borderId="0" xfId="323" applyFont="1" applyFill="1"/>
    <xf numFmtId="49" fontId="97" fillId="0" borderId="0" xfId="323" applyNumberFormat="1" applyFont="1" applyFill="1"/>
    <xf numFmtId="49" fontId="98" fillId="0" borderId="0" xfId="323" applyNumberFormat="1" applyFont="1" applyFill="1" applyAlignment="1">
      <alignment horizontal="center"/>
    </xf>
    <xf numFmtId="0" fontId="99" fillId="0" borderId="0" xfId="2" applyFont="1" applyFill="1"/>
    <xf numFmtId="0" fontId="100" fillId="0" borderId="0" xfId="2" applyFont="1" applyFill="1" applyAlignment="1">
      <alignment horizontal="center"/>
    </xf>
    <xf numFmtId="0" fontId="101" fillId="0" borderId="0" xfId="323" applyFont="1" applyFill="1" applyAlignment="1">
      <alignment vertical="center"/>
    </xf>
    <xf numFmtId="0" fontId="100" fillId="0" borderId="0" xfId="2" applyFont="1" applyFill="1" applyAlignment="1">
      <alignment horizontal="center" vertical="center"/>
    </xf>
    <xf numFmtId="49" fontId="102" fillId="0" borderId="0" xfId="323" applyNumberFormat="1" applyFont="1" applyFill="1"/>
    <xf numFmtId="49" fontId="97" fillId="0" borderId="0" xfId="323" applyNumberFormat="1" applyFont="1" applyFill="1" applyAlignment="1">
      <alignment horizontal="center"/>
    </xf>
    <xf numFmtId="0" fontId="98" fillId="0" borderId="0" xfId="323" applyFont="1" applyFill="1" applyAlignment="1">
      <alignment horizontal="left"/>
    </xf>
    <xf numFmtId="0" fontId="97" fillId="0" borderId="0" xfId="323" applyFont="1" applyFill="1" applyAlignment="1">
      <alignment horizontal="center"/>
    </xf>
    <xf numFmtId="49" fontId="101" fillId="0" borderId="0" xfId="323" applyNumberFormat="1" applyFont="1" applyFill="1" applyAlignment="1">
      <alignment horizontal="left"/>
    </xf>
    <xf numFmtId="14" fontId="103" fillId="0" borderId="0" xfId="323" applyNumberFormat="1" applyFont="1" applyFill="1" applyAlignment="1">
      <alignment horizontal="right"/>
    </xf>
    <xf numFmtId="49" fontId="104" fillId="0" borderId="0" xfId="323" applyNumberFormat="1" applyFont="1" applyFill="1" applyAlignment="1">
      <alignment horizontal="center"/>
    </xf>
    <xf numFmtId="0" fontId="105" fillId="0" borderId="0" xfId="323" applyFont="1" applyFill="1" applyAlignment="1">
      <alignment horizontal="left"/>
    </xf>
    <xf numFmtId="0" fontId="104" fillId="0" borderId="0" xfId="323" applyFont="1" applyFill="1" applyAlignment="1">
      <alignment horizontal="center"/>
    </xf>
    <xf numFmtId="49" fontId="106" fillId="0" borderId="25" xfId="323" applyNumberFormat="1" applyFont="1" applyFill="1" applyBorder="1" applyAlignment="1">
      <alignment horizontal="center" vertical="center"/>
    </xf>
    <xf numFmtId="49" fontId="106" fillId="0" borderId="28" xfId="323" applyNumberFormat="1" applyFont="1" applyFill="1" applyBorder="1" applyAlignment="1">
      <alignment horizontal="center" vertical="center"/>
    </xf>
    <xf numFmtId="0" fontId="106" fillId="0" borderId="26" xfId="323" applyFont="1" applyFill="1" applyBorder="1" applyAlignment="1">
      <alignment horizontal="right" vertical="center"/>
    </xf>
    <xf numFmtId="0" fontId="106" fillId="0" borderId="27" xfId="323" applyFont="1" applyFill="1" applyBorder="1" applyAlignment="1">
      <alignment horizontal="left" vertical="center"/>
    </xf>
    <xf numFmtId="0" fontId="106" fillId="0" borderId="28" xfId="323" applyFont="1" applyFill="1" applyBorder="1" applyAlignment="1">
      <alignment horizontal="center" vertical="center"/>
    </xf>
    <xf numFmtId="0" fontId="107" fillId="0" borderId="27" xfId="2" applyFont="1" applyFill="1" applyBorder="1" applyAlignment="1">
      <alignment horizontal="center" vertical="center"/>
    </xf>
    <xf numFmtId="2" fontId="106" fillId="0" borderId="28" xfId="323" applyNumberFormat="1" applyFont="1" applyFill="1" applyBorder="1" applyAlignment="1">
      <alignment horizontal="center" vertical="center"/>
    </xf>
    <xf numFmtId="0" fontId="106" fillId="0" borderId="29" xfId="323" applyFont="1" applyFill="1" applyBorder="1" applyAlignment="1">
      <alignment horizontal="center" vertical="center"/>
    </xf>
    <xf numFmtId="0" fontId="108" fillId="0" borderId="0" xfId="2" applyFont="1" applyFill="1" applyAlignment="1">
      <alignment horizontal="center"/>
    </xf>
    <xf numFmtId="0" fontId="106" fillId="0" borderId="0" xfId="323" applyFont="1" applyFill="1" applyAlignment="1">
      <alignment horizontal="center"/>
    </xf>
    <xf numFmtId="0" fontId="97" fillId="0" borderId="7" xfId="323" applyNumberFormat="1" applyFont="1" applyFill="1" applyBorder="1" applyAlignment="1">
      <alignment horizontal="center"/>
    </xf>
    <xf numFmtId="49" fontId="97" fillId="0" borderId="7" xfId="323" applyNumberFormat="1" applyFont="1" applyFill="1" applyBorder="1" applyAlignment="1">
      <alignment horizontal="center"/>
    </xf>
    <xf numFmtId="0" fontId="97" fillId="0" borderId="8" xfId="323" applyFont="1" applyFill="1" applyBorder="1" applyAlignment="1">
      <alignment horizontal="right"/>
    </xf>
    <xf numFmtId="0" fontId="102" fillId="0" borderId="11" xfId="323" applyFont="1" applyFill="1" applyBorder="1" applyAlignment="1">
      <alignment horizontal="left"/>
    </xf>
    <xf numFmtId="49" fontId="108" fillId="0" borderId="11" xfId="323" applyNumberFormat="1" applyFont="1" applyFill="1" applyBorder="1" applyAlignment="1">
      <alignment horizontal="center"/>
    </xf>
    <xf numFmtId="0" fontId="108" fillId="0" borderId="11" xfId="323" applyFont="1" applyFill="1" applyBorder="1" applyAlignment="1">
      <alignment horizontal="left"/>
    </xf>
    <xf numFmtId="0" fontId="100" fillId="0" borderId="11" xfId="323" applyFont="1" applyFill="1" applyBorder="1" applyAlignment="1">
      <alignment horizontal="left"/>
    </xf>
    <xf numFmtId="0" fontId="20" fillId="0" borderId="7" xfId="4" applyNumberFormat="1" applyFont="1" applyFill="1" applyBorder="1" applyAlignment="1">
      <alignment horizontal="center"/>
    </xf>
    <xf numFmtId="49" fontId="14" fillId="0" borderId="7" xfId="4" applyNumberFormat="1" applyFont="1" applyFill="1" applyBorder="1" applyAlignment="1">
      <alignment horizontal="center"/>
    </xf>
    <xf numFmtId="0" fontId="100" fillId="0" borderId="7" xfId="323" applyFont="1" applyFill="1" applyBorder="1" applyAlignment="1">
      <alignment horizontal="left"/>
    </xf>
    <xf numFmtId="0" fontId="108" fillId="0" borderId="0" xfId="323" applyFont="1" applyFill="1" applyAlignment="1">
      <alignment horizontal="center"/>
    </xf>
    <xf numFmtId="0" fontId="7" fillId="0" borderId="0" xfId="4" applyFont="1" applyFill="1"/>
    <xf numFmtId="49" fontId="3" fillId="0" borderId="0" xfId="4" applyNumberFormat="1" applyFont="1" applyFill="1" applyAlignment="1">
      <alignment horizontal="center"/>
    </xf>
    <xf numFmtId="49" fontId="14" fillId="0" borderId="0" xfId="4" applyNumberFormat="1" applyFont="1" applyFill="1"/>
    <xf numFmtId="49" fontId="109" fillId="0" borderId="0" xfId="4" applyNumberFormat="1" applyFont="1" applyFill="1" applyAlignment="1">
      <alignment horizontal="right"/>
    </xf>
    <xf numFmtId="0" fontId="12" fillId="0" borderId="0" xfId="4" applyFont="1" applyFill="1" applyAlignment="1">
      <alignment vertical="center"/>
    </xf>
    <xf numFmtId="0" fontId="14" fillId="0" borderId="0" xfId="4" applyNumberFormat="1" applyFont="1" applyFill="1"/>
    <xf numFmtId="49" fontId="3" fillId="0" borderId="0" xfId="4" applyNumberFormat="1" applyFont="1" applyFill="1" applyAlignment="1">
      <alignment horizontal="left"/>
    </xf>
    <xf numFmtId="0" fontId="14" fillId="0" borderId="0" xfId="4" applyNumberFormat="1" applyFont="1" applyFill="1" applyAlignment="1">
      <alignment horizontal="center"/>
    </xf>
    <xf numFmtId="49" fontId="14" fillId="0" borderId="0" xfId="4" applyNumberFormat="1" applyFont="1" applyFill="1" applyAlignment="1">
      <alignment horizontal="center"/>
    </xf>
    <xf numFmtId="0" fontId="3" fillId="0" borderId="0" xfId="4" applyFont="1" applyFill="1" applyAlignment="1">
      <alignment horizontal="left"/>
    </xf>
    <xf numFmtId="0" fontId="14" fillId="0" borderId="0" xfId="4" applyFont="1" applyFill="1" applyAlignment="1">
      <alignment horizontal="center"/>
    </xf>
    <xf numFmtId="0" fontId="9" fillId="0" borderId="0" xfId="4" applyFont="1" applyFill="1" applyAlignment="1">
      <alignment horizontal="center"/>
    </xf>
    <xf numFmtId="0" fontId="14" fillId="0" borderId="0" xfId="4" applyFont="1" applyFill="1"/>
    <xf numFmtId="0" fontId="13" fillId="0" borderId="0" xfId="4" applyFont="1" applyFill="1"/>
    <xf numFmtId="0" fontId="20" fillId="0" borderId="25" xfId="4" applyNumberFormat="1" applyFont="1" applyFill="1" applyBorder="1" applyAlignment="1">
      <alignment horizontal="center" vertical="center"/>
    </xf>
    <xf numFmtId="49" fontId="20" fillId="0" borderId="18" xfId="4" applyNumberFormat="1" applyFont="1" applyFill="1" applyBorder="1" applyAlignment="1">
      <alignment horizontal="center" vertical="center"/>
    </xf>
    <xf numFmtId="49" fontId="20" fillId="0" borderId="26" xfId="4" applyNumberFormat="1" applyFont="1" applyFill="1" applyBorder="1" applyAlignment="1">
      <alignment horizontal="right" vertical="center"/>
    </xf>
    <xf numFmtId="49" fontId="20" fillId="0" borderId="27" xfId="4" applyNumberFormat="1" applyFont="1" applyFill="1" applyBorder="1" applyAlignment="1">
      <alignment horizontal="left" vertical="center"/>
    </xf>
    <xf numFmtId="49" fontId="20" fillId="0" borderId="33" xfId="4" applyNumberFormat="1" applyFont="1" applyFill="1" applyBorder="1" applyAlignment="1">
      <alignment horizontal="center" vertical="center"/>
    </xf>
    <xf numFmtId="0" fontId="20" fillId="0" borderId="33" xfId="4" applyFont="1" applyFill="1" applyBorder="1" applyAlignment="1">
      <alignment horizontal="center" vertical="center"/>
    </xf>
    <xf numFmtId="0" fontId="90" fillId="0" borderId="27" xfId="2" applyFont="1" applyFill="1" applyBorder="1" applyAlignment="1">
      <alignment horizontal="center" vertical="center"/>
    </xf>
    <xf numFmtId="0" fontId="20" fillId="0" borderId="34" xfId="4" applyFont="1" applyFill="1" applyBorder="1" applyAlignment="1">
      <alignment horizontal="center" vertical="center"/>
    </xf>
    <xf numFmtId="0" fontId="20" fillId="0" borderId="35" xfId="4" applyFont="1" applyFill="1" applyBorder="1" applyAlignment="1">
      <alignment horizontal="center" vertical="center"/>
    </xf>
    <xf numFmtId="0" fontId="20" fillId="0" borderId="36" xfId="4" applyFont="1" applyFill="1" applyBorder="1" applyAlignment="1">
      <alignment horizontal="center" vertical="center"/>
    </xf>
    <xf numFmtId="0" fontId="20" fillId="0" borderId="37" xfId="4" applyFont="1" applyFill="1" applyBorder="1" applyAlignment="1">
      <alignment horizontal="center" vertical="center"/>
    </xf>
    <xf numFmtId="0" fontId="20" fillId="0" borderId="0" xfId="4" applyFont="1" applyFill="1"/>
    <xf numFmtId="0" fontId="14" fillId="0" borderId="6" xfId="4" applyNumberFormat="1" applyFont="1" applyFill="1" applyBorder="1" applyAlignment="1">
      <alignment horizontal="center" vertical="center"/>
    </xf>
    <xf numFmtId="0" fontId="14" fillId="0" borderId="38" xfId="4" applyFont="1" applyFill="1" applyBorder="1" applyAlignment="1">
      <alignment horizontal="right" vertical="center"/>
    </xf>
    <xf numFmtId="0" fontId="13" fillId="0" borderId="39" xfId="4" applyFont="1" applyFill="1" applyBorder="1" applyAlignment="1">
      <alignment horizontal="left" vertical="center"/>
    </xf>
    <xf numFmtId="167" fontId="9" fillId="0" borderId="6" xfId="4" applyNumberFormat="1" applyFont="1" applyFill="1" applyBorder="1" applyAlignment="1">
      <alignment horizontal="center" vertical="center"/>
    </xf>
    <xf numFmtId="0" fontId="10" fillId="0" borderId="6" xfId="4" applyFont="1" applyFill="1" applyBorder="1" applyAlignment="1">
      <alignment horizontal="left" vertical="center"/>
    </xf>
    <xf numFmtId="49" fontId="9" fillId="0" borderId="6" xfId="4" applyNumberFormat="1" applyFont="1" applyFill="1" applyBorder="1" applyAlignment="1">
      <alignment horizontal="left" vertical="center"/>
    </xf>
    <xf numFmtId="1" fontId="20" fillId="0" borderId="6" xfId="1162" applyNumberFormat="1" applyFont="1" applyFill="1" applyBorder="1" applyAlignment="1">
      <alignment horizontal="center" vertical="center"/>
    </xf>
    <xf numFmtId="2" fontId="14" fillId="0" borderId="7" xfId="1162" applyNumberFormat="1" applyFont="1" applyFill="1" applyBorder="1" applyAlignment="1">
      <alignment horizontal="center" vertical="center"/>
    </xf>
    <xf numFmtId="1" fontId="14" fillId="0" borderId="6" xfId="1162" applyNumberFormat="1" applyFont="1" applyFill="1" applyBorder="1" applyAlignment="1">
      <alignment horizontal="center" vertical="center"/>
    </xf>
    <xf numFmtId="2" fontId="13" fillId="0" borderId="6" xfId="1162" applyNumberFormat="1" applyFont="1" applyFill="1" applyBorder="1" applyAlignment="1">
      <alignment horizontal="center" vertical="center"/>
    </xf>
    <xf numFmtId="2" fontId="14" fillId="0" borderId="6" xfId="1162" applyNumberFormat="1" applyFont="1" applyFill="1" applyBorder="1" applyAlignment="1">
      <alignment horizontal="center" vertical="center"/>
    </xf>
    <xf numFmtId="0" fontId="9" fillId="0" borderId="6" xfId="4" applyFont="1" applyFill="1" applyBorder="1" applyAlignment="1">
      <alignment horizontal="left" vertical="center" wrapText="1"/>
    </xf>
    <xf numFmtId="0" fontId="110" fillId="0" borderId="12" xfId="4" applyNumberFormat="1" applyFont="1" applyFill="1" applyBorder="1" applyAlignment="1">
      <alignment horizontal="center" vertical="center"/>
    </xf>
    <xf numFmtId="0" fontId="14" fillId="0" borderId="12" xfId="4" applyNumberFormat="1" applyFont="1" applyFill="1" applyBorder="1" applyAlignment="1">
      <alignment horizontal="center" vertical="center"/>
    </xf>
    <xf numFmtId="0" fontId="14" fillId="0" borderId="30" xfId="4" applyFont="1" applyFill="1" applyBorder="1" applyAlignment="1">
      <alignment horizontal="right" vertical="center"/>
    </xf>
    <xf numFmtId="0" fontId="13" fillId="0" borderId="40" xfId="4" applyFont="1" applyFill="1" applyBorder="1" applyAlignment="1">
      <alignment horizontal="left" vertical="center"/>
    </xf>
    <xf numFmtId="49" fontId="9" fillId="0" borderId="12" xfId="4" applyNumberFormat="1" applyFont="1" applyFill="1" applyBorder="1" applyAlignment="1">
      <alignment horizontal="center" vertical="center"/>
    </xf>
    <xf numFmtId="0" fontId="10" fillId="0" borderId="12" xfId="4" applyFont="1" applyFill="1" applyBorder="1" applyAlignment="1">
      <alignment horizontal="left" vertical="center"/>
    </xf>
    <xf numFmtId="49" fontId="9" fillId="0" borderId="12" xfId="4" applyNumberFormat="1" applyFont="1" applyFill="1" applyBorder="1" applyAlignment="1">
      <alignment horizontal="left" vertical="center"/>
    </xf>
    <xf numFmtId="1" fontId="20" fillId="0" borderId="12" xfId="1162" applyNumberFormat="1" applyFont="1" applyFill="1" applyBorder="1" applyAlignment="1">
      <alignment horizontal="center" vertical="center"/>
    </xf>
    <xf numFmtId="2" fontId="9" fillId="0" borderId="7" xfId="1162" applyNumberFormat="1" applyFont="1" applyFill="1" applyBorder="1" applyAlignment="1">
      <alignment horizontal="center"/>
    </xf>
    <xf numFmtId="1" fontId="14" fillId="0" borderId="12" xfId="1162" applyNumberFormat="1" applyFont="1" applyFill="1" applyBorder="1" applyAlignment="1">
      <alignment horizontal="center" vertical="center"/>
    </xf>
    <xf numFmtId="2" fontId="111" fillId="0" borderId="12" xfId="1162" applyNumberFormat="1" applyFont="1" applyFill="1" applyBorder="1" applyAlignment="1">
      <alignment horizontal="center" vertical="center"/>
    </xf>
    <xf numFmtId="2" fontId="110" fillId="0" borderId="12" xfId="1162" applyNumberFormat="1" applyFont="1" applyFill="1" applyBorder="1" applyAlignment="1">
      <alignment horizontal="center" vertical="center"/>
    </xf>
    <xf numFmtId="0" fontId="9" fillId="0" borderId="12" xfId="4" applyFont="1" applyFill="1" applyBorder="1" applyAlignment="1">
      <alignment horizontal="left" vertical="center" wrapText="1"/>
    </xf>
    <xf numFmtId="49" fontId="13" fillId="0" borderId="0" xfId="4" applyNumberFormat="1" applyFont="1" applyFill="1"/>
    <xf numFmtId="0" fontId="14" fillId="0" borderId="8" xfId="5" applyNumberFormat="1" applyFont="1" applyFill="1" applyBorder="1" applyAlignment="1">
      <alignment horizontal="center" vertical="center"/>
    </xf>
    <xf numFmtId="0" fontId="14" fillId="0" borderId="8" xfId="5" applyFont="1" applyFill="1" applyBorder="1" applyAlignment="1">
      <alignment horizontal="right" vertical="center"/>
    </xf>
    <xf numFmtId="0" fontId="13" fillId="0" borderId="11" xfId="5" applyFont="1" applyFill="1" applyBorder="1" applyAlignment="1">
      <alignment horizontal="left" vertical="center"/>
    </xf>
    <xf numFmtId="49" fontId="9" fillId="0" borderId="11" xfId="5" applyNumberFormat="1" applyFont="1" applyFill="1" applyBorder="1" applyAlignment="1">
      <alignment horizontal="center" vertical="center"/>
    </xf>
    <xf numFmtId="0" fontId="9" fillId="0" borderId="7" xfId="5" applyFont="1" applyFill="1" applyBorder="1" applyAlignment="1">
      <alignment horizontal="left" vertical="center"/>
    </xf>
    <xf numFmtId="49" fontId="9" fillId="0" borderId="7" xfId="5" applyNumberFormat="1" applyFont="1" applyFill="1" applyBorder="1" applyAlignment="1">
      <alignment horizontal="left" vertical="center"/>
    </xf>
    <xf numFmtId="1" fontId="20" fillId="0" borderId="7" xfId="4" applyNumberFormat="1" applyFont="1" applyFill="1" applyBorder="1" applyAlignment="1">
      <alignment horizontal="center" vertical="center"/>
    </xf>
    <xf numFmtId="2" fontId="91" fillId="0" borderId="7" xfId="4" applyNumberFormat="1" applyFont="1" applyFill="1" applyBorder="1" applyAlignment="1">
      <alignment horizontal="center" vertical="center"/>
    </xf>
    <xf numFmtId="1" fontId="9" fillId="0" borderId="7" xfId="4" applyNumberFormat="1" applyFont="1" applyFill="1" applyBorder="1" applyAlignment="1">
      <alignment horizontal="center" vertical="center"/>
    </xf>
    <xf numFmtId="2" fontId="13" fillId="0" borderId="7" xfId="4" applyNumberFormat="1" applyFont="1" applyFill="1" applyBorder="1" applyAlignment="1">
      <alignment horizontal="center" vertical="center"/>
    </xf>
    <xf numFmtId="2" fontId="14" fillId="0" borderId="7" xfId="4" applyNumberFormat="1" applyFont="1" applyFill="1" applyBorder="1" applyAlignment="1">
      <alignment horizontal="center" vertical="center"/>
    </xf>
    <xf numFmtId="0" fontId="9" fillId="0" borderId="7" xfId="5" applyFont="1" applyFill="1" applyBorder="1" applyAlignment="1">
      <alignment vertical="center"/>
    </xf>
    <xf numFmtId="49" fontId="10" fillId="0" borderId="0" xfId="5" applyNumberFormat="1" applyFont="1" applyFill="1" applyAlignment="1">
      <alignment horizontal="center"/>
    </xf>
    <xf numFmtId="49" fontId="14" fillId="0" borderId="0" xfId="5" applyNumberFormat="1" applyFont="1" applyFill="1"/>
    <xf numFmtId="0" fontId="97" fillId="0" borderId="7" xfId="323" applyNumberFormat="1" applyFont="1" applyFill="1" applyBorder="1" applyAlignment="1">
      <alignment horizontal="center" vertical="center"/>
    </xf>
    <xf numFmtId="49" fontId="97" fillId="0" borderId="7" xfId="323" applyNumberFormat="1" applyFont="1" applyFill="1" applyBorder="1" applyAlignment="1">
      <alignment horizontal="center" vertical="center"/>
    </xf>
    <xf numFmtId="0" fontId="97" fillId="0" borderId="8" xfId="323" applyFont="1" applyFill="1" applyBorder="1" applyAlignment="1">
      <alignment horizontal="right" vertical="center"/>
    </xf>
    <xf numFmtId="0" fontId="102" fillId="0" borderId="11" xfId="323" applyFont="1" applyFill="1" applyBorder="1" applyAlignment="1">
      <alignment horizontal="left" vertical="center"/>
    </xf>
    <xf numFmtId="167" fontId="108" fillId="0" borderId="11" xfId="323" applyNumberFormat="1" applyFont="1" applyFill="1" applyBorder="1" applyAlignment="1">
      <alignment horizontal="center" vertical="center"/>
    </xf>
    <xf numFmtId="0" fontId="108" fillId="0" borderId="11" xfId="323" applyFont="1" applyFill="1" applyBorder="1" applyAlignment="1">
      <alignment horizontal="left" vertical="center"/>
    </xf>
    <xf numFmtId="0" fontId="100" fillId="0" borderId="11" xfId="323" applyFont="1" applyFill="1" applyBorder="1" applyAlignment="1">
      <alignment horizontal="left" vertical="center"/>
    </xf>
    <xf numFmtId="0" fontId="112" fillId="0" borderId="7" xfId="323" applyNumberFormat="1" applyFont="1" applyFill="1" applyBorder="1" applyAlignment="1">
      <alignment horizontal="center" vertical="center"/>
    </xf>
    <xf numFmtId="49" fontId="113" fillId="0" borderId="7" xfId="323" applyNumberFormat="1" applyFont="1" applyFill="1" applyBorder="1" applyAlignment="1">
      <alignment horizontal="center" vertical="center"/>
    </xf>
    <xf numFmtId="2" fontId="102" fillId="0" borderId="7" xfId="323" applyNumberFormat="1" applyFont="1" applyFill="1" applyBorder="1" applyAlignment="1">
      <alignment horizontal="center" vertical="center"/>
    </xf>
    <xf numFmtId="0" fontId="100" fillId="0" borderId="7" xfId="323" applyFont="1" applyFill="1" applyBorder="1" applyAlignment="1">
      <alignment horizontal="left" vertical="center"/>
    </xf>
    <xf numFmtId="49" fontId="108" fillId="0" borderId="11" xfId="323" applyNumberFormat="1" applyFont="1" applyFill="1" applyBorder="1" applyAlignment="1">
      <alignment horizontal="center" vertical="center"/>
    </xf>
    <xf numFmtId="0" fontId="114" fillId="0" borderId="0" xfId="2" applyFont="1" applyFill="1"/>
    <xf numFmtId="49" fontId="10" fillId="0" borderId="0" xfId="2" applyNumberFormat="1" applyFont="1" applyFill="1"/>
    <xf numFmtId="0" fontId="114" fillId="0" borderId="0" xfId="2" applyFont="1" applyFill="1" applyAlignment="1">
      <alignment vertical="center"/>
    </xf>
    <xf numFmtId="49" fontId="10" fillId="0" borderId="0" xfId="2" applyNumberFormat="1" applyFont="1" applyFill="1" applyAlignment="1">
      <alignment vertical="center"/>
    </xf>
    <xf numFmtId="0" fontId="19" fillId="0" borderId="0" xfId="2" applyFont="1" applyFill="1"/>
    <xf numFmtId="49" fontId="20" fillId="0" borderId="0" xfId="4" applyNumberFormat="1" applyFont="1" applyFill="1"/>
    <xf numFmtId="0" fontId="20" fillId="0" borderId="25" xfId="2" applyFont="1" applyFill="1" applyBorder="1" applyAlignment="1">
      <alignment horizontal="center"/>
    </xf>
    <xf numFmtId="0" fontId="20" fillId="0" borderId="18" xfId="2" applyFont="1" applyFill="1" applyBorder="1" applyAlignment="1">
      <alignment horizontal="center"/>
    </xf>
    <xf numFmtId="0" fontId="20" fillId="0" borderId="26" xfId="2" applyFont="1" applyFill="1" applyBorder="1" applyAlignment="1">
      <alignment horizontal="right"/>
    </xf>
    <xf numFmtId="0" fontId="20" fillId="0" borderId="27" xfId="2" applyFont="1" applyFill="1" applyBorder="1" applyAlignment="1">
      <alignment horizontal="left"/>
    </xf>
    <xf numFmtId="49" fontId="20" fillId="0" borderId="28" xfId="2" applyNumberFormat="1" applyFont="1" applyFill="1" applyBorder="1" applyAlignment="1">
      <alignment horizontal="center"/>
    </xf>
    <xf numFmtId="0" fontId="20" fillId="0" borderId="27" xfId="2" applyFont="1" applyFill="1" applyBorder="1" applyAlignment="1">
      <alignment horizontal="center"/>
    </xf>
    <xf numFmtId="0" fontId="20" fillId="0" borderId="28" xfId="2" applyFont="1" applyFill="1" applyBorder="1" applyAlignment="1">
      <alignment horizontal="center"/>
    </xf>
    <xf numFmtId="49" fontId="20" fillId="0" borderId="26" xfId="2" applyNumberFormat="1" applyFont="1" applyFill="1" applyBorder="1" applyAlignment="1">
      <alignment horizontal="center"/>
    </xf>
    <xf numFmtId="0" fontId="20" fillId="0" borderId="29" xfId="2" applyFont="1" applyFill="1" applyBorder="1" applyAlignment="1">
      <alignment horizontal="center"/>
    </xf>
    <xf numFmtId="0" fontId="20" fillId="0" borderId="0" xfId="2" applyFont="1" applyFill="1" applyAlignment="1"/>
    <xf numFmtId="0" fontId="19" fillId="0" borderId="0" xfId="2" applyFont="1" applyFill="1" applyAlignment="1"/>
    <xf numFmtId="0" fontId="14" fillId="0" borderId="7" xfId="2" applyFont="1" applyFill="1" applyBorder="1" applyAlignment="1">
      <alignment horizontal="center"/>
    </xf>
    <xf numFmtId="0" fontId="9" fillId="0" borderId="7" xfId="2" applyFont="1" applyFill="1" applyBorder="1" applyAlignment="1">
      <alignment horizontal="left"/>
    </xf>
    <xf numFmtId="0" fontId="90" fillId="0" borderId="7" xfId="2" applyFont="1" applyFill="1" applyBorder="1" applyAlignment="1">
      <alignment horizontal="left"/>
    </xf>
    <xf numFmtId="1" fontId="107" fillId="0" borderId="7" xfId="2" applyNumberFormat="1" applyFont="1" applyFill="1" applyBorder="1" applyAlignment="1">
      <alignment horizontal="center"/>
    </xf>
    <xf numFmtId="2" fontId="92" fillId="0" borderId="7" xfId="0" applyNumberFormat="1" applyFont="1" applyFill="1" applyBorder="1" applyAlignment="1">
      <alignment horizontal="center"/>
    </xf>
    <xf numFmtId="185" fontId="9" fillId="0" borderId="7" xfId="0" applyNumberFormat="1" applyFont="1" applyFill="1" applyBorder="1" applyAlignment="1">
      <alignment horizontal="center"/>
    </xf>
    <xf numFmtId="193" fontId="9" fillId="0" borderId="7" xfId="0" applyNumberFormat="1" applyFont="1" applyFill="1" applyBorder="1" applyAlignment="1">
      <alignment horizontal="center"/>
    </xf>
    <xf numFmtId="2" fontId="115" fillId="0" borderId="7" xfId="0" applyNumberFormat="1" applyFont="1" applyFill="1" applyBorder="1" applyAlignment="1">
      <alignment horizontal="center"/>
    </xf>
    <xf numFmtId="0" fontId="9" fillId="0" borderId="7" xfId="2" applyFont="1" applyFill="1" applyBorder="1" applyAlignment="1">
      <alignment horizontal="center"/>
    </xf>
    <xf numFmtId="49" fontId="10" fillId="0" borderId="0" xfId="2" applyNumberFormat="1" applyFont="1" applyFill="1" applyAlignment="1">
      <alignment horizontal="center"/>
    </xf>
    <xf numFmtId="0" fontId="9" fillId="0" borderId="0" xfId="2" applyNumberFormat="1" applyFont="1" applyFill="1" applyAlignment="1">
      <alignment horizontal="center"/>
    </xf>
    <xf numFmtId="0" fontId="14" fillId="0" borderId="0" xfId="2" applyFont="1" applyFill="1" applyAlignment="1"/>
    <xf numFmtId="49" fontId="10" fillId="0" borderId="0" xfId="2" applyNumberFormat="1" applyFont="1" applyFill="1" applyAlignment="1"/>
    <xf numFmtId="0" fontId="9" fillId="0" borderId="0" xfId="2" applyFont="1" applyFill="1" applyAlignment="1"/>
    <xf numFmtId="0" fontId="13" fillId="0" borderId="0" xfId="2" applyFont="1" applyFill="1" applyAlignment="1"/>
    <xf numFmtId="49" fontId="20" fillId="0" borderId="0" xfId="4" applyNumberFormat="1" applyFont="1" applyFill="1" applyAlignment="1"/>
    <xf numFmtId="0" fontId="14" fillId="0" borderId="0" xfId="2" applyFont="1" applyFill="1" applyBorder="1" applyAlignment="1">
      <alignment horizontal="center"/>
    </xf>
    <xf numFmtId="0" fontId="14" fillId="0" borderId="0" xfId="2" applyFont="1" applyFill="1" applyBorder="1" applyAlignment="1">
      <alignment horizontal="right"/>
    </xf>
    <xf numFmtId="0" fontId="13" fillId="0" borderId="0" xfId="2" applyFont="1" applyFill="1" applyBorder="1" applyAlignment="1">
      <alignment horizontal="left"/>
    </xf>
    <xf numFmtId="167" fontId="9" fillId="0" borderId="0" xfId="2" applyNumberFormat="1" applyFont="1" applyFill="1" applyBorder="1" applyAlignment="1">
      <alignment horizontal="center"/>
    </xf>
    <xf numFmtId="0" fontId="9" fillId="0" borderId="0" xfId="2" applyFont="1" applyFill="1" applyBorder="1" applyAlignment="1">
      <alignment horizontal="left"/>
    </xf>
    <xf numFmtId="0" fontId="90" fillId="0" borderId="0" xfId="2" applyFont="1" applyFill="1" applyBorder="1" applyAlignment="1">
      <alignment horizontal="left"/>
    </xf>
    <xf numFmtId="1" fontId="107" fillId="0" borderId="0" xfId="2" applyNumberFormat="1" applyFont="1" applyFill="1" applyBorder="1" applyAlignment="1">
      <alignment horizontal="center"/>
    </xf>
    <xf numFmtId="2" fontId="92" fillId="0" borderId="0" xfId="0" applyNumberFormat="1" applyFont="1" applyFill="1" applyBorder="1" applyAlignment="1">
      <alignment horizontal="center"/>
    </xf>
    <xf numFmtId="185" fontId="9" fillId="0" borderId="0" xfId="0" applyNumberFormat="1" applyFont="1" applyFill="1" applyBorder="1" applyAlignment="1">
      <alignment horizontal="center"/>
    </xf>
    <xf numFmtId="193" fontId="9" fillId="0" borderId="0" xfId="0" applyNumberFormat="1" applyFont="1" applyFill="1" applyBorder="1" applyAlignment="1">
      <alignment horizontal="center"/>
    </xf>
    <xf numFmtId="2" fontId="115" fillId="0" borderId="0" xfId="0" applyNumberFormat="1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49" fontId="3" fillId="0" borderId="0" xfId="2" applyNumberFormat="1" applyFont="1" applyFill="1" applyAlignment="1"/>
    <xf numFmtId="0" fontId="18" fillId="0" borderId="0" xfId="2" applyFont="1" applyFill="1" applyAlignment="1"/>
    <xf numFmtId="0" fontId="9" fillId="0" borderId="0" xfId="2" applyNumberFormat="1" applyFont="1" applyFill="1"/>
    <xf numFmtId="0" fontId="9" fillId="0" borderId="0" xfId="2" applyNumberFormat="1" applyFont="1" applyFill="1" applyAlignment="1">
      <alignment vertical="center"/>
    </xf>
    <xf numFmtId="167" fontId="91" fillId="0" borderId="11" xfId="2" applyNumberFormat="1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 vertical="center"/>
    </xf>
    <xf numFmtId="0" fontId="14" fillId="0" borderId="0" xfId="2" applyFont="1" applyFill="1" applyBorder="1"/>
    <xf numFmtId="0" fontId="14" fillId="0" borderId="0" xfId="2" applyFont="1" applyFill="1" applyBorder="1" applyAlignment="1"/>
    <xf numFmtId="0" fontId="10" fillId="0" borderId="0" xfId="2" applyNumberFormat="1" applyFont="1" applyFill="1" applyAlignment="1"/>
    <xf numFmtId="181" fontId="94" fillId="0" borderId="0" xfId="1351" applyNumberFormat="1" applyFont="1" applyFill="1" applyAlignment="1">
      <alignment horizontal="center"/>
    </xf>
    <xf numFmtId="1" fontId="20" fillId="0" borderId="7" xfId="2" applyNumberFormat="1" applyFont="1" applyFill="1" applyBorder="1" applyAlignment="1">
      <alignment horizontal="center" vertical="center"/>
    </xf>
    <xf numFmtId="181" fontId="13" fillId="0" borderId="7" xfId="2" applyNumberFormat="1" applyFont="1" applyFill="1" applyBorder="1" applyAlignment="1">
      <alignment horizontal="center" vertical="center"/>
    </xf>
    <xf numFmtId="0" fontId="14" fillId="0" borderId="7" xfId="1351" applyFont="1" applyFill="1" applyBorder="1" applyAlignment="1">
      <alignment horizontal="center" vertical="center"/>
    </xf>
    <xf numFmtId="181" fontId="19" fillId="0" borderId="7" xfId="2" applyNumberFormat="1" applyFont="1" applyFill="1" applyBorder="1" applyAlignment="1">
      <alignment horizontal="center" vertical="center"/>
    </xf>
    <xf numFmtId="0" fontId="14" fillId="0" borderId="0" xfId="2" applyNumberFormat="1" applyFont="1" applyFill="1" applyAlignment="1">
      <alignment horizontal="left"/>
    </xf>
    <xf numFmtId="2" fontId="116" fillId="0" borderId="7" xfId="0" applyNumberFormat="1" applyFont="1" applyFill="1" applyBorder="1" applyAlignment="1">
      <alignment horizontal="center"/>
    </xf>
    <xf numFmtId="2" fontId="95" fillId="0" borderId="7" xfId="0" applyNumberFormat="1" applyFont="1" applyFill="1" applyBorder="1" applyAlignment="1">
      <alignment horizontal="center"/>
    </xf>
    <xf numFmtId="0" fontId="18" fillId="0" borderId="6" xfId="1" applyNumberFormat="1" applyFont="1" applyFill="1" applyBorder="1" applyAlignment="1">
      <alignment horizontal="center" vertical="center"/>
    </xf>
    <xf numFmtId="0" fontId="18" fillId="0" borderId="10" xfId="1" applyNumberFormat="1" applyFont="1" applyFill="1" applyBorder="1" applyAlignment="1">
      <alignment horizontal="center" vertical="center"/>
    </xf>
    <xf numFmtId="0" fontId="18" fillId="0" borderId="12" xfId="1" applyNumberFormat="1" applyFont="1" applyFill="1" applyBorder="1" applyAlignment="1">
      <alignment horizontal="center" vertical="center"/>
    </xf>
    <xf numFmtId="0" fontId="18" fillId="0" borderId="6" xfId="1" applyNumberFormat="1" applyFont="1" applyBorder="1" applyAlignment="1">
      <alignment horizontal="center" vertical="center"/>
    </xf>
    <xf numFmtId="0" fontId="18" fillId="0" borderId="10" xfId="1" applyNumberFormat="1" applyFont="1" applyBorder="1" applyAlignment="1">
      <alignment horizontal="center" vertical="center"/>
    </xf>
    <xf numFmtId="0" fontId="18" fillId="0" borderId="12" xfId="1" applyNumberFormat="1" applyFont="1" applyBorder="1" applyAlignment="1">
      <alignment horizontal="center" vertical="center"/>
    </xf>
    <xf numFmtId="2" fontId="19" fillId="0" borderId="6" xfId="1" applyNumberFormat="1" applyFont="1" applyBorder="1" applyAlignment="1">
      <alignment horizontal="center" vertical="center"/>
    </xf>
    <xf numFmtId="2" fontId="19" fillId="0" borderId="10" xfId="1" applyNumberFormat="1" applyFont="1" applyBorder="1" applyAlignment="1">
      <alignment horizontal="center" vertical="center"/>
    </xf>
    <xf numFmtId="2" fontId="19" fillId="0" borderId="12" xfId="1" applyNumberFormat="1" applyFont="1" applyBorder="1" applyAlignment="1">
      <alignment horizontal="center" vertical="center"/>
    </xf>
    <xf numFmtId="2" fontId="19" fillId="0" borderId="6" xfId="1" applyNumberFormat="1" applyFont="1" applyFill="1" applyBorder="1" applyAlignment="1">
      <alignment horizontal="center" vertical="center"/>
    </xf>
    <xf numFmtId="2" fontId="19" fillId="0" borderId="10" xfId="1" applyNumberFormat="1" applyFont="1" applyFill="1" applyBorder="1" applyAlignment="1">
      <alignment horizontal="center" vertical="center"/>
    </xf>
    <xf numFmtId="49" fontId="19" fillId="0" borderId="6" xfId="1" applyNumberFormat="1" applyFont="1" applyFill="1" applyBorder="1" applyAlignment="1">
      <alignment horizontal="center" vertical="center"/>
    </xf>
    <xf numFmtId="49" fontId="19" fillId="0" borderId="10" xfId="1" applyNumberFormat="1" applyFont="1" applyFill="1" applyBorder="1" applyAlignment="1">
      <alignment horizontal="center" vertical="center"/>
    </xf>
    <xf numFmtId="2" fontId="19" fillId="0" borderId="12" xfId="1" applyNumberFormat="1" applyFont="1" applyFill="1" applyBorder="1" applyAlignment="1">
      <alignment horizontal="center" vertical="center"/>
    </xf>
    <xf numFmtId="49" fontId="19" fillId="0" borderId="12" xfId="1" applyNumberFormat="1" applyFont="1" applyFill="1" applyBorder="1" applyAlignment="1">
      <alignment horizontal="center" vertical="center"/>
    </xf>
    <xf numFmtId="0" fontId="13" fillId="0" borderId="31" xfId="4" applyFont="1" applyFill="1" applyBorder="1" applyAlignment="1">
      <alignment horizontal="center"/>
    </xf>
    <xf numFmtId="0" fontId="13" fillId="0" borderId="3" xfId="4" applyFont="1" applyFill="1" applyBorder="1" applyAlignment="1">
      <alignment horizontal="center"/>
    </xf>
    <xf numFmtId="0" fontId="13" fillId="0" borderId="32" xfId="4" applyFont="1" applyFill="1" applyBorder="1" applyAlignment="1">
      <alignment horizontal="center"/>
    </xf>
  </cellXfs>
  <cellStyles count="1432">
    <cellStyle name="1 antraštė" xfId="6" xr:uid="{00000000-0005-0000-0000-000000000000}"/>
    <cellStyle name="1 antraštė 2" xfId="7" xr:uid="{00000000-0005-0000-0000-000001000000}"/>
    <cellStyle name="1 antraštė 3" xfId="8" xr:uid="{00000000-0005-0000-0000-000002000000}"/>
    <cellStyle name="1 antraštė 4" xfId="9" xr:uid="{00000000-0005-0000-0000-000003000000}"/>
    <cellStyle name="2 antraštė" xfId="10" xr:uid="{00000000-0005-0000-0000-000004000000}"/>
    <cellStyle name="2 antraštė 2" xfId="11" xr:uid="{00000000-0005-0000-0000-000005000000}"/>
    <cellStyle name="2 antraštė 3" xfId="12" xr:uid="{00000000-0005-0000-0000-000006000000}"/>
    <cellStyle name="2 antraštė 4" xfId="13" xr:uid="{00000000-0005-0000-0000-000007000000}"/>
    <cellStyle name="20% - Accent1 2" xfId="14" xr:uid="{00000000-0005-0000-0000-000008000000}"/>
    <cellStyle name="20% - Accent1 2 2" xfId="15" xr:uid="{00000000-0005-0000-0000-000009000000}"/>
    <cellStyle name="20% - Accent1 3" xfId="16" xr:uid="{00000000-0005-0000-0000-00000A000000}"/>
    <cellStyle name="20% - Accent2 2" xfId="17" xr:uid="{00000000-0005-0000-0000-00000B000000}"/>
    <cellStyle name="20% - Accent2 2 2" xfId="18" xr:uid="{00000000-0005-0000-0000-00000C000000}"/>
    <cellStyle name="20% - Accent2 3" xfId="19" xr:uid="{00000000-0005-0000-0000-00000D000000}"/>
    <cellStyle name="20% - Accent3 2" xfId="20" xr:uid="{00000000-0005-0000-0000-00000E000000}"/>
    <cellStyle name="20% - Accent3 2 2" xfId="21" xr:uid="{00000000-0005-0000-0000-00000F000000}"/>
    <cellStyle name="20% - Accent3 3" xfId="22" xr:uid="{00000000-0005-0000-0000-000010000000}"/>
    <cellStyle name="20% - Accent4 2" xfId="23" xr:uid="{00000000-0005-0000-0000-000011000000}"/>
    <cellStyle name="20% - Accent4 2 2" xfId="24" xr:uid="{00000000-0005-0000-0000-000012000000}"/>
    <cellStyle name="20% - Accent4 3" xfId="25" xr:uid="{00000000-0005-0000-0000-000013000000}"/>
    <cellStyle name="20% - Accent5 2" xfId="26" xr:uid="{00000000-0005-0000-0000-000014000000}"/>
    <cellStyle name="20% - Accent5 2 2" xfId="27" xr:uid="{00000000-0005-0000-0000-000015000000}"/>
    <cellStyle name="20% - Accent5 3" xfId="28" xr:uid="{00000000-0005-0000-0000-000016000000}"/>
    <cellStyle name="20% - Accent6 2" xfId="29" xr:uid="{00000000-0005-0000-0000-000017000000}"/>
    <cellStyle name="20% - Accent6 2 2" xfId="30" xr:uid="{00000000-0005-0000-0000-000018000000}"/>
    <cellStyle name="20% - Accent6 3" xfId="31" xr:uid="{00000000-0005-0000-0000-000019000000}"/>
    <cellStyle name="20% - Акцент1" xfId="32" xr:uid="{00000000-0005-0000-0000-00001A000000}"/>
    <cellStyle name="20% - Акцент2" xfId="33" xr:uid="{00000000-0005-0000-0000-00001B000000}"/>
    <cellStyle name="20% - Акцент3" xfId="34" xr:uid="{00000000-0005-0000-0000-00001C000000}"/>
    <cellStyle name="20% - Акцент4" xfId="35" xr:uid="{00000000-0005-0000-0000-00001D000000}"/>
    <cellStyle name="20% - Акцент5" xfId="36" xr:uid="{00000000-0005-0000-0000-00001E000000}"/>
    <cellStyle name="20% - Акцент6" xfId="37" xr:uid="{00000000-0005-0000-0000-00001F000000}"/>
    <cellStyle name="3 antraštė" xfId="38" xr:uid="{00000000-0005-0000-0000-000020000000}"/>
    <cellStyle name="3 antraštė 2" xfId="39" xr:uid="{00000000-0005-0000-0000-000021000000}"/>
    <cellStyle name="3 antraštė 3" xfId="40" xr:uid="{00000000-0005-0000-0000-000022000000}"/>
    <cellStyle name="3 antraštė 4" xfId="41" xr:uid="{00000000-0005-0000-0000-000023000000}"/>
    <cellStyle name="4 antraštė" xfId="42" xr:uid="{00000000-0005-0000-0000-000024000000}"/>
    <cellStyle name="4 antraštė 2" xfId="43" xr:uid="{00000000-0005-0000-0000-000025000000}"/>
    <cellStyle name="4 antraštė 3" xfId="44" xr:uid="{00000000-0005-0000-0000-000026000000}"/>
    <cellStyle name="4 antraštė 4" xfId="45" xr:uid="{00000000-0005-0000-0000-000027000000}"/>
    <cellStyle name="40% - Accent1 2" xfId="46" xr:uid="{00000000-0005-0000-0000-000028000000}"/>
    <cellStyle name="40% - Accent1 2 2" xfId="47" xr:uid="{00000000-0005-0000-0000-000029000000}"/>
    <cellStyle name="40% - Accent1 3" xfId="48" xr:uid="{00000000-0005-0000-0000-00002A000000}"/>
    <cellStyle name="40% - Accent2 2" xfId="49" xr:uid="{00000000-0005-0000-0000-00002B000000}"/>
    <cellStyle name="40% - Accent2 2 2" xfId="50" xr:uid="{00000000-0005-0000-0000-00002C000000}"/>
    <cellStyle name="40% - Accent2 3" xfId="51" xr:uid="{00000000-0005-0000-0000-00002D000000}"/>
    <cellStyle name="40% - Accent3 2" xfId="52" xr:uid="{00000000-0005-0000-0000-00002E000000}"/>
    <cellStyle name="40% - Accent3 2 2" xfId="53" xr:uid="{00000000-0005-0000-0000-00002F000000}"/>
    <cellStyle name="40% - Accent3 3" xfId="54" xr:uid="{00000000-0005-0000-0000-000030000000}"/>
    <cellStyle name="40% - Accent4 2" xfId="55" xr:uid="{00000000-0005-0000-0000-000031000000}"/>
    <cellStyle name="40% - Accent4 2 2" xfId="56" xr:uid="{00000000-0005-0000-0000-000032000000}"/>
    <cellStyle name="40% - Accent4 3" xfId="57" xr:uid="{00000000-0005-0000-0000-000033000000}"/>
    <cellStyle name="40% - Accent5 2" xfId="58" xr:uid="{00000000-0005-0000-0000-000034000000}"/>
    <cellStyle name="40% - Accent5 2 2" xfId="59" xr:uid="{00000000-0005-0000-0000-000035000000}"/>
    <cellStyle name="40% - Accent5 3" xfId="60" xr:uid="{00000000-0005-0000-0000-000036000000}"/>
    <cellStyle name="40% - Accent6 2" xfId="61" xr:uid="{00000000-0005-0000-0000-000037000000}"/>
    <cellStyle name="40% - Accent6 2 2" xfId="62" xr:uid="{00000000-0005-0000-0000-000038000000}"/>
    <cellStyle name="40% - Accent6 3" xfId="63" xr:uid="{00000000-0005-0000-0000-000039000000}"/>
    <cellStyle name="40% - Акцент1" xfId="64" xr:uid="{00000000-0005-0000-0000-00003A000000}"/>
    <cellStyle name="40% - Акцент2" xfId="65" xr:uid="{00000000-0005-0000-0000-00003B000000}"/>
    <cellStyle name="40% - Акцент3" xfId="66" xr:uid="{00000000-0005-0000-0000-00003C000000}"/>
    <cellStyle name="40% - Акцент4" xfId="67" xr:uid="{00000000-0005-0000-0000-00003D000000}"/>
    <cellStyle name="40% - Акцент5" xfId="68" xr:uid="{00000000-0005-0000-0000-00003E000000}"/>
    <cellStyle name="40% - Акцент6" xfId="69" xr:uid="{00000000-0005-0000-0000-00003F000000}"/>
    <cellStyle name="60% - Accent1 2" xfId="70" xr:uid="{00000000-0005-0000-0000-000040000000}"/>
    <cellStyle name="60% - Accent1 2 2" xfId="71" xr:uid="{00000000-0005-0000-0000-000041000000}"/>
    <cellStyle name="60% - Accent1 3" xfId="72" xr:uid="{00000000-0005-0000-0000-000042000000}"/>
    <cellStyle name="60% - Accent2 2" xfId="73" xr:uid="{00000000-0005-0000-0000-000043000000}"/>
    <cellStyle name="60% - Accent2 2 2" xfId="74" xr:uid="{00000000-0005-0000-0000-000044000000}"/>
    <cellStyle name="60% - Accent2 3" xfId="75" xr:uid="{00000000-0005-0000-0000-000045000000}"/>
    <cellStyle name="60% - Accent3 2" xfId="76" xr:uid="{00000000-0005-0000-0000-000046000000}"/>
    <cellStyle name="60% - Accent3 2 2" xfId="77" xr:uid="{00000000-0005-0000-0000-000047000000}"/>
    <cellStyle name="60% - Accent3 3" xfId="78" xr:uid="{00000000-0005-0000-0000-000048000000}"/>
    <cellStyle name="60% - Accent4 2" xfId="79" xr:uid="{00000000-0005-0000-0000-000049000000}"/>
    <cellStyle name="60% - Accent4 2 2" xfId="80" xr:uid="{00000000-0005-0000-0000-00004A000000}"/>
    <cellStyle name="60% - Accent4 3" xfId="81" xr:uid="{00000000-0005-0000-0000-00004B000000}"/>
    <cellStyle name="60% - Accent5 2" xfId="82" xr:uid="{00000000-0005-0000-0000-00004C000000}"/>
    <cellStyle name="60% - Accent5 2 2" xfId="83" xr:uid="{00000000-0005-0000-0000-00004D000000}"/>
    <cellStyle name="60% - Accent5 3" xfId="84" xr:uid="{00000000-0005-0000-0000-00004E000000}"/>
    <cellStyle name="60% - Accent6 2" xfId="85" xr:uid="{00000000-0005-0000-0000-00004F000000}"/>
    <cellStyle name="60% - Accent6 2 2" xfId="86" xr:uid="{00000000-0005-0000-0000-000050000000}"/>
    <cellStyle name="60% - Accent6 3" xfId="87" xr:uid="{00000000-0005-0000-0000-000051000000}"/>
    <cellStyle name="60% - Акцент1" xfId="88" xr:uid="{00000000-0005-0000-0000-000052000000}"/>
    <cellStyle name="60% - Акцент2" xfId="89" xr:uid="{00000000-0005-0000-0000-000053000000}"/>
    <cellStyle name="60% - Акцент3" xfId="90" xr:uid="{00000000-0005-0000-0000-000054000000}"/>
    <cellStyle name="60% - Акцент4" xfId="91" xr:uid="{00000000-0005-0000-0000-000055000000}"/>
    <cellStyle name="60% - Акцент5" xfId="92" xr:uid="{00000000-0005-0000-0000-000056000000}"/>
    <cellStyle name="60% - Акцент6" xfId="93" xr:uid="{00000000-0005-0000-0000-000057000000}"/>
    <cellStyle name="Accent1 2" xfId="94" xr:uid="{00000000-0005-0000-0000-000058000000}"/>
    <cellStyle name="Accent1 2 2" xfId="95" xr:uid="{00000000-0005-0000-0000-000059000000}"/>
    <cellStyle name="Accent1 3" xfId="96" xr:uid="{00000000-0005-0000-0000-00005A000000}"/>
    <cellStyle name="Accent2 2" xfId="97" xr:uid="{00000000-0005-0000-0000-00005B000000}"/>
    <cellStyle name="Accent2 2 2" xfId="98" xr:uid="{00000000-0005-0000-0000-00005C000000}"/>
    <cellStyle name="Accent2 3" xfId="99" xr:uid="{00000000-0005-0000-0000-00005D000000}"/>
    <cellStyle name="Accent3 2" xfId="100" xr:uid="{00000000-0005-0000-0000-00005E000000}"/>
    <cellStyle name="Accent3 2 2" xfId="101" xr:uid="{00000000-0005-0000-0000-00005F000000}"/>
    <cellStyle name="Accent3 3" xfId="102" xr:uid="{00000000-0005-0000-0000-000060000000}"/>
    <cellStyle name="Accent4 2" xfId="103" xr:uid="{00000000-0005-0000-0000-000061000000}"/>
    <cellStyle name="Accent4 2 2" xfId="104" xr:uid="{00000000-0005-0000-0000-000062000000}"/>
    <cellStyle name="Accent4 3" xfId="105" xr:uid="{00000000-0005-0000-0000-000063000000}"/>
    <cellStyle name="Accent5 2" xfId="106" xr:uid="{00000000-0005-0000-0000-000064000000}"/>
    <cellStyle name="Accent5 2 2" xfId="107" xr:uid="{00000000-0005-0000-0000-000065000000}"/>
    <cellStyle name="Accent5 3" xfId="108" xr:uid="{00000000-0005-0000-0000-000066000000}"/>
    <cellStyle name="Accent6 2" xfId="109" xr:uid="{00000000-0005-0000-0000-000067000000}"/>
    <cellStyle name="Accent6 2 2" xfId="110" xr:uid="{00000000-0005-0000-0000-000068000000}"/>
    <cellStyle name="Accent6 3" xfId="111" xr:uid="{00000000-0005-0000-0000-000069000000}"/>
    <cellStyle name="Aiškinamasis tekstas" xfId="112" xr:uid="{00000000-0005-0000-0000-00006A000000}"/>
    <cellStyle name="Aiškinamasis tekstas 2" xfId="113" xr:uid="{00000000-0005-0000-0000-00006B000000}"/>
    <cellStyle name="Aiškinamasis tekstas 3" xfId="114" xr:uid="{00000000-0005-0000-0000-00006C000000}"/>
    <cellStyle name="Aiškinamasis tekstas 4" xfId="115" xr:uid="{00000000-0005-0000-0000-00006D000000}"/>
    <cellStyle name="Bad 2" xfId="116" xr:uid="{00000000-0005-0000-0000-00006E000000}"/>
    <cellStyle name="Bad 2 2" xfId="117" xr:uid="{00000000-0005-0000-0000-00006F000000}"/>
    <cellStyle name="Bad 3" xfId="118" xr:uid="{00000000-0005-0000-0000-000070000000}"/>
    <cellStyle name="Calc Currency (0)" xfId="119" xr:uid="{00000000-0005-0000-0000-000071000000}"/>
    <cellStyle name="Calc Currency (0) 2" xfId="120" xr:uid="{00000000-0005-0000-0000-000072000000}"/>
    <cellStyle name="Calc Currency (0)_estafetes" xfId="121" xr:uid="{00000000-0005-0000-0000-000073000000}"/>
    <cellStyle name="Calc Currency (2)" xfId="122" xr:uid="{00000000-0005-0000-0000-000074000000}"/>
    <cellStyle name="Calc Currency (2) 2" xfId="123" xr:uid="{00000000-0005-0000-0000-000075000000}"/>
    <cellStyle name="Calc Currency (2)_estafetes" xfId="124" xr:uid="{00000000-0005-0000-0000-000076000000}"/>
    <cellStyle name="Calc Percent (0)" xfId="125" xr:uid="{00000000-0005-0000-0000-000077000000}"/>
    <cellStyle name="Calc Percent (1)" xfId="126" xr:uid="{00000000-0005-0000-0000-000078000000}"/>
    <cellStyle name="Calc Percent (2)" xfId="127" xr:uid="{00000000-0005-0000-0000-000079000000}"/>
    <cellStyle name="Calc Units (0)" xfId="128" xr:uid="{00000000-0005-0000-0000-00007A000000}"/>
    <cellStyle name="Calc Units (0) 2" xfId="129" xr:uid="{00000000-0005-0000-0000-00007B000000}"/>
    <cellStyle name="Calc Units (0)_estafetes" xfId="130" xr:uid="{00000000-0005-0000-0000-00007C000000}"/>
    <cellStyle name="Calc Units (1)" xfId="131" xr:uid="{00000000-0005-0000-0000-00007D000000}"/>
    <cellStyle name="Calc Units (1) 2" xfId="132" xr:uid="{00000000-0005-0000-0000-00007E000000}"/>
    <cellStyle name="Calc Units (1)_estafetes" xfId="133" xr:uid="{00000000-0005-0000-0000-00007F000000}"/>
    <cellStyle name="Calc Units (2)" xfId="134" xr:uid="{00000000-0005-0000-0000-000080000000}"/>
    <cellStyle name="Calc Units (2) 2" xfId="135" xr:uid="{00000000-0005-0000-0000-000081000000}"/>
    <cellStyle name="Calc Units (2)_estafetes" xfId="136" xr:uid="{00000000-0005-0000-0000-000082000000}"/>
    <cellStyle name="Calculation 2" xfId="137" xr:uid="{00000000-0005-0000-0000-000083000000}"/>
    <cellStyle name="Calculation 2 2" xfId="138" xr:uid="{00000000-0005-0000-0000-000084000000}"/>
    <cellStyle name="Calculation 3" xfId="139" xr:uid="{00000000-0005-0000-0000-000085000000}"/>
    <cellStyle name="Check Cell 2" xfId="140" xr:uid="{00000000-0005-0000-0000-000086000000}"/>
    <cellStyle name="Check Cell 2 2" xfId="141" xr:uid="{00000000-0005-0000-0000-000087000000}"/>
    <cellStyle name="Check Cell 3" xfId="142" xr:uid="{00000000-0005-0000-0000-000088000000}"/>
    <cellStyle name="Comma [00]" xfId="143" xr:uid="{00000000-0005-0000-0000-000089000000}"/>
    <cellStyle name="Comma [00] 2" xfId="144" xr:uid="{00000000-0005-0000-0000-00008A000000}"/>
    <cellStyle name="Comma [00]_estafetes" xfId="145" xr:uid="{00000000-0005-0000-0000-00008B000000}"/>
    <cellStyle name="Comma 10" xfId="146" xr:uid="{00000000-0005-0000-0000-00008C000000}"/>
    <cellStyle name="Comma 11" xfId="147" xr:uid="{00000000-0005-0000-0000-00008D000000}"/>
    <cellStyle name="Comma 12" xfId="148" xr:uid="{00000000-0005-0000-0000-00008E000000}"/>
    <cellStyle name="Comma 13" xfId="149" xr:uid="{00000000-0005-0000-0000-00008F000000}"/>
    <cellStyle name="Comma 14" xfId="150" xr:uid="{00000000-0005-0000-0000-000090000000}"/>
    <cellStyle name="Comma 15" xfId="151" xr:uid="{00000000-0005-0000-0000-000091000000}"/>
    <cellStyle name="Comma 16" xfId="152" xr:uid="{00000000-0005-0000-0000-000092000000}"/>
    <cellStyle name="Comma 17" xfId="153" xr:uid="{00000000-0005-0000-0000-000093000000}"/>
    <cellStyle name="Comma 18" xfId="154" xr:uid="{00000000-0005-0000-0000-000094000000}"/>
    <cellStyle name="Comma 19" xfId="155" xr:uid="{00000000-0005-0000-0000-000095000000}"/>
    <cellStyle name="Comma 2" xfId="156" xr:uid="{00000000-0005-0000-0000-000096000000}"/>
    <cellStyle name="Comma 2 2" xfId="157" xr:uid="{00000000-0005-0000-0000-000097000000}"/>
    <cellStyle name="Comma 2 3" xfId="158" xr:uid="{00000000-0005-0000-0000-000098000000}"/>
    <cellStyle name="Comma 2 4" xfId="159" xr:uid="{00000000-0005-0000-0000-000099000000}"/>
    <cellStyle name="Comma 2 5" xfId="160" xr:uid="{00000000-0005-0000-0000-00009A000000}"/>
    <cellStyle name="Comma 2_20140201LLAFTaure" xfId="161" xr:uid="{00000000-0005-0000-0000-00009B000000}"/>
    <cellStyle name="Comma 20" xfId="162" xr:uid="{00000000-0005-0000-0000-00009C000000}"/>
    <cellStyle name="Comma 21" xfId="163" xr:uid="{00000000-0005-0000-0000-00009D000000}"/>
    <cellStyle name="Comma 22" xfId="164" xr:uid="{00000000-0005-0000-0000-00009E000000}"/>
    <cellStyle name="Comma 23" xfId="165" xr:uid="{00000000-0005-0000-0000-00009F000000}"/>
    <cellStyle name="Comma 24" xfId="166" xr:uid="{00000000-0005-0000-0000-0000A0000000}"/>
    <cellStyle name="Comma 25" xfId="167" xr:uid="{00000000-0005-0000-0000-0000A1000000}"/>
    <cellStyle name="Comma 26" xfId="168" xr:uid="{00000000-0005-0000-0000-0000A2000000}"/>
    <cellStyle name="Comma 27" xfId="169" xr:uid="{00000000-0005-0000-0000-0000A3000000}"/>
    <cellStyle name="Comma 28" xfId="170" xr:uid="{00000000-0005-0000-0000-0000A4000000}"/>
    <cellStyle name="Comma 29" xfId="171" xr:uid="{00000000-0005-0000-0000-0000A5000000}"/>
    <cellStyle name="Comma 3" xfId="172" xr:uid="{00000000-0005-0000-0000-0000A6000000}"/>
    <cellStyle name="Comma 30" xfId="173" xr:uid="{00000000-0005-0000-0000-0000A7000000}"/>
    <cellStyle name="Comma 30 2" xfId="174" xr:uid="{00000000-0005-0000-0000-0000A8000000}"/>
    <cellStyle name="Comma 30 3" xfId="175" xr:uid="{00000000-0005-0000-0000-0000A9000000}"/>
    <cellStyle name="Comma 30_20140201LLAFTaure" xfId="176" xr:uid="{00000000-0005-0000-0000-0000AA000000}"/>
    <cellStyle name="Comma 31" xfId="177" xr:uid="{00000000-0005-0000-0000-0000AB000000}"/>
    <cellStyle name="Comma 32" xfId="178" xr:uid="{00000000-0005-0000-0000-0000AC000000}"/>
    <cellStyle name="Comma 33" xfId="179" xr:uid="{00000000-0005-0000-0000-0000AD000000}"/>
    <cellStyle name="Comma 34" xfId="180" xr:uid="{00000000-0005-0000-0000-0000AE000000}"/>
    <cellStyle name="Comma 35" xfId="181" xr:uid="{00000000-0005-0000-0000-0000AF000000}"/>
    <cellStyle name="Comma 36" xfId="182" xr:uid="{00000000-0005-0000-0000-0000B0000000}"/>
    <cellStyle name="Comma 37" xfId="183" xr:uid="{00000000-0005-0000-0000-0000B1000000}"/>
    <cellStyle name="Comma 38" xfId="184" xr:uid="{00000000-0005-0000-0000-0000B2000000}"/>
    <cellStyle name="Comma 39" xfId="185" xr:uid="{00000000-0005-0000-0000-0000B3000000}"/>
    <cellStyle name="Comma 4" xfId="186" xr:uid="{00000000-0005-0000-0000-0000B4000000}"/>
    <cellStyle name="Comma 40" xfId="187" xr:uid="{00000000-0005-0000-0000-0000B5000000}"/>
    <cellStyle name="Comma 41" xfId="188" xr:uid="{00000000-0005-0000-0000-0000B6000000}"/>
    <cellStyle name="Comma 42" xfId="189" xr:uid="{00000000-0005-0000-0000-0000B7000000}"/>
    <cellStyle name="Comma 5" xfId="190" xr:uid="{00000000-0005-0000-0000-0000B8000000}"/>
    <cellStyle name="Comma 6" xfId="191" xr:uid="{00000000-0005-0000-0000-0000B9000000}"/>
    <cellStyle name="Comma 7" xfId="192" xr:uid="{00000000-0005-0000-0000-0000BA000000}"/>
    <cellStyle name="Comma 8" xfId="193" xr:uid="{00000000-0005-0000-0000-0000BB000000}"/>
    <cellStyle name="Comma 9" xfId="194" xr:uid="{00000000-0005-0000-0000-0000BC000000}"/>
    <cellStyle name="Currency [00]" xfId="195" xr:uid="{00000000-0005-0000-0000-0000BD000000}"/>
    <cellStyle name="Currency [00] 2" xfId="196" xr:uid="{00000000-0005-0000-0000-0000BE000000}"/>
    <cellStyle name="Currency [00]_estafetes" xfId="197" xr:uid="{00000000-0005-0000-0000-0000BF000000}"/>
    <cellStyle name="Currency 2" xfId="198" xr:uid="{00000000-0005-0000-0000-0000C0000000}"/>
    <cellStyle name="Currency 2 2" xfId="199" xr:uid="{00000000-0005-0000-0000-0000C1000000}"/>
    <cellStyle name="Currency 2 3" xfId="200" xr:uid="{00000000-0005-0000-0000-0000C2000000}"/>
    <cellStyle name="Date Short" xfId="201" xr:uid="{00000000-0005-0000-0000-0000C3000000}"/>
    <cellStyle name="Dziesiętny [0]_PLDT" xfId="202" xr:uid="{00000000-0005-0000-0000-0000C4000000}"/>
    <cellStyle name="Dziesiętny_PLDT" xfId="203" xr:uid="{00000000-0005-0000-0000-0000C5000000}"/>
    <cellStyle name="Enter Currency (0)" xfId="204" xr:uid="{00000000-0005-0000-0000-0000C6000000}"/>
    <cellStyle name="Enter Currency (0) 2" xfId="205" xr:uid="{00000000-0005-0000-0000-0000C7000000}"/>
    <cellStyle name="Enter Currency (0)_estafetes" xfId="206" xr:uid="{00000000-0005-0000-0000-0000C8000000}"/>
    <cellStyle name="Enter Currency (2)" xfId="207" xr:uid="{00000000-0005-0000-0000-0000C9000000}"/>
    <cellStyle name="Enter Currency (2) 2" xfId="208" xr:uid="{00000000-0005-0000-0000-0000CA000000}"/>
    <cellStyle name="Enter Currency (2)_estafetes" xfId="209" xr:uid="{00000000-0005-0000-0000-0000CB000000}"/>
    <cellStyle name="Enter Units (0)" xfId="210" xr:uid="{00000000-0005-0000-0000-0000CC000000}"/>
    <cellStyle name="Enter Units (0) 2" xfId="211" xr:uid="{00000000-0005-0000-0000-0000CD000000}"/>
    <cellStyle name="Enter Units (0)_estafetes" xfId="212" xr:uid="{00000000-0005-0000-0000-0000CE000000}"/>
    <cellStyle name="Enter Units (1)" xfId="213" xr:uid="{00000000-0005-0000-0000-0000CF000000}"/>
    <cellStyle name="Enter Units (1) 2" xfId="214" xr:uid="{00000000-0005-0000-0000-0000D0000000}"/>
    <cellStyle name="Enter Units (1)_estafetes" xfId="215" xr:uid="{00000000-0005-0000-0000-0000D1000000}"/>
    <cellStyle name="Enter Units (2)" xfId="216" xr:uid="{00000000-0005-0000-0000-0000D2000000}"/>
    <cellStyle name="Enter Units (2) 2" xfId="217" xr:uid="{00000000-0005-0000-0000-0000D3000000}"/>
    <cellStyle name="Enter Units (2)_estafetes" xfId="218" xr:uid="{00000000-0005-0000-0000-0000D4000000}"/>
    <cellStyle name="Explanatory Text 2" xfId="219" xr:uid="{00000000-0005-0000-0000-0000D5000000}"/>
    <cellStyle name="Explanatory Text 2 2" xfId="220" xr:uid="{00000000-0005-0000-0000-0000D6000000}"/>
    <cellStyle name="Explanatory Text 3" xfId="221" xr:uid="{00000000-0005-0000-0000-0000D7000000}"/>
    <cellStyle name="Geras" xfId="222" xr:uid="{00000000-0005-0000-0000-0000D8000000}"/>
    <cellStyle name="Geras 2" xfId="223" xr:uid="{00000000-0005-0000-0000-0000D9000000}"/>
    <cellStyle name="Geras 3" xfId="224" xr:uid="{00000000-0005-0000-0000-0000DA000000}"/>
    <cellStyle name="Geras 4" xfId="225" xr:uid="{00000000-0005-0000-0000-0000DB000000}"/>
    <cellStyle name="Good 2" xfId="226" xr:uid="{00000000-0005-0000-0000-0000DC000000}"/>
    <cellStyle name="Good 2 2" xfId="227" xr:uid="{00000000-0005-0000-0000-0000DD000000}"/>
    <cellStyle name="Good 3" xfId="228" xr:uid="{00000000-0005-0000-0000-0000DE000000}"/>
    <cellStyle name="Grey" xfId="229" xr:uid="{00000000-0005-0000-0000-0000DF000000}"/>
    <cellStyle name="Grey 2" xfId="230" xr:uid="{00000000-0005-0000-0000-0000E0000000}"/>
    <cellStyle name="Grey_estafetes" xfId="231" xr:uid="{00000000-0005-0000-0000-0000E1000000}"/>
    <cellStyle name="Header1" xfId="232" xr:uid="{00000000-0005-0000-0000-0000E2000000}"/>
    <cellStyle name="Header1 2" xfId="233" xr:uid="{00000000-0005-0000-0000-0000E3000000}"/>
    <cellStyle name="Header1_100bb M" xfId="234" xr:uid="{00000000-0005-0000-0000-0000E4000000}"/>
    <cellStyle name="Header2" xfId="235" xr:uid="{00000000-0005-0000-0000-0000E5000000}"/>
    <cellStyle name="Header2 2" xfId="236" xr:uid="{00000000-0005-0000-0000-0000E6000000}"/>
    <cellStyle name="Header2_100bb M" xfId="237" xr:uid="{00000000-0005-0000-0000-0000E7000000}"/>
    <cellStyle name="Heading 1 2" xfId="238" xr:uid="{00000000-0005-0000-0000-0000E8000000}"/>
    <cellStyle name="Heading 1 2 2" xfId="239" xr:uid="{00000000-0005-0000-0000-0000E9000000}"/>
    <cellStyle name="Heading 1 3" xfId="240" xr:uid="{00000000-0005-0000-0000-0000EA000000}"/>
    <cellStyle name="Heading 2 2" xfId="241" xr:uid="{00000000-0005-0000-0000-0000EB000000}"/>
    <cellStyle name="Heading 2 2 2" xfId="242" xr:uid="{00000000-0005-0000-0000-0000EC000000}"/>
    <cellStyle name="Heading 2 3" xfId="243" xr:uid="{00000000-0005-0000-0000-0000ED000000}"/>
    <cellStyle name="Heading 3 2" xfId="244" xr:uid="{00000000-0005-0000-0000-0000EE000000}"/>
    <cellStyle name="Heading 3 2 2" xfId="245" xr:uid="{00000000-0005-0000-0000-0000EF000000}"/>
    <cellStyle name="Heading 3 3" xfId="246" xr:uid="{00000000-0005-0000-0000-0000F0000000}"/>
    <cellStyle name="Heading 4 2" xfId="247" xr:uid="{00000000-0005-0000-0000-0000F1000000}"/>
    <cellStyle name="Heading 4 2 2" xfId="248" xr:uid="{00000000-0005-0000-0000-0000F2000000}"/>
    <cellStyle name="Heading 4 3" xfId="249" xr:uid="{00000000-0005-0000-0000-0000F3000000}"/>
    <cellStyle name="Hiperłącze" xfId="250" xr:uid="{00000000-0005-0000-0000-0000F4000000}"/>
    <cellStyle name="Hiperłącze 2" xfId="251" xr:uid="{00000000-0005-0000-0000-0000F5000000}"/>
    <cellStyle name="Hiperłącze 2 2" xfId="252" xr:uid="{00000000-0005-0000-0000-0000F6000000}"/>
    <cellStyle name="Hiperłącze 3" xfId="253" xr:uid="{00000000-0005-0000-0000-0000F7000000}"/>
    <cellStyle name="Hiperłącze 4" xfId="254" xr:uid="{00000000-0005-0000-0000-0000F8000000}"/>
    <cellStyle name="Hiperłącze 5" xfId="255" xr:uid="{00000000-0005-0000-0000-0000F9000000}"/>
    <cellStyle name="Hiperłącze 6" xfId="256" xr:uid="{00000000-0005-0000-0000-0000FA000000}"/>
    <cellStyle name="Hiperłącze_7kove" xfId="257" xr:uid="{00000000-0005-0000-0000-0000FB000000}"/>
    <cellStyle name="Hipersaitas 2" xfId="258" xr:uid="{00000000-0005-0000-0000-0000FC000000}"/>
    <cellStyle name="Input [yellow]" xfId="259" xr:uid="{00000000-0005-0000-0000-0000FD000000}"/>
    <cellStyle name="Input [yellow] 2" xfId="260" xr:uid="{00000000-0005-0000-0000-0000FE000000}"/>
    <cellStyle name="Input [yellow]_estafetes" xfId="261" xr:uid="{00000000-0005-0000-0000-0000FF000000}"/>
    <cellStyle name="Input 2" xfId="262" xr:uid="{00000000-0005-0000-0000-000000010000}"/>
    <cellStyle name="Input 2 2" xfId="263" xr:uid="{00000000-0005-0000-0000-000001010000}"/>
    <cellStyle name="Input 3" xfId="264" xr:uid="{00000000-0005-0000-0000-000002010000}"/>
    <cellStyle name="Input 4" xfId="265" xr:uid="{00000000-0005-0000-0000-000003010000}"/>
    <cellStyle name="Input 5" xfId="266" xr:uid="{00000000-0005-0000-0000-000004010000}"/>
    <cellStyle name="Įprastas 2" xfId="271" xr:uid="{00000000-0005-0000-0000-000009010000}"/>
    <cellStyle name="Įprastas 2 2 2" xfId="272" xr:uid="{00000000-0005-0000-0000-00000A010000}"/>
    <cellStyle name="Įprastas 3" xfId="273" xr:uid="{00000000-0005-0000-0000-00000B010000}"/>
    <cellStyle name="Įprastas 4" xfId="274" xr:uid="{00000000-0005-0000-0000-00000C010000}"/>
    <cellStyle name="Įspėjimo tekstas" xfId="275" xr:uid="{00000000-0005-0000-0000-00000D010000}"/>
    <cellStyle name="Įspėjimo tekstas 2" xfId="276" xr:uid="{00000000-0005-0000-0000-00000E010000}"/>
    <cellStyle name="Įspėjimo tekstas 3" xfId="277" xr:uid="{00000000-0005-0000-0000-00000F010000}"/>
    <cellStyle name="Įspėjimo tekstas 4" xfId="278" xr:uid="{00000000-0005-0000-0000-000010010000}"/>
    <cellStyle name="Išvestis" xfId="267" xr:uid="{00000000-0005-0000-0000-000005010000}"/>
    <cellStyle name="Išvestis 2" xfId="268" xr:uid="{00000000-0005-0000-0000-000006010000}"/>
    <cellStyle name="Išvestis 3" xfId="269" xr:uid="{00000000-0005-0000-0000-000007010000}"/>
    <cellStyle name="Išvestis 4" xfId="270" xr:uid="{00000000-0005-0000-0000-000008010000}"/>
    <cellStyle name="Link Currency (0)" xfId="279" xr:uid="{00000000-0005-0000-0000-000011010000}"/>
    <cellStyle name="Link Currency (0) 2" xfId="280" xr:uid="{00000000-0005-0000-0000-000012010000}"/>
    <cellStyle name="Link Currency (0)_estafetes" xfId="281" xr:uid="{00000000-0005-0000-0000-000013010000}"/>
    <cellStyle name="Link Currency (2)" xfId="282" xr:uid="{00000000-0005-0000-0000-000014010000}"/>
    <cellStyle name="Link Currency (2) 2" xfId="283" xr:uid="{00000000-0005-0000-0000-000015010000}"/>
    <cellStyle name="Link Currency (2)_estafetes" xfId="284" xr:uid="{00000000-0005-0000-0000-000016010000}"/>
    <cellStyle name="Link Units (0)" xfId="285" xr:uid="{00000000-0005-0000-0000-000017010000}"/>
    <cellStyle name="Link Units (0) 2" xfId="286" xr:uid="{00000000-0005-0000-0000-000018010000}"/>
    <cellStyle name="Link Units (0)_estafetes" xfId="287" xr:uid="{00000000-0005-0000-0000-000019010000}"/>
    <cellStyle name="Link Units (1)" xfId="288" xr:uid="{00000000-0005-0000-0000-00001A010000}"/>
    <cellStyle name="Link Units (1) 2" xfId="289" xr:uid="{00000000-0005-0000-0000-00001B010000}"/>
    <cellStyle name="Link Units (1)_estafetes" xfId="290" xr:uid="{00000000-0005-0000-0000-00001C010000}"/>
    <cellStyle name="Link Units (2)" xfId="291" xr:uid="{00000000-0005-0000-0000-00001D010000}"/>
    <cellStyle name="Link Units (2) 2" xfId="292" xr:uid="{00000000-0005-0000-0000-00001E010000}"/>
    <cellStyle name="Link Units (2)_estafetes" xfId="293" xr:uid="{00000000-0005-0000-0000-00001F010000}"/>
    <cellStyle name="Linked Cell 2" xfId="294" xr:uid="{00000000-0005-0000-0000-000020010000}"/>
    <cellStyle name="Linked Cell 2 2" xfId="295" xr:uid="{00000000-0005-0000-0000-000021010000}"/>
    <cellStyle name="Linked Cell 3" xfId="296" xr:uid="{00000000-0005-0000-0000-000022010000}"/>
    <cellStyle name="Neutral 2" xfId="297" xr:uid="{00000000-0005-0000-0000-000023010000}"/>
    <cellStyle name="Neutral 2 2" xfId="298" xr:uid="{00000000-0005-0000-0000-000024010000}"/>
    <cellStyle name="Neutral 3" xfId="299" xr:uid="{00000000-0005-0000-0000-000025010000}"/>
    <cellStyle name="Normal" xfId="0" builtinId="0"/>
    <cellStyle name="Normal - Style1" xfId="300" xr:uid="{00000000-0005-0000-0000-000027010000}"/>
    <cellStyle name="Normal - Style1 2" xfId="301" xr:uid="{00000000-0005-0000-0000-000028010000}"/>
    <cellStyle name="Normal - Style1 3" xfId="302" xr:uid="{00000000-0005-0000-0000-000029010000}"/>
    <cellStyle name="Normal - Style1 4" xfId="303" xr:uid="{00000000-0005-0000-0000-00002A010000}"/>
    <cellStyle name="Normal - Style1_7kove" xfId="304" xr:uid="{00000000-0005-0000-0000-00002B010000}"/>
    <cellStyle name="Normal 10" xfId="305" xr:uid="{00000000-0005-0000-0000-00002C010000}"/>
    <cellStyle name="Normal 10 10" xfId="306" xr:uid="{00000000-0005-0000-0000-00002D010000}"/>
    <cellStyle name="Normal 10 11" xfId="307" xr:uid="{00000000-0005-0000-0000-00002E010000}"/>
    <cellStyle name="Normal 10 2" xfId="308" xr:uid="{00000000-0005-0000-0000-00002F010000}"/>
    <cellStyle name="Normal 10 2 2" xfId="309" xr:uid="{00000000-0005-0000-0000-000030010000}"/>
    <cellStyle name="Normal 10 2 2 2" xfId="310" xr:uid="{00000000-0005-0000-0000-000031010000}"/>
    <cellStyle name="Normal 10 2 2 3" xfId="311" xr:uid="{00000000-0005-0000-0000-000032010000}"/>
    <cellStyle name="Normal 10 2 2 4" xfId="312" xr:uid="{00000000-0005-0000-0000-000033010000}"/>
    <cellStyle name="Normal 10 2 2_4x200 V" xfId="313" xr:uid="{00000000-0005-0000-0000-000034010000}"/>
    <cellStyle name="Normal 10 2 3" xfId="314" xr:uid="{00000000-0005-0000-0000-000035010000}"/>
    <cellStyle name="Normal 10 2 4" xfId="315" xr:uid="{00000000-0005-0000-0000-000036010000}"/>
    <cellStyle name="Normal 10 2 5" xfId="316" xr:uid="{00000000-0005-0000-0000-000037010000}"/>
    <cellStyle name="Normal 10 2_4x200 M" xfId="317" xr:uid="{00000000-0005-0000-0000-000038010000}"/>
    <cellStyle name="Normal 10 3" xfId="318" xr:uid="{00000000-0005-0000-0000-000039010000}"/>
    <cellStyle name="Normal 10 3 2" xfId="319" xr:uid="{00000000-0005-0000-0000-00003A010000}"/>
    <cellStyle name="Normal 10 3 3" xfId="320" xr:uid="{00000000-0005-0000-0000-00003B010000}"/>
    <cellStyle name="Normal 10 3 4" xfId="321" xr:uid="{00000000-0005-0000-0000-00003C010000}"/>
    <cellStyle name="Normal 10 3_4x200 M" xfId="322" xr:uid="{00000000-0005-0000-0000-00003D010000}"/>
    <cellStyle name="Normal 10 4" xfId="323" xr:uid="{00000000-0005-0000-0000-00003E010000}"/>
    <cellStyle name="Normal 10 5" xfId="324" xr:uid="{00000000-0005-0000-0000-00003F010000}"/>
    <cellStyle name="Normal 10 5 2" xfId="325" xr:uid="{00000000-0005-0000-0000-000040010000}"/>
    <cellStyle name="Normal 10 5 3" xfId="326" xr:uid="{00000000-0005-0000-0000-000041010000}"/>
    <cellStyle name="Normal 10 5 4" xfId="327" xr:uid="{00000000-0005-0000-0000-000042010000}"/>
    <cellStyle name="Normal 10 5_DALYVIAI" xfId="328" xr:uid="{00000000-0005-0000-0000-000043010000}"/>
    <cellStyle name="Normal 10 6" xfId="329" xr:uid="{00000000-0005-0000-0000-000044010000}"/>
    <cellStyle name="Normal 10 7" xfId="330" xr:uid="{00000000-0005-0000-0000-000045010000}"/>
    <cellStyle name="Normal 10 8" xfId="331" xr:uid="{00000000-0005-0000-0000-000046010000}"/>
    <cellStyle name="Normal 10 9" xfId="332" xr:uid="{00000000-0005-0000-0000-000047010000}"/>
    <cellStyle name="Normal 10_4x200 V" xfId="333" xr:uid="{00000000-0005-0000-0000-000048010000}"/>
    <cellStyle name="Normal 11" xfId="334" xr:uid="{00000000-0005-0000-0000-000049010000}"/>
    <cellStyle name="Normal 11 10" xfId="335" xr:uid="{00000000-0005-0000-0000-00004A010000}"/>
    <cellStyle name="Normal 11 11" xfId="336" xr:uid="{00000000-0005-0000-0000-00004B010000}"/>
    <cellStyle name="Normal 11 2" xfId="337" xr:uid="{00000000-0005-0000-0000-00004C010000}"/>
    <cellStyle name="Normal 11 2 2" xfId="338" xr:uid="{00000000-0005-0000-0000-00004D010000}"/>
    <cellStyle name="Normal 11 2 3" xfId="339" xr:uid="{00000000-0005-0000-0000-00004E010000}"/>
    <cellStyle name="Normal 11 2 4" xfId="340" xr:uid="{00000000-0005-0000-0000-00004F010000}"/>
    <cellStyle name="Normal 11 2 5" xfId="341" xr:uid="{00000000-0005-0000-0000-000050010000}"/>
    <cellStyle name="Normal 11 2_4x200 M" xfId="342" xr:uid="{00000000-0005-0000-0000-000051010000}"/>
    <cellStyle name="Normal 11 3" xfId="343" xr:uid="{00000000-0005-0000-0000-000052010000}"/>
    <cellStyle name="Normal 11 3 2" xfId="344" xr:uid="{00000000-0005-0000-0000-000053010000}"/>
    <cellStyle name="Normal 11 3 3" xfId="345" xr:uid="{00000000-0005-0000-0000-000054010000}"/>
    <cellStyle name="Normal 11 3 4" xfId="346" xr:uid="{00000000-0005-0000-0000-000055010000}"/>
    <cellStyle name="Normal 11 3_4x200 M" xfId="347" xr:uid="{00000000-0005-0000-0000-000056010000}"/>
    <cellStyle name="Normal 11 4" xfId="348" xr:uid="{00000000-0005-0000-0000-000057010000}"/>
    <cellStyle name="Normal 11 5" xfId="349" xr:uid="{00000000-0005-0000-0000-000058010000}"/>
    <cellStyle name="Normal 11 5 2" xfId="350" xr:uid="{00000000-0005-0000-0000-000059010000}"/>
    <cellStyle name="Normal 11 5 3" xfId="351" xr:uid="{00000000-0005-0000-0000-00005A010000}"/>
    <cellStyle name="Normal 11 5 4" xfId="352" xr:uid="{00000000-0005-0000-0000-00005B010000}"/>
    <cellStyle name="Normal 11 5_DALYVIAI" xfId="353" xr:uid="{00000000-0005-0000-0000-00005C010000}"/>
    <cellStyle name="Normal 11 6" xfId="354" xr:uid="{00000000-0005-0000-0000-00005D010000}"/>
    <cellStyle name="Normal 11 7" xfId="355" xr:uid="{00000000-0005-0000-0000-00005E010000}"/>
    <cellStyle name="Normal 11 8" xfId="356" xr:uid="{00000000-0005-0000-0000-00005F010000}"/>
    <cellStyle name="Normal 11 9" xfId="357" xr:uid="{00000000-0005-0000-0000-000060010000}"/>
    <cellStyle name="Normal 11_20140201LLAFTaure" xfId="358" xr:uid="{00000000-0005-0000-0000-000061010000}"/>
    <cellStyle name="Normal 12" xfId="359" xr:uid="{00000000-0005-0000-0000-000062010000}"/>
    <cellStyle name="Normal 12 2" xfId="360" xr:uid="{00000000-0005-0000-0000-000063010000}"/>
    <cellStyle name="Normal 12 2 2" xfId="361" xr:uid="{00000000-0005-0000-0000-000064010000}"/>
    <cellStyle name="Normal 12 2 3" xfId="362" xr:uid="{00000000-0005-0000-0000-000065010000}"/>
    <cellStyle name="Normal 12 2 4" xfId="363" xr:uid="{00000000-0005-0000-0000-000066010000}"/>
    <cellStyle name="Normal 12 2 5" xfId="364" xr:uid="{00000000-0005-0000-0000-000067010000}"/>
    <cellStyle name="Normal 12 2 6" xfId="365" xr:uid="{00000000-0005-0000-0000-000068010000}"/>
    <cellStyle name="Normal 12 2_20140201LLAFTaure" xfId="366" xr:uid="{00000000-0005-0000-0000-000069010000}"/>
    <cellStyle name="Normal 12 3" xfId="367" xr:uid="{00000000-0005-0000-0000-00006A010000}"/>
    <cellStyle name="Normal 12 4" xfId="368" xr:uid="{00000000-0005-0000-0000-00006B010000}"/>
    <cellStyle name="Normal 12 4 2" xfId="369" xr:uid="{00000000-0005-0000-0000-00006C010000}"/>
    <cellStyle name="Normal 12 4 3" xfId="370" xr:uid="{00000000-0005-0000-0000-00006D010000}"/>
    <cellStyle name="Normal 12 4 4" xfId="371" xr:uid="{00000000-0005-0000-0000-00006E010000}"/>
    <cellStyle name="Normal 12 4_DALYVIAI" xfId="372" xr:uid="{00000000-0005-0000-0000-00006F010000}"/>
    <cellStyle name="Normal 12 5" xfId="373" xr:uid="{00000000-0005-0000-0000-000070010000}"/>
    <cellStyle name="Normal 12 6" xfId="374" xr:uid="{00000000-0005-0000-0000-000071010000}"/>
    <cellStyle name="Normal 12 7" xfId="375" xr:uid="{00000000-0005-0000-0000-000072010000}"/>
    <cellStyle name="Normal 12 8" xfId="376" xr:uid="{00000000-0005-0000-0000-000073010000}"/>
    <cellStyle name="Normal 12_4x200 M" xfId="377" xr:uid="{00000000-0005-0000-0000-000074010000}"/>
    <cellStyle name="Normal 13" xfId="378" xr:uid="{00000000-0005-0000-0000-000075010000}"/>
    <cellStyle name="Normal 13 2" xfId="379" xr:uid="{00000000-0005-0000-0000-000076010000}"/>
    <cellStyle name="Normal 13 2 2" xfId="380" xr:uid="{00000000-0005-0000-0000-000077010000}"/>
    <cellStyle name="Normal 13 2 2 2" xfId="381" xr:uid="{00000000-0005-0000-0000-000078010000}"/>
    <cellStyle name="Normal 13 2 2 3" xfId="382" xr:uid="{00000000-0005-0000-0000-000079010000}"/>
    <cellStyle name="Normal 13 2 2 4" xfId="383" xr:uid="{00000000-0005-0000-0000-00007A010000}"/>
    <cellStyle name="Normal 13 2 2_4x200 M" xfId="384" xr:uid="{00000000-0005-0000-0000-00007B010000}"/>
    <cellStyle name="Normal 13 2 3" xfId="385" xr:uid="{00000000-0005-0000-0000-00007C010000}"/>
    <cellStyle name="Normal 13 2 4" xfId="386" xr:uid="{00000000-0005-0000-0000-00007D010000}"/>
    <cellStyle name="Normal 13 2 5" xfId="387" xr:uid="{00000000-0005-0000-0000-00007E010000}"/>
    <cellStyle name="Normal 13 2 6" xfId="388" xr:uid="{00000000-0005-0000-0000-00007F010000}"/>
    <cellStyle name="Normal 13 2 7" xfId="389" xr:uid="{00000000-0005-0000-0000-000080010000}"/>
    <cellStyle name="Normal 13 2 8" xfId="390" xr:uid="{00000000-0005-0000-0000-000081010000}"/>
    <cellStyle name="Normal 13 2_20140201LLAFTaure" xfId="391" xr:uid="{00000000-0005-0000-0000-000082010000}"/>
    <cellStyle name="Normal 13 3" xfId="392" xr:uid="{00000000-0005-0000-0000-000083010000}"/>
    <cellStyle name="Normal 13 3 2" xfId="393" xr:uid="{00000000-0005-0000-0000-000084010000}"/>
    <cellStyle name="Normal 13 3 2 2" xfId="394" xr:uid="{00000000-0005-0000-0000-000085010000}"/>
    <cellStyle name="Normal 13 3 3" xfId="395" xr:uid="{00000000-0005-0000-0000-000086010000}"/>
    <cellStyle name="Normal 13 3 4" xfId="396" xr:uid="{00000000-0005-0000-0000-000087010000}"/>
    <cellStyle name="Normal 13 3 5" xfId="397" xr:uid="{00000000-0005-0000-0000-000088010000}"/>
    <cellStyle name="Normal 13 3_DALYVIAI" xfId="398" xr:uid="{00000000-0005-0000-0000-000089010000}"/>
    <cellStyle name="Normal 13 4" xfId="399" xr:uid="{00000000-0005-0000-0000-00008A010000}"/>
    <cellStyle name="Normal 13 5" xfId="400" xr:uid="{00000000-0005-0000-0000-00008B010000}"/>
    <cellStyle name="Normal 13 6" xfId="401" xr:uid="{00000000-0005-0000-0000-00008C010000}"/>
    <cellStyle name="Normal 13_100 M" xfId="402" xr:uid="{00000000-0005-0000-0000-00008D010000}"/>
    <cellStyle name="Normal 14" xfId="403" xr:uid="{00000000-0005-0000-0000-00008E010000}"/>
    <cellStyle name="Normal 14 10" xfId="404" xr:uid="{00000000-0005-0000-0000-00008F010000}"/>
    <cellStyle name="Normal 14 11" xfId="405" xr:uid="{00000000-0005-0000-0000-000090010000}"/>
    <cellStyle name="Normal 14 2" xfId="406" xr:uid="{00000000-0005-0000-0000-000091010000}"/>
    <cellStyle name="Normal 14 2 2" xfId="407" xr:uid="{00000000-0005-0000-0000-000092010000}"/>
    <cellStyle name="Normal 14 2 2 2" xfId="408" xr:uid="{00000000-0005-0000-0000-000093010000}"/>
    <cellStyle name="Normal 14 2 2 3" xfId="409" xr:uid="{00000000-0005-0000-0000-000094010000}"/>
    <cellStyle name="Normal 14 2 2 4" xfId="410" xr:uid="{00000000-0005-0000-0000-000095010000}"/>
    <cellStyle name="Normal 14 2 2_4x200 M" xfId="411" xr:uid="{00000000-0005-0000-0000-000096010000}"/>
    <cellStyle name="Normal 14 2 3" xfId="412" xr:uid="{00000000-0005-0000-0000-000097010000}"/>
    <cellStyle name="Normal 14 2 4" xfId="413" xr:uid="{00000000-0005-0000-0000-000098010000}"/>
    <cellStyle name="Normal 14 2 5" xfId="414" xr:uid="{00000000-0005-0000-0000-000099010000}"/>
    <cellStyle name="Normal 14 2_DALYVIAI" xfId="415" xr:uid="{00000000-0005-0000-0000-00009A010000}"/>
    <cellStyle name="Normal 14 3" xfId="416" xr:uid="{00000000-0005-0000-0000-00009B010000}"/>
    <cellStyle name="Normal 14 3 2" xfId="417" xr:uid="{00000000-0005-0000-0000-00009C010000}"/>
    <cellStyle name="Normal 14 3 3" xfId="418" xr:uid="{00000000-0005-0000-0000-00009D010000}"/>
    <cellStyle name="Normal 14 3 4" xfId="419" xr:uid="{00000000-0005-0000-0000-00009E010000}"/>
    <cellStyle name="Normal 14 3_DALYVIAI" xfId="420" xr:uid="{00000000-0005-0000-0000-00009F010000}"/>
    <cellStyle name="Normal 14 4" xfId="421" xr:uid="{00000000-0005-0000-0000-0000A0010000}"/>
    <cellStyle name="Normal 14 5" xfId="422" xr:uid="{00000000-0005-0000-0000-0000A1010000}"/>
    <cellStyle name="Normal 14 6" xfId="423" xr:uid="{00000000-0005-0000-0000-0000A2010000}"/>
    <cellStyle name="Normal 14 7" xfId="424" xr:uid="{00000000-0005-0000-0000-0000A3010000}"/>
    <cellStyle name="Normal 14 8" xfId="425" xr:uid="{00000000-0005-0000-0000-0000A4010000}"/>
    <cellStyle name="Normal 14 9" xfId="426" xr:uid="{00000000-0005-0000-0000-0000A5010000}"/>
    <cellStyle name="Normal 14_20140201LLAFTaure" xfId="427" xr:uid="{00000000-0005-0000-0000-0000A6010000}"/>
    <cellStyle name="Normal 15" xfId="428" xr:uid="{00000000-0005-0000-0000-0000A7010000}"/>
    <cellStyle name="Normal 15 10" xfId="429" xr:uid="{00000000-0005-0000-0000-0000A8010000}"/>
    <cellStyle name="Normal 15 2" xfId="430" xr:uid="{00000000-0005-0000-0000-0000A9010000}"/>
    <cellStyle name="Normal 15 2 2" xfId="431" xr:uid="{00000000-0005-0000-0000-0000AA010000}"/>
    <cellStyle name="Normal 15 2 3" xfId="432" xr:uid="{00000000-0005-0000-0000-0000AB010000}"/>
    <cellStyle name="Normal 15 2 4" xfId="433" xr:uid="{00000000-0005-0000-0000-0000AC010000}"/>
    <cellStyle name="Normal 15 2_4x200 M" xfId="434" xr:uid="{00000000-0005-0000-0000-0000AD010000}"/>
    <cellStyle name="Normal 15 3" xfId="435" xr:uid="{00000000-0005-0000-0000-0000AE010000}"/>
    <cellStyle name="Normal 15 4" xfId="436" xr:uid="{00000000-0005-0000-0000-0000AF010000}"/>
    <cellStyle name="Normal 15 4 2" xfId="437" xr:uid="{00000000-0005-0000-0000-0000B0010000}"/>
    <cellStyle name="Normal 15 4 3" xfId="438" xr:uid="{00000000-0005-0000-0000-0000B1010000}"/>
    <cellStyle name="Normal 15 4 4" xfId="439" xr:uid="{00000000-0005-0000-0000-0000B2010000}"/>
    <cellStyle name="Normal 15 4_DALYVIAI" xfId="440" xr:uid="{00000000-0005-0000-0000-0000B3010000}"/>
    <cellStyle name="Normal 15 5" xfId="441" xr:uid="{00000000-0005-0000-0000-0000B4010000}"/>
    <cellStyle name="Normal 15 6" xfId="442" xr:uid="{00000000-0005-0000-0000-0000B5010000}"/>
    <cellStyle name="Normal 15 7" xfId="443" xr:uid="{00000000-0005-0000-0000-0000B6010000}"/>
    <cellStyle name="Normal 15 8" xfId="444" xr:uid="{00000000-0005-0000-0000-0000B7010000}"/>
    <cellStyle name="Normal 15 9" xfId="445" xr:uid="{00000000-0005-0000-0000-0000B8010000}"/>
    <cellStyle name="Normal 15_20140201LLAFTaure" xfId="446" xr:uid="{00000000-0005-0000-0000-0000B9010000}"/>
    <cellStyle name="Normal 16" xfId="447" xr:uid="{00000000-0005-0000-0000-0000BA010000}"/>
    <cellStyle name="Normal 16 10" xfId="448" xr:uid="{00000000-0005-0000-0000-0000BB010000}"/>
    <cellStyle name="Normal 16 2" xfId="449" xr:uid="{00000000-0005-0000-0000-0000BC010000}"/>
    <cellStyle name="Normal 16 2 2" xfId="450" xr:uid="{00000000-0005-0000-0000-0000BD010000}"/>
    <cellStyle name="Normal 16 2 3" xfId="451" xr:uid="{00000000-0005-0000-0000-0000BE010000}"/>
    <cellStyle name="Normal 16 2 4" xfId="452" xr:uid="{00000000-0005-0000-0000-0000BF010000}"/>
    <cellStyle name="Normal 16 2_4x200 M" xfId="453" xr:uid="{00000000-0005-0000-0000-0000C0010000}"/>
    <cellStyle name="Normal 16 3" xfId="454" xr:uid="{00000000-0005-0000-0000-0000C1010000}"/>
    <cellStyle name="Normal 16 4" xfId="455" xr:uid="{00000000-0005-0000-0000-0000C2010000}"/>
    <cellStyle name="Normal 16 5" xfId="456" xr:uid="{00000000-0005-0000-0000-0000C3010000}"/>
    <cellStyle name="Normal 16 6" xfId="457" xr:uid="{00000000-0005-0000-0000-0000C4010000}"/>
    <cellStyle name="Normal 16 7" xfId="458" xr:uid="{00000000-0005-0000-0000-0000C5010000}"/>
    <cellStyle name="Normal 16 8" xfId="459" xr:uid="{00000000-0005-0000-0000-0000C6010000}"/>
    <cellStyle name="Normal 16 9" xfId="460" xr:uid="{00000000-0005-0000-0000-0000C7010000}"/>
    <cellStyle name="Normal 16_20140201LLAFTaure" xfId="461" xr:uid="{00000000-0005-0000-0000-0000C8010000}"/>
    <cellStyle name="Normal 17" xfId="462" xr:uid="{00000000-0005-0000-0000-0000C9010000}"/>
    <cellStyle name="Normal 17 10" xfId="463" xr:uid="{00000000-0005-0000-0000-0000CA010000}"/>
    <cellStyle name="Normal 17 2" xfId="464" xr:uid="{00000000-0005-0000-0000-0000CB010000}"/>
    <cellStyle name="Normal 17 2 2" xfId="465" xr:uid="{00000000-0005-0000-0000-0000CC010000}"/>
    <cellStyle name="Normal 17 2 3" xfId="466" xr:uid="{00000000-0005-0000-0000-0000CD010000}"/>
    <cellStyle name="Normal 17 2 4" xfId="467" xr:uid="{00000000-0005-0000-0000-0000CE010000}"/>
    <cellStyle name="Normal 17 2_4x200 M" xfId="468" xr:uid="{00000000-0005-0000-0000-0000CF010000}"/>
    <cellStyle name="Normal 17 3" xfId="469" xr:uid="{00000000-0005-0000-0000-0000D0010000}"/>
    <cellStyle name="Normal 17 4" xfId="470" xr:uid="{00000000-0005-0000-0000-0000D1010000}"/>
    <cellStyle name="Normal 17 4 2" xfId="471" xr:uid="{00000000-0005-0000-0000-0000D2010000}"/>
    <cellStyle name="Normal 17 4 3" xfId="472" xr:uid="{00000000-0005-0000-0000-0000D3010000}"/>
    <cellStyle name="Normal 17 4 4" xfId="473" xr:uid="{00000000-0005-0000-0000-0000D4010000}"/>
    <cellStyle name="Normal 17 4_DALYVIAI" xfId="474" xr:uid="{00000000-0005-0000-0000-0000D5010000}"/>
    <cellStyle name="Normal 17 5" xfId="475" xr:uid="{00000000-0005-0000-0000-0000D6010000}"/>
    <cellStyle name="Normal 17 6" xfId="476" xr:uid="{00000000-0005-0000-0000-0000D7010000}"/>
    <cellStyle name="Normal 17 7" xfId="477" xr:uid="{00000000-0005-0000-0000-0000D8010000}"/>
    <cellStyle name="Normal 17 8" xfId="478" xr:uid="{00000000-0005-0000-0000-0000D9010000}"/>
    <cellStyle name="Normal 17 9" xfId="479" xr:uid="{00000000-0005-0000-0000-0000DA010000}"/>
    <cellStyle name="Normal 17_20140201LLAFTaure" xfId="480" xr:uid="{00000000-0005-0000-0000-0000DB010000}"/>
    <cellStyle name="Normal 18" xfId="481" xr:uid="{00000000-0005-0000-0000-0000DC010000}"/>
    <cellStyle name="Normal 18 10" xfId="482" xr:uid="{00000000-0005-0000-0000-0000DD010000}"/>
    <cellStyle name="Normal 18 2" xfId="483" xr:uid="{00000000-0005-0000-0000-0000DE010000}"/>
    <cellStyle name="Normal 18 2 2" xfId="484" xr:uid="{00000000-0005-0000-0000-0000DF010000}"/>
    <cellStyle name="Normal 18 2 2 2" xfId="485" xr:uid="{00000000-0005-0000-0000-0000E0010000}"/>
    <cellStyle name="Normal 18 2 2 3" xfId="486" xr:uid="{00000000-0005-0000-0000-0000E1010000}"/>
    <cellStyle name="Normal 18 2 2 4" xfId="487" xr:uid="{00000000-0005-0000-0000-0000E2010000}"/>
    <cellStyle name="Normal 18 2 2_4x200 M" xfId="488" xr:uid="{00000000-0005-0000-0000-0000E3010000}"/>
    <cellStyle name="Normal 18 2 3" xfId="489" xr:uid="{00000000-0005-0000-0000-0000E4010000}"/>
    <cellStyle name="Normal 18 2 4" xfId="490" xr:uid="{00000000-0005-0000-0000-0000E5010000}"/>
    <cellStyle name="Normal 18 2 5" xfId="491" xr:uid="{00000000-0005-0000-0000-0000E6010000}"/>
    <cellStyle name="Normal 18 2_DALYVIAI" xfId="492" xr:uid="{00000000-0005-0000-0000-0000E7010000}"/>
    <cellStyle name="Normal 18 3" xfId="493" xr:uid="{00000000-0005-0000-0000-0000E8010000}"/>
    <cellStyle name="Normal 18 3 2" xfId="494" xr:uid="{00000000-0005-0000-0000-0000E9010000}"/>
    <cellStyle name="Normal 18 3 3" xfId="495" xr:uid="{00000000-0005-0000-0000-0000EA010000}"/>
    <cellStyle name="Normal 18 3 4" xfId="496" xr:uid="{00000000-0005-0000-0000-0000EB010000}"/>
    <cellStyle name="Normal 18 3_DALYVIAI" xfId="497" xr:uid="{00000000-0005-0000-0000-0000EC010000}"/>
    <cellStyle name="Normal 18 4" xfId="498" xr:uid="{00000000-0005-0000-0000-0000ED010000}"/>
    <cellStyle name="Normal 18 5" xfId="499" xr:uid="{00000000-0005-0000-0000-0000EE010000}"/>
    <cellStyle name="Normal 18 6" xfId="500" xr:uid="{00000000-0005-0000-0000-0000EF010000}"/>
    <cellStyle name="Normal 18 7" xfId="501" xr:uid="{00000000-0005-0000-0000-0000F0010000}"/>
    <cellStyle name="Normal 18 8" xfId="502" xr:uid="{00000000-0005-0000-0000-0000F1010000}"/>
    <cellStyle name="Normal 18 9" xfId="503" xr:uid="{00000000-0005-0000-0000-0000F2010000}"/>
    <cellStyle name="Normal 18_20140201LLAFTaure" xfId="504" xr:uid="{00000000-0005-0000-0000-0000F3010000}"/>
    <cellStyle name="Normal 19" xfId="505" xr:uid="{00000000-0005-0000-0000-0000F4010000}"/>
    <cellStyle name="Normal 19 10" xfId="506" xr:uid="{00000000-0005-0000-0000-0000F5010000}"/>
    <cellStyle name="Normal 19 2" xfId="507" xr:uid="{00000000-0005-0000-0000-0000F6010000}"/>
    <cellStyle name="Normal 19 2 2" xfId="508" xr:uid="{00000000-0005-0000-0000-0000F7010000}"/>
    <cellStyle name="Normal 19 2 2 2" xfId="509" xr:uid="{00000000-0005-0000-0000-0000F8010000}"/>
    <cellStyle name="Normal 19 2 2 3" xfId="510" xr:uid="{00000000-0005-0000-0000-0000F9010000}"/>
    <cellStyle name="Normal 19 2 2 4" xfId="511" xr:uid="{00000000-0005-0000-0000-0000FA010000}"/>
    <cellStyle name="Normal 19 2 2_4x200 M" xfId="512" xr:uid="{00000000-0005-0000-0000-0000FB010000}"/>
    <cellStyle name="Normal 19 2 3" xfId="513" xr:uid="{00000000-0005-0000-0000-0000FC010000}"/>
    <cellStyle name="Normal 19 2 4" xfId="514" xr:uid="{00000000-0005-0000-0000-0000FD010000}"/>
    <cellStyle name="Normal 19 2 5" xfId="515" xr:uid="{00000000-0005-0000-0000-0000FE010000}"/>
    <cellStyle name="Normal 19 2_DALYVIAI" xfId="516" xr:uid="{00000000-0005-0000-0000-0000FF010000}"/>
    <cellStyle name="Normal 19 3" xfId="517" xr:uid="{00000000-0005-0000-0000-000000020000}"/>
    <cellStyle name="Normal 19 3 2" xfId="518" xr:uid="{00000000-0005-0000-0000-000001020000}"/>
    <cellStyle name="Normal 19 3 3" xfId="519" xr:uid="{00000000-0005-0000-0000-000002020000}"/>
    <cellStyle name="Normal 19 3 4" xfId="520" xr:uid="{00000000-0005-0000-0000-000003020000}"/>
    <cellStyle name="Normal 19 3_DALYVIAI" xfId="521" xr:uid="{00000000-0005-0000-0000-000004020000}"/>
    <cellStyle name="Normal 19 4" xfId="522" xr:uid="{00000000-0005-0000-0000-000005020000}"/>
    <cellStyle name="Normal 19 5" xfId="523" xr:uid="{00000000-0005-0000-0000-000006020000}"/>
    <cellStyle name="Normal 19 6" xfId="524" xr:uid="{00000000-0005-0000-0000-000007020000}"/>
    <cellStyle name="Normal 19 7" xfId="525" xr:uid="{00000000-0005-0000-0000-000008020000}"/>
    <cellStyle name="Normal 19 8" xfId="526" xr:uid="{00000000-0005-0000-0000-000009020000}"/>
    <cellStyle name="Normal 19 9" xfId="527" xr:uid="{00000000-0005-0000-0000-00000A020000}"/>
    <cellStyle name="Normal 19_20140201LLAFTaure" xfId="528" xr:uid="{00000000-0005-0000-0000-00000B020000}"/>
    <cellStyle name="Normal 2" xfId="529" xr:uid="{00000000-0005-0000-0000-00000C020000}"/>
    <cellStyle name="Normal 2 10" xfId="530" xr:uid="{00000000-0005-0000-0000-00000D020000}"/>
    <cellStyle name="Normal 2 10 2" xfId="531" xr:uid="{00000000-0005-0000-0000-00000E020000}"/>
    <cellStyle name="Normal 2 11" xfId="532" xr:uid="{00000000-0005-0000-0000-00000F020000}"/>
    <cellStyle name="Normal 2 11 2" xfId="533" xr:uid="{00000000-0005-0000-0000-000010020000}"/>
    <cellStyle name="Normal 2 12" xfId="534" xr:uid="{00000000-0005-0000-0000-000011020000}"/>
    <cellStyle name="Normal 2 12 2" xfId="535" xr:uid="{00000000-0005-0000-0000-000012020000}"/>
    <cellStyle name="Normal 2 13" xfId="536" xr:uid="{00000000-0005-0000-0000-000013020000}"/>
    <cellStyle name="Normal 2 13 2" xfId="537" xr:uid="{00000000-0005-0000-0000-000014020000}"/>
    <cellStyle name="Normal 2 14" xfId="538" xr:uid="{00000000-0005-0000-0000-000015020000}"/>
    <cellStyle name="Normal 2 14 2" xfId="539" xr:uid="{00000000-0005-0000-0000-000016020000}"/>
    <cellStyle name="Normal 2 15" xfId="540" xr:uid="{00000000-0005-0000-0000-000017020000}"/>
    <cellStyle name="Normal 2 15 2" xfId="541" xr:uid="{00000000-0005-0000-0000-000018020000}"/>
    <cellStyle name="Normal 2 16" xfId="542" xr:uid="{00000000-0005-0000-0000-000019020000}"/>
    <cellStyle name="Normal 2 17" xfId="543" xr:uid="{00000000-0005-0000-0000-00001A020000}"/>
    <cellStyle name="Normal 2 18" xfId="544" xr:uid="{00000000-0005-0000-0000-00001B020000}"/>
    <cellStyle name="Normal 2 19" xfId="545" xr:uid="{00000000-0005-0000-0000-00001C020000}"/>
    <cellStyle name="Normal 2 2" xfId="546" xr:uid="{00000000-0005-0000-0000-00001D020000}"/>
    <cellStyle name="Normal 2 2 10" xfId="547" xr:uid="{00000000-0005-0000-0000-00001E020000}"/>
    <cellStyle name="Normal 2 2 10 2" xfId="548" xr:uid="{00000000-0005-0000-0000-00001F020000}"/>
    <cellStyle name="Normal 2 2 10 3" xfId="549" xr:uid="{00000000-0005-0000-0000-000020020000}"/>
    <cellStyle name="Normal 2 2 10 4" xfId="550" xr:uid="{00000000-0005-0000-0000-000021020000}"/>
    <cellStyle name="Normal 2 2 10_4x200 V" xfId="551" xr:uid="{00000000-0005-0000-0000-000022020000}"/>
    <cellStyle name="Normal 2 2 11" xfId="552" xr:uid="{00000000-0005-0000-0000-000023020000}"/>
    <cellStyle name="Normal 2 2 12" xfId="553" xr:uid="{00000000-0005-0000-0000-000024020000}"/>
    <cellStyle name="Normal 2 2 13" xfId="554" xr:uid="{00000000-0005-0000-0000-000025020000}"/>
    <cellStyle name="Normal 2 2 13 2" xfId="555" xr:uid="{00000000-0005-0000-0000-000026020000}"/>
    <cellStyle name="Normal 2 2 14" xfId="556" xr:uid="{00000000-0005-0000-0000-000027020000}"/>
    <cellStyle name="Normal 2 2 15" xfId="557" xr:uid="{00000000-0005-0000-0000-000028020000}"/>
    <cellStyle name="Normal 2 2 16" xfId="558" xr:uid="{00000000-0005-0000-0000-000029020000}"/>
    <cellStyle name="Normal 2 2 17" xfId="559" xr:uid="{00000000-0005-0000-0000-00002A020000}"/>
    <cellStyle name="Normal 2 2 18" xfId="560" xr:uid="{00000000-0005-0000-0000-00002B020000}"/>
    <cellStyle name="Normal 2 2 19" xfId="561" xr:uid="{00000000-0005-0000-0000-00002C020000}"/>
    <cellStyle name="Normal 2 2 2" xfId="562" xr:uid="{00000000-0005-0000-0000-00002D020000}"/>
    <cellStyle name="Normal 2 2 2 10" xfId="563" xr:uid="{00000000-0005-0000-0000-00002E020000}"/>
    <cellStyle name="Normal 2 2 2 2" xfId="564" xr:uid="{00000000-0005-0000-0000-00002F020000}"/>
    <cellStyle name="Normal 2 2 2 2 2" xfId="565" xr:uid="{00000000-0005-0000-0000-000030020000}"/>
    <cellStyle name="Normal 2 2 2 2 3" xfId="566" xr:uid="{00000000-0005-0000-0000-000031020000}"/>
    <cellStyle name="Normal 2 2 2 2 4" xfId="567" xr:uid="{00000000-0005-0000-0000-000032020000}"/>
    <cellStyle name="Normal 2 2 2 2 5" xfId="568" xr:uid="{00000000-0005-0000-0000-000033020000}"/>
    <cellStyle name="Normal 2 2 2 2 5 2" xfId="569" xr:uid="{00000000-0005-0000-0000-000034020000}"/>
    <cellStyle name="Normal 2 2 2 2 5 2 2" xfId="570" xr:uid="{00000000-0005-0000-0000-000035020000}"/>
    <cellStyle name="Normal 2 2 2 2 5 3" xfId="571" xr:uid="{00000000-0005-0000-0000-000036020000}"/>
    <cellStyle name="Normal 2 2 2 2 5 3 2" xfId="572" xr:uid="{00000000-0005-0000-0000-000037020000}"/>
    <cellStyle name="Normal 2 2 2 2 5 4" xfId="573" xr:uid="{00000000-0005-0000-0000-000038020000}"/>
    <cellStyle name="Normal 2 2 2 2 5_4x200 V" xfId="574" xr:uid="{00000000-0005-0000-0000-000039020000}"/>
    <cellStyle name="Normal 2 2 2 2_4x200 V" xfId="575" xr:uid="{00000000-0005-0000-0000-00003A020000}"/>
    <cellStyle name="Normal 2 2 2 3" xfId="576" xr:uid="{00000000-0005-0000-0000-00003B020000}"/>
    <cellStyle name="Normal 2 2 2 4" xfId="577" xr:uid="{00000000-0005-0000-0000-00003C020000}"/>
    <cellStyle name="Normal 2 2 2 4 2" xfId="578" xr:uid="{00000000-0005-0000-0000-00003D020000}"/>
    <cellStyle name="Normal 2 2 2 4 3" xfId="579" xr:uid="{00000000-0005-0000-0000-00003E020000}"/>
    <cellStyle name="Normal 2 2 2 4 4" xfId="580" xr:uid="{00000000-0005-0000-0000-00003F020000}"/>
    <cellStyle name="Normal 2 2 2 4_4x200 M" xfId="581" xr:uid="{00000000-0005-0000-0000-000040020000}"/>
    <cellStyle name="Normal 2 2 2 5" xfId="582" xr:uid="{00000000-0005-0000-0000-000041020000}"/>
    <cellStyle name="Normal 2 2 2 6" xfId="583" xr:uid="{00000000-0005-0000-0000-000042020000}"/>
    <cellStyle name="Normal 2 2 2 7" xfId="584" xr:uid="{00000000-0005-0000-0000-000043020000}"/>
    <cellStyle name="Normal 2 2 2 8" xfId="585" xr:uid="{00000000-0005-0000-0000-000044020000}"/>
    <cellStyle name="Normal 2 2 2 9" xfId="586" xr:uid="{00000000-0005-0000-0000-000045020000}"/>
    <cellStyle name="Normal 2 2 2_4x200 V" xfId="587" xr:uid="{00000000-0005-0000-0000-000046020000}"/>
    <cellStyle name="Normal 2 2 20" xfId="588" xr:uid="{00000000-0005-0000-0000-000047020000}"/>
    <cellStyle name="Normal 2 2 21" xfId="589" xr:uid="{00000000-0005-0000-0000-000048020000}"/>
    <cellStyle name="Normal 2 2 22" xfId="590" xr:uid="{00000000-0005-0000-0000-000049020000}"/>
    <cellStyle name="Normal 2 2 23" xfId="591" xr:uid="{00000000-0005-0000-0000-00004A020000}"/>
    <cellStyle name="Normal 2 2 24" xfId="592" xr:uid="{00000000-0005-0000-0000-00004B020000}"/>
    <cellStyle name="Normal 2 2 25" xfId="593" xr:uid="{00000000-0005-0000-0000-00004C020000}"/>
    <cellStyle name="Normal 2 2 26" xfId="594" xr:uid="{00000000-0005-0000-0000-00004D020000}"/>
    <cellStyle name="Normal 2 2 27" xfId="595" xr:uid="{00000000-0005-0000-0000-00004E020000}"/>
    <cellStyle name="Normal 2 2 28" xfId="596" xr:uid="{00000000-0005-0000-0000-00004F020000}"/>
    <cellStyle name="Normal 2 2 29" xfId="597" xr:uid="{00000000-0005-0000-0000-000050020000}"/>
    <cellStyle name="Normal 2 2 3" xfId="598" xr:uid="{00000000-0005-0000-0000-000051020000}"/>
    <cellStyle name="Normal 2 2 3 10" xfId="599" xr:uid="{00000000-0005-0000-0000-000052020000}"/>
    <cellStyle name="Normal 2 2 3 11" xfId="600" xr:uid="{00000000-0005-0000-0000-000053020000}"/>
    <cellStyle name="Normal 2 2 3 12" xfId="601" xr:uid="{00000000-0005-0000-0000-000054020000}"/>
    <cellStyle name="Normal 2 2 3 2" xfId="602" xr:uid="{00000000-0005-0000-0000-000055020000}"/>
    <cellStyle name="Normal 2 2 3 2 10" xfId="603" xr:uid="{00000000-0005-0000-0000-000056020000}"/>
    <cellStyle name="Normal 2 2 3 2 2" xfId="604" xr:uid="{00000000-0005-0000-0000-000057020000}"/>
    <cellStyle name="Normal 2 2 3 2 2 2" xfId="605" xr:uid="{00000000-0005-0000-0000-000058020000}"/>
    <cellStyle name="Normal 2 2 3 2 2 2 2" xfId="606" xr:uid="{00000000-0005-0000-0000-000059020000}"/>
    <cellStyle name="Normal 2 2 3 2 2 2 3" xfId="607" xr:uid="{00000000-0005-0000-0000-00005A020000}"/>
    <cellStyle name="Normal 2 2 3 2 2 2 4" xfId="608" xr:uid="{00000000-0005-0000-0000-00005B020000}"/>
    <cellStyle name="Normal 2 2 3 2 2 2_4x200 M" xfId="609" xr:uid="{00000000-0005-0000-0000-00005C020000}"/>
    <cellStyle name="Normal 2 2 3 2 2 3" xfId="610" xr:uid="{00000000-0005-0000-0000-00005D020000}"/>
    <cellStyle name="Normal 2 2 3 2 2 3 2" xfId="611" xr:uid="{00000000-0005-0000-0000-00005E020000}"/>
    <cellStyle name="Normal 2 2 3 2 2 3 3" xfId="612" xr:uid="{00000000-0005-0000-0000-00005F020000}"/>
    <cellStyle name="Normal 2 2 3 2 2 3 4" xfId="613" xr:uid="{00000000-0005-0000-0000-000060020000}"/>
    <cellStyle name="Normal 2 2 3 2 2 3_4x200 M" xfId="614" xr:uid="{00000000-0005-0000-0000-000061020000}"/>
    <cellStyle name="Normal 2 2 3 2 2 4" xfId="615" xr:uid="{00000000-0005-0000-0000-000062020000}"/>
    <cellStyle name="Normal 2 2 3 2 2 4 2" xfId="616" xr:uid="{00000000-0005-0000-0000-000063020000}"/>
    <cellStyle name="Normal 2 2 3 2 2 4 3" xfId="617" xr:uid="{00000000-0005-0000-0000-000064020000}"/>
    <cellStyle name="Normal 2 2 3 2 2 4 4" xfId="618" xr:uid="{00000000-0005-0000-0000-000065020000}"/>
    <cellStyle name="Normal 2 2 3 2 2 4_4x200 M" xfId="619" xr:uid="{00000000-0005-0000-0000-000066020000}"/>
    <cellStyle name="Normal 2 2 3 2 2 5" xfId="620" xr:uid="{00000000-0005-0000-0000-000067020000}"/>
    <cellStyle name="Normal 2 2 3 2 2 5 2" xfId="621" xr:uid="{00000000-0005-0000-0000-000068020000}"/>
    <cellStyle name="Normal 2 2 3 2 2 5 3" xfId="622" xr:uid="{00000000-0005-0000-0000-000069020000}"/>
    <cellStyle name="Normal 2 2 3 2 2 5 4" xfId="623" xr:uid="{00000000-0005-0000-0000-00006A020000}"/>
    <cellStyle name="Normal 2 2 3 2 2 5_4x200 M" xfId="624" xr:uid="{00000000-0005-0000-0000-00006B020000}"/>
    <cellStyle name="Normal 2 2 3 2 2 6" xfId="625" xr:uid="{00000000-0005-0000-0000-00006C020000}"/>
    <cellStyle name="Normal 2 2 3 2 2 7" xfId="626" xr:uid="{00000000-0005-0000-0000-00006D020000}"/>
    <cellStyle name="Normal 2 2 3 2 2 8" xfId="627" xr:uid="{00000000-0005-0000-0000-00006E020000}"/>
    <cellStyle name="Normal 2 2 3 2 2_4x200 M" xfId="628" xr:uid="{00000000-0005-0000-0000-00006F020000}"/>
    <cellStyle name="Normal 2 2 3 2 3" xfId="629" xr:uid="{00000000-0005-0000-0000-000070020000}"/>
    <cellStyle name="Normal 2 2 3 2 4" xfId="630" xr:uid="{00000000-0005-0000-0000-000071020000}"/>
    <cellStyle name="Normal 2 2 3 2 5" xfId="631" xr:uid="{00000000-0005-0000-0000-000072020000}"/>
    <cellStyle name="Normal 2 2 3 2 6" xfId="632" xr:uid="{00000000-0005-0000-0000-000073020000}"/>
    <cellStyle name="Normal 2 2 3 2 7" xfId="633" xr:uid="{00000000-0005-0000-0000-000074020000}"/>
    <cellStyle name="Normal 2 2 3 2 8" xfId="634" xr:uid="{00000000-0005-0000-0000-000075020000}"/>
    <cellStyle name="Normal 2 2 3 2 9" xfId="635" xr:uid="{00000000-0005-0000-0000-000076020000}"/>
    <cellStyle name="Normal 2 2 3 2_4x200 M" xfId="636" xr:uid="{00000000-0005-0000-0000-000077020000}"/>
    <cellStyle name="Normal 2 2 3 3" xfId="637" xr:uid="{00000000-0005-0000-0000-000078020000}"/>
    <cellStyle name="Normal 2 2 3 3 10" xfId="638" xr:uid="{00000000-0005-0000-0000-000079020000}"/>
    <cellStyle name="Normal 2 2 3 3 2" xfId="639" xr:uid="{00000000-0005-0000-0000-00007A020000}"/>
    <cellStyle name="Normal 2 2 3 3 2 2" xfId="640" xr:uid="{00000000-0005-0000-0000-00007B020000}"/>
    <cellStyle name="Normal 2 2 3 3 2 3" xfId="641" xr:uid="{00000000-0005-0000-0000-00007C020000}"/>
    <cellStyle name="Normal 2 2 3 3 2 4" xfId="642" xr:uid="{00000000-0005-0000-0000-00007D020000}"/>
    <cellStyle name="Normal 2 2 3 3 2_4x200 M" xfId="643" xr:uid="{00000000-0005-0000-0000-00007E020000}"/>
    <cellStyle name="Normal 2 2 3 3 3" xfId="644" xr:uid="{00000000-0005-0000-0000-00007F020000}"/>
    <cellStyle name="Normal 2 2 3 3 3 2" xfId="645" xr:uid="{00000000-0005-0000-0000-000080020000}"/>
    <cellStyle name="Normal 2 2 3 3 3 3" xfId="646" xr:uid="{00000000-0005-0000-0000-000081020000}"/>
    <cellStyle name="Normal 2 2 3 3 3 4" xfId="647" xr:uid="{00000000-0005-0000-0000-000082020000}"/>
    <cellStyle name="Normal 2 2 3 3 3_4x200 M" xfId="648" xr:uid="{00000000-0005-0000-0000-000083020000}"/>
    <cellStyle name="Normal 2 2 3 3 4" xfId="649" xr:uid="{00000000-0005-0000-0000-000084020000}"/>
    <cellStyle name="Normal 2 2 3 3 5" xfId="650" xr:uid="{00000000-0005-0000-0000-000085020000}"/>
    <cellStyle name="Normal 2 2 3 3 6" xfId="651" xr:uid="{00000000-0005-0000-0000-000086020000}"/>
    <cellStyle name="Normal 2 2 3 3 7" xfId="652" xr:uid="{00000000-0005-0000-0000-000087020000}"/>
    <cellStyle name="Normal 2 2 3 3 8" xfId="653" xr:uid="{00000000-0005-0000-0000-000088020000}"/>
    <cellStyle name="Normal 2 2 3 3 9" xfId="654" xr:uid="{00000000-0005-0000-0000-000089020000}"/>
    <cellStyle name="Normal 2 2 3 3_4x200 M" xfId="655" xr:uid="{00000000-0005-0000-0000-00008A020000}"/>
    <cellStyle name="Normal 2 2 3 4" xfId="656" xr:uid="{00000000-0005-0000-0000-00008B020000}"/>
    <cellStyle name="Normal 2 2 3 4 10" xfId="657" xr:uid="{00000000-0005-0000-0000-00008C020000}"/>
    <cellStyle name="Normal 2 2 3 4 2" xfId="658" xr:uid="{00000000-0005-0000-0000-00008D020000}"/>
    <cellStyle name="Normal 2 2 3 4 2 2" xfId="659" xr:uid="{00000000-0005-0000-0000-00008E020000}"/>
    <cellStyle name="Normal 2 2 3 4 2 2 2" xfId="660" xr:uid="{00000000-0005-0000-0000-00008F020000}"/>
    <cellStyle name="Normal 2 2 3 4 2 2 3" xfId="661" xr:uid="{00000000-0005-0000-0000-000090020000}"/>
    <cellStyle name="Normal 2 2 3 4 2 2 4" xfId="662" xr:uid="{00000000-0005-0000-0000-000091020000}"/>
    <cellStyle name="Normal 2 2 3 4 2 2_4x200 M" xfId="663" xr:uid="{00000000-0005-0000-0000-000092020000}"/>
    <cellStyle name="Normal 2 2 3 4 2 3" xfId="664" xr:uid="{00000000-0005-0000-0000-000093020000}"/>
    <cellStyle name="Normal 2 2 3 4 2 3 2" xfId="665" xr:uid="{00000000-0005-0000-0000-000094020000}"/>
    <cellStyle name="Normal 2 2 3 4 2 3 3" xfId="666" xr:uid="{00000000-0005-0000-0000-000095020000}"/>
    <cellStyle name="Normal 2 2 3 4 2 3 4" xfId="667" xr:uid="{00000000-0005-0000-0000-000096020000}"/>
    <cellStyle name="Normal 2 2 3 4 2 3_4x200 M" xfId="668" xr:uid="{00000000-0005-0000-0000-000097020000}"/>
    <cellStyle name="Normal 2 2 3 4 2 4" xfId="669" xr:uid="{00000000-0005-0000-0000-000098020000}"/>
    <cellStyle name="Normal 2 2 3 4 2 5" xfId="670" xr:uid="{00000000-0005-0000-0000-000099020000}"/>
    <cellStyle name="Normal 2 2 3 4 2 6" xfId="671" xr:uid="{00000000-0005-0000-0000-00009A020000}"/>
    <cellStyle name="Normal 2 2 3 4 2_4x200 M" xfId="672" xr:uid="{00000000-0005-0000-0000-00009B020000}"/>
    <cellStyle name="Normal 2 2 3 4 3" xfId="673" xr:uid="{00000000-0005-0000-0000-00009C020000}"/>
    <cellStyle name="Normal 2 2 3 4 4" xfId="674" xr:uid="{00000000-0005-0000-0000-00009D020000}"/>
    <cellStyle name="Normal 2 2 3 4 5" xfId="675" xr:uid="{00000000-0005-0000-0000-00009E020000}"/>
    <cellStyle name="Normal 2 2 3 4 6" xfId="676" xr:uid="{00000000-0005-0000-0000-00009F020000}"/>
    <cellStyle name="Normal 2 2 3 4 7" xfId="677" xr:uid="{00000000-0005-0000-0000-0000A0020000}"/>
    <cellStyle name="Normal 2 2 3 4 8" xfId="678" xr:uid="{00000000-0005-0000-0000-0000A1020000}"/>
    <cellStyle name="Normal 2 2 3 4 9" xfId="679" xr:uid="{00000000-0005-0000-0000-0000A2020000}"/>
    <cellStyle name="Normal 2 2 3 4_4x200 M" xfId="680" xr:uid="{00000000-0005-0000-0000-0000A3020000}"/>
    <cellStyle name="Normal 2 2 3 5" xfId="681" xr:uid="{00000000-0005-0000-0000-0000A4020000}"/>
    <cellStyle name="Normal 2 2 3 5 2" xfId="682" xr:uid="{00000000-0005-0000-0000-0000A5020000}"/>
    <cellStyle name="Normal 2 2 3 5 2 2" xfId="683" xr:uid="{00000000-0005-0000-0000-0000A6020000}"/>
    <cellStyle name="Normal 2 2 3 5 2 3" xfId="684" xr:uid="{00000000-0005-0000-0000-0000A7020000}"/>
    <cellStyle name="Normal 2 2 3 5 2 4" xfId="685" xr:uid="{00000000-0005-0000-0000-0000A8020000}"/>
    <cellStyle name="Normal 2 2 3 5 2_4x200 M" xfId="686" xr:uid="{00000000-0005-0000-0000-0000A9020000}"/>
    <cellStyle name="Normal 2 2 3 5 3" xfId="687" xr:uid="{00000000-0005-0000-0000-0000AA020000}"/>
    <cellStyle name="Normal 2 2 3 5 3 2" xfId="688" xr:uid="{00000000-0005-0000-0000-0000AB020000}"/>
    <cellStyle name="Normal 2 2 3 5 3 3" xfId="689" xr:uid="{00000000-0005-0000-0000-0000AC020000}"/>
    <cellStyle name="Normal 2 2 3 5 3 4" xfId="690" xr:uid="{00000000-0005-0000-0000-0000AD020000}"/>
    <cellStyle name="Normal 2 2 3 5 3_4x200 M" xfId="691" xr:uid="{00000000-0005-0000-0000-0000AE020000}"/>
    <cellStyle name="Normal 2 2 3 5 4" xfId="692" xr:uid="{00000000-0005-0000-0000-0000AF020000}"/>
    <cellStyle name="Normal 2 2 3 5 4 2" xfId="693" xr:uid="{00000000-0005-0000-0000-0000B0020000}"/>
    <cellStyle name="Normal 2 2 3 5 4 3" xfId="694" xr:uid="{00000000-0005-0000-0000-0000B1020000}"/>
    <cellStyle name="Normal 2 2 3 5 4 4" xfId="695" xr:uid="{00000000-0005-0000-0000-0000B2020000}"/>
    <cellStyle name="Normal 2 2 3 5 4_4x200 M" xfId="696" xr:uid="{00000000-0005-0000-0000-0000B3020000}"/>
    <cellStyle name="Normal 2 2 3 5 5" xfId="697" xr:uid="{00000000-0005-0000-0000-0000B4020000}"/>
    <cellStyle name="Normal 2 2 3 5 5 2" xfId="698" xr:uid="{00000000-0005-0000-0000-0000B5020000}"/>
    <cellStyle name="Normal 2 2 3 5 5 3" xfId="699" xr:uid="{00000000-0005-0000-0000-0000B6020000}"/>
    <cellStyle name="Normal 2 2 3 5 5 4" xfId="700" xr:uid="{00000000-0005-0000-0000-0000B7020000}"/>
    <cellStyle name="Normal 2 2 3 5 5_4x200 M" xfId="701" xr:uid="{00000000-0005-0000-0000-0000B8020000}"/>
    <cellStyle name="Normal 2 2 3 5 6" xfId="702" xr:uid="{00000000-0005-0000-0000-0000B9020000}"/>
    <cellStyle name="Normal 2 2 3 5 7" xfId="703" xr:uid="{00000000-0005-0000-0000-0000BA020000}"/>
    <cellStyle name="Normal 2 2 3 5 8" xfId="704" xr:uid="{00000000-0005-0000-0000-0000BB020000}"/>
    <cellStyle name="Normal 2 2 3 5_4x200 M" xfId="705" xr:uid="{00000000-0005-0000-0000-0000BC020000}"/>
    <cellStyle name="Normal 2 2 3 6" xfId="706" xr:uid="{00000000-0005-0000-0000-0000BD020000}"/>
    <cellStyle name="Normal 2 2 3 6 10" xfId="707" xr:uid="{00000000-0005-0000-0000-0000BE020000}"/>
    <cellStyle name="Normal 2 2 3 6 11" xfId="708" xr:uid="{00000000-0005-0000-0000-0000BF020000}"/>
    <cellStyle name="Normal 2 2 3 6 12" xfId="709" xr:uid="{00000000-0005-0000-0000-0000C0020000}"/>
    <cellStyle name="Normal 2 2 3 6 13" xfId="710" xr:uid="{00000000-0005-0000-0000-0000C1020000}"/>
    <cellStyle name="Normal 2 2 3 6 2" xfId="711" xr:uid="{00000000-0005-0000-0000-0000C2020000}"/>
    <cellStyle name="Normal 2 2 3 6 2 2" xfId="712" xr:uid="{00000000-0005-0000-0000-0000C3020000}"/>
    <cellStyle name="Normal 2 2 3 6 2 2 2" xfId="713" xr:uid="{00000000-0005-0000-0000-0000C4020000}"/>
    <cellStyle name="Normal 2 2 3 6 2 2_7kove" xfId="714" xr:uid="{00000000-0005-0000-0000-0000C5020000}"/>
    <cellStyle name="Normal 2 2 3 6 2_4x200 M" xfId="715" xr:uid="{00000000-0005-0000-0000-0000C6020000}"/>
    <cellStyle name="Normal 2 2 3 6 3" xfId="716" xr:uid="{00000000-0005-0000-0000-0000C7020000}"/>
    <cellStyle name="Normal 2 2 3 6 3 2" xfId="717" xr:uid="{00000000-0005-0000-0000-0000C8020000}"/>
    <cellStyle name="Normal 2 2 3 6 3 2 10" xfId="718" xr:uid="{00000000-0005-0000-0000-0000C9020000}"/>
    <cellStyle name="Normal 2 2 3 6 3 2 11" xfId="719" xr:uid="{00000000-0005-0000-0000-0000CA020000}"/>
    <cellStyle name="Normal 2 2 3 6 3 2 2" xfId="720" xr:uid="{00000000-0005-0000-0000-0000CB020000}"/>
    <cellStyle name="Normal 2 2 3 6 3 2 3" xfId="721" xr:uid="{00000000-0005-0000-0000-0000CC020000}"/>
    <cellStyle name="Normal 2 2 3 6 3 2 4" xfId="722" xr:uid="{00000000-0005-0000-0000-0000CD020000}"/>
    <cellStyle name="Normal 2 2 3 6 3 2 5" xfId="723" xr:uid="{00000000-0005-0000-0000-0000CE020000}"/>
    <cellStyle name="Normal 2 2 3 6 3 2 6" xfId="724" xr:uid="{00000000-0005-0000-0000-0000CF020000}"/>
    <cellStyle name="Normal 2 2 3 6 3 2 7" xfId="725" xr:uid="{00000000-0005-0000-0000-0000D0020000}"/>
    <cellStyle name="Normal 2 2 3 6 3 2 8" xfId="726" xr:uid="{00000000-0005-0000-0000-0000D1020000}"/>
    <cellStyle name="Normal 2 2 3 6 3 2 9" xfId="727" xr:uid="{00000000-0005-0000-0000-0000D2020000}"/>
    <cellStyle name="Normal 2 2 3 6 3 2_Copy of rezultatai" xfId="728" xr:uid="{00000000-0005-0000-0000-0000D3020000}"/>
    <cellStyle name="Normal 2 2 3 6 3 3" xfId="729" xr:uid="{00000000-0005-0000-0000-0000D4020000}"/>
    <cellStyle name="Normal 2 2 3 6 3 4" xfId="730" xr:uid="{00000000-0005-0000-0000-0000D5020000}"/>
    <cellStyle name="Normal 2 2 3 6 3_4x200 M" xfId="731" xr:uid="{00000000-0005-0000-0000-0000D6020000}"/>
    <cellStyle name="Normal 2 2 3 6 4" xfId="732" xr:uid="{00000000-0005-0000-0000-0000D7020000}"/>
    <cellStyle name="Normal 2 2 3 6 5" xfId="733" xr:uid="{00000000-0005-0000-0000-0000D8020000}"/>
    <cellStyle name="Normal 2 2 3 6 6" xfId="734" xr:uid="{00000000-0005-0000-0000-0000D9020000}"/>
    <cellStyle name="Normal 2 2 3 6 7" xfId="735" xr:uid="{00000000-0005-0000-0000-0000DA020000}"/>
    <cellStyle name="Normal 2 2 3 6 8" xfId="736" xr:uid="{00000000-0005-0000-0000-0000DB020000}"/>
    <cellStyle name="Normal 2 2 3 6 9" xfId="737" xr:uid="{00000000-0005-0000-0000-0000DC020000}"/>
    <cellStyle name="Normal 2 2 3 6_4x200 M" xfId="738" xr:uid="{00000000-0005-0000-0000-0000DD020000}"/>
    <cellStyle name="Normal 2 2 3 7" xfId="739" xr:uid="{00000000-0005-0000-0000-0000DE020000}"/>
    <cellStyle name="Normal 2 2 3 8" xfId="740" xr:uid="{00000000-0005-0000-0000-0000DF020000}"/>
    <cellStyle name="Normal 2 2 3 9" xfId="741" xr:uid="{00000000-0005-0000-0000-0000E0020000}"/>
    <cellStyle name="Normal 2 2 3_4x200 M" xfId="742" xr:uid="{00000000-0005-0000-0000-0000E1020000}"/>
    <cellStyle name="Normal 2 2 30" xfId="743" xr:uid="{00000000-0005-0000-0000-0000E2020000}"/>
    <cellStyle name="Normal 2 2 31" xfId="744" xr:uid="{00000000-0005-0000-0000-0000E3020000}"/>
    <cellStyle name="Normal 2 2 32" xfId="745" xr:uid="{00000000-0005-0000-0000-0000E4020000}"/>
    <cellStyle name="Normal 2 2 33" xfId="746" xr:uid="{00000000-0005-0000-0000-0000E5020000}"/>
    <cellStyle name="Normal 2 2 34" xfId="747" xr:uid="{00000000-0005-0000-0000-0000E6020000}"/>
    <cellStyle name="Normal 2 2 35" xfId="748" xr:uid="{00000000-0005-0000-0000-0000E7020000}"/>
    <cellStyle name="Normal 2 2 36" xfId="749" xr:uid="{00000000-0005-0000-0000-0000E8020000}"/>
    <cellStyle name="Normal 2 2 37" xfId="750" xr:uid="{00000000-0005-0000-0000-0000E9020000}"/>
    <cellStyle name="Normal 2 2 38" xfId="751" xr:uid="{00000000-0005-0000-0000-0000EA020000}"/>
    <cellStyle name="Normal 2 2 4" xfId="752" xr:uid="{00000000-0005-0000-0000-0000EB020000}"/>
    <cellStyle name="Normal 2 2 4 2" xfId="753" xr:uid="{00000000-0005-0000-0000-0000EC020000}"/>
    <cellStyle name="Normal 2 2 4 2 2" xfId="754" xr:uid="{00000000-0005-0000-0000-0000ED020000}"/>
    <cellStyle name="Normal 2 2 4 2 3" xfId="755" xr:uid="{00000000-0005-0000-0000-0000EE020000}"/>
    <cellStyle name="Normal 2 2 4 2 4" xfId="756" xr:uid="{00000000-0005-0000-0000-0000EF020000}"/>
    <cellStyle name="Normal 2 2 4 2 5" xfId="757" xr:uid="{00000000-0005-0000-0000-0000F0020000}"/>
    <cellStyle name="Normal 2 2 4 2_4x200 M" xfId="758" xr:uid="{00000000-0005-0000-0000-0000F1020000}"/>
    <cellStyle name="Normal 2 2 4 3" xfId="759" xr:uid="{00000000-0005-0000-0000-0000F2020000}"/>
    <cellStyle name="Normal 2 2 4 4" xfId="760" xr:uid="{00000000-0005-0000-0000-0000F3020000}"/>
    <cellStyle name="Normal 2 2 4 5" xfId="761" xr:uid="{00000000-0005-0000-0000-0000F4020000}"/>
    <cellStyle name="Normal 2 2 4 6" xfId="762" xr:uid="{00000000-0005-0000-0000-0000F5020000}"/>
    <cellStyle name="Normal 2 2 4 7" xfId="763" xr:uid="{00000000-0005-0000-0000-0000F6020000}"/>
    <cellStyle name="Normal 2 2 4_4x200 M" xfId="764" xr:uid="{00000000-0005-0000-0000-0000F7020000}"/>
    <cellStyle name="Normal 2 2 5" xfId="765" xr:uid="{00000000-0005-0000-0000-0000F8020000}"/>
    <cellStyle name="Normal 2 2 5 10" xfId="766" xr:uid="{00000000-0005-0000-0000-0000F9020000}"/>
    <cellStyle name="Normal 2 2 5 2" xfId="767" xr:uid="{00000000-0005-0000-0000-0000FA020000}"/>
    <cellStyle name="Normal 2 2 5 2 2" xfId="768" xr:uid="{00000000-0005-0000-0000-0000FB020000}"/>
    <cellStyle name="Normal 2 2 5 2 2 2" xfId="769" xr:uid="{00000000-0005-0000-0000-0000FC020000}"/>
    <cellStyle name="Normal 2 2 5 2 2 3" xfId="770" xr:uid="{00000000-0005-0000-0000-0000FD020000}"/>
    <cellStyle name="Normal 2 2 5 2 2 4" xfId="771" xr:uid="{00000000-0005-0000-0000-0000FE020000}"/>
    <cellStyle name="Normal 2 2 5 2 2_4x200 M" xfId="772" xr:uid="{00000000-0005-0000-0000-0000FF020000}"/>
    <cellStyle name="Normal 2 2 5 2 3" xfId="773" xr:uid="{00000000-0005-0000-0000-000000030000}"/>
    <cellStyle name="Normal 2 2 5 2 3 2" xfId="774" xr:uid="{00000000-0005-0000-0000-000001030000}"/>
    <cellStyle name="Normal 2 2 5 2 3 3" xfId="775" xr:uid="{00000000-0005-0000-0000-000002030000}"/>
    <cellStyle name="Normal 2 2 5 2 3 4" xfId="776" xr:uid="{00000000-0005-0000-0000-000003030000}"/>
    <cellStyle name="Normal 2 2 5 2 3_4x200 M" xfId="777" xr:uid="{00000000-0005-0000-0000-000004030000}"/>
    <cellStyle name="Normal 2 2 5 2 4" xfId="778" xr:uid="{00000000-0005-0000-0000-000005030000}"/>
    <cellStyle name="Normal 2 2 5 2 5" xfId="779" xr:uid="{00000000-0005-0000-0000-000006030000}"/>
    <cellStyle name="Normal 2 2 5 2 6" xfId="780" xr:uid="{00000000-0005-0000-0000-000007030000}"/>
    <cellStyle name="Normal 2 2 5 2_4x200 M" xfId="781" xr:uid="{00000000-0005-0000-0000-000008030000}"/>
    <cellStyle name="Normal 2 2 5 3" xfId="782" xr:uid="{00000000-0005-0000-0000-000009030000}"/>
    <cellStyle name="Normal 2 2 5 4" xfId="783" xr:uid="{00000000-0005-0000-0000-00000A030000}"/>
    <cellStyle name="Normal 2 2 5 5" xfId="784" xr:uid="{00000000-0005-0000-0000-00000B030000}"/>
    <cellStyle name="Normal 2 2 5 6" xfId="785" xr:uid="{00000000-0005-0000-0000-00000C030000}"/>
    <cellStyle name="Normal 2 2 5 7" xfId="786" xr:uid="{00000000-0005-0000-0000-00000D030000}"/>
    <cellStyle name="Normal 2 2 5 8" xfId="787" xr:uid="{00000000-0005-0000-0000-00000E030000}"/>
    <cellStyle name="Normal 2 2 5 9" xfId="788" xr:uid="{00000000-0005-0000-0000-00000F030000}"/>
    <cellStyle name="Normal 2 2 5_4x200 M" xfId="789" xr:uid="{00000000-0005-0000-0000-000010030000}"/>
    <cellStyle name="Normal 2 2 6" xfId="790" xr:uid="{00000000-0005-0000-0000-000011030000}"/>
    <cellStyle name="Normal 2 2 6 2" xfId="791" xr:uid="{00000000-0005-0000-0000-000012030000}"/>
    <cellStyle name="Normal 2 2 6 3" xfId="792" xr:uid="{00000000-0005-0000-0000-000013030000}"/>
    <cellStyle name="Normal 2 2 6 4" xfId="793" xr:uid="{00000000-0005-0000-0000-000014030000}"/>
    <cellStyle name="Normal 2 2 6 5" xfId="794" xr:uid="{00000000-0005-0000-0000-000015030000}"/>
    <cellStyle name="Normal 2 2 6_4x200 M" xfId="795" xr:uid="{00000000-0005-0000-0000-000016030000}"/>
    <cellStyle name="Normal 2 2 7" xfId="796" xr:uid="{00000000-0005-0000-0000-000017030000}"/>
    <cellStyle name="Normal 2 2 7 2" xfId="797" xr:uid="{00000000-0005-0000-0000-000018030000}"/>
    <cellStyle name="Normal 2 2 7 3" xfId="798" xr:uid="{00000000-0005-0000-0000-000019030000}"/>
    <cellStyle name="Normal 2 2 7 4" xfId="799" xr:uid="{00000000-0005-0000-0000-00001A030000}"/>
    <cellStyle name="Normal 2 2 7_4x200 M" xfId="800" xr:uid="{00000000-0005-0000-0000-00001B030000}"/>
    <cellStyle name="Normal 2 2 8" xfId="801" xr:uid="{00000000-0005-0000-0000-00001C030000}"/>
    <cellStyle name="Normal 2 2 8 2" xfId="802" xr:uid="{00000000-0005-0000-0000-00001D030000}"/>
    <cellStyle name="Normal 2 2 8 3" xfId="803" xr:uid="{00000000-0005-0000-0000-00001E030000}"/>
    <cellStyle name="Normal 2 2 8 4" xfId="804" xr:uid="{00000000-0005-0000-0000-00001F030000}"/>
    <cellStyle name="Normal 2 2 8_4x200 M" xfId="805" xr:uid="{00000000-0005-0000-0000-000020030000}"/>
    <cellStyle name="Normal 2 2 9" xfId="806" xr:uid="{00000000-0005-0000-0000-000021030000}"/>
    <cellStyle name="Normal 2 2_20140201LLAFTaure" xfId="807" xr:uid="{00000000-0005-0000-0000-000022030000}"/>
    <cellStyle name="Normal 2 20" xfId="808" xr:uid="{00000000-0005-0000-0000-000023030000}"/>
    <cellStyle name="Normal 2 21" xfId="809" xr:uid="{00000000-0005-0000-0000-000024030000}"/>
    <cellStyle name="Normal 2 22" xfId="810" xr:uid="{00000000-0005-0000-0000-000025030000}"/>
    <cellStyle name="Normal 2 23" xfId="811" xr:uid="{00000000-0005-0000-0000-000026030000}"/>
    <cellStyle name="Normal 2 24" xfId="812" xr:uid="{00000000-0005-0000-0000-000027030000}"/>
    <cellStyle name="Normal 2 25" xfId="813" xr:uid="{00000000-0005-0000-0000-000028030000}"/>
    <cellStyle name="Normal 2 25 2" xfId="814" xr:uid="{00000000-0005-0000-0000-000029030000}"/>
    <cellStyle name="Normal 2 26" xfId="815" xr:uid="{00000000-0005-0000-0000-00002A030000}"/>
    <cellStyle name="Normal 2 27" xfId="816" xr:uid="{00000000-0005-0000-0000-00002B030000}"/>
    <cellStyle name="Normal 2 28" xfId="817" xr:uid="{00000000-0005-0000-0000-00002C030000}"/>
    <cellStyle name="Normal 2 29" xfId="818" xr:uid="{00000000-0005-0000-0000-00002D030000}"/>
    <cellStyle name="Normal 2 3" xfId="819" xr:uid="{00000000-0005-0000-0000-00002E030000}"/>
    <cellStyle name="Normal 2 3 2" xfId="820" xr:uid="{00000000-0005-0000-0000-00002F030000}"/>
    <cellStyle name="Normal 2 3 2 2" xfId="821" xr:uid="{00000000-0005-0000-0000-000030030000}"/>
    <cellStyle name="Normal 2 3 3" xfId="822" xr:uid="{00000000-0005-0000-0000-000031030000}"/>
    <cellStyle name="Normal 2 3_20140201LLAFTaure" xfId="823" xr:uid="{00000000-0005-0000-0000-000032030000}"/>
    <cellStyle name="Normal 2 4" xfId="824" xr:uid="{00000000-0005-0000-0000-000033030000}"/>
    <cellStyle name="Normal 2 4 10" xfId="825" xr:uid="{00000000-0005-0000-0000-000034030000}"/>
    <cellStyle name="Normal 2 4 2" xfId="826" xr:uid="{00000000-0005-0000-0000-000035030000}"/>
    <cellStyle name="Normal 2 4 2 2" xfId="827" xr:uid="{00000000-0005-0000-0000-000036030000}"/>
    <cellStyle name="Normal 2 4 3" xfId="828" xr:uid="{00000000-0005-0000-0000-000037030000}"/>
    <cellStyle name="Normal 2 4 3 2" xfId="829" xr:uid="{00000000-0005-0000-0000-000038030000}"/>
    <cellStyle name="Normal 2 4 3 3" xfId="830" xr:uid="{00000000-0005-0000-0000-000039030000}"/>
    <cellStyle name="Normal 2 4 3 4" xfId="831" xr:uid="{00000000-0005-0000-0000-00003A030000}"/>
    <cellStyle name="Normal 2 4 3_4x200 V" xfId="832" xr:uid="{00000000-0005-0000-0000-00003B030000}"/>
    <cellStyle name="Normal 2 4 4" xfId="833" xr:uid="{00000000-0005-0000-0000-00003C030000}"/>
    <cellStyle name="Normal 2 4 5" xfId="834" xr:uid="{00000000-0005-0000-0000-00003D030000}"/>
    <cellStyle name="Normal 2 4 6" xfId="835" xr:uid="{00000000-0005-0000-0000-00003E030000}"/>
    <cellStyle name="Normal 2 4 7" xfId="836" xr:uid="{00000000-0005-0000-0000-00003F030000}"/>
    <cellStyle name="Normal 2 4 8" xfId="837" xr:uid="{00000000-0005-0000-0000-000040030000}"/>
    <cellStyle name="Normal 2 4 9" xfId="838" xr:uid="{00000000-0005-0000-0000-000041030000}"/>
    <cellStyle name="Normal 2 4_20140201LLAFTaure" xfId="839" xr:uid="{00000000-0005-0000-0000-000042030000}"/>
    <cellStyle name="Normal 2 5" xfId="840" xr:uid="{00000000-0005-0000-0000-000043030000}"/>
    <cellStyle name="Normal 2 5 2" xfId="841" xr:uid="{00000000-0005-0000-0000-000044030000}"/>
    <cellStyle name="Normal 2 5_20140201LLAFTaure" xfId="842" xr:uid="{00000000-0005-0000-0000-000045030000}"/>
    <cellStyle name="Normal 2 6" xfId="843" xr:uid="{00000000-0005-0000-0000-000046030000}"/>
    <cellStyle name="Normal 2 6 2" xfId="844" xr:uid="{00000000-0005-0000-0000-000047030000}"/>
    <cellStyle name="Normal 2 7" xfId="845" xr:uid="{00000000-0005-0000-0000-000048030000}"/>
    <cellStyle name="Normal 2 7 2" xfId="846" xr:uid="{00000000-0005-0000-0000-000049030000}"/>
    <cellStyle name="Normal 2 7 3" xfId="847" xr:uid="{00000000-0005-0000-0000-00004A030000}"/>
    <cellStyle name="Normal 2 7 4" xfId="848" xr:uid="{00000000-0005-0000-0000-00004B030000}"/>
    <cellStyle name="Normal 2 7_DALYVIAI" xfId="849" xr:uid="{00000000-0005-0000-0000-00004C030000}"/>
    <cellStyle name="Normal 2 8" xfId="850" xr:uid="{00000000-0005-0000-0000-00004D030000}"/>
    <cellStyle name="Normal 2 9" xfId="851" xr:uid="{00000000-0005-0000-0000-00004E030000}"/>
    <cellStyle name="Normal 2_06-22-23 LJcP" xfId="852" xr:uid="{00000000-0005-0000-0000-00004F030000}"/>
    <cellStyle name="Normal 20" xfId="853" xr:uid="{00000000-0005-0000-0000-000050030000}"/>
    <cellStyle name="Normal 20 10" xfId="854" xr:uid="{00000000-0005-0000-0000-000051030000}"/>
    <cellStyle name="Normal 20 2" xfId="855" xr:uid="{00000000-0005-0000-0000-000052030000}"/>
    <cellStyle name="Normal 20 2 2" xfId="856" xr:uid="{00000000-0005-0000-0000-000053030000}"/>
    <cellStyle name="Normal 20 2 2 2" xfId="857" xr:uid="{00000000-0005-0000-0000-000054030000}"/>
    <cellStyle name="Normal 20 2 2 3" xfId="858" xr:uid="{00000000-0005-0000-0000-000055030000}"/>
    <cellStyle name="Normal 20 2 2 4" xfId="859" xr:uid="{00000000-0005-0000-0000-000056030000}"/>
    <cellStyle name="Normal 20 2 2_4x200 M" xfId="860" xr:uid="{00000000-0005-0000-0000-000057030000}"/>
    <cellStyle name="Normal 20 2 3" xfId="861" xr:uid="{00000000-0005-0000-0000-000058030000}"/>
    <cellStyle name="Normal 20 2 4" xfId="862" xr:uid="{00000000-0005-0000-0000-000059030000}"/>
    <cellStyle name="Normal 20 2 5" xfId="863" xr:uid="{00000000-0005-0000-0000-00005A030000}"/>
    <cellStyle name="Normal 20 2_DALYVIAI" xfId="864" xr:uid="{00000000-0005-0000-0000-00005B030000}"/>
    <cellStyle name="Normal 20 3" xfId="865" xr:uid="{00000000-0005-0000-0000-00005C030000}"/>
    <cellStyle name="Normal 20 3 2" xfId="866" xr:uid="{00000000-0005-0000-0000-00005D030000}"/>
    <cellStyle name="Normal 20 3 3" xfId="867" xr:uid="{00000000-0005-0000-0000-00005E030000}"/>
    <cellStyle name="Normal 20 3 4" xfId="868" xr:uid="{00000000-0005-0000-0000-00005F030000}"/>
    <cellStyle name="Normal 20 3_DALYVIAI" xfId="869" xr:uid="{00000000-0005-0000-0000-000060030000}"/>
    <cellStyle name="Normal 20 4" xfId="870" xr:uid="{00000000-0005-0000-0000-000061030000}"/>
    <cellStyle name="Normal 20 5" xfId="871" xr:uid="{00000000-0005-0000-0000-000062030000}"/>
    <cellStyle name="Normal 20 6" xfId="872" xr:uid="{00000000-0005-0000-0000-000063030000}"/>
    <cellStyle name="Normal 20 7" xfId="873" xr:uid="{00000000-0005-0000-0000-000064030000}"/>
    <cellStyle name="Normal 20 8" xfId="874" xr:uid="{00000000-0005-0000-0000-000065030000}"/>
    <cellStyle name="Normal 20 9" xfId="875" xr:uid="{00000000-0005-0000-0000-000066030000}"/>
    <cellStyle name="Normal 20_20140201LLAFTaure" xfId="876" xr:uid="{00000000-0005-0000-0000-000067030000}"/>
    <cellStyle name="Normal 21" xfId="877" xr:uid="{00000000-0005-0000-0000-000068030000}"/>
    <cellStyle name="Normal 21 2" xfId="878" xr:uid="{00000000-0005-0000-0000-000069030000}"/>
    <cellStyle name="Normal 21 2 2" xfId="879" xr:uid="{00000000-0005-0000-0000-00006A030000}"/>
    <cellStyle name="Normal 21 2 2 2" xfId="880" xr:uid="{00000000-0005-0000-0000-00006B030000}"/>
    <cellStyle name="Normal 21 2 2 3" xfId="881" xr:uid="{00000000-0005-0000-0000-00006C030000}"/>
    <cellStyle name="Normal 21 2 2 4" xfId="882" xr:uid="{00000000-0005-0000-0000-00006D030000}"/>
    <cellStyle name="Normal 21 2 2_4x200 V" xfId="883" xr:uid="{00000000-0005-0000-0000-00006E030000}"/>
    <cellStyle name="Normal 21 2 3" xfId="884" xr:uid="{00000000-0005-0000-0000-00006F030000}"/>
    <cellStyle name="Normal 21 2 4" xfId="885" xr:uid="{00000000-0005-0000-0000-000070030000}"/>
    <cellStyle name="Normal 21 2 5" xfId="886" xr:uid="{00000000-0005-0000-0000-000071030000}"/>
    <cellStyle name="Normal 21 2_DALYVIAI" xfId="887" xr:uid="{00000000-0005-0000-0000-000072030000}"/>
    <cellStyle name="Normal 21 3" xfId="888" xr:uid="{00000000-0005-0000-0000-000073030000}"/>
    <cellStyle name="Normal 21 3 2" xfId="889" xr:uid="{00000000-0005-0000-0000-000074030000}"/>
    <cellStyle name="Normal 21 3 3" xfId="890" xr:uid="{00000000-0005-0000-0000-000075030000}"/>
    <cellStyle name="Normal 21 3 4" xfId="891" xr:uid="{00000000-0005-0000-0000-000076030000}"/>
    <cellStyle name="Normal 21 3_DALYVIAI" xfId="892" xr:uid="{00000000-0005-0000-0000-000077030000}"/>
    <cellStyle name="Normal 21 4" xfId="893" xr:uid="{00000000-0005-0000-0000-000078030000}"/>
    <cellStyle name="Normal 21 5" xfId="894" xr:uid="{00000000-0005-0000-0000-000079030000}"/>
    <cellStyle name="Normal 21 6" xfId="895" xr:uid="{00000000-0005-0000-0000-00007A030000}"/>
    <cellStyle name="Normal 21_4x200 V" xfId="896" xr:uid="{00000000-0005-0000-0000-00007B030000}"/>
    <cellStyle name="Normal 22" xfId="897" xr:uid="{00000000-0005-0000-0000-00007C030000}"/>
    <cellStyle name="Normal 22 10" xfId="898" xr:uid="{00000000-0005-0000-0000-00007D030000}"/>
    <cellStyle name="Normal 22 2" xfId="899" xr:uid="{00000000-0005-0000-0000-00007E030000}"/>
    <cellStyle name="Normal 22 2 2" xfId="900" xr:uid="{00000000-0005-0000-0000-00007F030000}"/>
    <cellStyle name="Normal 22 2 2 2" xfId="901" xr:uid="{00000000-0005-0000-0000-000080030000}"/>
    <cellStyle name="Normal 22 2 2 3" xfId="902" xr:uid="{00000000-0005-0000-0000-000081030000}"/>
    <cellStyle name="Normal 22 2 2 4" xfId="903" xr:uid="{00000000-0005-0000-0000-000082030000}"/>
    <cellStyle name="Normal 22 2 2_4x200 M" xfId="904" xr:uid="{00000000-0005-0000-0000-000083030000}"/>
    <cellStyle name="Normal 22 2 3" xfId="905" xr:uid="{00000000-0005-0000-0000-000084030000}"/>
    <cellStyle name="Normal 22 2 4" xfId="906" xr:uid="{00000000-0005-0000-0000-000085030000}"/>
    <cellStyle name="Normal 22 2 5" xfId="907" xr:uid="{00000000-0005-0000-0000-000086030000}"/>
    <cellStyle name="Normal 22 2_DALYVIAI" xfId="908" xr:uid="{00000000-0005-0000-0000-000087030000}"/>
    <cellStyle name="Normal 22 3" xfId="909" xr:uid="{00000000-0005-0000-0000-000088030000}"/>
    <cellStyle name="Normal 22 3 2" xfId="910" xr:uid="{00000000-0005-0000-0000-000089030000}"/>
    <cellStyle name="Normal 22 3 3" xfId="911" xr:uid="{00000000-0005-0000-0000-00008A030000}"/>
    <cellStyle name="Normal 22 3 4" xfId="912" xr:uid="{00000000-0005-0000-0000-00008B030000}"/>
    <cellStyle name="Normal 22 3_DALYVIAI" xfId="913" xr:uid="{00000000-0005-0000-0000-00008C030000}"/>
    <cellStyle name="Normal 22 4" xfId="914" xr:uid="{00000000-0005-0000-0000-00008D030000}"/>
    <cellStyle name="Normal 22 5" xfId="915" xr:uid="{00000000-0005-0000-0000-00008E030000}"/>
    <cellStyle name="Normal 22 6" xfId="916" xr:uid="{00000000-0005-0000-0000-00008F030000}"/>
    <cellStyle name="Normal 22 7" xfId="917" xr:uid="{00000000-0005-0000-0000-000090030000}"/>
    <cellStyle name="Normal 22 8" xfId="918" xr:uid="{00000000-0005-0000-0000-000091030000}"/>
    <cellStyle name="Normal 22 9" xfId="919" xr:uid="{00000000-0005-0000-0000-000092030000}"/>
    <cellStyle name="Normal 22_20140201LLAFTaure" xfId="920" xr:uid="{00000000-0005-0000-0000-000093030000}"/>
    <cellStyle name="Normal 23" xfId="921" xr:uid="{00000000-0005-0000-0000-000094030000}"/>
    <cellStyle name="Normal 23 2" xfId="922" xr:uid="{00000000-0005-0000-0000-000095030000}"/>
    <cellStyle name="Normal 23 2 2" xfId="923" xr:uid="{00000000-0005-0000-0000-000096030000}"/>
    <cellStyle name="Normal 23 3" xfId="924" xr:uid="{00000000-0005-0000-0000-000097030000}"/>
    <cellStyle name="Normal 23 4" xfId="925" xr:uid="{00000000-0005-0000-0000-000098030000}"/>
    <cellStyle name="Normal 23 5" xfId="926" xr:uid="{00000000-0005-0000-0000-000099030000}"/>
    <cellStyle name="Normal 23_20140201LLAFTaure" xfId="927" xr:uid="{00000000-0005-0000-0000-00009A030000}"/>
    <cellStyle name="Normal 24" xfId="928" xr:uid="{00000000-0005-0000-0000-00009B030000}"/>
    <cellStyle name="Normal 24 2" xfId="929" xr:uid="{00000000-0005-0000-0000-00009C030000}"/>
    <cellStyle name="Normal 24 3" xfId="930" xr:uid="{00000000-0005-0000-0000-00009D030000}"/>
    <cellStyle name="Normal 24 4" xfId="931" xr:uid="{00000000-0005-0000-0000-00009E030000}"/>
    <cellStyle name="Normal 24 5" xfId="932" xr:uid="{00000000-0005-0000-0000-00009F030000}"/>
    <cellStyle name="Normal 24 6" xfId="933" xr:uid="{00000000-0005-0000-0000-0000A0030000}"/>
    <cellStyle name="Normal 24_DALYVIAI" xfId="934" xr:uid="{00000000-0005-0000-0000-0000A1030000}"/>
    <cellStyle name="Normal 25" xfId="935" xr:uid="{00000000-0005-0000-0000-0000A2030000}"/>
    <cellStyle name="Normal 25 2" xfId="936" xr:uid="{00000000-0005-0000-0000-0000A3030000}"/>
    <cellStyle name="Normal 25 3" xfId="937" xr:uid="{00000000-0005-0000-0000-0000A4030000}"/>
    <cellStyle name="Normal 25 4" xfId="938" xr:uid="{00000000-0005-0000-0000-0000A5030000}"/>
    <cellStyle name="Normal 25 5" xfId="939" xr:uid="{00000000-0005-0000-0000-0000A6030000}"/>
    <cellStyle name="Normal 25_20140201LLAFTaure" xfId="940" xr:uid="{00000000-0005-0000-0000-0000A7030000}"/>
    <cellStyle name="Normal 26" xfId="941" xr:uid="{00000000-0005-0000-0000-0000A8030000}"/>
    <cellStyle name="Normal 26 2" xfId="942" xr:uid="{00000000-0005-0000-0000-0000A9030000}"/>
    <cellStyle name="Normal 26 3" xfId="943" xr:uid="{00000000-0005-0000-0000-0000AA030000}"/>
    <cellStyle name="Normal 26 4" xfId="944" xr:uid="{00000000-0005-0000-0000-0000AB030000}"/>
    <cellStyle name="Normal 26 5" xfId="945" xr:uid="{00000000-0005-0000-0000-0000AC030000}"/>
    <cellStyle name="Normal 26 6" xfId="946" xr:uid="{00000000-0005-0000-0000-0000AD030000}"/>
    <cellStyle name="Normal 26 7" xfId="947" xr:uid="{00000000-0005-0000-0000-0000AE030000}"/>
    <cellStyle name="Normal 26_20140201LLAFTaure" xfId="948" xr:uid="{00000000-0005-0000-0000-0000AF030000}"/>
    <cellStyle name="Normal 27" xfId="949" xr:uid="{00000000-0005-0000-0000-0000B0030000}"/>
    <cellStyle name="Normal 27 2" xfId="950" xr:uid="{00000000-0005-0000-0000-0000B1030000}"/>
    <cellStyle name="Normal 28" xfId="951" xr:uid="{00000000-0005-0000-0000-0000B2030000}"/>
    <cellStyle name="Normal 29" xfId="952" xr:uid="{00000000-0005-0000-0000-0000B3030000}"/>
    <cellStyle name="Normal 3" xfId="953" xr:uid="{00000000-0005-0000-0000-0000B4030000}"/>
    <cellStyle name="Normal 3 10" xfId="954" xr:uid="{00000000-0005-0000-0000-0000B5030000}"/>
    <cellStyle name="Normal 3 11" xfId="955" xr:uid="{00000000-0005-0000-0000-0000B6030000}"/>
    <cellStyle name="Normal 3 12" xfId="956" xr:uid="{00000000-0005-0000-0000-0000B7030000}"/>
    <cellStyle name="Normal 3 12 2" xfId="957" xr:uid="{00000000-0005-0000-0000-0000B8030000}"/>
    <cellStyle name="Normal 3 12 2 2" xfId="958" xr:uid="{00000000-0005-0000-0000-0000B9030000}"/>
    <cellStyle name="Normal 3 12 3" xfId="959" xr:uid="{00000000-0005-0000-0000-0000BA030000}"/>
    <cellStyle name="Normal 3 12 4" xfId="960" xr:uid="{00000000-0005-0000-0000-0000BB030000}"/>
    <cellStyle name="Normal 3 12_DALYVIAI" xfId="961" xr:uid="{00000000-0005-0000-0000-0000BC030000}"/>
    <cellStyle name="Normal 3 13" xfId="962" xr:uid="{00000000-0005-0000-0000-0000BD030000}"/>
    <cellStyle name="Normal 3 14" xfId="963" xr:uid="{00000000-0005-0000-0000-0000BE030000}"/>
    <cellStyle name="Normal 3 15" xfId="964" xr:uid="{00000000-0005-0000-0000-0000BF030000}"/>
    <cellStyle name="Normal 3 16" xfId="965" xr:uid="{00000000-0005-0000-0000-0000C0030000}"/>
    <cellStyle name="Normal 3 17" xfId="966" xr:uid="{00000000-0005-0000-0000-0000C1030000}"/>
    <cellStyle name="Normal 3 18" xfId="967" xr:uid="{00000000-0005-0000-0000-0000C2030000}"/>
    <cellStyle name="Normal 3 19" xfId="968" xr:uid="{00000000-0005-0000-0000-0000C3030000}"/>
    <cellStyle name="Normal 3 2" xfId="969" xr:uid="{00000000-0005-0000-0000-0000C4030000}"/>
    <cellStyle name="Normal 3 2 2" xfId="970" xr:uid="{00000000-0005-0000-0000-0000C5030000}"/>
    <cellStyle name="Normal 3 2 3" xfId="971" xr:uid="{00000000-0005-0000-0000-0000C6030000}"/>
    <cellStyle name="Normal 3 2 4" xfId="972" xr:uid="{00000000-0005-0000-0000-0000C7030000}"/>
    <cellStyle name="Normal 3 20" xfId="973" xr:uid="{00000000-0005-0000-0000-0000C8030000}"/>
    <cellStyle name="Normal 3 21" xfId="974" xr:uid="{00000000-0005-0000-0000-0000C9030000}"/>
    <cellStyle name="Normal 3 22" xfId="975" xr:uid="{00000000-0005-0000-0000-0000CA030000}"/>
    <cellStyle name="Normal 3 23" xfId="976" xr:uid="{00000000-0005-0000-0000-0000CB030000}"/>
    <cellStyle name="Normal 3 24" xfId="977" xr:uid="{00000000-0005-0000-0000-0000CC030000}"/>
    <cellStyle name="Normal 3 25" xfId="978" xr:uid="{00000000-0005-0000-0000-0000CD030000}"/>
    <cellStyle name="Normal 3 26" xfId="979" xr:uid="{00000000-0005-0000-0000-0000CE030000}"/>
    <cellStyle name="Normal 3 27" xfId="980" xr:uid="{00000000-0005-0000-0000-0000CF030000}"/>
    <cellStyle name="Normal 3 28" xfId="981" xr:uid="{00000000-0005-0000-0000-0000D0030000}"/>
    <cellStyle name="Normal 3 29" xfId="982" xr:uid="{00000000-0005-0000-0000-0000D1030000}"/>
    <cellStyle name="Normal 3 3" xfId="983" xr:uid="{00000000-0005-0000-0000-0000D2030000}"/>
    <cellStyle name="Normal 3 3 2" xfId="984" xr:uid="{00000000-0005-0000-0000-0000D3030000}"/>
    <cellStyle name="Normal 3 3 3" xfId="985" xr:uid="{00000000-0005-0000-0000-0000D4030000}"/>
    <cellStyle name="Normal 3 3 4" xfId="986" xr:uid="{00000000-0005-0000-0000-0000D5030000}"/>
    <cellStyle name="Normal 3 3_4x200 V" xfId="987" xr:uid="{00000000-0005-0000-0000-0000D6030000}"/>
    <cellStyle name="Normal 3 30" xfId="988" xr:uid="{00000000-0005-0000-0000-0000D7030000}"/>
    <cellStyle name="Normal 3 31" xfId="989" xr:uid="{00000000-0005-0000-0000-0000D8030000}"/>
    <cellStyle name="Normal 3 32" xfId="990" xr:uid="{00000000-0005-0000-0000-0000D9030000}"/>
    <cellStyle name="Normal 3 33" xfId="991" xr:uid="{00000000-0005-0000-0000-0000DA030000}"/>
    <cellStyle name="Normal 3 34" xfId="992" xr:uid="{00000000-0005-0000-0000-0000DB030000}"/>
    <cellStyle name="Normal 3 35" xfId="993" xr:uid="{00000000-0005-0000-0000-0000DC030000}"/>
    <cellStyle name="Normal 3 36" xfId="994" xr:uid="{00000000-0005-0000-0000-0000DD030000}"/>
    <cellStyle name="Normal 3 37" xfId="995" xr:uid="{00000000-0005-0000-0000-0000DE030000}"/>
    <cellStyle name="Normal 3 38" xfId="996" xr:uid="{00000000-0005-0000-0000-0000DF030000}"/>
    <cellStyle name="Normal 3 39" xfId="997" xr:uid="{00000000-0005-0000-0000-0000E0030000}"/>
    <cellStyle name="Normal 3 4" xfId="998" xr:uid="{00000000-0005-0000-0000-0000E1030000}"/>
    <cellStyle name="Normal 3 4 2" xfId="999" xr:uid="{00000000-0005-0000-0000-0000E2030000}"/>
    <cellStyle name="Normal 3 4 3" xfId="1000" xr:uid="{00000000-0005-0000-0000-0000E3030000}"/>
    <cellStyle name="Normal 3 4_4x200 V" xfId="1001" xr:uid="{00000000-0005-0000-0000-0000E4030000}"/>
    <cellStyle name="Normal 3 40" xfId="1002" xr:uid="{00000000-0005-0000-0000-0000E5030000}"/>
    <cellStyle name="Normal 3 41" xfId="1003" xr:uid="{00000000-0005-0000-0000-0000E6030000}"/>
    <cellStyle name="Normal 3 42" xfId="1004" xr:uid="{00000000-0005-0000-0000-0000E7030000}"/>
    <cellStyle name="Normal 3 5" xfId="1005" xr:uid="{00000000-0005-0000-0000-0000E8030000}"/>
    <cellStyle name="Normal 3 5 2" xfId="1006" xr:uid="{00000000-0005-0000-0000-0000E9030000}"/>
    <cellStyle name="Normal 3 5 3" xfId="1007" xr:uid="{00000000-0005-0000-0000-0000EA030000}"/>
    <cellStyle name="Normal 3 5_4x200 V" xfId="1008" xr:uid="{00000000-0005-0000-0000-0000EB030000}"/>
    <cellStyle name="Normal 3 6" xfId="1009" xr:uid="{00000000-0005-0000-0000-0000EC030000}"/>
    <cellStyle name="Normal 3 6 2" xfId="1010" xr:uid="{00000000-0005-0000-0000-0000ED030000}"/>
    <cellStyle name="Normal 3 7" xfId="1011" xr:uid="{00000000-0005-0000-0000-0000EE030000}"/>
    <cellStyle name="Normal 3 8" xfId="1012" xr:uid="{00000000-0005-0000-0000-0000EF030000}"/>
    <cellStyle name="Normal 3 8 2" xfId="1013" xr:uid="{00000000-0005-0000-0000-0000F0030000}"/>
    <cellStyle name="Normal 3 8_4x200 V" xfId="1014" xr:uid="{00000000-0005-0000-0000-0000F1030000}"/>
    <cellStyle name="Normal 3 9" xfId="1015" xr:uid="{00000000-0005-0000-0000-0000F2030000}"/>
    <cellStyle name="Normal 3 9 2" xfId="1016" xr:uid="{00000000-0005-0000-0000-0000F3030000}"/>
    <cellStyle name="Normal 3 9_4x200 V" xfId="1017" xr:uid="{00000000-0005-0000-0000-0000F4030000}"/>
    <cellStyle name="Normal 3_100 M" xfId="1018" xr:uid="{00000000-0005-0000-0000-0000F5030000}"/>
    <cellStyle name="Normal 30" xfId="1019" xr:uid="{00000000-0005-0000-0000-0000F6030000}"/>
    <cellStyle name="Normal 31" xfId="1020" xr:uid="{00000000-0005-0000-0000-0000F7030000}"/>
    <cellStyle name="Normal 32" xfId="5" xr:uid="{00000000-0005-0000-0000-0000F8030000}"/>
    <cellStyle name="Normal 32 2" xfId="1021" xr:uid="{00000000-0005-0000-0000-0000F9030000}"/>
    <cellStyle name="Normal 32 3" xfId="1022" xr:uid="{00000000-0005-0000-0000-0000FA030000}"/>
    <cellStyle name="Normal 33" xfId="1" xr:uid="{00000000-0005-0000-0000-0000FB030000}"/>
    <cellStyle name="Normal 33 2" xfId="1023" xr:uid="{00000000-0005-0000-0000-0000FC030000}"/>
    <cellStyle name="Normal 33 3" xfId="1024" xr:uid="{00000000-0005-0000-0000-0000FD030000}"/>
    <cellStyle name="Normal 34" xfId="1025" xr:uid="{00000000-0005-0000-0000-0000FE030000}"/>
    <cellStyle name="Normal 34 2" xfId="1026" xr:uid="{00000000-0005-0000-0000-0000FF030000}"/>
    <cellStyle name="Normal 35" xfId="1027" xr:uid="{00000000-0005-0000-0000-000000040000}"/>
    <cellStyle name="Normal 36" xfId="1028" xr:uid="{00000000-0005-0000-0000-000001040000}"/>
    <cellStyle name="Normal 37" xfId="1029" xr:uid="{00000000-0005-0000-0000-000002040000}"/>
    <cellStyle name="Normal 37 2" xfId="1030" xr:uid="{00000000-0005-0000-0000-000003040000}"/>
    <cellStyle name="Normal 38" xfId="1031" xr:uid="{00000000-0005-0000-0000-000004040000}"/>
    <cellStyle name="Normal 39" xfId="1032" xr:uid="{00000000-0005-0000-0000-000005040000}"/>
    <cellStyle name="Normal 4" xfId="4" xr:uid="{00000000-0005-0000-0000-000006040000}"/>
    <cellStyle name="Normal 4 10" xfId="1033" xr:uid="{00000000-0005-0000-0000-000007040000}"/>
    <cellStyle name="Normal 4 11" xfId="1034" xr:uid="{00000000-0005-0000-0000-000008040000}"/>
    <cellStyle name="Normal 4 11 2" xfId="1035" xr:uid="{00000000-0005-0000-0000-000009040000}"/>
    <cellStyle name="Normal 4 11 3" xfId="1036" xr:uid="{00000000-0005-0000-0000-00000A040000}"/>
    <cellStyle name="Normal 4 11 4" xfId="1037" xr:uid="{00000000-0005-0000-0000-00000B040000}"/>
    <cellStyle name="Normal 4 11_DALYVIAI" xfId="1038" xr:uid="{00000000-0005-0000-0000-00000C040000}"/>
    <cellStyle name="Normal 4 12" xfId="1039" xr:uid="{00000000-0005-0000-0000-00000D040000}"/>
    <cellStyle name="Normal 4 13" xfId="1040" xr:uid="{00000000-0005-0000-0000-00000E040000}"/>
    <cellStyle name="Normal 4 14" xfId="1041" xr:uid="{00000000-0005-0000-0000-00000F040000}"/>
    <cellStyle name="Normal 4 15" xfId="1042" xr:uid="{00000000-0005-0000-0000-000010040000}"/>
    <cellStyle name="Normal 4 16" xfId="1043" xr:uid="{00000000-0005-0000-0000-000011040000}"/>
    <cellStyle name="Normal 4 17" xfId="1044" xr:uid="{00000000-0005-0000-0000-000012040000}"/>
    <cellStyle name="Normal 4 18" xfId="1045" xr:uid="{00000000-0005-0000-0000-000013040000}"/>
    <cellStyle name="Normal 4 19" xfId="1046" xr:uid="{00000000-0005-0000-0000-000014040000}"/>
    <cellStyle name="Normal 4 2" xfId="1047" xr:uid="{00000000-0005-0000-0000-000015040000}"/>
    <cellStyle name="Normal 4 2 10" xfId="1048" xr:uid="{00000000-0005-0000-0000-000016040000}"/>
    <cellStyle name="Normal 4 2 11" xfId="1049" xr:uid="{00000000-0005-0000-0000-000017040000}"/>
    <cellStyle name="Normal 4 2 12" xfId="1050" xr:uid="{00000000-0005-0000-0000-000018040000}"/>
    <cellStyle name="Normal 4 2 2" xfId="1051" xr:uid="{00000000-0005-0000-0000-000019040000}"/>
    <cellStyle name="Normal 4 2 2 2" xfId="1052" xr:uid="{00000000-0005-0000-0000-00001A040000}"/>
    <cellStyle name="Normal 4 2 2 3" xfId="1053" xr:uid="{00000000-0005-0000-0000-00001B040000}"/>
    <cellStyle name="Normal 4 2 2 4" xfId="1054" xr:uid="{00000000-0005-0000-0000-00001C040000}"/>
    <cellStyle name="Normal 4 2 2_4x200 M" xfId="1055" xr:uid="{00000000-0005-0000-0000-00001D040000}"/>
    <cellStyle name="Normal 4 2 3" xfId="1056" xr:uid="{00000000-0005-0000-0000-00001E040000}"/>
    <cellStyle name="Normal 4 2 3 2" xfId="1057" xr:uid="{00000000-0005-0000-0000-00001F040000}"/>
    <cellStyle name="Normal 4 2 3 3" xfId="1058" xr:uid="{00000000-0005-0000-0000-000020040000}"/>
    <cellStyle name="Normal 4 2 3 4" xfId="1059" xr:uid="{00000000-0005-0000-0000-000021040000}"/>
    <cellStyle name="Normal 4 2 3_4x200 M" xfId="1060" xr:uid="{00000000-0005-0000-0000-000022040000}"/>
    <cellStyle name="Normal 4 2 4" xfId="1061" xr:uid="{00000000-0005-0000-0000-000023040000}"/>
    <cellStyle name="Normal 4 2 5" xfId="1062" xr:uid="{00000000-0005-0000-0000-000024040000}"/>
    <cellStyle name="Normal 4 2 6" xfId="1063" xr:uid="{00000000-0005-0000-0000-000025040000}"/>
    <cellStyle name="Normal 4 2 7" xfId="1064" xr:uid="{00000000-0005-0000-0000-000026040000}"/>
    <cellStyle name="Normal 4 2 8" xfId="1065" xr:uid="{00000000-0005-0000-0000-000027040000}"/>
    <cellStyle name="Normal 4 2 9" xfId="1066" xr:uid="{00000000-0005-0000-0000-000028040000}"/>
    <cellStyle name="Normal 4 2_20140201LLAFTaure" xfId="1067" xr:uid="{00000000-0005-0000-0000-000029040000}"/>
    <cellStyle name="Normal 4 20" xfId="1068" xr:uid="{00000000-0005-0000-0000-00002A040000}"/>
    <cellStyle name="Normal 4 21" xfId="1069" xr:uid="{00000000-0005-0000-0000-00002B040000}"/>
    <cellStyle name="Normal 4 22" xfId="1070" xr:uid="{00000000-0005-0000-0000-00002C040000}"/>
    <cellStyle name="Normal 4 23" xfId="1071" xr:uid="{00000000-0005-0000-0000-00002D040000}"/>
    <cellStyle name="Normal 4 24" xfId="1072" xr:uid="{00000000-0005-0000-0000-00002E040000}"/>
    <cellStyle name="Normal 4 25" xfId="1073" xr:uid="{00000000-0005-0000-0000-00002F040000}"/>
    <cellStyle name="Normal 4 26" xfId="1074" xr:uid="{00000000-0005-0000-0000-000030040000}"/>
    <cellStyle name="Normal 4 27" xfId="1075" xr:uid="{00000000-0005-0000-0000-000031040000}"/>
    <cellStyle name="Normal 4 28" xfId="1076" xr:uid="{00000000-0005-0000-0000-000032040000}"/>
    <cellStyle name="Normal 4 29" xfId="1077" xr:uid="{00000000-0005-0000-0000-000033040000}"/>
    <cellStyle name="Normal 4 3" xfId="1078" xr:uid="{00000000-0005-0000-0000-000034040000}"/>
    <cellStyle name="Normal 4 3 2" xfId="1079" xr:uid="{00000000-0005-0000-0000-000035040000}"/>
    <cellStyle name="Normal 4 3 3" xfId="1080" xr:uid="{00000000-0005-0000-0000-000036040000}"/>
    <cellStyle name="Normal 4 3 4" xfId="1081" xr:uid="{00000000-0005-0000-0000-000037040000}"/>
    <cellStyle name="Normal 4 3 5" xfId="1082" xr:uid="{00000000-0005-0000-0000-000038040000}"/>
    <cellStyle name="Normal 4 3_4x200 M" xfId="1083" xr:uid="{00000000-0005-0000-0000-000039040000}"/>
    <cellStyle name="Normal 4 30" xfId="1084" xr:uid="{00000000-0005-0000-0000-00003A040000}"/>
    <cellStyle name="Normal 4 31" xfId="1085" xr:uid="{00000000-0005-0000-0000-00003B040000}"/>
    <cellStyle name="Normal 4 32" xfId="1086" xr:uid="{00000000-0005-0000-0000-00003C040000}"/>
    <cellStyle name="Normal 4 33" xfId="1087" xr:uid="{00000000-0005-0000-0000-00003D040000}"/>
    <cellStyle name="Normal 4 34" xfId="1088" xr:uid="{00000000-0005-0000-0000-00003E040000}"/>
    <cellStyle name="Normal 4 35" xfId="1089" xr:uid="{00000000-0005-0000-0000-00003F040000}"/>
    <cellStyle name="Normal 4 36" xfId="1090" xr:uid="{00000000-0005-0000-0000-000040040000}"/>
    <cellStyle name="Normal 4 37" xfId="1091" xr:uid="{00000000-0005-0000-0000-000041040000}"/>
    <cellStyle name="Normal 4 38" xfId="1092" xr:uid="{00000000-0005-0000-0000-000042040000}"/>
    <cellStyle name="Normal 4 39" xfId="1093" xr:uid="{00000000-0005-0000-0000-000043040000}"/>
    <cellStyle name="Normal 4 4" xfId="1094" xr:uid="{00000000-0005-0000-0000-000044040000}"/>
    <cellStyle name="Normal 4 4 2" xfId="1095" xr:uid="{00000000-0005-0000-0000-000045040000}"/>
    <cellStyle name="Normal 4 4 3" xfId="1096" xr:uid="{00000000-0005-0000-0000-000046040000}"/>
    <cellStyle name="Normal 4 4 4" xfId="1097" xr:uid="{00000000-0005-0000-0000-000047040000}"/>
    <cellStyle name="Normal 4 4 5" xfId="1098" xr:uid="{00000000-0005-0000-0000-000048040000}"/>
    <cellStyle name="Normal 4 4_4x200 M" xfId="1099" xr:uid="{00000000-0005-0000-0000-000049040000}"/>
    <cellStyle name="Normal 4 40" xfId="1100" xr:uid="{00000000-0005-0000-0000-00004A040000}"/>
    <cellStyle name="Normal 4 41" xfId="1101" xr:uid="{00000000-0005-0000-0000-00004B040000}"/>
    <cellStyle name="Normal 4 42" xfId="1102" xr:uid="{00000000-0005-0000-0000-00004C040000}"/>
    <cellStyle name="Normal 4 43" xfId="1103" xr:uid="{00000000-0005-0000-0000-00004D040000}"/>
    <cellStyle name="Normal 4 44" xfId="1104" xr:uid="{00000000-0005-0000-0000-00004E040000}"/>
    <cellStyle name="Normal 4 45" xfId="1105" xr:uid="{00000000-0005-0000-0000-00004F040000}"/>
    <cellStyle name="Normal 4 5" xfId="1106" xr:uid="{00000000-0005-0000-0000-000050040000}"/>
    <cellStyle name="Normal 4 5 2" xfId="1107" xr:uid="{00000000-0005-0000-0000-000051040000}"/>
    <cellStyle name="Normal 4 5 3" xfId="1108" xr:uid="{00000000-0005-0000-0000-000052040000}"/>
    <cellStyle name="Normal 4 5 4" xfId="1109" xr:uid="{00000000-0005-0000-0000-000053040000}"/>
    <cellStyle name="Normal 4 5 5" xfId="1110" xr:uid="{00000000-0005-0000-0000-000054040000}"/>
    <cellStyle name="Normal 4 5_4x200 M" xfId="1111" xr:uid="{00000000-0005-0000-0000-000055040000}"/>
    <cellStyle name="Normal 4 6" xfId="1112" xr:uid="{00000000-0005-0000-0000-000056040000}"/>
    <cellStyle name="Normal 4 6 2" xfId="1113" xr:uid="{00000000-0005-0000-0000-000057040000}"/>
    <cellStyle name="Normal 4 6 3" xfId="1114" xr:uid="{00000000-0005-0000-0000-000058040000}"/>
    <cellStyle name="Normal 4 6 4" xfId="1115" xr:uid="{00000000-0005-0000-0000-000059040000}"/>
    <cellStyle name="Normal 4 6 5" xfId="1116" xr:uid="{00000000-0005-0000-0000-00005A040000}"/>
    <cellStyle name="Normal 4 6_4x200 M" xfId="1117" xr:uid="{00000000-0005-0000-0000-00005B040000}"/>
    <cellStyle name="Normal 4 7" xfId="1118" xr:uid="{00000000-0005-0000-0000-00005C040000}"/>
    <cellStyle name="Normal 4 7 2" xfId="1119" xr:uid="{00000000-0005-0000-0000-00005D040000}"/>
    <cellStyle name="Normal 4 7 3" xfId="1120" xr:uid="{00000000-0005-0000-0000-00005E040000}"/>
    <cellStyle name="Normal 4 7 4" xfId="1121" xr:uid="{00000000-0005-0000-0000-00005F040000}"/>
    <cellStyle name="Normal 4 7 5" xfId="1122" xr:uid="{00000000-0005-0000-0000-000060040000}"/>
    <cellStyle name="Normal 4 7_4x200 M" xfId="1123" xr:uid="{00000000-0005-0000-0000-000061040000}"/>
    <cellStyle name="Normal 4 8" xfId="1124" xr:uid="{00000000-0005-0000-0000-000062040000}"/>
    <cellStyle name="Normal 4 8 2" xfId="1125" xr:uid="{00000000-0005-0000-0000-000063040000}"/>
    <cellStyle name="Normal 4 8 3" xfId="1126" xr:uid="{00000000-0005-0000-0000-000064040000}"/>
    <cellStyle name="Normal 4 8 4" xfId="1127" xr:uid="{00000000-0005-0000-0000-000065040000}"/>
    <cellStyle name="Normal 4 8 5" xfId="1128" xr:uid="{00000000-0005-0000-0000-000066040000}"/>
    <cellStyle name="Normal 4 8_4x200 M" xfId="1129" xr:uid="{00000000-0005-0000-0000-000067040000}"/>
    <cellStyle name="Normal 4 9" xfId="1130" xr:uid="{00000000-0005-0000-0000-000068040000}"/>
    <cellStyle name="Normal 4 9 10" xfId="1131" xr:uid="{00000000-0005-0000-0000-000069040000}"/>
    <cellStyle name="Normal 4 9 2" xfId="1132" xr:uid="{00000000-0005-0000-0000-00006A040000}"/>
    <cellStyle name="Normal 4 9 2 2" xfId="1133" xr:uid="{00000000-0005-0000-0000-00006B040000}"/>
    <cellStyle name="Normal 4 9 2 3" xfId="1134" xr:uid="{00000000-0005-0000-0000-00006C040000}"/>
    <cellStyle name="Normal 4 9 2 4" xfId="1135" xr:uid="{00000000-0005-0000-0000-00006D040000}"/>
    <cellStyle name="Normal 4 9 2_4x200 M" xfId="1136" xr:uid="{00000000-0005-0000-0000-00006E040000}"/>
    <cellStyle name="Normal 4 9 3" xfId="1137" xr:uid="{00000000-0005-0000-0000-00006F040000}"/>
    <cellStyle name="Normal 4 9 3 2" xfId="1138" xr:uid="{00000000-0005-0000-0000-000070040000}"/>
    <cellStyle name="Normal 4 9 3 3" xfId="1139" xr:uid="{00000000-0005-0000-0000-000071040000}"/>
    <cellStyle name="Normal 4 9 3 4" xfId="1140" xr:uid="{00000000-0005-0000-0000-000072040000}"/>
    <cellStyle name="Normal 4 9 3_4x200 M" xfId="1141" xr:uid="{00000000-0005-0000-0000-000073040000}"/>
    <cellStyle name="Normal 4 9 4" xfId="1142" xr:uid="{00000000-0005-0000-0000-000074040000}"/>
    <cellStyle name="Normal 4 9 4 2" xfId="1143" xr:uid="{00000000-0005-0000-0000-000075040000}"/>
    <cellStyle name="Normal 4 9 4 3" xfId="1144" xr:uid="{00000000-0005-0000-0000-000076040000}"/>
    <cellStyle name="Normal 4 9 4 4" xfId="1145" xr:uid="{00000000-0005-0000-0000-000077040000}"/>
    <cellStyle name="Normal 4 9 4_4x200 M" xfId="1146" xr:uid="{00000000-0005-0000-0000-000078040000}"/>
    <cellStyle name="Normal 4 9 5" xfId="1147" xr:uid="{00000000-0005-0000-0000-000079040000}"/>
    <cellStyle name="Normal 4 9 5 2" xfId="1148" xr:uid="{00000000-0005-0000-0000-00007A040000}"/>
    <cellStyle name="Normal 4 9 5 3" xfId="1149" xr:uid="{00000000-0005-0000-0000-00007B040000}"/>
    <cellStyle name="Normal 4 9 5 4" xfId="1150" xr:uid="{00000000-0005-0000-0000-00007C040000}"/>
    <cellStyle name="Normal 4 9 5_4x200 M" xfId="1151" xr:uid="{00000000-0005-0000-0000-00007D040000}"/>
    <cellStyle name="Normal 4 9 6" xfId="1152" xr:uid="{00000000-0005-0000-0000-00007E040000}"/>
    <cellStyle name="Normal 4 9 6 2" xfId="1153" xr:uid="{00000000-0005-0000-0000-00007F040000}"/>
    <cellStyle name="Normal 4 9 6 3" xfId="1154" xr:uid="{00000000-0005-0000-0000-000080040000}"/>
    <cellStyle name="Normal 4 9 6 4" xfId="1155" xr:uid="{00000000-0005-0000-0000-000081040000}"/>
    <cellStyle name="Normal 4 9 6_4x200 M" xfId="1156" xr:uid="{00000000-0005-0000-0000-000082040000}"/>
    <cellStyle name="Normal 4 9 7" xfId="1157" xr:uid="{00000000-0005-0000-0000-000083040000}"/>
    <cellStyle name="Normal 4 9 8" xfId="1158" xr:uid="{00000000-0005-0000-0000-000084040000}"/>
    <cellStyle name="Normal 4 9 9" xfId="1159" xr:uid="{00000000-0005-0000-0000-000085040000}"/>
    <cellStyle name="Normal 4 9_4x200 M" xfId="1160" xr:uid="{00000000-0005-0000-0000-000086040000}"/>
    <cellStyle name="Normal 4_20140201LLAFTaure" xfId="1161" xr:uid="{00000000-0005-0000-0000-000087040000}"/>
    <cellStyle name="Normal 4_Trisuolis M" xfId="1162" xr:uid="{00000000-0005-0000-0000-000088040000}"/>
    <cellStyle name="Normal 40" xfId="1163" xr:uid="{00000000-0005-0000-0000-000089040000}"/>
    <cellStyle name="Normal 41" xfId="1164" xr:uid="{00000000-0005-0000-0000-00008A040000}"/>
    <cellStyle name="Normal 42" xfId="1165" xr:uid="{00000000-0005-0000-0000-00008B040000}"/>
    <cellStyle name="Normal 43" xfId="1166" xr:uid="{00000000-0005-0000-0000-00008C040000}"/>
    <cellStyle name="Normal 44" xfId="1167" xr:uid="{00000000-0005-0000-0000-00008D040000}"/>
    <cellStyle name="Normal 45" xfId="1168" xr:uid="{00000000-0005-0000-0000-00008E040000}"/>
    <cellStyle name="Normal 46" xfId="1169" xr:uid="{00000000-0005-0000-0000-00008F040000}"/>
    <cellStyle name="Normal 46 2" xfId="1170" xr:uid="{00000000-0005-0000-0000-000090040000}"/>
    <cellStyle name="Normal 47" xfId="1171" xr:uid="{00000000-0005-0000-0000-000091040000}"/>
    <cellStyle name="Normal 48" xfId="1172" xr:uid="{00000000-0005-0000-0000-000092040000}"/>
    <cellStyle name="Normal 49" xfId="1173" xr:uid="{00000000-0005-0000-0000-000093040000}"/>
    <cellStyle name="Normal 5" xfId="1174" xr:uid="{00000000-0005-0000-0000-000094040000}"/>
    <cellStyle name="Normal 5 10" xfId="1175" xr:uid="{00000000-0005-0000-0000-000095040000}"/>
    <cellStyle name="Normal 5 2" xfId="1176" xr:uid="{00000000-0005-0000-0000-000096040000}"/>
    <cellStyle name="Normal 5 2 10" xfId="1177" xr:uid="{00000000-0005-0000-0000-000097040000}"/>
    <cellStyle name="Normal 5 2 2" xfId="1178" xr:uid="{00000000-0005-0000-0000-000098040000}"/>
    <cellStyle name="Normal 5 2 2 2" xfId="1179" xr:uid="{00000000-0005-0000-0000-000099040000}"/>
    <cellStyle name="Normal 5 2 2 3" xfId="1180" xr:uid="{00000000-0005-0000-0000-00009A040000}"/>
    <cellStyle name="Normal 5 2 2 4" xfId="1181" xr:uid="{00000000-0005-0000-0000-00009B040000}"/>
    <cellStyle name="Normal 5 2 2_4x200 M" xfId="1182" xr:uid="{00000000-0005-0000-0000-00009C040000}"/>
    <cellStyle name="Normal 5 2 3" xfId="1183" xr:uid="{00000000-0005-0000-0000-00009D040000}"/>
    <cellStyle name="Normal 5 2 4" xfId="1184" xr:uid="{00000000-0005-0000-0000-00009E040000}"/>
    <cellStyle name="Normal 5 2 5" xfId="1185" xr:uid="{00000000-0005-0000-0000-00009F040000}"/>
    <cellStyle name="Normal 5 2 6" xfId="1186" xr:uid="{00000000-0005-0000-0000-0000A0040000}"/>
    <cellStyle name="Normal 5 2 7" xfId="1187" xr:uid="{00000000-0005-0000-0000-0000A1040000}"/>
    <cellStyle name="Normal 5 2 8" xfId="1188" xr:uid="{00000000-0005-0000-0000-0000A2040000}"/>
    <cellStyle name="Normal 5 2 9" xfId="1189" xr:uid="{00000000-0005-0000-0000-0000A3040000}"/>
    <cellStyle name="Normal 5 2_DALYVIAI" xfId="1190" xr:uid="{00000000-0005-0000-0000-0000A4040000}"/>
    <cellStyle name="Normal 5 3" xfId="1191" xr:uid="{00000000-0005-0000-0000-0000A5040000}"/>
    <cellStyle name="Normal 5 3 2" xfId="1192" xr:uid="{00000000-0005-0000-0000-0000A6040000}"/>
    <cellStyle name="Normal 5 3 3" xfId="1193" xr:uid="{00000000-0005-0000-0000-0000A7040000}"/>
    <cellStyle name="Normal 5 3 4" xfId="1194" xr:uid="{00000000-0005-0000-0000-0000A8040000}"/>
    <cellStyle name="Normal 5 3_DALYVIAI" xfId="1195" xr:uid="{00000000-0005-0000-0000-0000A9040000}"/>
    <cellStyle name="Normal 5 4" xfId="1196" xr:uid="{00000000-0005-0000-0000-0000AA040000}"/>
    <cellStyle name="Normal 5 5" xfId="1197" xr:uid="{00000000-0005-0000-0000-0000AB040000}"/>
    <cellStyle name="Normal 5 6" xfId="1198" xr:uid="{00000000-0005-0000-0000-0000AC040000}"/>
    <cellStyle name="Normal 5 7" xfId="1199" xr:uid="{00000000-0005-0000-0000-0000AD040000}"/>
    <cellStyle name="Normal 5 8" xfId="1200" xr:uid="{00000000-0005-0000-0000-0000AE040000}"/>
    <cellStyle name="Normal 5 9" xfId="1201" xr:uid="{00000000-0005-0000-0000-0000AF040000}"/>
    <cellStyle name="Normal 5_20140201LLAFTaure" xfId="1202" xr:uid="{00000000-0005-0000-0000-0000B0040000}"/>
    <cellStyle name="Normal 50" xfId="1203" xr:uid="{00000000-0005-0000-0000-0000B1040000}"/>
    <cellStyle name="Normal 51" xfId="1204" xr:uid="{00000000-0005-0000-0000-0000B2040000}"/>
    <cellStyle name="Normal 52" xfId="1205" xr:uid="{00000000-0005-0000-0000-0000B3040000}"/>
    <cellStyle name="Normal 53" xfId="1206" xr:uid="{00000000-0005-0000-0000-0000B4040000}"/>
    <cellStyle name="Normal 54" xfId="1207" xr:uid="{00000000-0005-0000-0000-0000B5040000}"/>
    <cellStyle name="Normal 55" xfId="1208" xr:uid="{00000000-0005-0000-0000-0000B6040000}"/>
    <cellStyle name="Normal 56" xfId="1209" xr:uid="{00000000-0005-0000-0000-0000B7040000}"/>
    <cellStyle name="Normal 57" xfId="1210" xr:uid="{00000000-0005-0000-0000-0000B8040000}"/>
    <cellStyle name="Normal 58" xfId="1211" xr:uid="{00000000-0005-0000-0000-0000B9040000}"/>
    <cellStyle name="Normal 59" xfId="1212" xr:uid="{00000000-0005-0000-0000-0000BA040000}"/>
    <cellStyle name="Normal 6" xfId="1213" xr:uid="{00000000-0005-0000-0000-0000BB040000}"/>
    <cellStyle name="Normal 6 10" xfId="1214" xr:uid="{00000000-0005-0000-0000-0000BC040000}"/>
    <cellStyle name="Normal 6 11" xfId="1215" xr:uid="{00000000-0005-0000-0000-0000BD040000}"/>
    <cellStyle name="Normal 6 12" xfId="1216" xr:uid="{00000000-0005-0000-0000-0000BE040000}"/>
    <cellStyle name="Normal 6 2" xfId="1217" xr:uid="{00000000-0005-0000-0000-0000BF040000}"/>
    <cellStyle name="Normal 6 2 2" xfId="1218" xr:uid="{00000000-0005-0000-0000-0000C0040000}"/>
    <cellStyle name="Normal 6 2 3" xfId="1219" xr:uid="{00000000-0005-0000-0000-0000C1040000}"/>
    <cellStyle name="Normal 6 2 4" xfId="1220" xr:uid="{00000000-0005-0000-0000-0000C2040000}"/>
    <cellStyle name="Normal 6 2 5" xfId="1221" xr:uid="{00000000-0005-0000-0000-0000C3040000}"/>
    <cellStyle name="Normal 6 2_4x200 M" xfId="1222" xr:uid="{00000000-0005-0000-0000-0000C4040000}"/>
    <cellStyle name="Normal 6 3" xfId="1223" xr:uid="{00000000-0005-0000-0000-0000C5040000}"/>
    <cellStyle name="Normal 6 3 2" xfId="1224" xr:uid="{00000000-0005-0000-0000-0000C6040000}"/>
    <cellStyle name="Normal 6 3 3" xfId="1225" xr:uid="{00000000-0005-0000-0000-0000C7040000}"/>
    <cellStyle name="Normal 6 3 4" xfId="1226" xr:uid="{00000000-0005-0000-0000-0000C8040000}"/>
    <cellStyle name="Normal 6 3_4x200 M" xfId="1227" xr:uid="{00000000-0005-0000-0000-0000C9040000}"/>
    <cellStyle name="Normal 6 4" xfId="1228" xr:uid="{00000000-0005-0000-0000-0000CA040000}"/>
    <cellStyle name="Normal 6 4 2" xfId="1229" xr:uid="{00000000-0005-0000-0000-0000CB040000}"/>
    <cellStyle name="Normal 6 4 3" xfId="1230" xr:uid="{00000000-0005-0000-0000-0000CC040000}"/>
    <cellStyle name="Normal 6 4 4" xfId="1231" xr:uid="{00000000-0005-0000-0000-0000CD040000}"/>
    <cellStyle name="Normal 6 4_4x200 M" xfId="1232" xr:uid="{00000000-0005-0000-0000-0000CE040000}"/>
    <cellStyle name="Normal 6 5" xfId="1233" xr:uid="{00000000-0005-0000-0000-0000CF040000}"/>
    <cellStyle name="Normal 6 6" xfId="1234" xr:uid="{00000000-0005-0000-0000-0000D0040000}"/>
    <cellStyle name="Normal 6 6 2" xfId="1235" xr:uid="{00000000-0005-0000-0000-0000D1040000}"/>
    <cellStyle name="Normal 6 6 3" xfId="1236" xr:uid="{00000000-0005-0000-0000-0000D2040000}"/>
    <cellStyle name="Normal 6 6 4" xfId="1237" xr:uid="{00000000-0005-0000-0000-0000D3040000}"/>
    <cellStyle name="Normal 6 6_DALYVIAI" xfId="1238" xr:uid="{00000000-0005-0000-0000-0000D4040000}"/>
    <cellStyle name="Normal 6 7" xfId="1239" xr:uid="{00000000-0005-0000-0000-0000D5040000}"/>
    <cellStyle name="Normal 6 8" xfId="1240" xr:uid="{00000000-0005-0000-0000-0000D6040000}"/>
    <cellStyle name="Normal 6 9" xfId="1241" xr:uid="{00000000-0005-0000-0000-0000D7040000}"/>
    <cellStyle name="Normal 6_4x200 M" xfId="1242" xr:uid="{00000000-0005-0000-0000-0000D8040000}"/>
    <cellStyle name="Normal 60" xfId="1243" xr:uid="{00000000-0005-0000-0000-0000D9040000}"/>
    <cellStyle name="Normal 7" xfId="1244" xr:uid="{00000000-0005-0000-0000-0000DA040000}"/>
    <cellStyle name="Normal 7 10" xfId="1245" xr:uid="{00000000-0005-0000-0000-0000DB040000}"/>
    <cellStyle name="Normal 7 11" xfId="1246" xr:uid="{00000000-0005-0000-0000-0000DC040000}"/>
    <cellStyle name="Normal 7 12" xfId="1247" xr:uid="{00000000-0005-0000-0000-0000DD040000}"/>
    <cellStyle name="Normal 7 2" xfId="1248" xr:uid="{00000000-0005-0000-0000-0000DE040000}"/>
    <cellStyle name="Normal 7 2 10" xfId="1249" xr:uid="{00000000-0005-0000-0000-0000DF040000}"/>
    <cellStyle name="Normal 7 2 2" xfId="1250" xr:uid="{00000000-0005-0000-0000-0000E0040000}"/>
    <cellStyle name="Normal 7 2 2 2" xfId="1251" xr:uid="{00000000-0005-0000-0000-0000E1040000}"/>
    <cellStyle name="Normal 7 2 2 3" xfId="1252" xr:uid="{00000000-0005-0000-0000-0000E2040000}"/>
    <cellStyle name="Normal 7 2 2 4" xfId="1253" xr:uid="{00000000-0005-0000-0000-0000E3040000}"/>
    <cellStyle name="Normal 7 2 2_DALYVIAI" xfId="1254" xr:uid="{00000000-0005-0000-0000-0000E4040000}"/>
    <cellStyle name="Normal 7 2 3" xfId="1255" xr:uid="{00000000-0005-0000-0000-0000E5040000}"/>
    <cellStyle name="Normal 7 2 4" xfId="1256" xr:uid="{00000000-0005-0000-0000-0000E6040000}"/>
    <cellStyle name="Normal 7 2 5" xfId="1257" xr:uid="{00000000-0005-0000-0000-0000E7040000}"/>
    <cellStyle name="Normal 7 2 6" xfId="1258" xr:uid="{00000000-0005-0000-0000-0000E8040000}"/>
    <cellStyle name="Normal 7 2 7" xfId="1259" xr:uid="{00000000-0005-0000-0000-0000E9040000}"/>
    <cellStyle name="Normal 7 2 8" xfId="1260" xr:uid="{00000000-0005-0000-0000-0000EA040000}"/>
    <cellStyle name="Normal 7 2 9" xfId="1261" xr:uid="{00000000-0005-0000-0000-0000EB040000}"/>
    <cellStyle name="Normal 7 2_4x200 M" xfId="1262" xr:uid="{00000000-0005-0000-0000-0000EC040000}"/>
    <cellStyle name="Normal 7 3" xfId="1263" xr:uid="{00000000-0005-0000-0000-0000ED040000}"/>
    <cellStyle name="Normal 7 4" xfId="1264" xr:uid="{00000000-0005-0000-0000-0000EE040000}"/>
    <cellStyle name="Normal 7 5" xfId="1265" xr:uid="{00000000-0005-0000-0000-0000EF040000}"/>
    <cellStyle name="Normal 7 6" xfId="1266" xr:uid="{00000000-0005-0000-0000-0000F0040000}"/>
    <cellStyle name="Normal 7 7" xfId="1267" xr:uid="{00000000-0005-0000-0000-0000F1040000}"/>
    <cellStyle name="Normal 7 8" xfId="1268" xr:uid="{00000000-0005-0000-0000-0000F2040000}"/>
    <cellStyle name="Normal 7 9" xfId="1269" xr:uid="{00000000-0005-0000-0000-0000F3040000}"/>
    <cellStyle name="Normal 7_20140201LLAFTaure" xfId="1270" xr:uid="{00000000-0005-0000-0000-0000F4040000}"/>
    <cellStyle name="Normal 8" xfId="1271" xr:uid="{00000000-0005-0000-0000-0000F5040000}"/>
    <cellStyle name="Normal 8 10" xfId="1272" xr:uid="{00000000-0005-0000-0000-0000F6040000}"/>
    <cellStyle name="Normal 8 2" xfId="1273" xr:uid="{00000000-0005-0000-0000-0000F7040000}"/>
    <cellStyle name="Normal 8 2 10" xfId="1274" xr:uid="{00000000-0005-0000-0000-0000F8040000}"/>
    <cellStyle name="Normal 8 2 2" xfId="1275" xr:uid="{00000000-0005-0000-0000-0000F9040000}"/>
    <cellStyle name="Normal 8 2 2 2" xfId="1276" xr:uid="{00000000-0005-0000-0000-0000FA040000}"/>
    <cellStyle name="Normal 8 2 2 3" xfId="1277" xr:uid="{00000000-0005-0000-0000-0000FB040000}"/>
    <cellStyle name="Normal 8 2 2 4" xfId="1278" xr:uid="{00000000-0005-0000-0000-0000FC040000}"/>
    <cellStyle name="Normal 8 2 2_4x200 M" xfId="1279" xr:uid="{00000000-0005-0000-0000-0000FD040000}"/>
    <cellStyle name="Normal 8 2 3" xfId="1280" xr:uid="{00000000-0005-0000-0000-0000FE040000}"/>
    <cellStyle name="Normal 8 2 4" xfId="1281" xr:uid="{00000000-0005-0000-0000-0000FF040000}"/>
    <cellStyle name="Normal 8 2 5" xfId="1282" xr:uid="{00000000-0005-0000-0000-000000050000}"/>
    <cellStyle name="Normal 8 2 6" xfId="1283" xr:uid="{00000000-0005-0000-0000-000001050000}"/>
    <cellStyle name="Normal 8 2 7" xfId="1284" xr:uid="{00000000-0005-0000-0000-000002050000}"/>
    <cellStyle name="Normal 8 2 8" xfId="1285" xr:uid="{00000000-0005-0000-0000-000003050000}"/>
    <cellStyle name="Normal 8 2 9" xfId="1286" xr:uid="{00000000-0005-0000-0000-000004050000}"/>
    <cellStyle name="Normal 8 2_4x200 M" xfId="1287" xr:uid="{00000000-0005-0000-0000-000005050000}"/>
    <cellStyle name="Normal 8 3" xfId="1288" xr:uid="{00000000-0005-0000-0000-000006050000}"/>
    <cellStyle name="Normal 8 4" xfId="1289" xr:uid="{00000000-0005-0000-0000-000007050000}"/>
    <cellStyle name="Normal 8 4 2" xfId="1290" xr:uid="{00000000-0005-0000-0000-000008050000}"/>
    <cellStyle name="Normal 8 4 3" xfId="1291" xr:uid="{00000000-0005-0000-0000-000009050000}"/>
    <cellStyle name="Normal 8 4 4" xfId="1292" xr:uid="{00000000-0005-0000-0000-00000A050000}"/>
    <cellStyle name="Normal 8 4_DALYVIAI" xfId="1293" xr:uid="{00000000-0005-0000-0000-00000B050000}"/>
    <cellStyle name="Normal 8 5" xfId="1294" xr:uid="{00000000-0005-0000-0000-00000C050000}"/>
    <cellStyle name="Normal 8 6" xfId="1295" xr:uid="{00000000-0005-0000-0000-00000D050000}"/>
    <cellStyle name="Normal 8 7" xfId="1296" xr:uid="{00000000-0005-0000-0000-00000E050000}"/>
    <cellStyle name="Normal 8 8" xfId="1297" xr:uid="{00000000-0005-0000-0000-00000F050000}"/>
    <cellStyle name="Normal 8 9" xfId="1298" xr:uid="{00000000-0005-0000-0000-000010050000}"/>
    <cellStyle name="Normal 8_20140201LLAFTaure" xfId="1299" xr:uid="{00000000-0005-0000-0000-000011050000}"/>
    <cellStyle name="Normal 9" xfId="1300" xr:uid="{00000000-0005-0000-0000-000012050000}"/>
    <cellStyle name="Normal 9 10" xfId="1301" xr:uid="{00000000-0005-0000-0000-000013050000}"/>
    <cellStyle name="Normal 9 11" xfId="1302" xr:uid="{00000000-0005-0000-0000-000014050000}"/>
    <cellStyle name="Normal 9 2" xfId="1303" xr:uid="{00000000-0005-0000-0000-000015050000}"/>
    <cellStyle name="Normal 9 2 2" xfId="1304" xr:uid="{00000000-0005-0000-0000-000016050000}"/>
    <cellStyle name="Normal 9 2 3" xfId="1305" xr:uid="{00000000-0005-0000-0000-000017050000}"/>
    <cellStyle name="Normal 9 2 4" xfId="1306" xr:uid="{00000000-0005-0000-0000-000018050000}"/>
    <cellStyle name="Normal 9 2 5" xfId="1307" xr:uid="{00000000-0005-0000-0000-000019050000}"/>
    <cellStyle name="Normal 9 2_4x200 M" xfId="1308" xr:uid="{00000000-0005-0000-0000-00001A050000}"/>
    <cellStyle name="Normal 9 3" xfId="1309" xr:uid="{00000000-0005-0000-0000-00001B050000}"/>
    <cellStyle name="Normal 9 3 2" xfId="1310" xr:uid="{00000000-0005-0000-0000-00001C050000}"/>
    <cellStyle name="Normal 9 3 2 2" xfId="1311" xr:uid="{00000000-0005-0000-0000-00001D050000}"/>
    <cellStyle name="Normal 9 3 2 3" xfId="1312" xr:uid="{00000000-0005-0000-0000-00001E050000}"/>
    <cellStyle name="Normal 9 3 2 4" xfId="1313" xr:uid="{00000000-0005-0000-0000-00001F050000}"/>
    <cellStyle name="Normal 9 3 2_4x200 M" xfId="1314" xr:uid="{00000000-0005-0000-0000-000020050000}"/>
    <cellStyle name="Normal 9 3 3" xfId="1315" xr:uid="{00000000-0005-0000-0000-000021050000}"/>
    <cellStyle name="Normal 9 3 4" xfId="1316" xr:uid="{00000000-0005-0000-0000-000022050000}"/>
    <cellStyle name="Normal 9 3 5" xfId="1317" xr:uid="{00000000-0005-0000-0000-000023050000}"/>
    <cellStyle name="Normal 9 3_4x200 M" xfId="1318" xr:uid="{00000000-0005-0000-0000-000024050000}"/>
    <cellStyle name="Normal 9 4" xfId="1319" xr:uid="{00000000-0005-0000-0000-000025050000}"/>
    <cellStyle name="Normal 9 4 2" xfId="1320" xr:uid="{00000000-0005-0000-0000-000026050000}"/>
    <cellStyle name="Normal 9 4 3" xfId="1321" xr:uid="{00000000-0005-0000-0000-000027050000}"/>
    <cellStyle name="Normal 9 4 4" xfId="1322" xr:uid="{00000000-0005-0000-0000-000028050000}"/>
    <cellStyle name="Normal 9 4_4x200 M" xfId="1323" xr:uid="{00000000-0005-0000-0000-000029050000}"/>
    <cellStyle name="Normal 9 5" xfId="1324" xr:uid="{00000000-0005-0000-0000-00002A050000}"/>
    <cellStyle name="Normal 9 5 2" xfId="1325" xr:uid="{00000000-0005-0000-0000-00002B050000}"/>
    <cellStyle name="Normal 9 5 3" xfId="1326" xr:uid="{00000000-0005-0000-0000-00002C050000}"/>
    <cellStyle name="Normal 9 5 4" xfId="1327" xr:uid="{00000000-0005-0000-0000-00002D050000}"/>
    <cellStyle name="Normal 9 5_4x200 M" xfId="1328" xr:uid="{00000000-0005-0000-0000-00002E050000}"/>
    <cellStyle name="Normal 9 6" xfId="1329" xr:uid="{00000000-0005-0000-0000-00002F050000}"/>
    <cellStyle name="Normal 9 7" xfId="1330" xr:uid="{00000000-0005-0000-0000-000030050000}"/>
    <cellStyle name="Normal 9 7 2" xfId="1331" xr:uid="{00000000-0005-0000-0000-000031050000}"/>
    <cellStyle name="Normal 9 7 3" xfId="1332" xr:uid="{00000000-0005-0000-0000-000032050000}"/>
    <cellStyle name="Normal 9 7 4" xfId="1333" xr:uid="{00000000-0005-0000-0000-000033050000}"/>
    <cellStyle name="Normal 9 7_DALYVIAI" xfId="1334" xr:uid="{00000000-0005-0000-0000-000034050000}"/>
    <cellStyle name="Normal 9 8" xfId="1335" xr:uid="{00000000-0005-0000-0000-000035050000}"/>
    <cellStyle name="Normal 9 9" xfId="1336" xr:uid="{00000000-0005-0000-0000-000036050000}"/>
    <cellStyle name="Normal 9_4x200 M" xfId="1337" xr:uid="{00000000-0005-0000-0000-000037050000}"/>
    <cellStyle name="Normal_60 bbM1" xfId="3" xr:uid="{00000000-0005-0000-0000-000038050000}"/>
    <cellStyle name="Normale_Foglio1" xfId="1338" xr:uid="{00000000-0005-0000-0000-000039050000}"/>
    <cellStyle name="Note 2" xfId="1339" xr:uid="{00000000-0005-0000-0000-00003A050000}"/>
    <cellStyle name="Output 2" xfId="1340" xr:uid="{00000000-0005-0000-0000-00003B050000}"/>
    <cellStyle name="Output 2 2" xfId="1341" xr:uid="{00000000-0005-0000-0000-00003C050000}"/>
    <cellStyle name="Output 3" xfId="1342" xr:uid="{00000000-0005-0000-0000-00003D050000}"/>
    <cellStyle name="Paprastas 2" xfId="2" xr:uid="{00000000-0005-0000-0000-00003E050000}"/>
    <cellStyle name="Paprastas 2 2" xfId="1343" xr:uid="{00000000-0005-0000-0000-00003F050000}"/>
    <cellStyle name="Paprastas 2 3" xfId="1344" xr:uid="{00000000-0005-0000-0000-000040050000}"/>
    <cellStyle name="Paprastas 2 4" xfId="1345" xr:uid="{00000000-0005-0000-0000-000041050000}"/>
    <cellStyle name="Paprastas 3" xfId="1346" xr:uid="{00000000-0005-0000-0000-000042050000}"/>
    <cellStyle name="Paprastas 3 2" xfId="1347" xr:uid="{00000000-0005-0000-0000-000043050000}"/>
    <cellStyle name="Paprastas 3_20140201LLAFTaure" xfId="1348" xr:uid="{00000000-0005-0000-0000-000044050000}"/>
    <cellStyle name="Paprastas 5" xfId="1349" xr:uid="{00000000-0005-0000-0000-000045050000}"/>
    <cellStyle name="Paprastas_100 V" xfId="1350" xr:uid="{00000000-0005-0000-0000-000046050000}"/>
    <cellStyle name="Paprastas_800 M" xfId="1351" xr:uid="{00000000-0005-0000-0000-000047050000}"/>
    <cellStyle name="Pastaba 2" xfId="1352" xr:uid="{00000000-0005-0000-0000-000048050000}"/>
    <cellStyle name="Pavadinimas" xfId="1353" xr:uid="{00000000-0005-0000-0000-000049050000}"/>
    <cellStyle name="Pavadinimas 2" xfId="1354" xr:uid="{00000000-0005-0000-0000-00004A050000}"/>
    <cellStyle name="Pavadinimas 3" xfId="1355" xr:uid="{00000000-0005-0000-0000-00004B050000}"/>
    <cellStyle name="Pavadinimas 4" xfId="1356" xr:uid="{00000000-0005-0000-0000-00004C050000}"/>
    <cellStyle name="Percent [0]" xfId="1357" xr:uid="{00000000-0005-0000-0000-00004D050000}"/>
    <cellStyle name="Percent [0] 2" xfId="1358" xr:uid="{00000000-0005-0000-0000-00004E050000}"/>
    <cellStyle name="Percent [0]_estafetes" xfId="1359" xr:uid="{00000000-0005-0000-0000-00004F050000}"/>
    <cellStyle name="Percent [00]" xfId="1360" xr:uid="{00000000-0005-0000-0000-000050050000}"/>
    <cellStyle name="Percent [00] 2" xfId="1361" xr:uid="{00000000-0005-0000-0000-000051050000}"/>
    <cellStyle name="Percent [00]_estafetes" xfId="1362" xr:uid="{00000000-0005-0000-0000-000052050000}"/>
    <cellStyle name="Percent [2]" xfId="1363" xr:uid="{00000000-0005-0000-0000-000053050000}"/>
    <cellStyle name="Percent [2] 2" xfId="1364" xr:uid="{00000000-0005-0000-0000-000054050000}"/>
    <cellStyle name="Percent [2] 2 2" xfId="1365" xr:uid="{00000000-0005-0000-0000-000055050000}"/>
    <cellStyle name="Percent [2] 3" xfId="1366" xr:uid="{00000000-0005-0000-0000-000056050000}"/>
    <cellStyle name="Percent [2] 4" xfId="1367" xr:uid="{00000000-0005-0000-0000-000057050000}"/>
    <cellStyle name="Percent [2] 5" xfId="1368" xr:uid="{00000000-0005-0000-0000-000058050000}"/>
    <cellStyle name="Percent [2]_estafetes" xfId="1369" xr:uid="{00000000-0005-0000-0000-000059050000}"/>
    <cellStyle name="PrePop Currency (0)" xfId="1370" xr:uid="{00000000-0005-0000-0000-00005A050000}"/>
    <cellStyle name="PrePop Currency (0) 2" xfId="1371" xr:uid="{00000000-0005-0000-0000-00005B050000}"/>
    <cellStyle name="PrePop Currency (0)_estafetes" xfId="1372" xr:uid="{00000000-0005-0000-0000-00005C050000}"/>
    <cellStyle name="PrePop Currency (2)" xfId="1373" xr:uid="{00000000-0005-0000-0000-00005D050000}"/>
    <cellStyle name="PrePop Currency (2) 2" xfId="1374" xr:uid="{00000000-0005-0000-0000-00005E050000}"/>
    <cellStyle name="PrePop Currency (2)_estafetes" xfId="1375" xr:uid="{00000000-0005-0000-0000-00005F050000}"/>
    <cellStyle name="PrePop Units (0)" xfId="1376" xr:uid="{00000000-0005-0000-0000-000060050000}"/>
    <cellStyle name="PrePop Units (0) 2" xfId="1377" xr:uid="{00000000-0005-0000-0000-000061050000}"/>
    <cellStyle name="PrePop Units (0)_estafetes" xfId="1378" xr:uid="{00000000-0005-0000-0000-000062050000}"/>
    <cellStyle name="PrePop Units (1)" xfId="1379" xr:uid="{00000000-0005-0000-0000-000063050000}"/>
    <cellStyle name="PrePop Units (1) 2" xfId="1380" xr:uid="{00000000-0005-0000-0000-000064050000}"/>
    <cellStyle name="PrePop Units (1)_estafetes" xfId="1381" xr:uid="{00000000-0005-0000-0000-000065050000}"/>
    <cellStyle name="PrePop Units (2)" xfId="1382" xr:uid="{00000000-0005-0000-0000-000066050000}"/>
    <cellStyle name="PrePop Units (2) 2" xfId="1383" xr:uid="{00000000-0005-0000-0000-000067050000}"/>
    <cellStyle name="PrePop Units (2)_estafetes" xfId="1384" xr:uid="{00000000-0005-0000-0000-000068050000}"/>
    <cellStyle name="Style 111111" xfId="1385" xr:uid="{00000000-0005-0000-0000-000069050000}"/>
    <cellStyle name="Suma" xfId="1386" xr:uid="{00000000-0005-0000-0000-00006A050000}"/>
    <cellStyle name="Suma 2" xfId="1387" xr:uid="{00000000-0005-0000-0000-00006B050000}"/>
    <cellStyle name="Suma 3" xfId="1388" xr:uid="{00000000-0005-0000-0000-00006C050000}"/>
    <cellStyle name="Suma 4" xfId="1389" xr:uid="{00000000-0005-0000-0000-00006D050000}"/>
    <cellStyle name="Text Indent A" xfId="1390" xr:uid="{00000000-0005-0000-0000-00006E050000}"/>
    <cellStyle name="Text Indent B" xfId="1391" xr:uid="{00000000-0005-0000-0000-00006F050000}"/>
    <cellStyle name="Text Indent B 2" xfId="1392" xr:uid="{00000000-0005-0000-0000-000070050000}"/>
    <cellStyle name="Text Indent B_estafetes" xfId="1393" xr:uid="{00000000-0005-0000-0000-000071050000}"/>
    <cellStyle name="Text Indent C" xfId="1394" xr:uid="{00000000-0005-0000-0000-000072050000}"/>
    <cellStyle name="Text Indent C 2" xfId="1395" xr:uid="{00000000-0005-0000-0000-000073050000}"/>
    <cellStyle name="Text Indent C_estafetes" xfId="1396" xr:uid="{00000000-0005-0000-0000-000074050000}"/>
    <cellStyle name="Title 2" xfId="1397" xr:uid="{00000000-0005-0000-0000-000075050000}"/>
    <cellStyle name="Title 2 2" xfId="1398" xr:uid="{00000000-0005-0000-0000-000076050000}"/>
    <cellStyle name="Title 3" xfId="1399" xr:uid="{00000000-0005-0000-0000-000077050000}"/>
    <cellStyle name="Total 2" xfId="1400" xr:uid="{00000000-0005-0000-0000-000078050000}"/>
    <cellStyle name="Total 2 2" xfId="1401" xr:uid="{00000000-0005-0000-0000-000079050000}"/>
    <cellStyle name="Total 3" xfId="1402" xr:uid="{00000000-0005-0000-0000-00007A050000}"/>
    <cellStyle name="Walutowy [0]_PLDT" xfId="1403" xr:uid="{00000000-0005-0000-0000-00007B050000}"/>
    <cellStyle name="Walutowy_PLDT" xfId="1404" xr:uid="{00000000-0005-0000-0000-00007C050000}"/>
    <cellStyle name="Warning Text 2" xfId="1405" xr:uid="{00000000-0005-0000-0000-00007D050000}"/>
    <cellStyle name="Warning Text 2 2" xfId="1406" xr:uid="{00000000-0005-0000-0000-00007E050000}"/>
    <cellStyle name="Warning Text 3" xfId="1407" xr:uid="{00000000-0005-0000-0000-00007F050000}"/>
    <cellStyle name="Акцент1" xfId="1408" xr:uid="{00000000-0005-0000-0000-000080050000}"/>
    <cellStyle name="Акцент2" xfId="1409" xr:uid="{00000000-0005-0000-0000-000081050000}"/>
    <cellStyle name="Акцент3" xfId="1410" xr:uid="{00000000-0005-0000-0000-000082050000}"/>
    <cellStyle name="Акцент4" xfId="1411" xr:uid="{00000000-0005-0000-0000-000083050000}"/>
    <cellStyle name="Акцент5" xfId="1412" xr:uid="{00000000-0005-0000-0000-000084050000}"/>
    <cellStyle name="Акцент6" xfId="1413" xr:uid="{00000000-0005-0000-0000-000085050000}"/>
    <cellStyle name="Ввод " xfId="1414" xr:uid="{00000000-0005-0000-0000-000086050000}"/>
    <cellStyle name="Вывод" xfId="1415" xr:uid="{00000000-0005-0000-0000-000087050000}"/>
    <cellStyle name="Вычисление" xfId="1416" xr:uid="{00000000-0005-0000-0000-000088050000}"/>
    <cellStyle name="Заголовок 1" xfId="1417" xr:uid="{00000000-0005-0000-0000-000089050000}"/>
    <cellStyle name="Заголовок 2" xfId="1418" xr:uid="{00000000-0005-0000-0000-00008A050000}"/>
    <cellStyle name="Заголовок 3" xfId="1419" xr:uid="{00000000-0005-0000-0000-00008B050000}"/>
    <cellStyle name="Заголовок 4" xfId="1420" xr:uid="{00000000-0005-0000-0000-00008C050000}"/>
    <cellStyle name="Итог" xfId="1421" xr:uid="{00000000-0005-0000-0000-00008D050000}"/>
    <cellStyle name="Контрольная ячейка" xfId="1422" xr:uid="{00000000-0005-0000-0000-00008E050000}"/>
    <cellStyle name="Название" xfId="1423" xr:uid="{00000000-0005-0000-0000-00008F050000}"/>
    <cellStyle name="Нейтральный" xfId="1424" xr:uid="{00000000-0005-0000-0000-000090050000}"/>
    <cellStyle name="Обычный_Итоговый спартакиады 1991-92 г" xfId="1425" xr:uid="{00000000-0005-0000-0000-000091050000}"/>
    <cellStyle name="Плохой" xfId="1426" xr:uid="{00000000-0005-0000-0000-000092050000}"/>
    <cellStyle name="Пояснение" xfId="1427" xr:uid="{00000000-0005-0000-0000-000093050000}"/>
    <cellStyle name="Примечание" xfId="1428" xr:uid="{00000000-0005-0000-0000-000094050000}"/>
    <cellStyle name="Связанная ячейка" xfId="1429" xr:uid="{00000000-0005-0000-0000-000095050000}"/>
    <cellStyle name="Текст предупреждения" xfId="1430" xr:uid="{00000000-0005-0000-0000-000096050000}"/>
    <cellStyle name="Хороший" xfId="1431" xr:uid="{00000000-0005-0000-0000-00009705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457200</xdr:colOff>
      <xdr:row>0</xdr:row>
      <xdr:rowOff>133350</xdr:rowOff>
    </xdr:from>
    <xdr:to>
      <xdr:col>16</xdr:col>
      <xdr:colOff>1295400</xdr:colOff>
      <xdr:row>4</xdr:row>
      <xdr:rowOff>19050</xdr:rowOff>
    </xdr:to>
    <xdr:pic>
      <xdr:nvPicPr>
        <xdr:cNvPr id="2" name="Picture 1" descr="COSM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133350"/>
          <a:ext cx="8382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266700</xdr:colOff>
      <xdr:row>0</xdr:row>
      <xdr:rowOff>152400</xdr:rowOff>
    </xdr:from>
    <xdr:to>
      <xdr:col>14</xdr:col>
      <xdr:colOff>133350</xdr:colOff>
      <xdr:row>4</xdr:row>
      <xdr:rowOff>0</xdr:rowOff>
    </xdr:to>
    <xdr:pic>
      <xdr:nvPicPr>
        <xdr:cNvPr id="2" name="Picture 1" descr="COSMA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57925" y="152400"/>
          <a:ext cx="8382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381000</xdr:colOff>
      <xdr:row>0</xdr:row>
      <xdr:rowOff>133350</xdr:rowOff>
    </xdr:from>
    <xdr:to>
      <xdr:col>13</xdr:col>
      <xdr:colOff>1219200</xdr:colOff>
      <xdr:row>3</xdr:row>
      <xdr:rowOff>180975</xdr:rowOff>
    </xdr:to>
    <xdr:pic>
      <xdr:nvPicPr>
        <xdr:cNvPr id="2" name="Picture 1" descr="COSMA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81800" y="133350"/>
          <a:ext cx="8382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104775</xdr:colOff>
      <xdr:row>0</xdr:row>
      <xdr:rowOff>114300</xdr:rowOff>
    </xdr:from>
    <xdr:to>
      <xdr:col>20</xdr:col>
      <xdr:colOff>942975</xdr:colOff>
      <xdr:row>3</xdr:row>
      <xdr:rowOff>190500</xdr:rowOff>
    </xdr:to>
    <xdr:pic>
      <xdr:nvPicPr>
        <xdr:cNvPr id="2" name="Picture 1" descr="COSMA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0" y="114300"/>
          <a:ext cx="8382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285750</xdr:colOff>
      <xdr:row>0</xdr:row>
      <xdr:rowOff>95250</xdr:rowOff>
    </xdr:from>
    <xdr:to>
      <xdr:col>22</xdr:col>
      <xdr:colOff>1123950</xdr:colOff>
      <xdr:row>3</xdr:row>
      <xdr:rowOff>171450</xdr:rowOff>
    </xdr:to>
    <xdr:pic>
      <xdr:nvPicPr>
        <xdr:cNvPr id="2" name="Picture 1" descr="COSMA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95250"/>
          <a:ext cx="8382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85725</xdr:colOff>
      <xdr:row>0</xdr:row>
      <xdr:rowOff>104775</xdr:rowOff>
    </xdr:from>
    <xdr:to>
      <xdr:col>18</xdr:col>
      <xdr:colOff>923925</xdr:colOff>
      <xdr:row>4</xdr:row>
      <xdr:rowOff>47625</xdr:rowOff>
    </xdr:to>
    <xdr:pic>
      <xdr:nvPicPr>
        <xdr:cNvPr id="2" name="Picture 1" descr="COSMA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4325" y="104775"/>
          <a:ext cx="8382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0</xdr:row>
      <xdr:rowOff>114300</xdr:rowOff>
    </xdr:from>
    <xdr:to>
      <xdr:col>18</xdr:col>
      <xdr:colOff>876300</xdr:colOff>
      <xdr:row>4</xdr:row>
      <xdr:rowOff>57150</xdr:rowOff>
    </xdr:to>
    <xdr:pic>
      <xdr:nvPicPr>
        <xdr:cNvPr id="2" name="Picture 1" descr="COSMA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0" y="114300"/>
          <a:ext cx="8382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457200</xdr:colOff>
      <xdr:row>0</xdr:row>
      <xdr:rowOff>133350</xdr:rowOff>
    </xdr:from>
    <xdr:to>
      <xdr:col>16</xdr:col>
      <xdr:colOff>1295400</xdr:colOff>
      <xdr:row>4</xdr:row>
      <xdr:rowOff>19050</xdr:rowOff>
    </xdr:to>
    <xdr:pic>
      <xdr:nvPicPr>
        <xdr:cNvPr id="2" name="Picture 1" descr="COSM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67650" y="133350"/>
          <a:ext cx="8382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333375</xdr:colOff>
      <xdr:row>0</xdr:row>
      <xdr:rowOff>95250</xdr:rowOff>
    </xdr:from>
    <xdr:to>
      <xdr:col>16</xdr:col>
      <xdr:colOff>1171575</xdr:colOff>
      <xdr:row>5</xdr:row>
      <xdr:rowOff>57150</xdr:rowOff>
    </xdr:to>
    <xdr:pic>
      <xdr:nvPicPr>
        <xdr:cNvPr id="2" name="Picture 1" descr="COSMA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96175" y="95250"/>
          <a:ext cx="8382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333375</xdr:colOff>
      <xdr:row>0</xdr:row>
      <xdr:rowOff>95250</xdr:rowOff>
    </xdr:from>
    <xdr:to>
      <xdr:col>16</xdr:col>
      <xdr:colOff>1171575</xdr:colOff>
      <xdr:row>5</xdr:row>
      <xdr:rowOff>57150</xdr:rowOff>
    </xdr:to>
    <xdr:pic>
      <xdr:nvPicPr>
        <xdr:cNvPr id="2" name="Picture 1" descr="COSMA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96175" y="95250"/>
          <a:ext cx="8382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523875</xdr:colOff>
      <xdr:row>0</xdr:row>
      <xdr:rowOff>142875</xdr:rowOff>
    </xdr:from>
    <xdr:to>
      <xdr:col>12</xdr:col>
      <xdr:colOff>1362075</xdr:colOff>
      <xdr:row>3</xdr:row>
      <xdr:rowOff>190500</xdr:rowOff>
    </xdr:to>
    <xdr:pic>
      <xdr:nvPicPr>
        <xdr:cNvPr id="2" name="Picture 1" descr="COSMA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05625" y="142875"/>
          <a:ext cx="8382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523875</xdr:colOff>
      <xdr:row>0</xdr:row>
      <xdr:rowOff>142875</xdr:rowOff>
    </xdr:from>
    <xdr:to>
      <xdr:col>12</xdr:col>
      <xdr:colOff>1362075</xdr:colOff>
      <xdr:row>3</xdr:row>
      <xdr:rowOff>190500</xdr:rowOff>
    </xdr:to>
    <xdr:pic>
      <xdr:nvPicPr>
        <xdr:cNvPr id="2" name="Picture 1" descr="COSMA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05625" y="142875"/>
          <a:ext cx="8382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485775</xdr:colOff>
      <xdr:row>0</xdr:row>
      <xdr:rowOff>104775</xdr:rowOff>
    </xdr:from>
    <xdr:to>
      <xdr:col>11</xdr:col>
      <xdr:colOff>1323975</xdr:colOff>
      <xdr:row>3</xdr:row>
      <xdr:rowOff>152400</xdr:rowOff>
    </xdr:to>
    <xdr:pic>
      <xdr:nvPicPr>
        <xdr:cNvPr id="2" name="Picture 1" descr="COSMA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19875" y="104775"/>
          <a:ext cx="8382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314325</xdr:colOff>
      <xdr:row>0</xdr:row>
      <xdr:rowOff>152400</xdr:rowOff>
    </xdr:from>
    <xdr:to>
      <xdr:col>11</xdr:col>
      <xdr:colOff>1152525</xdr:colOff>
      <xdr:row>4</xdr:row>
      <xdr:rowOff>0</xdr:rowOff>
    </xdr:to>
    <xdr:pic>
      <xdr:nvPicPr>
        <xdr:cNvPr id="2" name="Picture 1" descr="COSMA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52400"/>
          <a:ext cx="8382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371475</xdr:colOff>
      <xdr:row>1</xdr:row>
      <xdr:rowOff>57150</xdr:rowOff>
    </xdr:from>
    <xdr:to>
      <xdr:col>14</xdr:col>
      <xdr:colOff>457200</xdr:colOff>
      <xdr:row>5</xdr:row>
      <xdr:rowOff>19050</xdr:rowOff>
    </xdr:to>
    <xdr:pic>
      <xdr:nvPicPr>
        <xdr:cNvPr id="2" name="Picture 1" descr="COSMA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72175" y="295275"/>
          <a:ext cx="8382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U55"/>
  <sheetViews>
    <sheetView zoomScale="99" zoomScaleNormal="99" workbookViewId="0">
      <selection activeCell="H15" sqref="H15"/>
    </sheetView>
  </sheetViews>
  <sheetFormatPr defaultColWidth="9.109375" defaultRowHeight="13.2"/>
  <cols>
    <col min="1" max="1" width="5.109375" style="25" customWidth="1"/>
    <col min="2" max="2" width="4.33203125" style="25" customWidth="1"/>
    <col min="3" max="3" width="11.109375" style="20" customWidth="1"/>
    <col min="4" max="4" width="13.33203125" style="21" customWidth="1"/>
    <col min="5" max="5" width="9" style="64" customWidth="1"/>
    <col min="6" max="6" width="10.109375" style="21" customWidth="1"/>
    <col min="7" max="7" width="6.5546875" style="232" customWidth="1"/>
    <col min="8" max="8" width="11.88671875" style="21" customWidth="1"/>
    <col min="9" max="9" width="5.44140625" style="7" customWidth="1"/>
    <col min="10" max="10" width="6.44140625" style="23" customWidth="1"/>
    <col min="11" max="11" width="4" style="23" customWidth="1"/>
    <col min="12" max="12" width="4.6640625" style="23" customWidth="1"/>
    <col min="13" max="13" width="6" style="23" hidden="1" customWidth="1"/>
    <col min="14" max="14" width="4" style="23" hidden="1" customWidth="1"/>
    <col min="15" max="15" width="4.6640625" style="23" hidden="1" customWidth="1"/>
    <col min="16" max="16" width="4.44140625" style="7" customWidth="1"/>
    <col min="17" max="17" width="25.33203125" style="21" customWidth="1"/>
    <col min="18" max="18" width="6.88671875" style="229" hidden="1" customWidth="1"/>
    <col min="19" max="19" width="4.109375" style="61" customWidth="1"/>
    <col min="20" max="21" width="2.33203125" style="21" customWidth="1"/>
    <col min="22" max="22" width="3.33203125" style="21" customWidth="1"/>
    <col min="23" max="16384" width="9.109375" style="21"/>
  </cols>
  <sheetData>
    <row r="1" spans="1:21" s="5" customFormat="1" ht="18.75" customHeight="1">
      <c r="A1" s="1" t="s">
        <v>0</v>
      </c>
      <c r="B1" s="3"/>
      <c r="C1" s="4"/>
      <c r="E1" s="60"/>
      <c r="G1" s="228"/>
      <c r="I1" s="7"/>
      <c r="J1" s="8"/>
      <c r="K1" s="8"/>
      <c r="L1" s="8"/>
      <c r="M1" s="8"/>
      <c r="N1" s="8"/>
      <c r="O1" s="8"/>
      <c r="P1" s="7"/>
      <c r="R1" s="229"/>
      <c r="S1" s="61"/>
    </row>
    <row r="2" spans="1:21" s="13" customFormat="1" ht="19.5" customHeight="1">
      <c r="A2" s="10" t="s">
        <v>1</v>
      </c>
      <c r="B2" s="11"/>
      <c r="C2" s="12"/>
      <c r="E2" s="62"/>
      <c r="G2" s="230"/>
      <c r="I2" s="15"/>
      <c r="J2" s="16"/>
      <c r="K2" s="16"/>
      <c r="L2" s="16"/>
      <c r="M2" s="16"/>
      <c r="N2" s="16"/>
      <c r="O2" s="16"/>
      <c r="P2" s="15"/>
      <c r="Q2" s="17"/>
      <c r="R2" s="231"/>
      <c r="S2" s="63"/>
    </row>
    <row r="3" spans="1:21" ht="15" customHeight="1">
      <c r="A3" s="19"/>
      <c r="B3" s="19"/>
      <c r="Q3" s="24"/>
    </row>
    <row r="4" spans="1:21" ht="15.75" customHeight="1">
      <c r="C4" s="26" t="s">
        <v>339</v>
      </c>
      <c r="E4" s="65"/>
      <c r="Q4" s="28"/>
    </row>
    <row r="5" spans="1:21" ht="3.75" customHeight="1"/>
    <row r="6" spans="1:21" ht="13.8" thickBot="1">
      <c r="B6" s="66"/>
      <c r="C6" s="67"/>
      <c r="D6" s="68">
        <v>1</v>
      </c>
      <c r="E6" s="69" t="s">
        <v>128</v>
      </c>
      <c r="F6" s="70">
        <v>4</v>
      </c>
      <c r="G6" s="233"/>
    </row>
    <row r="7" spans="1:21" s="244" customFormat="1" ht="13.8" thickBot="1">
      <c r="A7" s="234" t="s">
        <v>89</v>
      </c>
      <c r="B7" s="235" t="s">
        <v>6</v>
      </c>
      <c r="C7" s="236" t="s">
        <v>64</v>
      </c>
      <c r="D7" s="237" t="s">
        <v>65</v>
      </c>
      <c r="E7" s="238" t="s">
        <v>9</v>
      </c>
      <c r="F7" s="239" t="s">
        <v>66</v>
      </c>
      <c r="G7" s="239" t="s">
        <v>11</v>
      </c>
      <c r="H7" s="239" t="s">
        <v>12</v>
      </c>
      <c r="I7" s="238" t="s">
        <v>13</v>
      </c>
      <c r="J7" s="240" t="s">
        <v>340</v>
      </c>
      <c r="K7" s="239" t="s">
        <v>67</v>
      </c>
      <c r="L7" s="239" t="s">
        <v>68</v>
      </c>
      <c r="M7" s="239" t="s">
        <v>3</v>
      </c>
      <c r="N7" s="239" t="s">
        <v>67</v>
      </c>
      <c r="O7" s="239" t="s">
        <v>68</v>
      </c>
      <c r="P7" s="241" t="s">
        <v>15</v>
      </c>
      <c r="Q7" s="242" t="s">
        <v>16</v>
      </c>
      <c r="R7" s="243"/>
      <c r="S7" s="243"/>
    </row>
    <row r="8" spans="1:21" s="256" customFormat="1" ht="11.25" customHeight="1">
      <c r="A8" s="245" t="s">
        <v>134</v>
      </c>
      <c r="B8" s="54"/>
      <c r="C8" s="55"/>
      <c r="D8" s="56"/>
      <c r="E8" s="57"/>
      <c r="F8" s="246"/>
      <c r="G8" s="247"/>
      <c r="H8" s="246"/>
      <c r="I8" s="248"/>
      <c r="J8" s="249"/>
      <c r="K8" s="250"/>
      <c r="L8" s="251"/>
      <c r="M8" s="252"/>
      <c r="N8" s="250"/>
      <c r="O8" s="251"/>
      <c r="P8" s="253"/>
      <c r="Q8" s="246"/>
      <c r="R8" s="254"/>
      <c r="S8" s="255"/>
      <c r="T8" s="7"/>
      <c r="U8" s="7"/>
    </row>
    <row r="9" spans="1:21" s="256" customFormat="1" ht="13.8">
      <c r="A9" s="245" t="s">
        <v>129</v>
      </c>
      <c r="B9" s="54" t="s">
        <v>57</v>
      </c>
      <c r="C9" s="55" t="s">
        <v>58</v>
      </c>
      <c r="D9" s="56" t="s">
        <v>59</v>
      </c>
      <c r="E9" s="57">
        <v>37206</v>
      </c>
      <c r="F9" s="246" t="s">
        <v>51</v>
      </c>
      <c r="G9" s="247" t="s">
        <v>52</v>
      </c>
      <c r="H9" s="246"/>
      <c r="I9" s="248">
        <f t="shared" ref="I9:I49" si="0">IF(ISBLANK(J9),"",TRUNC(24.63*(J9-17)^2))</f>
        <v>643</v>
      </c>
      <c r="J9" s="249">
        <v>11.89</v>
      </c>
      <c r="K9" s="250">
        <v>0.7</v>
      </c>
      <c r="L9" s="251">
        <v>0.191</v>
      </c>
      <c r="M9" s="252"/>
      <c r="N9" s="250"/>
      <c r="O9" s="251"/>
      <c r="P9" s="253" t="str">
        <f t="shared" ref="P9:P49" si="1">IF(ISBLANK(J9),"",IF(J9&gt;13,"",IF(J9&lt;=10.28,"TSM",IF(J9&lt;=10.58,"SM",IF(J9&lt;=10.9,"KSM",IF(J9&lt;=11.35,"I A",IF(J9&lt;=12,"II A",IF(J9&lt;=13,"III A"))))))))</f>
        <v>II A</v>
      </c>
      <c r="Q9" s="246" t="s">
        <v>152</v>
      </c>
      <c r="R9" s="254" t="s">
        <v>341</v>
      </c>
      <c r="S9" s="255"/>
      <c r="T9" s="7"/>
      <c r="U9" s="7"/>
    </row>
    <row r="10" spans="1:21" s="256" customFormat="1" ht="13.8">
      <c r="A10" s="245" t="s">
        <v>135</v>
      </c>
      <c r="B10" s="54" t="s">
        <v>162</v>
      </c>
      <c r="C10" s="55" t="s">
        <v>342</v>
      </c>
      <c r="D10" s="56" t="s">
        <v>343</v>
      </c>
      <c r="E10" s="57" t="s">
        <v>344</v>
      </c>
      <c r="F10" s="246" t="s">
        <v>73</v>
      </c>
      <c r="G10" s="247" t="s">
        <v>74</v>
      </c>
      <c r="H10" s="246" t="s">
        <v>177</v>
      </c>
      <c r="I10" s="248">
        <f t="shared" si="0"/>
        <v>791</v>
      </c>
      <c r="J10" s="249">
        <v>11.33</v>
      </c>
      <c r="K10" s="250">
        <v>0.7</v>
      </c>
      <c r="L10" s="251">
        <v>0.13600000000000001</v>
      </c>
      <c r="M10" s="252"/>
      <c r="N10" s="250"/>
      <c r="O10" s="251"/>
      <c r="P10" s="253" t="str">
        <f t="shared" si="1"/>
        <v>I A</v>
      </c>
      <c r="Q10" s="246" t="s">
        <v>345</v>
      </c>
      <c r="R10" s="254" t="s">
        <v>346</v>
      </c>
      <c r="S10" s="255"/>
      <c r="T10" s="7"/>
      <c r="U10" s="7"/>
    </row>
    <row r="11" spans="1:21" s="256" customFormat="1" ht="13.8">
      <c r="A11" s="245" t="s">
        <v>161</v>
      </c>
      <c r="B11" s="54" t="s">
        <v>347</v>
      </c>
      <c r="C11" s="55" t="s">
        <v>348</v>
      </c>
      <c r="D11" s="56" t="s">
        <v>349</v>
      </c>
      <c r="E11" s="57" t="s">
        <v>350</v>
      </c>
      <c r="F11" s="246" t="s">
        <v>73</v>
      </c>
      <c r="G11" s="247"/>
      <c r="H11" s="246" t="s">
        <v>35</v>
      </c>
      <c r="I11" s="248">
        <f t="shared" si="0"/>
        <v>925</v>
      </c>
      <c r="J11" s="249">
        <v>10.87</v>
      </c>
      <c r="K11" s="250">
        <v>0.7</v>
      </c>
      <c r="L11" s="251">
        <v>0.188</v>
      </c>
      <c r="M11" s="252"/>
      <c r="N11" s="250"/>
      <c r="O11" s="251"/>
      <c r="P11" s="253" t="str">
        <f t="shared" si="1"/>
        <v>KSM</v>
      </c>
      <c r="Q11" s="246" t="s">
        <v>220</v>
      </c>
      <c r="R11" s="254" t="s">
        <v>351</v>
      </c>
      <c r="S11" s="255"/>
      <c r="T11" s="7"/>
      <c r="U11" s="7"/>
    </row>
    <row r="12" spans="1:21" s="256" customFormat="1" ht="13.8">
      <c r="A12" s="245" t="s">
        <v>142</v>
      </c>
      <c r="B12" s="54" t="s">
        <v>352</v>
      </c>
      <c r="C12" s="55" t="s">
        <v>353</v>
      </c>
      <c r="D12" s="56" t="s">
        <v>354</v>
      </c>
      <c r="E12" s="57" t="s">
        <v>355</v>
      </c>
      <c r="F12" s="246" t="s">
        <v>73</v>
      </c>
      <c r="G12" s="247"/>
      <c r="H12" s="246"/>
      <c r="I12" s="248">
        <f t="shared" si="0"/>
        <v>712</v>
      </c>
      <c r="J12" s="249">
        <v>11.62</v>
      </c>
      <c r="K12" s="250">
        <v>0.7</v>
      </c>
      <c r="L12" s="251">
        <v>0.16800000000000001</v>
      </c>
      <c r="M12" s="252"/>
      <c r="N12" s="250"/>
      <c r="O12" s="251"/>
      <c r="P12" s="253" t="str">
        <f t="shared" si="1"/>
        <v>II A</v>
      </c>
      <c r="Q12" s="246" t="s">
        <v>356</v>
      </c>
      <c r="R12" s="254" t="s">
        <v>357</v>
      </c>
      <c r="S12" s="255"/>
      <c r="T12" s="7"/>
      <c r="U12" s="7"/>
    </row>
    <row r="13" spans="1:21" s="256" customFormat="1" ht="13.8">
      <c r="A13" s="245" t="s">
        <v>149</v>
      </c>
      <c r="B13" s="54">
        <v>165</v>
      </c>
      <c r="C13" s="55" t="s">
        <v>358</v>
      </c>
      <c r="D13" s="56" t="s">
        <v>359</v>
      </c>
      <c r="E13" s="57" t="s">
        <v>360</v>
      </c>
      <c r="F13" s="246" t="s">
        <v>78</v>
      </c>
      <c r="G13" s="247"/>
      <c r="H13" s="246"/>
      <c r="I13" s="248"/>
      <c r="J13" s="249" t="s">
        <v>132</v>
      </c>
      <c r="K13" s="250"/>
      <c r="L13" s="251"/>
      <c r="M13" s="252"/>
      <c r="N13" s="250"/>
      <c r="O13" s="251"/>
      <c r="P13" s="253" t="str">
        <f t="shared" si="1"/>
        <v/>
      </c>
      <c r="Q13" s="246" t="s">
        <v>361</v>
      </c>
      <c r="R13" s="254"/>
      <c r="S13" s="255"/>
      <c r="T13" s="7"/>
      <c r="U13" s="7"/>
    </row>
    <row r="14" spans="1:21" s="256" customFormat="1" ht="13.8">
      <c r="A14" s="245" t="s">
        <v>362</v>
      </c>
      <c r="B14" s="54" t="s">
        <v>363</v>
      </c>
      <c r="C14" s="55" t="s">
        <v>364</v>
      </c>
      <c r="D14" s="56" t="s">
        <v>365</v>
      </c>
      <c r="E14" s="57" t="s">
        <v>366</v>
      </c>
      <c r="F14" s="246" t="s">
        <v>247</v>
      </c>
      <c r="G14" s="247" t="s">
        <v>248</v>
      </c>
      <c r="H14" s="246"/>
      <c r="I14" s="248">
        <f t="shared" si="0"/>
        <v>615</v>
      </c>
      <c r="J14" s="249">
        <v>12</v>
      </c>
      <c r="K14" s="250">
        <v>0.7</v>
      </c>
      <c r="L14" s="251" t="s">
        <v>367</v>
      </c>
      <c r="M14" s="252"/>
      <c r="N14" s="250"/>
      <c r="O14" s="251"/>
      <c r="P14" s="253" t="str">
        <f t="shared" si="1"/>
        <v>II A</v>
      </c>
      <c r="Q14" s="246" t="s">
        <v>368</v>
      </c>
      <c r="R14" s="254"/>
      <c r="S14" s="255"/>
      <c r="T14" s="7"/>
      <c r="U14" s="7"/>
    </row>
    <row r="15" spans="1:21" s="256" customFormat="1" ht="13.8">
      <c r="A15" s="245">
        <v>8</v>
      </c>
      <c r="B15" s="54" t="s">
        <v>369</v>
      </c>
      <c r="C15" s="55" t="s">
        <v>358</v>
      </c>
      <c r="D15" s="56" t="s">
        <v>370</v>
      </c>
      <c r="E15" s="57" t="s">
        <v>371</v>
      </c>
      <c r="F15" s="246" t="s">
        <v>78</v>
      </c>
      <c r="G15" s="247" t="s">
        <v>79</v>
      </c>
      <c r="H15" s="246" t="s">
        <v>437</v>
      </c>
      <c r="I15" s="248">
        <f>IF(ISBLANK(J15),"",TRUNC(24.63*(J15-17)^2))</f>
        <v>697</v>
      </c>
      <c r="J15" s="249">
        <v>11.68</v>
      </c>
      <c r="K15" s="250">
        <v>0.7</v>
      </c>
      <c r="L15" s="251" t="s">
        <v>367</v>
      </c>
      <c r="M15" s="252"/>
      <c r="N15" s="250"/>
      <c r="O15" s="251"/>
      <c r="P15" s="253" t="str">
        <f>IF(ISBLANK(J15),"",IF(J15&gt;13,"",IF(J15&lt;=10.28,"TSM",IF(J15&lt;=10.58,"SM",IF(J15&lt;=10.9,"KSM",IF(J15&lt;=11.35,"I A",IF(J15&lt;=12,"II A",IF(J15&lt;=13,"III A"))))))))</f>
        <v>II A</v>
      </c>
      <c r="Q15" s="246" t="s">
        <v>288</v>
      </c>
      <c r="R15" s="254"/>
      <c r="S15" s="255"/>
      <c r="T15" s="7"/>
      <c r="U15" s="7"/>
    </row>
    <row r="16" spans="1:21" s="256" customFormat="1" ht="3.75" customHeight="1">
      <c r="A16" s="25"/>
      <c r="B16" s="25"/>
      <c r="C16" s="20"/>
      <c r="E16" s="64"/>
      <c r="G16" s="244"/>
      <c r="I16" s="7"/>
      <c r="J16" s="23"/>
      <c r="K16" s="23"/>
      <c r="L16" s="23"/>
      <c r="M16" s="23"/>
      <c r="N16" s="23"/>
      <c r="O16" s="23"/>
      <c r="P16" s="7"/>
      <c r="R16" s="257"/>
      <c r="S16" s="258"/>
    </row>
    <row r="17" spans="1:21" s="256" customFormat="1" ht="13.8" thickBot="1">
      <c r="A17" s="25"/>
      <c r="B17" s="66"/>
      <c r="C17" s="67"/>
      <c r="D17" s="259">
        <v>2</v>
      </c>
      <c r="E17" s="69" t="s">
        <v>128</v>
      </c>
      <c r="F17" s="70">
        <v>4</v>
      </c>
      <c r="G17" s="260"/>
      <c r="I17" s="7"/>
      <c r="J17" s="23"/>
      <c r="K17" s="23"/>
      <c r="L17" s="23"/>
      <c r="M17" s="23"/>
      <c r="N17" s="23"/>
      <c r="O17" s="23"/>
      <c r="P17" s="7"/>
      <c r="R17" s="257"/>
      <c r="S17" s="258"/>
    </row>
    <row r="18" spans="1:21" s="244" customFormat="1" ht="13.8" thickBot="1">
      <c r="A18" s="234" t="s">
        <v>89</v>
      </c>
      <c r="B18" s="235" t="s">
        <v>6</v>
      </c>
      <c r="C18" s="236" t="s">
        <v>64</v>
      </c>
      <c r="D18" s="237" t="s">
        <v>65</v>
      </c>
      <c r="E18" s="238" t="s">
        <v>9</v>
      </c>
      <c r="F18" s="239" t="s">
        <v>66</v>
      </c>
      <c r="G18" s="239" t="s">
        <v>11</v>
      </c>
      <c r="H18" s="239" t="s">
        <v>12</v>
      </c>
      <c r="I18" s="238" t="s">
        <v>13</v>
      </c>
      <c r="J18" s="240" t="s">
        <v>340</v>
      </c>
      <c r="K18" s="239" t="s">
        <v>67</v>
      </c>
      <c r="L18" s="239" t="s">
        <v>68</v>
      </c>
      <c r="M18" s="239" t="s">
        <v>3</v>
      </c>
      <c r="N18" s="239" t="s">
        <v>67</v>
      </c>
      <c r="O18" s="239" t="s">
        <v>68</v>
      </c>
      <c r="P18" s="241" t="s">
        <v>15</v>
      </c>
      <c r="Q18" s="242" t="s">
        <v>16</v>
      </c>
      <c r="R18" s="243"/>
      <c r="S18" s="243"/>
    </row>
    <row r="19" spans="1:21" s="256" customFormat="1" ht="13.8">
      <c r="A19" s="245" t="s">
        <v>134</v>
      </c>
      <c r="B19" s="54"/>
      <c r="C19" s="55"/>
      <c r="D19" s="56"/>
      <c r="E19" s="57"/>
      <c r="F19" s="246"/>
      <c r="G19" s="247"/>
      <c r="H19" s="246"/>
      <c r="I19" s="248"/>
      <c r="J19" s="249"/>
      <c r="K19" s="250"/>
      <c r="L19" s="251"/>
      <c r="M19" s="252"/>
      <c r="N19" s="250"/>
      <c r="O19" s="251"/>
      <c r="P19" s="253"/>
      <c r="Q19" s="246"/>
      <c r="R19" s="254"/>
      <c r="S19" s="255"/>
      <c r="T19" s="7"/>
      <c r="U19" s="7"/>
    </row>
    <row r="20" spans="1:21" s="256" customFormat="1" ht="13.8">
      <c r="A20" s="245" t="s">
        <v>129</v>
      </c>
      <c r="B20" s="54" t="s">
        <v>246</v>
      </c>
      <c r="C20" s="55" t="s">
        <v>37</v>
      </c>
      <c r="D20" s="56" t="s">
        <v>372</v>
      </c>
      <c r="E20" s="57" t="s">
        <v>373</v>
      </c>
      <c r="F20" s="246" t="s">
        <v>73</v>
      </c>
      <c r="G20" s="247" t="s">
        <v>74</v>
      </c>
      <c r="H20" s="246" t="s">
        <v>177</v>
      </c>
      <c r="I20" s="248">
        <f t="shared" si="0"/>
        <v>546</v>
      </c>
      <c r="J20" s="249">
        <v>12.29</v>
      </c>
      <c r="K20" s="250">
        <v>-0.3</v>
      </c>
      <c r="L20" s="251">
        <v>0.161</v>
      </c>
      <c r="M20" s="252"/>
      <c r="N20" s="250"/>
      <c r="O20" s="251"/>
      <c r="P20" s="253" t="str">
        <f t="shared" si="1"/>
        <v>III A</v>
      </c>
      <c r="Q20" s="246" t="s">
        <v>75</v>
      </c>
      <c r="R20" s="254" t="s">
        <v>374</v>
      </c>
      <c r="S20" s="255"/>
      <c r="T20" s="7"/>
      <c r="U20" s="7"/>
    </row>
    <row r="21" spans="1:21" s="256" customFormat="1" ht="13.8">
      <c r="A21" s="245" t="s">
        <v>135</v>
      </c>
      <c r="B21" s="54" t="s">
        <v>375</v>
      </c>
      <c r="C21" s="55" t="s">
        <v>376</v>
      </c>
      <c r="D21" s="56" t="s">
        <v>377</v>
      </c>
      <c r="E21" s="57" t="s">
        <v>378</v>
      </c>
      <c r="F21" s="246" t="s">
        <v>78</v>
      </c>
      <c r="G21" s="247" t="s">
        <v>79</v>
      </c>
      <c r="H21" s="246" t="s">
        <v>197</v>
      </c>
      <c r="I21" s="248">
        <f t="shared" si="0"/>
        <v>828</v>
      </c>
      <c r="J21" s="249">
        <v>11.2</v>
      </c>
      <c r="K21" s="250">
        <v>-0.3</v>
      </c>
      <c r="L21" s="251">
        <v>0.16</v>
      </c>
      <c r="M21" s="252"/>
      <c r="N21" s="250"/>
      <c r="O21" s="251"/>
      <c r="P21" s="253" t="str">
        <f t="shared" si="1"/>
        <v>I A</v>
      </c>
      <c r="Q21" s="246" t="s">
        <v>438</v>
      </c>
      <c r="R21" s="254" t="s">
        <v>380</v>
      </c>
      <c r="S21" s="255"/>
      <c r="T21" s="7"/>
      <c r="U21" s="7"/>
    </row>
    <row r="22" spans="1:21" s="256" customFormat="1" ht="13.8">
      <c r="A22" s="245" t="s">
        <v>161</v>
      </c>
      <c r="B22" s="54" t="s">
        <v>221</v>
      </c>
      <c r="C22" s="55" t="s">
        <v>381</v>
      </c>
      <c r="D22" s="56" t="s">
        <v>382</v>
      </c>
      <c r="E22" s="57">
        <v>35882</v>
      </c>
      <c r="F22" s="246" t="s">
        <v>116</v>
      </c>
      <c r="G22" s="247"/>
      <c r="H22" s="246"/>
      <c r="I22" s="248">
        <f t="shared" si="0"/>
        <v>892</v>
      </c>
      <c r="J22" s="249">
        <v>10.98</v>
      </c>
      <c r="K22" s="250">
        <v>-0.3</v>
      </c>
      <c r="L22" s="251">
        <v>0.184</v>
      </c>
      <c r="M22" s="252"/>
      <c r="N22" s="250"/>
      <c r="O22" s="251"/>
      <c r="P22" s="253" t="str">
        <f t="shared" si="1"/>
        <v>I A</v>
      </c>
      <c r="Q22" s="246"/>
      <c r="R22" s="254" t="s">
        <v>383</v>
      </c>
      <c r="S22" s="255"/>
      <c r="T22" s="7"/>
      <c r="U22" s="7"/>
    </row>
    <row r="23" spans="1:21" s="256" customFormat="1" ht="13.8">
      <c r="A23" s="245" t="s">
        <v>142</v>
      </c>
      <c r="B23" s="54" t="s">
        <v>384</v>
      </c>
      <c r="C23" s="55" t="s">
        <v>385</v>
      </c>
      <c r="D23" s="56" t="s">
        <v>386</v>
      </c>
      <c r="E23" s="57" t="s">
        <v>355</v>
      </c>
      <c r="F23" s="246" t="s">
        <v>73</v>
      </c>
      <c r="G23" s="247" t="s">
        <v>74</v>
      </c>
      <c r="H23" s="246" t="s">
        <v>166</v>
      </c>
      <c r="I23" s="248">
        <f t="shared" si="0"/>
        <v>745</v>
      </c>
      <c r="J23" s="249">
        <v>11.5</v>
      </c>
      <c r="K23" s="250">
        <v>-0.3</v>
      </c>
      <c r="L23" s="251">
        <v>0.16800000000000001</v>
      </c>
      <c r="M23" s="252"/>
      <c r="N23" s="250"/>
      <c r="O23" s="251"/>
      <c r="P23" s="253" t="str">
        <f t="shared" si="1"/>
        <v>II A</v>
      </c>
      <c r="Q23" s="246" t="s">
        <v>214</v>
      </c>
      <c r="R23" s="254" t="s">
        <v>387</v>
      </c>
      <c r="S23" s="255"/>
      <c r="T23" s="7"/>
      <c r="U23" s="7"/>
    </row>
    <row r="24" spans="1:21" s="256" customFormat="1" ht="13.8">
      <c r="A24" s="245" t="s">
        <v>149</v>
      </c>
      <c r="B24" s="54" t="s">
        <v>54</v>
      </c>
      <c r="C24" s="55" t="s">
        <v>55</v>
      </c>
      <c r="D24" s="56" t="s">
        <v>56</v>
      </c>
      <c r="E24" s="57">
        <v>36883</v>
      </c>
      <c r="F24" s="246" t="s">
        <v>51</v>
      </c>
      <c r="G24" s="247" t="s">
        <v>52</v>
      </c>
      <c r="H24" s="246"/>
      <c r="I24" s="248">
        <f t="shared" si="0"/>
        <v>718</v>
      </c>
      <c r="J24" s="249">
        <v>11.6</v>
      </c>
      <c r="K24" s="250">
        <v>-0.3</v>
      </c>
      <c r="L24" s="251">
        <v>0.186</v>
      </c>
      <c r="M24" s="252"/>
      <c r="N24" s="250"/>
      <c r="O24" s="251"/>
      <c r="P24" s="253" t="str">
        <f t="shared" si="1"/>
        <v>II A</v>
      </c>
      <c r="Q24" s="246" t="s">
        <v>152</v>
      </c>
      <c r="R24" s="254"/>
      <c r="S24" s="255"/>
      <c r="T24" s="7"/>
      <c r="U24" s="7"/>
    </row>
    <row r="25" spans="1:21" s="256" customFormat="1" ht="15.75" customHeight="1">
      <c r="A25" s="245" t="s">
        <v>362</v>
      </c>
      <c r="B25" s="54" t="s">
        <v>389</v>
      </c>
      <c r="C25" s="55" t="s">
        <v>390</v>
      </c>
      <c r="D25" s="56" t="s">
        <v>391</v>
      </c>
      <c r="E25" s="57" t="s">
        <v>392</v>
      </c>
      <c r="F25" s="246" t="s">
        <v>393</v>
      </c>
      <c r="G25" s="247" t="s">
        <v>394</v>
      </c>
      <c r="H25" s="246" t="s">
        <v>395</v>
      </c>
      <c r="I25" s="248"/>
      <c r="J25" s="249" t="s">
        <v>132</v>
      </c>
      <c r="K25" s="250"/>
      <c r="L25" s="251"/>
      <c r="M25" s="252"/>
      <c r="N25" s="250"/>
      <c r="O25" s="251"/>
      <c r="P25" s="253" t="str">
        <f t="shared" si="1"/>
        <v/>
      </c>
      <c r="Q25" s="246" t="s">
        <v>396</v>
      </c>
      <c r="R25" s="254"/>
      <c r="S25" s="255"/>
      <c r="T25" s="7"/>
      <c r="U25" s="7"/>
    </row>
    <row r="26" spans="1:21" s="256" customFormat="1" ht="14.25" customHeight="1">
      <c r="A26" s="245">
        <v>8</v>
      </c>
      <c r="B26" s="54" t="s">
        <v>397</v>
      </c>
      <c r="C26" s="55" t="s">
        <v>398</v>
      </c>
      <c r="D26" s="56" t="s">
        <v>399</v>
      </c>
      <c r="E26" s="57">
        <v>35969</v>
      </c>
      <c r="F26" s="246" t="s">
        <v>78</v>
      </c>
      <c r="G26" s="247"/>
      <c r="H26" s="246"/>
      <c r="I26" s="248">
        <f>IF(ISBLANK(J26),"",TRUNC(24.63*(J26-17)^2))</f>
        <v>734</v>
      </c>
      <c r="J26" s="249">
        <v>11.54</v>
      </c>
      <c r="K26" s="250">
        <v>-0.3</v>
      </c>
      <c r="L26" s="251" t="s">
        <v>367</v>
      </c>
      <c r="M26" s="252"/>
      <c r="N26" s="250"/>
      <c r="O26" s="251"/>
      <c r="P26" s="253" t="str">
        <f>IF(ISBLANK(J26),"",IF(J26&gt;13,"",IF(J26&lt;=10.28,"TSM",IF(J26&lt;=10.58,"SM",IF(J26&lt;=10.9,"KSM",IF(J26&lt;=11.35,"I A",IF(J26&lt;=12,"II A",IF(J26&lt;=13,"III A"))))))))</f>
        <v>II A</v>
      </c>
      <c r="Q26" s="246" t="s">
        <v>400</v>
      </c>
      <c r="R26" s="254"/>
      <c r="S26" s="255"/>
      <c r="T26" s="7"/>
      <c r="U26" s="7"/>
    </row>
    <row r="27" spans="1:21" s="256" customFormat="1" ht="3.75" customHeight="1">
      <c r="A27" s="25"/>
      <c r="B27" s="25"/>
      <c r="C27" s="20"/>
      <c r="E27" s="64"/>
      <c r="G27" s="244"/>
      <c r="I27" s="7"/>
      <c r="J27" s="23"/>
      <c r="K27" s="23"/>
      <c r="L27" s="23"/>
      <c r="M27" s="23"/>
      <c r="N27" s="23"/>
      <c r="O27" s="23"/>
      <c r="P27" s="7"/>
      <c r="R27" s="257"/>
      <c r="S27" s="258"/>
    </row>
    <row r="28" spans="1:21" s="256" customFormat="1" ht="13.8" thickBot="1">
      <c r="A28" s="25"/>
      <c r="B28" s="66"/>
      <c r="C28" s="67"/>
      <c r="D28" s="259">
        <v>3</v>
      </c>
      <c r="E28" s="69" t="s">
        <v>128</v>
      </c>
      <c r="F28" s="70">
        <v>4</v>
      </c>
      <c r="G28" s="260"/>
      <c r="I28" s="7"/>
      <c r="J28" s="23"/>
      <c r="K28" s="23"/>
      <c r="L28" s="23"/>
      <c r="M28" s="23"/>
      <c r="N28" s="23"/>
      <c r="O28" s="23"/>
      <c r="P28" s="7"/>
      <c r="R28" s="257"/>
      <c r="S28" s="258"/>
    </row>
    <row r="29" spans="1:21" s="244" customFormat="1" ht="13.8" thickBot="1">
      <c r="A29" s="234" t="s">
        <v>89</v>
      </c>
      <c r="B29" s="235" t="s">
        <v>6</v>
      </c>
      <c r="C29" s="236" t="s">
        <v>64</v>
      </c>
      <c r="D29" s="237" t="s">
        <v>65</v>
      </c>
      <c r="E29" s="238" t="s">
        <v>9</v>
      </c>
      <c r="F29" s="239" t="s">
        <v>66</v>
      </c>
      <c r="G29" s="239" t="s">
        <v>11</v>
      </c>
      <c r="H29" s="239" t="s">
        <v>12</v>
      </c>
      <c r="I29" s="238" t="s">
        <v>13</v>
      </c>
      <c r="J29" s="240" t="s">
        <v>340</v>
      </c>
      <c r="K29" s="239" t="s">
        <v>67</v>
      </c>
      <c r="L29" s="239" t="s">
        <v>68</v>
      </c>
      <c r="M29" s="239" t="s">
        <v>3</v>
      </c>
      <c r="N29" s="239" t="s">
        <v>67</v>
      </c>
      <c r="O29" s="239" t="s">
        <v>68</v>
      </c>
      <c r="P29" s="241" t="s">
        <v>15</v>
      </c>
      <c r="Q29" s="242" t="s">
        <v>16</v>
      </c>
      <c r="R29" s="243"/>
      <c r="S29" s="243"/>
    </row>
    <row r="30" spans="1:21" s="256" customFormat="1" ht="15.75" customHeight="1">
      <c r="A30" s="245">
        <v>1</v>
      </c>
      <c r="B30" s="54"/>
      <c r="C30" s="55"/>
      <c r="D30" s="56"/>
      <c r="E30" s="57"/>
      <c r="F30" s="246"/>
      <c r="G30" s="247"/>
      <c r="H30" s="246"/>
      <c r="I30" s="248" t="str">
        <f t="shared" si="0"/>
        <v/>
      </c>
      <c r="J30" s="249"/>
      <c r="K30" s="250"/>
      <c r="L30" s="251"/>
      <c r="M30" s="252"/>
      <c r="N30" s="250"/>
      <c r="O30" s="251"/>
      <c r="P30" s="253" t="str">
        <f t="shared" si="1"/>
        <v/>
      </c>
      <c r="Q30" s="246"/>
      <c r="R30" s="254"/>
      <c r="S30" s="255"/>
      <c r="T30" s="7"/>
      <c r="U30" s="7"/>
    </row>
    <row r="31" spans="1:21" s="256" customFormat="1" ht="13.8">
      <c r="A31" s="245" t="s">
        <v>129</v>
      </c>
      <c r="B31" s="54" t="s">
        <v>48</v>
      </c>
      <c r="C31" s="55" t="s">
        <v>49</v>
      </c>
      <c r="D31" s="56" t="s">
        <v>50</v>
      </c>
      <c r="E31" s="57">
        <v>36955</v>
      </c>
      <c r="F31" s="246" t="s">
        <v>51</v>
      </c>
      <c r="G31" s="247" t="s">
        <v>52</v>
      </c>
      <c r="H31" s="246"/>
      <c r="I31" s="248">
        <f t="shared" si="0"/>
        <v>643</v>
      </c>
      <c r="J31" s="249">
        <v>11.89</v>
      </c>
      <c r="K31" s="250">
        <v>0.5</v>
      </c>
      <c r="L31" s="251">
        <v>0.185</v>
      </c>
      <c r="M31" s="252"/>
      <c r="N31" s="250"/>
      <c r="O31" s="251"/>
      <c r="P31" s="253" t="str">
        <f t="shared" si="1"/>
        <v>II A</v>
      </c>
      <c r="Q31" s="246" t="s">
        <v>152</v>
      </c>
      <c r="R31" s="254" t="s">
        <v>402</v>
      </c>
      <c r="S31" s="255"/>
      <c r="T31" s="7"/>
      <c r="U31" s="7"/>
    </row>
    <row r="32" spans="1:21" s="256" customFormat="1" ht="13.8">
      <c r="A32" s="245" t="s">
        <v>135</v>
      </c>
      <c r="B32" s="54" t="s">
        <v>403</v>
      </c>
      <c r="C32" s="55" t="s">
        <v>404</v>
      </c>
      <c r="D32" s="56" t="s">
        <v>405</v>
      </c>
      <c r="E32" s="57" t="s">
        <v>406</v>
      </c>
      <c r="F32" s="246" t="s">
        <v>93</v>
      </c>
      <c r="G32" s="247"/>
      <c r="H32" s="246" t="s">
        <v>197</v>
      </c>
      <c r="I32" s="248">
        <f t="shared" si="0"/>
        <v>904</v>
      </c>
      <c r="J32" s="249">
        <v>10.94</v>
      </c>
      <c r="K32" s="250">
        <v>0.5</v>
      </c>
      <c r="L32" s="251">
        <v>0.193</v>
      </c>
      <c r="M32" s="252"/>
      <c r="N32" s="250"/>
      <c r="O32" s="251"/>
      <c r="P32" s="253" t="str">
        <f t="shared" si="1"/>
        <v>I A</v>
      </c>
      <c r="Q32" s="246" t="s">
        <v>407</v>
      </c>
      <c r="R32" s="254" t="s">
        <v>408</v>
      </c>
      <c r="S32" s="255"/>
      <c r="T32" s="7"/>
      <c r="U32" s="7"/>
    </row>
    <row r="33" spans="1:21" s="256" customFormat="1" ht="13.8">
      <c r="A33" s="245" t="s">
        <v>161</v>
      </c>
      <c r="B33" s="54" t="s">
        <v>31</v>
      </c>
      <c r="C33" s="55" t="s">
        <v>32</v>
      </c>
      <c r="D33" s="56" t="s">
        <v>33</v>
      </c>
      <c r="E33" s="57" t="s">
        <v>34</v>
      </c>
      <c r="F33" s="246" t="s">
        <v>73</v>
      </c>
      <c r="G33" s="247"/>
      <c r="H33" s="246" t="s">
        <v>35</v>
      </c>
      <c r="I33" s="248">
        <f t="shared" si="0"/>
        <v>1015</v>
      </c>
      <c r="J33" s="249">
        <v>10.58</v>
      </c>
      <c r="K33" s="250">
        <v>0.5</v>
      </c>
      <c r="L33" s="251">
        <v>0.128</v>
      </c>
      <c r="M33" s="252"/>
      <c r="N33" s="250"/>
      <c r="O33" s="251"/>
      <c r="P33" s="253" t="str">
        <f t="shared" si="1"/>
        <v>SM</v>
      </c>
      <c r="Q33" s="246" t="s">
        <v>409</v>
      </c>
      <c r="R33" s="254" t="s">
        <v>410</v>
      </c>
      <c r="S33" s="255"/>
      <c r="T33" s="7"/>
      <c r="U33" s="7"/>
    </row>
    <row r="34" spans="1:21" s="256" customFormat="1" ht="13.8">
      <c r="A34" s="245" t="s">
        <v>142</v>
      </c>
      <c r="B34" s="54" t="s">
        <v>411</v>
      </c>
      <c r="C34" s="55" t="s">
        <v>82</v>
      </c>
      <c r="D34" s="56" t="s">
        <v>412</v>
      </c>
      <c r="E34" s="57">
        <v>36657</v>
      </c>
      <c r="F34" s="246" t="s">
        <v>78</v>
      </c>
      <c r="G34" s="247" t="s">
        <v>79</v>
      </c>
      <c r="H34" s="246"/>
      <c r="I34" s="248">
        <f t="shared" si="0"/>
        <v>825</v>
      </c>
      <c r="J34" s="249">
        <v>11.21</v>
      </c>
      <c r="K34" s="250">
        <v>0.5</v>
      </c>
      <c r="L34" s="251">
        <v>0.186</v>
      </c>
      <c r="M34" s="252"/>
      <c r="N34" s="250"/>
      <c r="O34" s="251"/>
      <c r="P34" s="253" t="str">
        <f t="shared" si="1"/>
        <v>I A</v>
      </c>
      <c r="Q34" s="246" t="s">
        <v>413</v>
      </c>
      <c r="R34" s="254" t="s">
        <v>414</v>
      </c>
      <c r="S34" s="255"/>
      <c r="T34" s="7"/>
      <c r="U34" s="7"/>
    </row>
    <row r="35" spans="1:21" s="256" customFormat="1" ht="13.8">
      <c r="A35" s="245" t="s">
        <v>149</v>
      </c>
      <c r="B35" s="54" t="s">
        <v>298</v>
      </c>
      <c r="C35" s="55" t="s">
        <v>415</v>
      </c>
      <c r="D35" s="56" t="s">
        <v>416</v>
      </c>
      <c r="E35" s="57">
        <v>37423</v>
      </c>
      <c r="F35" s="246" t="s">
        <v>51</v>
      </c>
      <c r="G35" s="247" t="s">
        <v>52</v>
      </c>
      <c r="H35" s="246"/>
      <c r="I35" s="248">
        <f t="shared" si="0"/>
        <v>485</v>
      </c>
      <c r="J35" s="249">
        <v>12.56</v>
      </c>
      <c r="K35" s="250">
        <v>0.5</v>
      </c>
      <c r="L35" s="251">
        <v>0.214</v>
      </c>
      <c r="M35" s="252"/>
      <c r="N35" s="250"/>
      <c r="O35" s="251"/>
      <c r="P35" s="253" t="str">
        <f t="shared" si="1"/>
        <v>III A</v>
      </c>
      <c r="Q35" s="246" t="s">
        <v>152</v>
      </c>
      <c r="R35" s="254"/>
      <c r="S35" s="255"/>
      <c r="T35" s="7"/>
      <c r="U35" s="7"/>
    </row>
    <row r="36" spans="1:21" s="256" customFormat="1" ht="13.8">
      <c r="A36" s="245" t="s">
        <v>362</v>
      </c>
      <c r="B36" s="54" t="s">
        <v>417</v>
      </c>
      <c r="C36" s="55" t="s">
        <v>342</v>
      </c>
      <c r="D36" s="56" t="s">
        <v>418</v>
      </c>
      <c r="E36" s="57" t="s">
        <v>419</v>
      </c>
      <c r="F36" s="246" t="s">
        <v>78</v>
      </c>
      <c r="G36" s="247" t="s">
        <v>420</v>
      </c>
      <c r="H36" s="246"/>
      <c r="I36" s="248">
        <f t="shared" si="0"/>
        <v>633</v>
      </c>
      <c r="J36" s="249">
        <v>11.93</v>
      </c>
      <c r="K36" s="250">
        <v>0.5</v>
      </c>
      <c r="L36" s="251" t="s">
        <v>367</v>
      </c>
      <c r="M36" s="252"/>
      <c r="N36" s="250"/>
      <c r="O36" s="251"/>
      <c r="P36" s="253" t="str">
        <f t="shared" si="1"/>
        <v>II A</v>
      </c>
      <c r="Q36" s="246" t="s">
        <v>160</v>
      </c>
      <c r="R36" s="254"/>
      <c r="S36" s="255"/>
      <c r="T36" s="7"/>
      <c r="U36" s="7"/>
    </row>
    <row r="37" spans="1:21" s="256" customFormat="1" ht="13.5" customHeight="1">
      <c r="A37" s="245">
        <v>8</v>
      </c>
      <c r="B37" s="54"/>
      <c r="C37" s="55"/>
      <c r="D37" s="56"/>
      <c r="E37" s="57"/>
      <c r="F37" s="246"/>
      <c r="G37" s="247"/>
      <c r="H37" s="246"/>
      <c r="I37" s="248" t="str">
        <f t="shared" si="0"/>
        <v/>
      </c>
      <c r="J37" s="249"/>
      <c r="K37" s="250"/>
      <c r="L37" s="251"/>
      <c r="M37" s="252"/>
      <c r="N37" s="250"/>
      <c r="O37" s="251"/>
      <c r="P37" s="253" t="str">
        <f t="shared" si="1"/>
        <v/>
      </c>
      <c r="Q37" s="246"/>
      <c r="R37" s="254"/>
      <c r="S37" s="255"/>
      <c r="T37" s="7"/>
      <c r="U37" s="7"/>
    </row>
    <row r="38" spans="1:21" s="256" customFormat="1" ht="13.5" customHeight="1">
      <c r="A38" s="261"/>
      <c r="B38" s="261"/>
      <c r="C38" s="262"/>
      <c r="D38" s="263"/>
      <c r="E38" s="264"/>
      <c r="F38" s="265"/>
      <c r="G38" s="266"/>
      <c r="H38" s="265"/>
      <c r="I38" s="267"/>
      <c r="J38" s="268"/>
      <c r="K38" s="269"/>
      <c r="L38" s="270"/>
      <c r="M38" s="271"/>
      <c r="N38" s="269"/>
      <c r="O38" s="270"/>
      <c r="P38" s="272"/>
      <c r="Q38" s="265"/>
      <c r="R38" s="254"/>
      <c r="S38" s="255"/>
      <c r="T38" s="7"/>
      <c r="U38" s="7"/>
    </row>
    <row r="39" spans="1:21" s="256" customFormat="1" ht="15.75" customHeight="1">
      <c r="A39" s="25"/>
      <c r="B39" s="25"/>
      <c r="C39" s="26" t="s">
        <v>339</v>
      </c>
      <c r="E39" s="273"/>
      <c r="G39" s="244"/>
      <c r="I39" s="7"/>
      <c r="J39" s="23"/>
      <c r="K39" s="23"/>
      <c r="L39" s="23"/>
      <c r="M39" s="23"/>
      <c r="N39" s="23"/>
      <c r="O39" s="23"/>
      <c r="P39" s="7"/>
      <c r="Q39" s="28"/>
      <c r="R39" s="257"/>
      <c r="S39" s="258"/>
    </row>
    <row r="40" spans="1:21" s="256" customFormat="1" ht="3.75" customHeight="1">
      <c r="A40" s="25"/>
      <c r="B40" s="25"/>
      <c r="C40" s="20"/>
      <c r="E40" s="64"/>
      <c r="G40" s="244"/>
      <c r="I40" s="7"/>
      <c r="J40" s="23"/>
      <c r="K40" s="23"/>
      <c r="L40" s="23"/>
      <c r="M40" s="23"/>
      <c r="N40" s="23"/>
      <c r="O40" s="23"/>
      <c r="P40" s="7"/>
      <c r="R40" s="257"/>
      <c r="S40" s="258"/>
    </row>
    <row r="41" spans="1:21" s="256" customFormat="1" ht="13.8" thickBot="1">
      <c r="A41" s="25"/>
      <c r="B41" s="66"/>
      <c r="C41" s="67"/>
      <c r="D41" s="259">
        <v>4</v>
      </c>
      <c r="E41" s="69" t="s">
        <v>128</v>
      </c>
      <c r="F41" s="70">
        <v>4</v>
      </c>
      <c r="G41" s="260"/>
      <c r="I41" s="7"/>
      <c r="J41" s="23"/>
      <c r="K41" s="23"/>
      <c r="L41" s="23"/>
      <c r="M41" s="23"/>
      <c r="N41" s="23"/>
      <c r="O41" s="23"/>
      <c r="P41" s="7"/>
      <c r="R41" s="257"/>
      <c r="S41" s="258"/>
    </row>
    <row r="42" spans="1:21" s="244" customFormat="1" ht="13.8" thickBot="1">
      <c r="A42" s="234" t="s">
        <v>89</v>
      </c>
      <c r="B42" s="235" t="s">
        <v>6</v>
      </c>
      <c r="C42" s="236" t="s">
        <v>64</v>
      </c>
      <c r="D42" s="237" t="s">
        <v>65</v>
      </c>
      <c r="E42" s="238" t="s">
        <v>9</v>
      </c>
      <c r="F42" s="239" t="s">
        <v>66</v>
      </c>
      <c r="G42" s="239" t="s">
        <v>11</v>
      </c>
      <c r="H42" s="239" t="s">
        <v>12</v>
      </c>
      <c r="I42" s="238" t="s">
        <v>13</v>
      </c>
      <c r="J42" s="240" t="s">
        <v>340</v>
      </c>
      <c r="K42" s="239" t="s">
        <v>67</v>
      </c>
      <c r="L42" s="239" t="s">
        <v>68</v>
      </c>
      <c r="M42" s="239" t="s">
        <v>3</v>
      </c>
      <c r="N42" s="239" t="s">
        <v>67</v>
      </c>
      <c r="O42" s="239" t="s">
        <v>68</v>
      </c>
      <c r="P42" s="241" t="s">
        <v>15</v>
      </c>
      <c r="Q42" s="242" t="s">
        <v>16</v>
      </c>
      <c r="R42" s="243"/>
      <c r="S42" s="243"/>
    </row>
    <row r="43" spans="1:21" s="256" customFormat="1" ht="13.8">
      <c r="A43" s="245">
        <v>1</v>
      </c>
      <c r="B43" s="54"/>
      <c r="C43" s="55"/>
      <c r="D43" s="56"/>
      <c r="E43" s="57"/>
      <c r="F43" s="246"/>
      <c r="G43" s="247"/>
      <c r="H43" s="246"/>
      <c r="I43" s="248" t="str">
        <f t="shared" si="0"/>
        <v/>
      </c>
      <c r="J43" s="249"/>
      <c r="K43" s="250"/>
      <c r="L43" s="251"/>
      <c r="M43" s="252"/>
      <c r="N43" s="250"/>
      <c r="O43" s="251"/>
      <c r="P43" s="253" t="str">
        <f t="shared" si="1"/>
        <v/>
      </c>
      <c r="Q43" s="246"/>
      <c r="R43" s="254"/>
      <c r="S43" s="255"/>
      <c r="T43" s="7"/>
      <c r="U43" s="7"/>
    </row>
    <row r="44" spans="1:21" s="256" customFormat="1" ht="13.8">
      <c r="A44" s="245" t="s">
        <v>129</v>
      </c>
      <c r="B44" s="54" t="s">
        <v>60</v>
      </c>
      <c r="C44" s="55" t="s">
        <v>61</v>
      </c>
      <c r="D44" s="56" t="s">
        <v>62</v>
      </c>
      <c r="E44" s="57">
        <v>37350</v>
      </c>
      <c r="F44" s="246" t="s">
        <v>51</v>
      </c>
      <c r="G44" s="247" t="s">
        <v>52</v>
      </c>
      <c r="H44" s="246"/>
      <c r="I44" s="248">
        <f t="shared" si="0"/>
        <v>658</v>
      </c>
      <c r="J44" s="249">
        <v>11.83</v>
      </c>
      <c r="K44" s="250">
        <v>0</v>
      </c>
      <c r="L44" s="251" t="s">
        <v>367</v>
      </c>
      <c r="M44" s="252"/>
      <c r="N44" s="250"/>
      <c r="O44" s="251"/>
      <c r="P44" s="253" t="str">
        <f t="shared" si="1"/>
        <v>II A</v>
      </c>
      <c r="Q44" s="246" t="s">
        <v>152</v>
      </c>
      <c r="R44" s="254" t="s">
        <v>421</v>
      </c>
      <c r="S44" s="255"/>
      <c r="T44" s="7"/>
      <c r="U44" s="7"/>
    </row>
    <row r="45" spans="1:21" s="256" customFormat="1" ht="13.8">
      <c r="A45" s="245" t="s">
        <v>135</v>
      </c>
      <c r="B45" s="54" t="s">
        <v>36</v>
      </c>
      <c r="C45" s="55" t="s">
        <v>37</v>
      </c>
      <c r="D45" s="56" t="s">
        <v>38</v>
      </c>
      <c r="E45" s="57" t="s">
        <v>39</v>
      </c>
      <c r="F45" s="246" t="s">
        <v>73</v>
      </c>
      <c r="G45" s="247"/>
      <c r="H45" s="246" t="s">
        <v>35</v>
      </c>
      <c r="I45" s="248">
        <f t="shared" si="0"/>
        <v>922</v>
      </c>
      <c r="J45" s="249">
        <v>10.88</v>
      </c>
      <c r="K45" s="250">
        <v>0</v>
      </c>
      <c r="L45" s="251" t="s">
        <v>367</v>
      </c>
      <c r="M45" s="252"/>
      <c r="N45" s="250"/>
      <c r="O45" s="251"/>
      <c r="P45" s="253" t="str">
        <f t="shared" si="1"/>
        <v>KSM</v>
      </c>
      <c r="Q45" s="246" t="s">
        <v>220</v>
      </c>
      <c r="R45" s="254" t="s">
        <v>422</v>
      </c>
      <c r="S45" s="255"/>
      <c r="T45" s="7"/>
      <c r="U45" s="7"/>
    </row>
    <row r="46" spans="1:21" s="256" customFormat="1" ht="13.8">
      <c r="A46" s="245" t="s">
        <v>161</v>
      </c>
      <c r="B46" s="54" t="s">
        <v>423</v>
      </c>
      <c r="C46" s="55" t="s">
        <v>424</v>
      </c>
      <c r="D46" s="56" t="s">
        <v>425</v>
      </c>
      <c r="E46" s="57">
        <v>35550</v>
      </c>
      <c r="F46" s="246" t="s">
        <v>116</v>
      </c>
      <c r="G46" s="247"/>
      <c r="H46" s="246"/>
      <c r="I46" s="248">
        <f t="shared" si="0"/>
        <v>962</v>
      </c>
      <c r="J46" s="249">
        <v>10.75</v>
      </c>
      <c r="K46" s="250">
        <v>0</v>
      </c>
      <c r="L46" s="251" t="s">
        <v>367</v>
      </c>
      <c r="M46" s="252"/>
      <c r="N46" s="250"/>
      <c r="O46" s="251"/>
      <c r="P46" s="253" t="str">
        <f t="shared" si="1"/>
        <v>KSM</v>
      </c>
      <c r="Q46" s="246"/>
      <c r="R46" s="254" t="s">
        <v>426</v>
      </c>
      <c r="S46" s="255"/>
      <c r="T46" s="7"/>
      <c r="U46" s="7"/>
    </row>
    <row r="47" spans="1:21" s="256" customFormat="1" ht="13.8">
      <c r="A47" s="245" t="s">
        <v>142</v>
      </c>
      <c r="B47" s="54" t="s">
        <v>427</v>
      </c>
      <c r="C47" s="55" t="s">
        <v>315</v>
      </c>
      <c r="D47" s="56" t="s">
        <v>428</v>
      </c>
      <c r="E47" s="57" t="s">
        <v>429</v>
      </c>
      <c r="F47" s="246" t="s">
        <v>78</v>
      </c>
      <c r="G47" s="247" t="s">
        <v>420</v>
      </c>
      <c r="H47" s="246"/>
      <c r="I47" s="248">
        <f t="shared" si="0"/>
        <v>772</v>
      </c>
      <c r="J47" s="249">
        <v>11.4</v>
      </c>
      <c r="K47" s="250">
        <v>0</v>
      </c>
      <c r="L47" s="251" t="s">
        <v>367</v>
      </c>
      <c r="M47" s="252"/>
      <c r="N47" s="250"/>
      <c r="O47" s="251"/>
      <c r="P47" s="253" t="str">
        <f t="shared" si="1"/>
        <v>II A</v>
      </c>
      <c r="Q47" s="246" t="s">
        <v>160</v>
      </c>
      <c r="R47" s="254" t="s">
        <v>430</v>
      </c>
      <c r="S47" s="255"/>
      <c r="T47" s="7"/>
      <c r="U47" s="7"/>
    </row>
    <row r="48" spans="1:21" s="256" customFormat="1" ht="13.8">
      <c r="A48" s="245" t="s">
        <v>149</v>
      </c>
      <c r="B48" s="54" t="s">
        <v>143</v>
      </c>
      <c r="C48" s="55" t="s">
        <v>390</v>
      </c>
      <c r="D48" s="56" t="s">
        <v>431</v>
      </c>
      <c r="E48" s="57">
        <v>37480</v>
      </c>
      <c r="F48" s="246" t="s">
        <v>51</v>
      </c>
      <c r="G48" s="247" t="s">
        <v>52</v>
      </c>
      <c r="H48" s="246"/>
      <c r="I48" s="248">
        <f t="shared" si="0"/>
        <v>608</v>
      </c>
      <c r="J48" s="249">
        <v>12.03</v>
      </c>
      <c r="K48" s="250">
        <v>0</v>
      </c>
      <c r="L48" s="251" t="s">
        <v>367</v>
      </c>
      <c r="M48" s="252"/>
      <c r="N48" s="250"/>
      <c r="O48" s="251"/>
      <c r="P48" s="253" t="str">
        <f t="shared" si="1"/>
        <v>III A</v>
      </c>
      <c r="Q48" s="246" t="s">
        <v>152</v>
      </c>
      <c r="R48" s="254" t="s">
        <v>432</v>
      </c>
      <c r="S48" s="255"/>
      <c r="T48" s="7"/>
      <c r="U48" s="7"/>
    </row>
    <row r="49" spans="1:21" s="256" customFormat="1" ht="13.8">
      <c r="A49" s="245" t="s">
        <v>362</v>
      </c>
      <c r="B49" s="54" t="s">
        <v>433</v>
      </c>
      <c r="C49" s="55" t="s">
        <v>434</v>
      </c>
      <c r="D49" s="56" t="s">
        <v>435</v>
      </c>
      <c r="E49" s="57" t="s">
        <v>436</v>
      </c>
      <c r="F49" s="246" t="s">
        <v>78</v>
      </c>
      <c r="G49" s="247" t="s">
        <v>420</v>
      </c>
      <c r="H49" s="246"/>
      <c r="I49" s="248">
        <f t="shared" si="0"/>
        <v>745</v>
      </c>
      <c r="J49" s="249">
        <v>11.5</v>
      </c>
      <c r="K49" s="250">
        <v>0</v>
      </c>
      <c r="L49" s="251" t="s">
        <v>367</v>
      </c>
      <c r="M49" s="252"/>
      <c r="N49" s="250"/>
      <c r="O49" s="251"/>
      <c r="P49" s="253" t="str">
        <f t="shared" si="1"/>
        <v>II A</v>
      </c>
      <c r="Q49" s="246" t="s">
        <v>160</v>
      </c>
      <c r="R49" s="254"/>
      <c r="S49" s="255"/>
      <c r="T49" s="7"/>
      <c r="U49" s="7"/>
    </row>
    <row r="50" spans="1:21" s="256" customFormat="1" ht="13.8">
      <c r="A50" s="245">
        <v>8</v>
      </c>
      <c r="B50" s="54"/>
      <c r="C50" s="55"/>
      <c r="D50" s="56"/>
      <c r="E50" s="57"/>
      <c r="F50" s="246"/>
      <c r="G50" s="247"/>
      <c r="H50" s="246"/>
      <c r="I50" s="248"/>
      <c r="J50" s="249"/>
      <c r="K50" s="250"/>
      <c r="L50" s="251"/>
      <c r="M50" s="252"/>
      <c r="N50" s="250"/>
      <c r="O50" s="251"/>
      <c r="P50" s="253"/>
      <c r="Q50" s="246"/>
      <c r="R50" s="254"/>
      <c r="S50" s="255"/>
      <c r="T50" s="7"/>
      <c r="U50" s="7"/>
    </row>
    <row r="51" spans="1:21" s="256" customFormat="1">
      <c r="A51" s="25"/>
      <c r="B51" s="25"/>
      <c r="C51" s="20"/>
      <c r="E51" s="64"/>
      <c r="G51" s="274"/>
      <c r="I51" s="7"/>
      <c r="J51" s="23"/>
      <c r="K51" s="23"/>
      <c r="L51" s="23"/>
      <c r="M51" s="23"/>
      <c r="N51" s="23"/>
      <c r="O51" s="23"/>
      <c r="P51" s="7"/>
      <c r="R51" s="257"/>
      <c r="S51" s="258"/>
    </row>
    <row r="52" spans="1:21" s="256" customFormat="1">
      <c r="A52" s="25"/>
      <c r="B52" s="25"/>
      <c r="C52" s="20"/>
      <c r="E52" s="64"/>
      <c r="G52" s="274"/>
      <c r="I52" s="7"/>
      <c r="J52" s="23"/>
      <c r="K52" s="23"/>
      <c r="L52" s="23"/>
      <c r="M52" s="23"/>
      <c r="N52" s="23"/>
      <c r="O52" s="23"/>
      <c r="P52" s="7"/>
      <c r="R52" s="257"/>
      <c r="S52" s="258"/>
    </row>
    <row r="53" spans="1:21" s="256" customFormat="1">
      <c r="A53" s="25"/>
      <c r="B53" s="25"/>
      <c r="C53" s="20"/>
      <c r="E53" s="64"/>
      <c r="G53" s="244"/>
      <c r="I53" s="7"/>
      <c r="J53" s="23"/>
      <c r="K53" s="23"/>
      <c r="L53" s="23"/>
      <c r="M53" s="23"/>
      <c r="N53" s="23"/>
      <c r="O53" s="23"/>
      <c r="P53" s="7"/>
      <c r="R53" s="257"/>
      <c r="S53" s="258"/>
    </row>
    <row r="54" spans="1:21" s="256" customFormat="1">
      <c r="A54" s="25"/>
      <c r="B54" s="25"/>
      <c r="C54" s="20"/>
      <c r="E54" s="64"/>
      <c r="G54" s="244"/>
      <c r="I54" s="7"/>
      <c r="J54" s="23"/>
      <c r="K54" s="23"/>
      <c r="L54" s="23"/>
      <c r="M54" s="23"/>
      <c r="N54" s="23"/>
      <c r="O54" s="23"/>
      <c r="P54" s="7"/>
      <c r="R54" s="257"/>
      <c r="S54" s="258"/>
    </row>
    <row r="55" spans="1:21" s="256" customFormat="1">
      <c r="A55" s="25"/>
      <c r="B55" s="25"/>
      <c r="C55" s="20"/>
      <c r="E55" s="64"/>
      <c r="G55" s="244"/>
      <c r="I55" s="7"/>
      <c r="J55" s="23"/>
      <c r="K55" s="23"/>
      <c r="L55" s="23"/>
      <c r="M55" s="23"/>
      <c r="N55" s="23"/>
      <c r="O55" s="23"/>
      <c r="P55" s="7"/>
      <c r="R55" s="257"/>
      <c r="S55" s="258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verticalDpi="18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T21"/>
  <sheetViews>
    <sheetView workbookViewId="0">
      <selection activeCell="F23" sqref="F23"/>
    </sheetView>
  </sheetViews>
  <sheetFormatPr defaultColWidth="9.109375" defaultRowHeight="13.2"/>
  <cols>
    <col min="1" max="1" width="5" style="58" customWidth="1"/>
    <col min="2" max="2" width="6.44140625" style="58" customWidth="1"/>
    <col min="3" max="3" width="5" style="58" customWidth="1"/>
    <col min="4" max="4" width="15.5546875" style="58" customWidth="1"/>
    <col min="5" max="5" width="14.6640625" style="58" customWidth="1"/>
    <col min="6" max="6" width="11.6640625" style="58" customWidth="1"/>
    <col min="7" max="7" width="15" style="58" customWidth="1"/>
    <col min="8" max="8" width="7.6640625" style="58" hidden="1" customWidth="1"/>
    <col min="9" max="9" width="9.33203125" style="58" hidden="1" customWidth="1"/>
    <col min="10" max="10" width="9.109375" style="58" hidden="1" customWidth="1"/>
    <col min="11" max="11" width="13" style="58" customWidth="1"/>
    <col min="12" max="12" width="8.5546875" style="58" customWidth="1"/>
    <col min="13" max="13" width="26.6640625" style="58" hidden="1" customWidth="1"/>
    <col min="14" max="15" width="6" style="61" customWidth="1"/>
    <col min="16" max="17" width="2" style="21" customWidth="1"/>
    <col min="18" max="16384" width="9.109375" style="58"/>
  </cols>
  <sheetData>
    <row r="1" spans="1:20" s="5" customFormat="1" ht="18.75" customHeight="1">
      <c r="A1" s="1" t="s">
        <v>0</v>
      </c>
      <c r="B1" s="2"/>
      <c r="C1" s="3"/>
      <c r="D1" s="4"/>
      <c r="F1" s="60"/>
      <c r="K1" s="8"/>
      <c r="L1" s="8"/>
      <c r="M1" s="8"/>
      <c r="N1" s="61"/>
      <c r="O1" s="61"/>
      <c r="R1" s="7"/>
      <c r="T1" s="9"/>
    </row>
    <row r="2" spans="1:20" s="13" customFormat="1" ht="22.95" customHeight="1">
      <c r="A2" s="10" t="s">
        <v>1</v>
      </c>
      <c r="B2" s="2"/>
      <c r="C2" s="11"/>
      <c r="D2" s="12"/>
      <c r="F2" s="62"/>
      <c r="K2" s="16"/>
      <c r="L2" s="16"/>
      <c r="M2" s="17"/>
      <c r="N2" s="63"/>
      <c r="O2" s="63"/>
      <c r="R2" s="15"/>
      <c r="T2" s="18"/>
    </row>
    <row r="3" spans="1:20" s="21" customFormat="1" ht="15" customHeight="1">
      <c r="A3" s="19"/>
      <c r="B3" s="19"/>
      <c r="C3" s="19"/>
      <c r="D3" s="20"/>
      <c r="F3" s="64"/>
      <c r="K3" s="23"/>
      <c r="L3" s="23"/>
      <c r="M3" s="24"/>
      <c r="N3" s="61"/>
      <c r="O3" s="61"/>
      <c r="R3" s="7"/>
      <c r="T3" s="9"/>
    </row>
    <row r="4" spans="1:20" s="21" customFormat="1" ht="15.75" customHeight="1">
      <c r="A4" s="25"/>
      <c r="B4" s="25"/>
      <c r="C4" s="25"/>
      <c r="D4" s="26" t="s">
        <v>88</v>
      </c>
      <c r="F4" s="65"/>
      <c r="K4" s="23"/>
      <c r="L4" s="23"/>
      <c r="M4" s="23"/>
      <c r="N4" s="61"/>
      <c r="O4" s="61"/>
      <c r="R4" s="7"/>
      <c r="S4" s="28"/>
      <c r="T4" s="9"/>
    </row>
    <row r="5" spans="1:20" s="30" customFormat="1" ht="10.199999999999999" customHeight="1">
      <c r="A5" s="29"/>
      <c r="B5" s="29"/>
      <c r="C5" s="29"/>
      <c r="D5" s="29"/>
      <c r="N5" s="61"/>
      <c r="O5" s="61"/>
      <c r="P5" s="21"/>
      <c r="Q5" s="21"/>
    </row>
    <row r="6" spans="1:20" s="96" customFormat="1" ht="15.6" customHeight="1" thickBot="1">
      <c r="E6" s="58"/>
      <c r="G6" s="32" t="s">
        <v>3</v>
      </c>
      <c r="J6" s="97"/>
      <c r="N6" s="61"/>
      <c r="O6" s="61"/>
      <c r="P6" s="21"/>
      <c r="Q6" s="21"/>
    </row>
    <row r="7" spans="1:20" s="98" customFormat="1" ht="16.5" customHeight="1">
      <c r="A7" s="33" t="s">
        <v>4</v>
      </c>
      <c r="B7" s="34" t="s">
        <v>5</v>
      </c>
      <c r="C7" s="35" t="s">
        <v>6</v>
      </c>
      <c r="D7" s="36" t="s">
        <v>7</v>
      </c>
      <c r="E7" s="37" t="s">
        <v>8</v>
      </c>
      <c r="F7" s="34" t="s">
        <v>9</v>
      </c>
      <c r="G7" s="38" t="s">
        <v>10</v>
      </c>
      <c r="H7" s="38" t="s">
        <v>11</v>
      </c>
      <c r="I7" s="38" t="s">
        <v>12</v>
      </c>
      <c r="J7" s="39" t="s">
        <v>13</v>
      </c>
      <c r="K7" s="39" t="s">
        <v>14</v>
      </c>
      <c r="L7" s="104" t="s">
        <v>15</v>
      </c>
      <c r="M7" s="40" t="s">
        <v>16</v>
      </c>
      <c r="N7" s="81"/>
      <c r="O7" s="81"/>
      <c r="P7" s="81"/>
      <c r="Q7" s="81"/>
    </row>
    <row r="8" spans="1:20" ht="15" customHeight="1">
      <c r="A8" s="293">
        <v>1</v>
      </c>
      <c r="B8" s="42">
        <v>1</v>
      </c>
      <c r="C8" s="43" t="s">
        <v>100</v>
      </c>
      <c r="D8" s="44" t="s">
        <v>101</v>
      </c>
      <c r="E8" s="45" t="s">
        <v>102</v>
      </c>
      <c r="F8" s="99">
        <v>33576</v>
      </c>
      <c r="G8" s="299" t="s">
        <v>103</v>
      </c>
      <c r="H8" s="100"/>
      <c r="I8" s="100"/>
      <c r="J8" s="299"/>
      <c r="K8" s="301" t="s">
        <v>122</v>
      </c>
      <c r="L8" s="290" t="s">
        <v>21</v>
      </c>
      <c r="M8" s="101"/>
      <c r="N8" s="7"/>
      <c r="O8" s="7"/>
    </row>
    <row r="9" spans="1:20" s="21" customFormat="1" ht="15" customHeight="1">
      <c r="A9" s="294"/>
      <c r="B9" s="42">
        <v>2</v>
      </c>
      <c r="C9" s="43" t="s">
        <v>100</v>
      </c>
      <c r="D9" s="44" t="s">
        <v>104</v>
      </c>
      <c r="E9" s="45" t="s">
        <v>105</v>
      </c>
      <c r="F9" s="99">
        <v>32447</v>
      </c>
      <c r="G9" s="300" t="s">
        <v>103</v>
      </c>
      <c r="H9" s="100"/>
      <c r="I9" s="100"/>
      <c r="J9" s="300"/>
      <c r="K9" s="302"/>
      <c r="L9" s="291"/>
      <c r="M9" s="102"/>
      <c r="N9" s="7"/>
      <c r="O9" s="7"/>
      <c r="R9" s="58"/>
      <c r="S9" s="58"/>
      <c r="T9" s="58"/>
    </row>
    <row r="10" spans="1:20" s="21" customFormat="1" ht="15" customHeight="1">
      <c r="A10" s="294"/>
      <c r="B10" s="42">
        <v>3</v>
      </c>
      <c r="C10" s="43" t="s">
        <v>100</v>
      </c>
      <c r="D10" s="44" t="s">
        <v>106</v>
      </c>
      <c r="E10" s="45" t="s">
        <v>107</v>
      </c>
      <c r="F10" s="99">
        <v>34974</v>
      </c>
      <c r="G10" s="300"/>
      <c r="H10" s="100"/>
      <c r="I10" s="100"/>
      <c r="J10" s="300"/>
      <c r="K10" s="302"/>
      <c r="L10" s="291"/>
      <c r="M10" s="102"/>
      <c r="N10" s="7"/>
      <c r="O10" s="7"/>
      <c r="R10" s="58"/>
      <c r="S10" s="58"/>
      <c r="T10" s="58"/>
    </row>
    <row r="11" spans="1:20" s="21" customFormat="1" ht="15" customHeight="1">
      <c r="A11" s="294"/>
      <c r="B11" s="42">
        <v>4</v>
      </c>
      <c r="C11" s="43" t="s">
        <v>100</v>
      </c>
      <c r="D11" s="44" t="s">
        <v>108</v>
      </c>
      <c r="E11" s="45" t="s">
        <v>109</v>
      </c>
      <c r="F11" s="99">
        <v>32191</v>
      </c>
      <c r="G11" s="300" t="s">
        <v>103</v>
      </c>
      <c r="H11" s="100"/>
      <c r="I11" s="100"/>
      <c r="J11" s="300"/>
      <c r="K11" s="302"/>
      <c r="L11" s="291"/>
      <c r="M11" s="102"/>
      <c r="N11" s="7"/>
      <c r="O11" s="7"/>
      <c r="R11" s="58"/>
      <c r="S11" s="58"/>
      <c r="T11" s="58"/>
    </row>
    <row r="12" spans="1:20" s="21" customFormat="1" ht="15" customHeight="1">
      <c r="A12" s="293">
        <v>2</v>
      </c>
      <c r="B12" s="42">
        <v>1</v>
      </c>
      <c r="C12" s="43" t="s">
        <v>113</v>
      </c>
      <c r="D12" s="44" t="s">
        <v>114</v>
      </c>
      <c r="E12" s="45" t="s">
        <v>115</v>
      </c>
      <c r="F12" s="99">
        <v>36877</v>
      </c>
      <c r="G12" s="299" t="s">
        <v>116</v>
      </c>
      <c r="H12" s="100"/>
      <c r="I12" s="100"/>
      <c r="J12" s="299"/>
      <c r="K12" s="301" t="s">
        <v>124</v>
      </c>
      <c r="L12" s="290" t="s">
        <v>125</v>
      </c>
      <c r="M12" s="101"/>
      <c r="N12" s="7"/>
      <c r="O12" s="7"/>
      <c r="R12" s="58"/>
      <c r="S12" s="58"/>
      <c r="T12" s="58"/>
    </row>
    <row r="13" spans="1:20" s="21" customFormat="1" ht="15" customHeight="1">
      <c r="A13" s="294"/>
      <c r="B13" s="42">
        <v>2</v>
      </c>
      <c r="C13" s="43" t="s">
        <v>113</v>
      </c>
      <c r="D13" s="44" t="s">
        <v>94</v>
      </c>
      <c r="E13" s="45" t="s">
        <v>117</v>
      </c>
      <c r="F13" s="99">
        <v>34638</v>
      </c>
      <c r="G13" s="300" t="s">
        <v>116</v>
      </c>
      <c r="H13" s="100"/>
      <c r="I13" s="100"/>
      <c r="J13" s="300"/>
      <c r="K13" s="302"/>
      <c r="L13" s="291"/>
      <c r="M13" s="102"/>
      <c r="N13" s="7"/>
      <c r="O13" s="7"/>
      <c r="R13" s="58"/>
      <c r="S13" s="58"/>
      <c r="T13" s="58"/>
    </row>
    <row r="14" spans="1:20" s="21" customFormat="1" ht="15" customHeight="1">
      <c r="A14" s="294"/>
      <c r="B14" s="42">
        <v>3</v>
      </c>
      <c r="C14" s="43" t="s">
        <v>113</v>
      </c>
      <c r="D14" s="44" t="s">
        <v>118</v>
      </c>
      <c r="E14" s="45" t="s">
        <v>119</v>
      </c>
      <c r="F14" s="99">
        <v>35413</v>
      </c>
      <c r="G14" s="300" t="s">
        <v>116</v>
      </c>
      <c r="H14" s="100"/>
      <c r="I14" s="100"/>
      <c r="J14" s="300"/>
      <c r="K14" s="302"/>
      <c r="L14" s="291"/>
      <c r="M14" s="102"/>
      <c r="N14" s="7"/>
      <c r="O14" s="7"/>
      <c r="R14" s="58"/>
      <c r="S14" s="58"/>
      <c r="T14" s="58"/>
    </row>
    <row r="15" spans="1:20" s="21" customFormat="1" ht="15" customHeight="1">
      <c r="A15" s="295"/>
      <c r="B15" s="42">
        <v>4</v>
      </c>
      <c r="C15" s="43" t="s">
        <v>113</v>
      </c>
      <c r="D15" s="44" t="s">
        <v>120</v>
      </c>
      <c r="E15" s="45" t="s">
        <v>121</v>
      </c>
      <c r="F15" s="99">
        <v>32449</v>
      </c>
      <c r="G15" s="303" t="s">
        <v>116</v>
      </c>
      <c r="H15" s="100"/>
      <c r="I15" s="100"/>
      <c r="J15" s="303"/>
      <c r="K15" s="304"/>
      <c r="L15" s="292"/>
      <c r="M15" s="103"/>
      <c r="N15" s="7"/>
      <c r="O15" s="7"/>
      <c r="R15" s="58"/>
      <c r="S15" s="58"/>
      <c r="T15" s="58"/>
    </row>
    <row r="16" spans="1:20" ht="15" customHeight="1">
      <c r="A16" s="293">
        <v>3</v>
      </c>
      <c r="B16" s="42">
        <v>1</v>
      </c>
      <c r="C16" s="43" t="s">
        <v>90</v>
      </c>
      <c r="D16" s="44" t="s">
        <v>91</v>
      </c>
      <c r="E16" s="45" t="s">
        <v>92</v>
      </c>
      <c r="F16" s="99">
        <v>36853</v>
      </c>
      <c r="G16" s="299" t="s">
        <v>93</v>
      </c>
      <c r="H16" s="100"/>
      <c r="I16" s="100"/>
      <c r="J16" s="299"/>
      <c r="K16" s="301" t="s">
        <v>123</v>
      </c>
      <c r="L16" s="290" t="s">
        <v>126</v>
      </c>
      <c r="M16" s="101"/>
      <c r="N16" s="7"/>
      <c r="O16" s="7"/>
    </row>
    <row r="17" spans="1:20" ht="15" customHeight="1">
      <c r="A17" s="294"/>
      <c r="B17" s="42">
        <v>2</v>
      </c>
      <c r="C17" s="43" t="s">
        <v>90</v>
      </c>
      <c r="D17" s="44" t="s">
        <v>94</v>
      </c>
      <c r="E17" s="45" t="s">
        <v>95</v>
      </c>
      <c r="F17" s="99">
        <v>36201</v>
      </c>
      <c r="G17" s="300" t="s">
        <v>93</v>
      </c>
      <c r="H17" s="100"/>
      <c r="I17" s="100"/>
      <c r="J17" s="300"/>
      <c r="K17" s="302"/>
      <c r="L17" s="291"/>
      <c r="M17" s="102"/>
      <c r="N17" s="7"/>
      <c r="O17" s="7"/>
    </row>
    <row r="18" spans="1:20" ht="15" customHeight="1">
      <c r="A18" s="294"/>
      <c r="B18" s="42">
        <v>3</v>
      </c>
      <c r="C18" s="43" t="s">
        <v>90</v>
      </c>
      <c r="D18" s="44" t="s">
        <v>96</v>
      </c>
      <c r="E18" s="45" t="s">
        <v>97</v>
      </c>
      <c r="F18" s="99">
        <v>36275</v>
      </c>
      <c r="G18" s="300" t="s">
        <v>93</v>
      </c>
      <c r="H18" s="100"/>
      <c r="I18" s="100"/>
      <c r="J18" s="300"/>
      <c r="K18" s="302"/>
      <c r="L18" s="291"/>
      <c r="M18" s="102"/>
      <c r="N18" s="7"/>
      <c r="O18" s="7"/>
    </row>
    <row r="19" spans="1:20" ht="15" customHeight="1">
      <c r="A19" s="295"/>
      <c r="B19" s="42">
        <v>4</v>
      </c>
      <c r="C19" s="43" t="s">
        <v>90</v>
      </c>
      <c r="D19" s="44" t="s">
        <v>98</v>
      </c>
      <c r="E19" s="45" t="s">
        <v>99</v>
      </c>
      <c r="F19" s="99">
        <v>36288</v>
      </c>
      <c r="G19" s="303" t="s">
        <v>93</v>
      </c>
      <c r="H19" s="100"/>
      <c r="I19" s="100"/>
      <c r="J19" s="303"/>
      <c r="K19" s="304"/>
      <c r="L19" s="292"/>
      <c r="M19" s="103"/>
      <c r="N19" s="7"/>
      <c r="O19" s="7"/>
    </row>
    <row r="20" spans="1:20" s="21" customForma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7"/>
      <c r="O20" s="7"/>
      <c r="R20" s="58"/>
      <c r="S20" s="58"/>
      <c r="T20" s="58"/>
    </row>
    <row r="21" spans="1:20" s="21" customForma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7"/>
      <c r="O21" s="7"/>
      <c r="R21" s="58"/>
      <c r="S21" s="58"/>
      <c r="T21" s="58"/>
    </row>
  </sheetData>
  <mergeCells count="15">
    <mergeCell ref="A16:A19"/>
    <mergeCell ref="G16:G19"/>
    <mergeCell ref="J16:J19"/>
    <mergeCell ref="K16:K19"/>
    <mergeCell ref="L16:L19"/>
    <mergeCell ref="A12:A15"/>
    <mergeCell ref="G12:G15"/>
    <mergeCell ref="J12:J15"/>
    <mergeCell ref="K12:K15"/>
    <mergeCell ref="L12:L15"/>
    <mergeCell ref="A8:A11"/>
    <mergeCell ref="G8:G11"/>
    <mergeCell ref="J8:J11"/>
    <mergeCell ref="K8:K11"/>
    <mergeCell ref="L8:L11"/>
  </mergeCells>
  <printOptions horizontalCentered="1"/>
  <pageMargins left="0.39370078740157483" right="0.39370078740157483" top="0.78740157480314965" bottom="0.39370078740157483" header="0.39370078740157483" footer="0.39370078740157483"/>
  <pageSetup paperSize="9" orientation="landscape" horizontalDpi="4294967294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A1:R17"/>
  <sheetViews>
    <sheetView zoomScaleNormal="100" workbookViewId="0">
      <selection activeCell="F22" sqref="F22"/>
    </sheetView>
  </sheetViews>
  <sheetFormatPr defaultColWidth="9.109375" defaultRowHeight="13.2"/>
  <cols>
    <col min="1" max="1" width="5.109375" style="25" customWidth="1"/>
    <col min="2" max="2" width="5" style="25" customWidth="1"/>
    <col min="3" max="3" width="9.44140625" style="20" customWidth="1"/>
    <col min="4" max="4" width="11.6640625" style="21" customWidth="1"/>
    <col min="5" max="5" width="9.33203125" style="64" customWidth="1"/>
    <col min="6" max="6" width="10.88671875" style="21" bestFit="1" customWidth="1"/>
    <col min="7" max="7" width="8.33203125" style="21" customWidth="1"/>
    <col min="8" max="8" width="7.5546875" style="21" bestFit="1" customWidth="1"/>
    <col min="9" max="9" width="5.44140625" style="7" customWidth="1"/>
    <col min="10" max="10" width="9.109375" style="23" customWidth="1"/>
    <col min="11" max="11" width="5" style="23" customWidth="1"/>
    <col min="12" max="12" width="4.6640625" style="23" customWidth="1"/>
    <col min="13" max="13" width="4.44140625" style="7" customWidth="1"/>
    <col min="14" max="14" width="24.5546875" style="21" customWidth="1"/>
    <col min="15" max="16" width="6" style="61" customWidth="1"/>
    <col min="17" max="20" width="2" style="21" customWidth="1"/>
    <col min="21" max="16384" width="9.109375" style="21"/>
  </cols>
  <sheetData>
    <row r="1" spans="1:18" s="5" customFormat="1" ht="18.75" customHeight="1">
      <c r="A1" s="1" t="s">
        <v>0</v>
      </c>
      <c r="B1" s="3"/>
      <c r="C1" s="4"/>
      <c r="E1" s="60"/>
      <c r="I1" s="7"/>
      <c r="J1" s="8"/>
      <c r="K1" s="8"/>
      <c r="L1" s="8"/>
      <c r="M1" s="7"/>
      <c r="O1" s="61"/>
      <c r="P1" s="61"/>
    </row>
    <row r="2" spans="1:18" s="13" customFormat="1" ht="22.95" customHeight="1">
      <c r="A2" s="10" t="s">
        <v>1</v>
      </c>
      <c r="B2" s="11"/>
      <c r="C2" s="12"/>
      <c r="E2" s="62"/>
      <c r="I2" s="15"/>
      <c r="J2" s="16"/>
      <c r="K2" s="16"/>
      <c r="L2" s="16"/>
      <c r="M2" s="15"/>
      <c r="N2" s="17"/>
      <c r="O2" s="63"/>
      <c r="P2" s="63"/>
    </row>
    <row r="3" spans="1:18" ht="15" customHeight="1">
      <c r="A3" s="19"/>
      <c r="B3" s="19"/>
      <c r="N3" s="24"/>
    </row>
    <row r="4" spans="1:18" ht="15.75" customHeight="1">
      <c r="C4" s="26" t="s">
        <v>63</v>
      </c>
      <c r="E4" s="65"/>
      <c r="N4" s="28"/>
    </row>
    <row r="5" spans="1:18" ht="3.75" customHeight="1"/>
    <row r="6" spans="1:18" ht="13.8" thickBot="1">
      <c r="B6" s="66"/>
      <c r="C6" s="67"/>
      <c r="D6" s="68"/>
      <c r="E6" s="69" t="s">
        <v>3</v>
      </c>
      <c r="F6" s="70"/>
      <c r="G6" s="71"/>
    </row>
    <row r="7" spans="1:18" s="83" customFormat="1" ht="13.8" thickBot="1">
      <c r="A7" s="72" t="s">
        <v>4</v>
      </c>
      <c r="B7" s="73" t="s">
        <v>6</v>
      </c>
      <c r="C7" s="74" t="s">
        <v>64</v>
      </c>
      <c r="D7" s="75" t="s">
        <v>65</v>
      </c>
      <c r="E7" s="76" t="s">
        <v>9</v>
      </c>
      <c r="F7" s="77" t="s">
        <v>66</v>
      </c>
      <c r="G7" s="77" t="s">
        <v>11</v>
      </c>
      <c r="H7" s="77" t="s">
        <v>12</v>
      </c>
      <c r="I7" s="76" t="s">
        <v>13</v>
      </c>
      <c r="J7" s="78" t="s">
        <v>14</v>
      </c>
      <c r="K7" s="77" t="s">
        <v>67</v>
      </c>
      <c r="L7" s="77" t="s">
        <v>68</v>
      </c>
      <c r="M7" s="79" t="s">
        <v>15</v>
      </c>
      <c r="N7" s="80" t="s">
        <v>16</v>
      </c>
      <c r="O7" s="81"/>
      <c r="P7" s="81"/>
      <c r="Q7" s="82"/>
      <c r="R7" s="82"/>
    </row>
    <row r="8" spans="1:18" ht="15" customHeight="1">
      <c r="A8" s="84">
        <v>1</v>
      </c>
      <c r="B8" s="85" t="s">
        <v>69</v>
      </c>
      <c r="C8" s="86" t="s">
        <v>70</v>
      </c>
      <c r="D8" s="87" t="s">
        <v>71</v>
      </c>
      <c r="E8" s="88" t="s">
        <v>72</v>
      </c>
      <c r="F8" s="89" t="s">
        <v>73</v>
      </c>
      <c r="G8" s="89" t="s">
        <v>74</v>
      </c>
      <c r="H8" s="89" t="s">
        <v>35</v>
      </c>
      <c r="I8" s="90">
        <f>IF(ISBLANK(J8),"",TRUNC(7.66*((J8)-25.8)^2))</f>
        <v>1023</v>
      </c>
      <c r="J8" s="91">
        <v>14.24</v>
      </c>
      <c r="K8" s="92">
        <v>1</v>
      </c>
      <c r="L8" s="93">
        <v>0.16200000000000001</v>
      </c>
      <c r="M8" s="94" t="str">
        <f>IF(ISBLANK(J8),"",IF(J8&gt;19,"",IF(J8&lt;=13.62,"TSM",IF(J8&lt;=14.35,"SM",IF(J8&lt;=15.15,"KSM",IF(J8&lt;=16,"I A",IF(J8&lt;=17.3,"II A",IF(J8&lt;=19,"III A"))))))))</f>
        <v>SM</v>
      </c>
      <c r="N8" s="89" t="s">
        <v>75</v>
      </c>
      <c r="O8" s="7"/>
      <c r="P8" s="7"/>
    </row>
    <row r="9" spans="1:18" ht="15" customHeight="1">
      <c r="A9" s="84">
        <v>2</v>
      </c>
      <c r="B9" s="85" t="s">
        <v>76</v>
      </c>
      <c r="C9" s="86" t="s">
        <v>58</v>
      </c>
      <c r="D9" s="87" t="s">
        <v>77</v>
      </c>
      <c r="E9" s="95">
        <v>34972</v>
      </c>
      <c r="F9" s="89" t="s">
        <v>78</v>
      </c>
      <c r="G9" s="89" t="s">
        <v>79</v>
      </c>
      <c r="H9" s="89" t="s">
        <v>35</v>
      </c>
      <c r="I9" s="90">
        <f>IF(ISBLANK(J9),"",TRUNC(7.66*((J9)-25.8)^2))</f>
        <v>1006</v>
      </c>
      <c r="J9" s="91">
        <v>14.34</v>
      </c>
      <c r="K9" s="92">
        <v>1</v>
      </c>
      <c r="L9" s="93">
        <v>0.14399999999999999</v>
      </c>
      <c r="M9" s="94" t="str">
        <f>IF(ISBLANK(J9),"",IF(J9&gt;19,"",IF(J9&lt;=13.62,"TSM",IF(J9&lt;=14.35,"SM",IF(J9&lt;=15.15,"KSM",IF(J9&lt;=16,"I A",IF(J9&lt;=17.3,"II A",IF(J9&lt;=19,"III A"))))))))</f>
        <v>SM</v>
      </c>
      <c r="N9" s="89" t="s">
        <v>80</v>
      </c>
      <c r="O9" s="7"/>
      <c r="P9" s="7"/>
    </row>
    <row r="10" spans="1:18" ht="15" customHeight="1">
      <c r="A10" s="84">
        <v>3</v>
      </c>
      <c r="B10" s="85" t="s">
        <v>81</v>
      </c>
      <c r="C10" s="86" t="s">
        <v>82</v>
      </c>
      <c r="D10" s="87" t="s">
        <v>83</v>
      </c>
      <c r="E10" s="88" t="s">
        <v>84</v>
      </c>
      <c r="F10" s="89" t="s">
        <v>85</v>
      </c>
      <c r="G10" s="89" t="s">
        <v>86</v>
      </c>
      <c r="H10" s="89"/>
      <c r="I10" s="90">
        <f t="shared" ref="I10" si="0">IF(ISBLANK(J10),"",TRUNC(7.66*((J10)-25.8)^2))</f>
        <v>971</v>
      </c>
      <c r="J10" s="91">
        <v>14.54</v>
      </c>
      <c r="K10" s="92">
        <v>1</v>
      </c>
      <c r="L10" s="93">
        <v>0.19</v>
      </c>
      <c r="M10" s="94" t="str">
        <f t="shared" ref="M10" si="1">IF(ISBLANK(J10),"",IF(J10&gt;19,"",IF(J10&lt;=13.62,"TSM",IF(J10&lt;=14.35,"SM",IF(J10&lt;=15.15,"KSM",IF(J10&lt;=16,"I A",IF(J10&lt;=17.3,"II A",IF(J10&lt;=19,"III A"))))))))</f>
        <v>KSM</v>
      </c>
      <c r="N10" s="89" t="s">
        <v>87</v>
      </c>
      <c r="O10" s="7"/>
      <c r="P10" s="7"/>
    </row>
    <row r="11" spans="1:18">
      <c r="O11" s="7"/>
      <c r="P11" s="7"/>
    </row>
    <row r="12" spans="1:18">
      <c r="O12" s="7"/>
      <c r="P12" s="7"/>
    </row>
    <row r="13" spans="1:18">
      <c r="O13" s="7"/>
      <c r="P13" s="7"/>
    </row>
    <row r="14" spans="1:18">
      <c r="O14" s="7"/>
      <c r="P14" s="7"/>
    </row>
    <row r="15" spans="1:18">
      <c r="O15" s="7"/>
    </row>
    <row r="16" spans="1:18">
      <c r="O16" s="7"/>
      <c r="P16" s="7"/>
    </row>
    <row r="17" spans="15:16">
      <c r="O17" s="7"/>
      <c r="P17" s="7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horizontalDpi="180" verticalDpi="18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V10"/>
  <sheetViews>
    <sheetView workbookViewId="0">
      <selection activeCell="F24" sqref="F24"/>
    </sheetView>
  </sheetViews>
  <sheetFormatPr defaultColWidth="9.109375" defaultRowHeight="13.2"/>
  <cols>
    <col min="1" max="1" width="4.5546875" style="121" customWidth="1"/>
    <col min="2" max="2" width="4" style="121" customWidth="1"/>
    <col min="3" max="4" width="11.33203125" style="123" customWidth="1"/>
    <col min="5" max="5" width="8.88671875" style="123" customWidth="1"/>
    <col min="6" max="6" width="10.44140625" style="123" customWidth="1"/>
    <col min="7" max="7" width="7.6640625" style="123" customWidth="1"/>
    <col min="8" max="8" width="7" style="123" customWidth="1"/>
    <col min="9" max="9" width="5.33203125" style="123" customWidth="1"/>
    <col min="10" max="11" width="4.5546875" style="121" customWidth="1"/>
    <col min="12" max="18" width="5.44140625" style="121" customWidth="1"/>
    <col min="19" max="19" width="4.88671875" style="123" customWidth="1"/>
    <col min="20" max="20" width="4.5546875" style="123" customWidth="1"/>
    <col min="21" max="21" width="17.33203125" style="149" customWidth="1"/>
    <col min="22" max="22" width="3" style="117" customWidth="1"/>
    <col min="23" max="16384" width="9.109375" style="123"/>
  </cols>
  <sheetData>
    <row r="1" spans="1:22" s="114" customFormat="1" ht="21">
      <c r="A1" s="1" t="s">
        <v>0</v>
      </c>
      <c r="B1" s="113"/>
      <c r="E1" s="115"/>
      <c r="F1" s="115"/>
      <c r="G1" s="115"/>
      <c r="H1" s="115"/>
      <c r="U1" s="116"/>
      <c r="V1" s="117"/>
    </row>
    <row r="2" spans="1:22" s="114" customFormat="1" ht="17.399999999999999">
      <c r="A2" s="10" t="s">
        <v>1</v>
      </c>
      <c r="B2" s="118"/>
      <c r="E2" s="115"/>
      <c r="F2" s="115"/>
      <c r="G2" s="115"/>
      <c r="H2" s="115"/>
      <c r="U2" s="17"/>
      <c r="V2" s="119"/>
    </row>
    <row r="3" spans="1:22" s="114" customFormat="1" ht="15" customHeight="1">
      <c r="A3" s="120"/>
      <c r="B3" s="120"/>
      <c r="E3" s="115"/>
      <c r="F3" s="115"/>
      <c r="G3" s="115"/>
      <c r="H3" s="115"/>
      <c r="U3" s="24"/>
      <c r="V3" s="117"/>
    </row>
    <row r="4" spans="1:22" ht="17.399999999999999">
      <c r="C4" s="122" t="s">
        <v>258</v>
      </c>
      <c r="J4" s="124"/>
      <c r="K4" s="124"/>
      <c r="L4" s="124"/>
      <c r="M4" s="124"/>
      <c r="N4" s="124"/>
      <c r="O4" s="124"/>
      <c r="P4" s="124"/>
      <c r="Q4" s="124"/>
      <c r="R4" s="124"/>
      <c r="U4" s="125"/>
    </row>
    <row r="5" spans="1:22" ht="3.6" customHeight="1">
      <c r="C5" s="122"/>
      <c r="J5" s="124"/>
      <c r="K5" s="124"/>
      <c r="L5" s="124"/>
      <c r="M5" s="124"/>
      <c r="N5" s="124"/>
      <c r="O5" s="124"/>
      <c r="P5" s="124"/>
      <c r="Q5" s="124"/>
      <c r="R5" s="124"/>
      <c r="U5" s="125"/>
    </row>
    <row r="6" spans="1:22" s="128" customFormat="1" ht="10.199999999999999" thickBot="1">
      <c r="A6" s="126"/>
      <c r="B6" s="126"/>
      <c r="C6" s="127"/>
      <c r="J6" s="126"/>
      <c r="K6" s="126"/>
      <c r="L6" s="126"/>
      <c r="M6" s="126"/>
      <c r="N6" s="126"/>
      <c r="O6" s="126"/>
      <c r="P6" s="126"/>
      <c r="Q6" s="126"/>
      <c r="R6" s="126"/>
      <c r="V6" s="117"/>
    </row>
    <row r="7" spans="1:22" s="138" customFormat="1" ht="21" customHeight="1" thickBot="1">
      <c r="A7" s="129" t="s">
        <v>259</v>
      </c>
      <c r="B7" s="130" t="s">
        <v>6</v>
      </c>
      <c r="C7" s="131" t="s">
        <v>64</v>
      </c>
      <c r="D7" s="132" t="s">
        <v>65</v>
      </c>
      <c r="E7" s="133" t="s">
        <v>9</v>
      </c>
      <c r="F7" s="133" t="s">
        <v>66</v>
      </c>
      <c r="G7" s="134" t="s">
        <v>11</v>
      </c>
      <c r="H7" s="133" t="s">
        <v>12</v>
      </c>
      <c r="I7" s="133" t="s">
        <v>13</v>
      </c>
      <c r="J7" s="135">
        <v>1.5</v>
      </c>
      <c r="K7" s="135">
        <v>1.55</v>
      </c>
      <c r="L7" s="135">
        <v>1.6</v>
      </c>
      <c r="M7" s="135">
        <v>1.65</v>
      </c>
      <c r="N7" s="135">
        <v>1.7</v>
      </c>
      <c r="O7" s="135">
        <v>1.75</v>
      </c>
      <c r="P7" s="135">
        <v>1.8</v>
      </c>
      <c r="Q7" s="135">
        <v>1.85</v>
      </c>
      <c r="R7" s="135">
        <v>1.9</v>
      </c>
      <c r="S7" s="133" t="s">
        <v>260</v>
      </c>
      <c r="T7" s="133" t="s">
        <v>15</v>
      </c>
      <c r="U7" s="136" t="s">
        <v>16</v>
      </c>
      <c r="V7" s="137"/>
    </row>
    <row r="8" spans="1:22" ht="18" customHeight="1">
      <c r="A8" s="139">
        <v>1</v>
      </c>
      <c r="B8" s="140" t="s">
        <v>54</v>
      </c>
      <c r="C8" s="141" t="s">
        <v>261</v>
      </c>
      <c r="D8" s="142" t="s">
        <v>262</v>
      </c>
      <c r="E8" s="143" t="s">
        <v>263</v>
      </c>
      <c r="F8" s="144" t="s">
        <v>73</v>
      </c>
      <c r="G8" s="145" t="s">
        <v>74</v>
      </c>
      <c r="H8" s="144" t="s">
        <v>35</v>
      </c>
      <c r="I8" s="146">
        <f>IF(ISBLANK(S8),"",TRUNC(39.34*(S8+10.574)^2)-5000)</f>
        <v>1072</v>
      </c>
      <c r="J8" s="147"/>
      <c r="K8" s="147"/>
      <c r="L8" s="147"/>
      <c r="M8" s="147"/>
      <c r="N8" s="147"/>
      <c r="O8" s="147"/>
      <c r="P8" s="147" t="s">
        <v>264</v>
      </c>
      <c r="Q8" s="147" t="s">
        <v>265</v>
      </c>
      <c r="R8" s="147" t="s">
        <v>266</v>
      </c>
      <c r="S8" s="108">
        <v>1.85</v>
      </c>
      <c r="T8" s="147" t="str">
        <f>IF(ISBLANK(S8),"",IF(S8&lt;1.39,"",IF(S8&gt;=1.91,"TSM",IF(S8&gt;=1.83,"SM",IF(S8&gt;=1.75,"KSM",IF(S8&gt;=1.65,"I A",IF(S8&gt;=1.5,"II A",IF(S8&gt;=1.39,"III A"))))))))</f>
        <v>SM</v>
      </c>
      <c r="U8" s="148" t="s">
        <v>140</v>
      </c>
    </row>
    <row r="9" spans="1:22" ht="18" customHeight="1">
      <c r="A9" s="139">
        <v>2</v>
      </c>
      <c r="B9" s="140" t="s">
        <v>267</v>
      </c>
      <c r="C9" s="141" t="s">
        <v>268</v>
      </c>
      <c r="D9" s="142" t="s">
        <v>269</v>
      </c>
      <c r="E9" s="143" t="s">
        <v>270</v>
      </c>
      <c r="F9" s="144" t="s">
        <v>271</v>
      </c>
      <c r="G9" s="145" t="s">
        <v>74</v>
      </c>
      <c r="H9" s="144" t="s">
        <v>35</v>
      </c>
      <c r="I9" s="146">
        <f>IF(ISBLANK(S9),"",TRUNC(39.34*(S9+10.574)^2)-5000)</f>
        <v>974</v>
      </c>
      <c r="J9" s="147" t="s">
        <v>264</v>
      </c>
      <c r="K9" s="147" t="s">
        <v>264</v>
      </c>
      <c r="L9" s="147" t="s">
        <v>264</v>
      </c>
      <c r="M9" s="147" t="s">
        <v>264</v>
      </c>
      <c r="N9" s="147" t="s">
        <v>265</v>
      </c>
      <c r="O9" s="147" t="s">
        <v>264</v>
      </c>
      <c r="P9" s="147" t="s">
        <v>266</v>
      </c>
      <c r="Q9" s="147"/>
      <c r="R9" s="147"/>
      <c r="S9" s="108">
        <v>1.75</v>
      </c>
      <c r="T9" s="147" t="str">
        <f>IF(ISBLANK(S9),"",IF(S9&lt;1.39,"",IF(S9&gt;=1.91,"TSM",IF(S9&gt;=1.83,"SM",IF(S9&gt;=1.75,"KSM",IF(S9&gt;=1.65,"I A",IF(S9&gt;=1.5,"II A",IF(S9&gt;=1.39,"III A"))))))))</f>
        <v>KSM</v>
      </c>
      <c r="U9" s="148" t="s">
        <v>272</v>
      </c>
    </row>
    <row r="10" spans="1:22" ht="18" customHeight="1">
      <c r="A10" s="139">
        <v>3</v>
      </c>
      <c r="B10" s="140" t="s">
        <v>251</v>
      </c>
      <c r="C10" s="141" t="s">
        <v>252</v>
      </c>
      <c r="D10" s="142" t="s">
        <v>253</v>
      </c>
      <c r="E10" s="143" t="s">
        <v>254</v>
      </c>
      <c r="F10" s="144" t="s">
        <v>73</v>
      </c>
      <c r="G10" s="145"/>
      <c r="H10" s="144"/>
      <c r="I10" s="146">
        <f>IF(ISBLANK(S10),"",TRUNC(39.34*(S10+10.574)^2)-5000)</f>
        <v>782</v>
      </c>
      <c r="J10" s="147" t="s">
        <v>264</v>
      </c>
      <c r="K10" s="147" t="s">
        <v>264</v>
      </c>
      <c r="L10" s="147" t="s">
        <v>266</v>
      </c>
      <c r="M10" s="147"/>
      <c r="N10" s="147"/>
      <c r="O10" s="147"/>
      <c r="P10" s="147"/>
      <c r="Q10" s="147"/>
      <c r="R10" s="147"/>
      <c r="S10" s="108">
        <v>1.55</v>
      </c>
      <c r="T10" s="147" t="str">
        <f>IF(ISBLANK(S10),"",IF(S10&lt;1.39,"",IF(S10&gt;=1.91,"TSM",IF(S10&gt;=1.83,"SM",IF(S10&gt;=1.75,"KSM",IF(S10&gt;=1.65,"I A",IF(S10&gt;=1.5,"II A",IF(S10&gt;=1.39,"III A"))))))))</f>
        <v>II A</v>
      </c>
      <c r="U10" s="148" t="s">
        <v>255</v>
      </c>
    </row>
  </sheetData>
  <printOptions horizontalCentered="1"/>
  <pageMargins left="0.15" right="0.15" top="0.78740157480314998" bottom="0.59055118110236204" header="0.511811023622047" footer="0.39370078740157499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</sheetPr>
  <dimension ref="A1:X11"/>
  <sheetViews>
    <sheetView workbookViewId="0">
      <selection activeCell="F20" sqref="F20"/>
    </sheetView>
  </sheetViews>
  <sheetFormatPr defaultColWidth="9.109375" defaultRowHeight="13.2"/>
  <cols>
    <col min="1" max="1" width="4.33203125" style="121" customWidth="1"/>
    <col min="2" max="2" width="3.88671875" style="121" hidden="1" customWidth="1"/>
    <col min="3" max="3" width="8.33203125" style="123" customWidth="1"/>
    <col min="4" max="4" width="10.6640625" style="123" customWidth="1"/>
    <col min="5" max="5" width="9.109375" style="123" customWidth="1"/>
    <col min="6" max="6" width="11.109375" style="123" customWidth="1"/>
    <col min="7" max="7" width="5.33203125" style="123" customWidth="1"/>
    <col min="8" max="8" width="6.33203125" style="123" customWidth="1"/>
    <col min="9" max="9" width="5.33203125" style="123" customWidth="1"/>
    <col min="10" max="10" width="3.88671875" style="121" customWidth="1"/>
    <col min="11" max="11" width="4.33203125" style="121" customWidth="1"/>
    <col min="12" max="13" width="4.44140625" style="121" customWidth="1"/>
    <col min="14" max="14" width="5" style="121" customWidth="1"/>
    <col min="15" max="15" width="4" style="121" customWidth="1"/>
    <col min="16" max="16" width="4.44140625" style="121" customWidth="1"/>
    <col min="17" max="19" width="5" style="121" customWidth="1"/>
    <col min="20" max="20" width="4.5546875" style="121" customWidth="1"/>
    <col min="21" max="22" width="4.5546875" style="123" customWidth="1"/>
    <col min="23" max="23" width="22.109375" style="149" customWidth="1"/>
    <col min="24" max="24" width="3" style="117" customWidth="1"/>
    <col min="25" max="16384" width="9.109375" style="123"/>
  </cols>
  <sheetData>
    <row r="1" spans="1:24" s="114" customFormat="1" ht="21">
      <c r="A1" s="1" t="s">
        <v>0</v>
      </c>
      <c r="B1" s="113"/>
      <c r="E1" s="115"/>
      <c r="F1" s="115"/>
      <c r="G1" s="115"/>
      <c r="H1" s="115"/>
      <c r="W1" s="116"/>
      <c r="X1" s="117"/>
    </row>
    <row r="2" spans="1:24" s="114" customFormat="1" ht="17.399999999999999">
      <c r="A2" s="10" t="s">
        <v>1</v>
      </c>
      <c r="B2" s="118"/>
      <c r="E2" s="115"/>
      <c r="F2" s="115"/>
      <c r="G2" s="115"/>
      <c r="H2" s="115"/>
      <c r="W2" s="17"/>
      <c r="X2" s="119"/>
    </row>
    <row r="3" spans="1:24" s="114" customFormat="1" ht="15" customHeight="1">
      <c r="A3" s="120"/>
      <c r="B3" s="120"/>
      <c r="E3" s="115"/>
      <c r="F3" s="115"/>
      <c r="G3" s="115"/>
      <c r="H3" s="115"/>
      <c r="W3" s="24"/>
      <c r="X3" s="117"/>
    </row>
    <row r="4" spans="1:24" ht="17.399999999999999">
      <c r="C4" s="122" t="s">
        <v>320</v>
      </c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W4" s="125"/>
    </row>
    <row r="5" spans="1:24" ht="4.95" customHeight="1">
      <c r="C5" s="122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W5" s="125"/>
    </row>
    <row r="6" spans="1:24" s="128" customFormat="1" ht="10.199999999999999" thickBot="1">
      <c r="A6" s="126"/>
      <c r="B6" s="126"/>
      <c r="C6" s="127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X6" s="117"/>
    </row>
    <row r="7" spans="1:24" s="138" customFormat="1" ht="21" customHeight="1" thickBot="1">
      <c r="A7" s="129" t="s">
        <v>4</v>
      </c>
      <c r="B7" s="130" t="s">
        <v>6</v>
      </c>
      <c r="C7" s="131" t="s">
        <v>64</v>
      </c>
      <c r="D7" s="132" t="s">
        <v>65</v>
      </c>
      <c r="E7" s="133" t="s">
        <v>9</v>
      </c>
      <c r="F7" s="133" t="s">
        <v>66</v>
      </c>
      <c r="G7" s="77" t="s">
        <v>11</v>
      </c>
      <c r="H7" s="133" t="s">
        <v>12</v>
      </c>
      <c r="I7" s="133" t="s">
        <v>13</v>
      </c>
      <c r="J7" s="135">
        <v>1.8</v>
      </c>
      <c r="K7" s="135">
        <v>1.85</v>
      </c>
      <c r="L7" s="135">
        <v>1.9</v>
      </c>
      <c r="M7" s="135">
        <v>1.95</v>
      </c>
      <c r="N7" s="135">
        <v>2</v>
      </c>
      <c r="O7" s="135">
        <v>2.0499999999999998</v>
      </c>
      <c r="P7" s="135">
        <v>2.1</v>
      </c>
      <c r="Q7" s="135">
        <v>2.15</v>
      </c>
      <c r="R7" s="135">
        <v>2.2000000000000002</v>
      </c>
      <c r="S7" s="135">
        <v>2.2400000000000002</v>
      </c>
      <c r="T7" s="135">
        <v>2.2799999999999998</v>
      </c>
      <c r="U7" s="133" t="s">
        <v>260</v>
      </c>
      <c r="V7" s="133" t="s">
        <v>15</v>
      </c>
      <c r="W7" s="136" t="s">
        <v>16</v>
      </c>
      <c r="X7" s="137"/>
    </row>
    <row r="8" spans="1:24" ht="18" customHeight="1">
      <c r="A8" s="216">
        <v>1</v>
      </c>
      <c r="B8" s="217" t="s">
        <v>333</v>
      </c>
      <c r="C8" s="218" t="s">
        <v>334</v>
      </c>
      <c r="D8" s="219" t="s">
        <v>335</v>
      </c>
      <c r="E8" s="227" t="s">
        <v>336</v>
      </c>
      <c r="F8" s="221" t="s">
        <v>337</v>
      </c>
      <c r="G8" s="222" t="s">
        <v>79</v>
      </c>
      <c r="H8" s="221" t="s">
        <v>243</v>
      </c>
      <c r="I8" s="223">
        <f>IF(ISBLANK(U8),"",TRUNC(32.29*(U8+11.534)^2)-5000)</f>
        <v>1126</v>
      </c>
      <c r="J8" s="224"/>
      <c r="K8" s="224"/>
      <c r="L8" s="224"/>
      <c r="M8" s="224"/>
      <c r="N8" s="224"/>
      <c r="O8" s="224"/>
      <c r="P8" s="224" t="s">
        <v>264</v>
      </c>
      <c r="Q8" s="224" t="s">
        <v>264</v>
      </c>
      <c r="R8" s="224" t="s">
        <v>264</v>
      </c>
      <c r="S8" s="224" t="s">
        <v>592</v>
      </c>
      <c r="T8" s="224" t="s">
        <v>266</v>
      </c>
      <c r="U8" s="225">
        <v>2.2400000000000002</v>
      </c>
      <c r="V8" s="217" t="str">
        <f>IF(ISBLANK(U8),"",IF(U8&lt;1.6,"",IF(U8&gt;=2.28,"TSM",IF(U8&gt;=2.15,"SM",IF(U8&gt;=2.03,"KSM",IF(U8&gt;=1.9,"I A",IF(U8&gt;=1.75,"II A",IF(U8&gt;=1.6,"III A"))))))))</f>
        <v>SM</v>
      </c>
      <c r="W8" s="226" t="s">
        <v>338</v>
      </c>
      <c r="X8" s="119"/>
    </row>
    <row r="9" spans="1:24" ht="18" customHeight="1">
      <c r="A9" s="216">
        <v>2</v>
      </c>
      <c r="B9" s="217" t="s">
        <v>328</v>
      </c>
      <c r="C9" s="218" t="s">
        <v>37</v>
      </c>
      <c r="D9" s="219" t="s">
        <v>329</v>
      </c>
      <c r="E9" s="227" t="s">
        <v>330</v>
      </c>
      <c r="F9" s="221" t="s">
        <v>331</v>
      </c>
      <c r="G9" s="222" t="s">
        <v>74</v>
      </c>
      <c r="H9" s="221"/>
      <c r="I9" s="223">
        <f>IF(ISBLANK(U9),"",TRUNC(32.29*(U9+11.534)^2)-5000)</f>
        <v>1046</v>
      </c>
      <c r="J9" s="224"/>
      <c r="K9" s="224"/>
      <c r="L9" s="224" t="s">
        <v>264</v>
      </c>
      <c r="M9" s="224" t="s">
        <v>264</v>
      </c>
      <c r="N9" s="224" t="s">
        <v>264</v>
      </c>
      <c r="O9" s="224" t="s">
        <v>265</v>
      </c>
      <c r="P9" s="224" t="s">
        <v>265</v>
      </c>
      <c r="Q9" s="224" t="s">
        <v>592</v>
      </c>
      <c r="R9" s="224" t="s">
        <v>266</v>
      </c>
      <c r="S9" s="224"/>
      <c r="T9" s="224"/>
      <c r="U9" s="225">
        <v>2.15</v>
      </c>
      <c r="V9" s="217" t="str">
        <f>IF(ISBLANK(U9),"",IF(U9&lt;1.6,"",IF(U9&gt;=2.28,"TSM",IF(U9&gt;=2.15,"SM",IF(U9&gt;=2.03,"KSM",IF(U9&gt;=1.9,"I A",IF(U9&gt;=1.75,"II A",IF(U9&gt;=1.6,"III A"))))))))</f>
        <v>SM</v>
      </c>
      <c r="W9" s="226" t="s">
        <v>332</v>
      </c>
      <c r="X9" s="119"/>
    </row>
    <row r="10" spans="1:24" ht="18" customHeight="1">
      <c r="A10" s="216">
        <v>3</v>
      </c>
      <c r="B10" s="217" t="s">
        <v>324</v>
      </c>
      <c r="C10" s="218" t="s">
        <v>325</v>
      </c>
      <c r="D10" s="219" t="s">
        <v>326</v>
      </c>
      <c r="E10" s="220">
        <v>36197</v>
      </c>
      <c r="F10" s="221" t="s">
        <v>78</v>
      </c>
      <c r="G10" s="222" t="s">
        <v>79</v>
      </c>
      <c r="H10" s="221" t="s">
        <v>243</v>
      </c>
      <c r="I10" s="223">
        <f>IF(ISBLANK(U10),"",TRUNC(32.29*(U10+11.534)^2)-5000)</f>
        <v>870</v>
      </c>
      <c r="J10" s="224"/>
      <c r="K10" s="224" t="s">
        <v>264</v>
      </c>
      <c r="L10" s="224" t="s">
        <v>264</v>
      </c>
      <c r="M10" s="224" t="s">
        <v>264</v>
      </c>
      <c r="N10" s="224" t="s">
        <v>266</v>
      </c>
      <c r="O10" s="224"/>
      <c r="P10" s="224"/>
      <c r="Q10" s="224"/>
      <c r="R10" s="224"/>
      <c r="S10" s="224"/>
      <c r="T10" s="224"/>
      <c r="U10" s="225">
        <v>1.95</v>
      </c>
      <c r="V10" s="217" t="str">
        <f>IF(ISBLANK(U10),"",IF(U10&lt;1.6,"",IF(U10&gt;=2.28,"TSM",IF(U10&gt;=2.15,"SM",IF(U10&gt;=2.03,"KSM",IF(U10&gt;=1.9,"I A",IF(U10&gt;=1.75,"II A",IF(U10&gt;=1.6,"III A"))))))))</f>
        <v>I A</v>
      </c>
      <c r="W10" s="226" t="s">
        <v>327</v>
      </c>
      <c r="X10" s="119"/>
    </row>
    <row r="11" spans="1:24" ht="18" customHeight="1">
      <c r="A11" s="216">
        <v>4</v>
      </c>
      <c r="B11" s="217" t="s">
        <v>321</v>
      </c>
      <c r="C11" s="218" t="s">
        <v>322</v>
      </c>
      <c r="D11" s="219" t="s">
        <v>323</v>
      </c>
      <c r="E11" s="220">
        <v>37426</v>
      </c>
      <c r="F11" s="221" t="s">
        <v>73</v>
      </c>
      <c r="G11" s="222" t="s">
        <v>74</v>
      </c>
      <c r="H11" s="221"/>
      <c r="I11" s="223">
        <f>IF(ISBLANK(U11),"",TRUNC(32.29*(U11+11.534)^2)-5000)</f>
        <v>827</v>
      </c>
      <c r="J11" s="224" t="s">
        <v>264</v>
      </c>
      <c r="K11" s="224" t="s">
        <v>264</v>
      </c>
      <c r="L11" s="224" t="s">
        <v>592</v>
      </c>
      <c r="M11" s="224" t="s">
        <v>266</v>
      </c>
      <c r="N11" s="224"/>
      <c r="O11" s="224"/>
      <c r="P11" s="224"/>
      <c r="Q11" s="224"/>
      <c r="R11" s="224"/>
      <c r="S11" s="224"/>
      <c r="T11" s="224"/>
      <c r="U11" s="225">
        <v>1.9</v>
      </c>
      <c r="V11" s="217" t="str">
        <f>IF(ISBLANK(U11),"",IF(U11&lt;1.6,"",IF(U11&gt;=2.28,"TSM",IF(U11&gt;=2.15,"SM",IF(U11&gt;=2.03,"KSM",IF(U11&gt;=1.9,"I A",IF(U11&gt;=1.75,"II A",IF(U11&gt;=1.6,"III A"))))))))</f>
        <v>I A</v>
      </c>
      <c r="W11" s="226" t="s">
        <v>203</v>
      </c>
      <c r="X11" s="119"/>
    </row>
  </sheetData>
  <sortState ref="A8:X11">
    <sortCondition ref="A8"/>
  </sortState>
  <printOptions horizontalCentered="1"/>
  <pageMargins left="0.15748031496062992" right="0.15748031496062992" top="0.78740157480314965" bottom="0.59055118110236227" header="0.51181102362204722" footer="0.39370078740157483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AF17"/>
  <sheetViews>
    <sheetView showZeros="0" workbookViewId="0">
      <selection activeCell="E24" sqref="E24"/>
    </sheetView>
  </sheetViews>
  <sheetFormatPr defaultColWidth="9.109375" defaultRowHeight="13.2"/>
  <cols>
    <col min="1" max="1" width="4.109375" style="155" customWidth="1"/>
    <col min="2" max="2" width="3.88671875" style="152" customWidth="1"/>
    <col min="3" max="3" width="8.88671875" style="152" customWidth="1"/>
    <col min="4" max="4" width="13.6640625" style="152" customWidth="1"/>
    <col min="5" max="5" width="9.44140625" style="152" customWidth="1"/>
    <col min="6" max="6" width="11.109375" style="152" customWidth="1"/>
    <col min="7" max="7" width="7.88671875" style="152" customWidth="1"/>
    <col min="8" max="8" width="7.33203125" style="152" customWidth="1"/>
    <col min="9" max="9" width="5.109375" style="201" customWidth="1"/>
    <col min="10" max="12" width="5.33203125" style="158" customWidth="1"/>
    <col min="13" max="13" width="3.109375" style="158" bestFit="1" customWidth="1"/>
    <col min="14" max="16" width="5.33203125" style="158" customWidth="1"/>
    <col min="17" max="17" width="5.6640625" style="158" customWidth="1"/>
    <col min="18" max="18" width="5.6640625" style="201" customWidth="1"/>
    <col min="19" max="19" width="16.109375" style="152" customWidth="1"/>
    <col min="20" max="16384" width="9.109375" style="152"/>
  </cols>
  <sheetData>
    <row r="1" spans="1:32" ht="21">
      <c r="A1" s="1" t="s">
        <v>0</v>
      </c>
      <c r="B1" s="150"/>
      <c r="C1" s="151"/>
      <c r="E1" s="151"/>
      <c r="F1" s="151"/>
      <c r="G1" s="151"/>
      <c r="H1" s="151"/>
      <c r="I1" s="152"/>
      <c r="J1" s="152"/>
      <c r="K1" s="153"/>
      <c r="L1" s="152"/>
      <c r="M1" s="152"/>
      <c r="N1" s="152"/>
      <c r="O1" s="152"/>
      <c r="P1" s="152"/>
      <c r="Q1" s="152"/>
      <c r="R1" s="152"/>
      <c r="S1" s="5"/>
    </row>
    <row r="2" spans="1:32" ht="17.399999999999999">
      <c r="A2" s="10" t="s">
        <v>1</v>
      </c>
      <c r="B2" s="154"/>
      <c r="C2" s="151"/>
      <c r="E2" s="151"/>
      <c r="F2" s="151"/>
      <c r="G2" s="151"/>
      <c r="H2" s="151"/>
      <c r="I2" s="152"/>
      <c r="J2" s="152"/>
      <c r="K2" s="153"/>
      <c r="L2" s="152"/>
      <c r="M2" s="152"/>
      <c r="N2" s="152"/>
      <c r="O2" s="152"/>
      <c r="P2" s="152"/>
      <c r="Q2" s="152"/>
      <c r="R2" s="152"/>
      <c r="S2" s="17"/>
    </row>
    <row r="3" spans="1:32" ht="6.75" customHeight="1">
      <c r="C3" s="156"/>
      <c r="E3" s="151"/>
      <c r="F3" s="151"/>
      <c r="G3" s="151"/>
      <c r="H3" s="151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32" s="160" customFormat="1" ht="18.75" customHeight="1">
      <c r="A4" s="157"/>
      <c r="B4" s="158"/>
      <c r="C4" s="159" t="s">
        <v>273</v>
      </c>
      <c r="D4" s="159"/>
      <c r="I4" s="158"/>
      <c r="J4" s="161"/>
      <c r="K4" s="158"/>
      <c r="L4" s="158"/>
      <c r="M4" s="158"/>
      <c r="N4" s="158"/>
      <c r="O4" s="158"/>
      <c r="P4" s="158"/>
      <c r="Q4" s="158"/>
      <c r="R4" s="158"/>
      <c r="S4" s="24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</row>
    <row r="5" spans="1:32" s="160" customFormat="1" ht="6" customHeight="1" thickBot="1">
      <c r="A5" s="157"/>
      <c r="B5" s="158"/>
      <c r="C5" s="159"/>
      <c r="D5" s="159"/>
      <c r="I5" s="158"/>
      <c r="J5" s="161"/>
      <c r="K5" s="158"/>
      <c r="L5" s="158"/>
      <c r="M5" s="158"/>
      <c r="N5" s="158"/>
      <c r="O5" s="158"/>
      <c r="P5" s="158"/>
      <c r="Q5" s="158"/>
      <c r="R5" s="158"/>
      <c r="S5" s="24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</row>
    <row r="6" spans="1:32" s="162" customFormat="1" ht="13.8" thickBot="1">
      <c r="A6" s="155"/>
      <c r="E6" s="160"/>
      <c r="I6" s="163"/>
      <c r="J6" s="305" t="s">
        <v>274</v>
      </c>
      <c r="K6" s="306"/>
      <c r="L6" s="306"/>
      <c r="M6" s="306"/>
      <c r="N6" s="306"/>
      <c r="O6" s="306"/>
      <c r="P6" s="307"/>
      <c r="Q6" s="163"/>
      <c r="R6" s="163"/>
    </row>
    <row r="7" spans="1:32" s="175" customFormat="1" ht="22.5" customHeight="1" thickBot="1">
      <c r="A7" s="164" t="s">
        <v>259</v>
      </c>
      <c r="B7" s="165" t="s">
        <v>6</v>
      </c>
      <c r="C7" s="166" t="s">
        <v>64</v>
      </c>
      <c r="D7" s="167" t="s">
        <v>65</v>
      </c>
      <c r="E7" s="168" t="s">
        <v>9</v>
      </c>
      <c r="F7" s="169" t="s">
        <v>66</v>
      </c>
      <c r="G7" s="170" t="s">
        <v>11</v>
      </c>
      <c r="H7" s="169" t="s">
        <v>12</v>
      </c>
      <c r="I7" s="169" t="s">
        <v>13</v>
      </c>
      <c r="J7" s="171">
        <v>1</v>
      </c>
      <c r="K7" s="172">
        <v>2</v>
      </c>
      <c r="L7" s="172">
        <v>3</v>
      </c>
      <c r="M7" s="172" t="s">
        <v>275</v>
      </c>
      <c r="N7" s="172">
        <v>4</v>
      </c>
      <c r="O7" s="172">
        <v>5</v>
      </c>
      <c r="P7" s="173">
        <v>6</v>
      </c>
      <c r="Q7" s="174" t="s">
        <v>260</v>
      </c>
      <c r="R7" s="169" t="s">
        <v>15</v>
      </c>
      <c r="S7" s="169" t="s">
        <v>16</v>
      </c>
    </row>
    <row r="8" spans="1:32" ht="15" customHeight="1">
      <c r="A8" s="176">
        <v>1</v>
      </c>
      <c r="B8" s="176" t="s">
        <v>44</v>
      </c>
      <c r="C8" s="177" t="s">
        <v>276</v>
      </c>
      <c r="D8" s="178" t="s">
        <v>277</v>
      </c>
      <c r="E8" s="179" t="s">
        <v>278</v>
      </c>
      <c r="F8" s="180" t="s">
        <v>73</v>
      </c>
      <c r="G8" s="180" t="s">
        <v>279</v>
      </c>
      <c r="H8" s="181"/>
      <c r="I8" s="182">
        <f>IF(ISBLANK(Q8),"",TRUNC(0.4282*(Q8+105.53)^2)-5000)</f>
        <v>1051</v>
      </c>
      <c r="J8" s="183" t="s">
        <v>280</v>
      </c>
      <c r="K8" s="183" t="s">
        <v>280</v>
      </c>
      <c r="L8" s="183" t="s">
        <v>280</v>
      </c>
      <c r="M8" s="184">
        <v>2</v>
      </c>
      <c r="N8" s="183">
        <v>13</v>
      </c>
      <c r="O8" s="183" t="s">
        <v>280</v>
      </c>
      <c r="P8" s="183">
        <v>13.35</v>
      </c>
      <c r="Q8" s="185">
        <f>MAX(J8:L8,N8:P8)</f>
        <v>13.35</v>
      </c>
      <c r="R8" s="186" t="str">
        <f>IF(ISBLANK(Q8),"",IF(Q8&lt;10.4,"",IF(Q8&gt;=14,"TSM",IF(Q8&gt;=13.45,"SM",IF(Q8&gt;=12.8,"KSM",IF(Q8&gt;=12,"I A",IF(Q8&gt;=11.2,"II A",IF(Q8&gt;=10.4,"III A"))))))))</f>
        <v>KSM</v>
      </c>
      <c r="S8" s="187" t="s">
        <v>281</v>
      </c>
    </row>
    <row r="9" spans="1:32" ht="9.75" customHeight="1">
      <c r="A9" s="188"/>
      <c r="B9" s="189"/>
      <c r="C9" s="190"/>
      <c r="D9" s="191"/>
      <c r="E9" s="192"/>
      <c r="F9" s="193"/>
      <c r="G9" s="193"/>
      <c r="H9" s="194"/>
      <c r="I9" s="195"/>
      <c r="J9" s="196"/>
      <c r="K9" s="196"/>
      <c r="L9" s="196"/>
      <c r="M9" s="197"/>
      <c r="N9" s="196">
        <v>0.2</v>
      </c>
      <c r="O9" s="196"/>
      <c r="P9" s="196">
        <v>0.6</v>
      </c>
      <c r="Q9" s="198">
        <f>Q8</f>
        <v>13.35</v>
      </c>
      <c r="R9" s="199"/>
      <c r="S9" s="200" t="s">
        <v>282</v>
      </c>
    </row>
    <row r="10" spans="1:32" ht="15" customHeight="1">
      <c r="A10" s="176">
        <v>2</v>
      </c>
      <c r="B10" s="176" t="s">
        <v>283</v>
      </c>
      <c r="C10" s="177" t="s">
        <v>284</v>
      </c>
      <c r="D10" s="178" t="s">
        <v>285</v>
      </c>
      <c r="E10" s="179" t="s">
        <v>286</v>
      </c>
      <c r="F10" s="180" t="s">
        <v>78</v>
      </c>
      <c r="G10" s="180" t="s">
        <v>79</v>
      </c>
      <c r="H10" s="181" t="s">
        <v>287</v>
      </c>
      <c r="I10" s="182">
        <f>IF(ISBLANK(Q10),"",TRUNC(0.4282*(Q10+105.53)^2)-5000)</f>
        <v>935</v>
      </c>
      <c r="J10" s="183">
        <v>12.01</v>
      </c>
      <c r="K10" s="183" t="s">
        <v>280</v>
      </c>
      <c r="L10" s="183" t="s">
        <v>280</v>
      </c>
      <c r="M10" s="184">
        <v>4</v>
      </c>
      <c r="N10" s="183">
        <v>12.2</v>
      </c>
      <c r="O10" s="183" t="s">
        <v>280</v>
      </c>
      <c r="P10" s="183">
        <v>12.18</v>
      </c>
      <c r="Q10" s="185">
        <f>MAX(J10:L10,N10:P10)</f>
        <v>12.2</v>
      </c>
      <c r="R10" s="186" t="str">
        <f>IF(ISBLANK(Q10),"",IF(Q10&lt;10.4,"",IF(Q10&gt;=14,"TSM",IF(Q10&gt;=13.45,"SM",IF(Q10&gt;=12.8,"KSM",IF(Q10&gt;=12,"I A",IF(Q10&gt;=11.2,"II A",IF(Q10&gt;=10.4,"III A"))))))))</f>
        <v>I A</v>
      </c>
      <c r="S10" s="187" t="s">
        <v>288</v>
      </c>
    </row>
    <row r="11" spans="1:32" ht="9.75" customHeight="1">
      <c r="A11" s="188"/>
      <c r="B11" s="189"/>
      <c r="C11" s="190"/>
      <c r="D11" s="191"/>
      <c r="E11" s="192"/>
      <c r="F11" s="193"/>
      <c r="G11" s="193"/>
      <c r="H11" s="194"/>
      <c r="I11" s="195"/>
      <c r="J11" s="196">
        <v>-0.1</v>
      </c>
      <c r="K11" s="196"/>
      <c r="L11" s="196"/>
      <c r="M11" s="197"/>
      <c r="N11" s="196">
        <v>0.6</v>
      </c>
      <c r="O11" s="196"/>
      <c r="P11" s="196">
        <v>-3.4</v>
      </c>
      <c r="Q11" s="198">
        <f>Q10</f>
        <v>12.2</v>
      </c>
      <c r="R11" s="199"/>
      <c r="S11" s="200"/>
    </row>
    <row r="12" spans="1:32" ht="15" customHeight="1">
      <c r="A12" s="176">
        <v>3</v>
      </c>
      <c r="B12" s="176" t="s">
        <v>289</v>
      </c>
      <c r="C12" s="177" t="s">
        <v>290</v>
      </c>
      <c r="D12" s="178" t="s">
        <v>291</v>
      </c>
      <c r="E12" s="179">
        <v>35871</v>
      </c>
      <c r="F12" s="180" t="s">
        <v>292</v>
      </c>
      <c r="G12" s="180" t="s">
        <v>74</v>
      </c>
      <c r="H12" s="181"/>
      <c r="I12" s="182">
        <f>IF(ISBLANK(Q12),"",TRUNC(0.4282*(Q12+105.53)^2)-5000)</f>
        <v>928</v>
      </c>
      <c r="J12" s="183">
        <v>12.14</v>
      </c>
      <c r="K12" s="183" t="s">
        <v>280</v>
      </c>
      <c r="L12" s="183" t="s">
        <v>280</v>
      </c>
      <c r="M12" s="184">
        <v>5</v>
      </c>
      <c r="N12" s="183" t="s">
        <v>280</v>
      </c>
      <c r="O12" s="183" t="s">
        <v>280</v>
      </c>
      <c r="P12" s="183" t="s">
        <v>280</v>
      </c>
      <c r="Q12" s="185">
        <f>MAX(J12:L12,N12:P12)</f>
        <v>12.14</v>
      </c>
      <c r="R12" s="186" t="str">
        <f>IF(ISBLANK(Q12),"",IF(Q12&lt;10.4,"",IF(Q12&gt;=14,"TSM",IF(Q12&gt;=13.45,"SM",IF(Q12&gt;=12.8,"KSM",IF(Q12&gt;=12,"I A",IF(Q12&gt;=11.2,"II A",IF(Q12&gt;=10.4,"III A"))))))))</f>
        <v>I A</v>
      </c>
      <c r="S12" s="187" t="s">
        <v>293</v>
      </c>
    </row>
    <row r="13" spans="1:32" ht="9.75" customHeight="1">
      <c r="A13" s="188"/>
      <c r="B13" s="189"/>
      <c r="C13" s="190"/>
      <c r="D13" s="191"/>
      <c r="E13" s="192"/>
      <c r="F13" s="193"/>
      <c r="G13" s="193"/>
      <c r="H13" s="194"/>
      <c r="I13" s="195"/>
      <c r="J13" s="196">
        <v>2.2000000000000002</v>
      </c>
      <c r="K13" s="196"/>
      <c r="L13" s="196"/>
      <c r="M13" s="197"/>
      <c r="N13" s="196"/>
      <c r="O13" s="196"/>
      <c r="P13" s="196"/>
      <c r="Q13" s="198">
        <f>Q12</f>
        <v>12.14</v>
      </c>
      <c r="R13" s="199"/>
      <c r="S13" s="200"/>
    </row>
    <row r="14" spans="1:32" ht="15" customHeight="1">
      <c r="A14" s="176">
        <v>4</v>
      </c>
      <c r="B14" s="176" t="s">
        <v>294</v>
      </c>
      <c r="C14" s="177" t="s">
        <v>295</v>
      </c>
      <c r="D14" s="178" t="s">
        <v>296</v>
      </c>
      <c r="E14" s="179" t="s">
        <v>297</v>
      </c>
      <c r="F14" s="180" t="s">
        <v>73</v>
      </c>
      <c r="G14" s="180" t="s">
        <v>279</v>
      </c>
      <c r="H14" s="181"/>
      <c r="I14" s="182">
        <f>IF(ISBLANK(Q14),"",TRUNC(0.4282*(Q14+105.53)^2)-5000)</f>
        <v>902</v>
      </c>
      <c r="J14" s="183" t="s">
        <v>280</v>
      </c>
      <c r="K14" s="183" t="s">
        <v>280</v>
      </c>
      <c r="L14" s="183" t="s">
        <v>280</v>
      </c>
      <c r="M14" s="184">
        <v>1</v>
      </c>
      <c r="N14" s="183" t="s">
        <v>280</v>
      </c>
      <c r="O14" s="183" t="s">
        <v>280</v>
      </c>
      <c r="P14" s="183">
        <v>11.88</v>
      </c>
      <c r="Q14" s="185">
        <f>MAX(J14:L14,N14:P14)</f>
        <v>11.88</v>
      </c>
      <c r="R14" s="186" t="str">
        <f>IF(ISBLANK(Q14),"",IF(Q14&lt;10.4,"",IF(Q14&gt;=14,"TSM",IF(Q14&gt;=13.45,"SM",IF(Q14&gt;=12.8,"KSM",IF(Q14&gt;=12,"I A",IF(Q14&gt;=11.2,"II A",IF(Q14&gt;=10.4,"III A"))))))))</f>
        <v>II A</v>
      </c>
      <c r="S14" s="187" t="s">
        <v>281</v>
      </c>
    </row>
    <row r="15" spans="1:32" ht="9.75" customHeight="1">
      <c r="A15" s="188"/>
      <c r="B15" s="189"/>
      <c r="C15" s="190"/>
      <c r="D15" s="191"/>
      <c r="E15" s="192"/>
      <c r="F15" s="193"/>
      <c r="G15" s="193"/>
      <c r="H15" s="194"/>
      <c r="I15" s="195"/>
      <c r="J15" s="196"/>
      <c r="K15" s="196"/>
      <c r="L15" s="196"/>
      <c r="M15" s="197"/>
      <c r="N15" s="196"/>
      <c r="O15" s="196"/>
      <c r="P15" s="196">
        <v>0</v>
      </c>
      <c r="Q15" s="198">
        <f>Q14</f>
        <v>11.88</v>
      </c>
      <c r="R15" s="199"/>
      <c r="S15" s="200" t="s">
        <v>282</v>
      </c>
    </row>
    <row r="16" spans="1:32" ht="15" customHeight="1">
      <c r="A16" s="176">
        <v>5</v>
      </c>
      <c r="B16" s="176" t="s">
        <v>298</v>
      </c>
      <c r="C16" s="177" t="s">
        <v>299</v>
      </c>
      <c r="D16" s="178" t="s">
        <v>300</v>
      </c>
      <c r="E16" s="179">
        <v>36518</v>
      </c>
      <c r="F16" s="180" t="s">
        <v>51</v>
      </c>
      <c r="G16" s="180" t="s">
        <v>52</v>
      </c>
      <c r="H16" s="181"/>
      <c r="I16" s="182">
        <f>IF(ISBLANK(Q16),"",TRUNC(0.4282*(Q16+105.53)^2)-5000)</f>
        <v>881</v>
      </c>
      <c r="J16" s="183">
        <v>11.59</v>
      </c>
      <c r="K16" s="183" t="s">
        <v>280</v>
      </c>
      <c r="L16" s="183">
        <v>11.53</v>
      </c>
      <c r="M16" s="184">
        <v>3</v>
      </c>
      <c r="N16" s="183" t="s">
        <v>280</v>
      </c>
      <c r="O16" s="183">
        <v>11.65</v>
      </c>
      <c r="P16" s="183">
        <v>11.67</v>
      </c>
      <c r="Q16" s="185">
        <f>MAX(J16:L16,N16:P16)</f>
        <v>11.67</v>
      </c>
      <c r="R16" s="186" t="str">
        <f>IF(ISBLANK(Q16),"",IF(Q16&lt;10.4,"",IF(Q16&gt;=14,"TSM",IF(Q16&gt;=13.45,"SM",IF(Q16&gt;=12.8,"KSM",IF(Q16&gt;=12,"I A",IF(Q16&gt;=11.2,"II A",IF(Q16&gt;=10.4,"III A"))))))))</f>
        <v>II A</v>
      </c>
      <c r="S16" s="187" t="s">
        <v>301</v>
      </c>
    </row>
    <row r="17" spans="1:19" ht="9.75" customHeight="1">
      <c r="A17" s="188"/>
      <c r="B17" s="189"/>
      <c r="C17" s="190"/>
      <c r="D17" s="191"/>
      <c r="E17" s="192"/>
      <c r="F17" s="193"/>
      <c r="G17" s="193"/>
      <c r="H17" s="194"/>
      <c r="I17" s="195"/>
      <c r="J17" s="196">
        <v>1</v>
      </c>
      <c r="K17" s="196"/>
      <c r="L17" s="196">
        <v>1.8</v>
      </c>
      <c r="M17" s="197"/>
      <c r="N17" s="196"/>
      <c r="O17" s="196">
        <v>0</v>
      </c>
      <c r="P17" s="196">
        <v>0.3</v>
      </c>
      <c r="Q17" s="198">
        <f>Q16</f>
        <v>11.67</v>
      </c>
      <c r="R17" s="199"/>
      <c r="S17" s="200"/>
    </row>
  </sheetData>
  <mergeCells count="1">
    <mergeCell ref="J6:P6"/>
  </mergeCells>
  <printOptions horizontalCentered="1"/>
  <pageMargins left="0.39370078740157483" right="0.39370078740157483" top="0.55118110236220474" bottom="3.937007874015748E-2" header="0.23622047244094491" footer="0.31496062992125984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70C0"/>
  </sheetPr>
  <dimension ref="A1:AF10"/>
  <sheetViews>
    <sheetView showZeros="0" tabSelected="1" workbookViewId="0">
      <selection activeCell="K15" sqref="K15"/>
    </sheetView>
  </sheetViews>
  <sheetFormatPr defaultColWidth="9.109375" defaultRowHeight="13.2"/>
  <cols>
    <col min="1" max="1" width="4.109375" style="155" customWidth="1"/>
    <col min="2" max="2" width="3.88671875" style="152" customWidth="1"/>
    <col min="3" max="3" width="8.33203125" style="152" customWidth="1"/>
    <col min="4" max="4" width="12.109375" style="152" customWidth="1"/>
    <col min="5" max="5" width="9" style="152" customWidth="1"/>
    <col min="6" max="6" width="15.44140625" style="152" customWidth="1"/>
    <col min="7" max="7" width="7.44140625" style="152" customWidth="1"/>
    <col min="8" max="8" width="7.88671875" style="152" customWidth="1"/>
    <col min="9" max="9" width="5.109375" style="201" customWidth="1"/>
    <col min="10" max="12" width="5.33203125" style="158" customWidth="1"/>
    <col min="13" max="13" width="3.109375" style="158" bestFit="1" customWidth="1"/>
    <col min="14" max="16" width="5.33203125" style="158" customWidth="1"/>
    <col min="17" max="17" width="5.5546875" style="158" customWidth="1"/>
    <col min="18" max="18" width="5.5546875" style="201" customWidth="1"/>
    <col min="19" max="19" width="14.88671875" style="152" customWidth="1"/>
    <col min="20" max="16384" width="9.109375" style="152"/>
  </cols>
  <sheetData>
    <row r="1" spans="1:32" ht="21">
      <c r="A1" s="1" t="s">
        <v>0</v>
      </c>
      <c r="B1" s="150"/>
      <c r="C1" s="151"/>
      <c r="E1" s="151"/>
      <c r="F1" s="151"/>
      <c r="G1" s="151"/>
      <c r="H1" s="151"/>
      <c r="I1" s="152"/>
      <c r="J1" s="152"/>
      <c r="K1" s="153"/>
      <c r="L1" s="152"/>
      <c r="M1" s="152"/>
      <c r="N1" s="152"/>
      <c r="O1" s="152"/>
      <c r="P1" s="152"/>
      <c r="Q1" s="152"/>
      <c r="R1" s="152"/>
      <c r="S1" s="5"/>
    </row>
    <row r="2" spans="1:32" ht="17.399999999999999">
      <c r="A2" s="10" t="s">
        <v>1</v>
      </c>
      <c r="B2" s="154"/>
      <c r="C2" s="151"/>
      <c r="E2" s="151"/>
      <c r="F2" s="151"/>
      <c r="G2" s="151"/>
      <c r="H2" s="151"/>
      <c r="I2" s="152"/>
      <c r="J2" s="152"/>
      <c r="K2" s="153"/>
      <c r="L2" s="152"/>
      <c r="M2" s="152"/>
      <c r="N2" s="152"/>
      <c r="O2" s="152"/>
      <c r="P2" s="152"/>
      <c r="Q2" s="152"/>
      <c r="R2" s="152"/>
      <c r="S2" s="17"/>
    </row>
    <row r="3" spans="1:32" ht="6.75" customHeight="1">
      <c r="C3" s="156"/>
      <c r="E3" s="151"/>
      <c r="F3" s="151"/>
      <c r="G3" s="151"/>
      <c r="H3" s="151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32" s="160" customFormat="1" ht="18.75" customHeight="1">
      <c r="A4" s="157"/>
      <c r="B4" s="158"/>
      <c r="C4" s="159" t="s">
        <v>302</v>
      </c>
      <c r="D4" s="159"/>
      <c r="I4" s="158"/>
      <c r="J4" s="161"/>
      <c r="K4" s="158"/>
      <c r="L4" s="158"/>
      <c r="M4" s="158"/>
      <c r="N4" s="158"/>
      <c r="O4" s="158"/>
      <c r="P4" s="158"/>
      <c r="Q4" s="158"/>
      <c r="R4" s="158"/>
      <c r="S4" s="24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</row>
    <row r="5" spans="1:32" s="160" customFormat="1" ht="6" customHeight="1" thickBot="1">
      <c r="A5" s="157"/>
      <c r="B5" s="158"/>
      <c r="C5" s="159"/>
      <c r="D5" s="159"/>
      <c r="I5" s="158"/>
      <c r="J5" s="161"/>
      <c r="K5" s="158"/>
      <c r="L5" s="158"/>
      <c r="M5" s="158"/>
      <c r="N5" s="158"/>
      <c r="O5" s="158"/>
      <c r="P5" s="158"/>
      <c r="Q5" s="158"/>
      <c r="R5" s="158"/>
      <c r="S5" s="24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</row>
    <row r="6" spans="1:32" s="162" customFormat="1" ht="13.8" thickBot="1">
      <c r="A6" s="155"/>
      <c r="E6" s="160"/>
      <c r="I6" s="163"/>
      <c r="J6" s="305" t="s">
        <v>274</v>
      </c>
      <c r="K6" s="306"/>
      <c r="L6" s="306"/>
      <c r="M6" s="306"/>
      <c r="N6" s="306"/>
      <c r="O6" s="306"/>
      <c r="P6" s="307"/>
      <c r="Q6" s="163"/>
      <c r="R6" s="163"/>
    </row>
    <row r="7" spans="1:32" s="175" customFormat="1" ht="22.5" customHeight="1" thickBot="1">
      <c r="A7" s="164" t="s">
        <v>259</v>
      </c>
      <c r="B7" s="165" t="s">
        <v>6</v>
      </c>
      <c r="C7" s="166" t="s">
        <v>64</v>
      </c>
      <c r="D7" s="167" t="s">
        <v>65</v>
      </c>
      <c r="E7" s="168" t="s">
        <v>9</v>
      </c>
      <c r="F7" s="169" t="s">
        <v>66</v>
      </c>
      <c r="G7" s="77" t="s">
        <v>11</v>
      </c>
      <c r="H7" s="169" t="s">
        <v>12</v>
      </c>
      <c r="I7" s="169" t="s">
        <v>13</v>
      </c>
      <c r="J7" s="171">
        <v>1</v>
      </c>
      <c r="K7" s="172">
        <v>2</v>
      </c>
      <c r="L7" s="172">
        <v>3</v>
      </c>
      <c r="M7" s="172" t="s">
        <v>275</v>
      </c>
      <c r="N7" s="172">
        <v>4</v>
      </c>
      <c r="O7" s="172">
        <v>5</v>
      </c>
      <c r="P7" s="173">
        <v>6</v>
      </c>
      <c r="Q7" s="174" t="s">
        <v>260</v>
      </c>
      <c r="R7" s="169" t="s">
        <v>15</v>
      </c>
      <c r="S7" s="169" t="s">
        <v>16</v>
      </c>
    </row>
    <row r="8" spans="1:32" s="215" customFormat="1" ht="22.5" customHeight="1">
      <c r="A8" s="84">
        <v>1</v>
      </c>
      <c r="B8" s="202" t="s">
        <v>303</v>
      </c>
      <c r="C8" s="203" t="s">
        <v>304</v>
      </c>
      <c r="D8" s="204" t="s">
        <v>305</v>
      </c>
      <c r="E8" s="205" t="s">
        <v>306</v>
      </c>
      <c r="F8" s="206" t="s">
        <v>247</v>
      </c>
      <c r="G8" s="206" t="s">
        <v>248</v>
      </c>
      <c r="H8" s="207"/>
      <c r="I8" s="208">
        <f>IF(ISBLANK(Q8),"",TRUNC(0.042172*(Q8+687.7)^2)-20000)</f>
        <v>1044</v>
      </c>
      <c r="J8" s="209">
        <v>18.350000000000001</v>
      </c>
      <c r="K8" s="209" t="s">
        <v>280</v>
      </c>
      <c r="L8" s="209">
        <v>18.420000000000002</v>
      </c>
      <c r="M8" s="210">
        <v>3</v>
      </c>
      <c r="N8" s="209" t="s">
        <v>280</v>
      </c>
      <c r="O8" s="209">
        <v>18.71</v>
      </c>
      <c r="P8" s="209" t="s">
        <v>280</v>
      </c>
      <c r="Q8" s="211">
        <f>MAX(J8:L8,N8:P8)</f>
        <v>18.71</v>
      </c>
      <c r="R8" s="212" t="str">
        <f>IF(ISBLANK(Q8),"",IF(Q8&lt;10.2,"",IF(Q8&gt;=19.9,"TSM",IF(Q8&gt;=17.5,"SM",IF(Q8&gt;=15.6,"KSM",IF(Q8&gt;=13.8,"I A",IF(Q8&gt;=12,"II A",IF(Q8&gt;=10.2,"III A"))))))))</f>
        <v>SM</v>
      </c>
      <c r="S8" s="213" t="s">
        <v>307</v>
      </c>
      <c r="T8" s="214"/>
    </row>
    <row r="9" spans="1:32" s="215" customFormat="1" ht="22.5" customHeight="1">
      <c r="A9" s="84">
        <v>2</v>
      </c>
      <c r="B9" s="202" t="s">
        <v>308</v>
      </c>
      <c r="C9" s="203" t="s">
        <v>309</v>
      </c>
      <c r="D9" s="204" t="s">
        <v>310</v>
      </c>
      <c r="E9" s="205" t="s">
        <v>311</v>
      </c>
      <c r="F9" s="206" t="s">
        <v>312</v>
      </c>
      <c r="G9" s="206" t="s">
        <v>248</v>
      </c>
      <c r="H9" s="207" t="s">
        <v>243</v>
      </c>
      <c r="I9" s="208">
        <f>IF(ISBLANK(Q9),"",TRUNC(0.042172*(Q9+687.7)^2)-20000)</f>
        <v>1031</v>
      </c>
      <c r="J9" s="209">
        <v>17.920000000000002</v>
      </c>
      <c r="K9" s="209">
        <v>18.04</v>
      </c>
      <c r="L9" s="209">
        <v>18.25</v>
      </c>
      <c r="M9" s="210">
        <v>2</v>
      </c>
      <c r="N9" s="209">
        <v>18.489999999999998</v>
      </c>
      <c r="O9" s="209">
        <v>18.11</v>
      </c>
      <c r="P9" s="209" t="s">
        <v>280</v>
      </c>
      <c r="Q9" s="211">
        <f>MAX(J9:L9,N9:P9)</f>
        <v>18.489999999999998</v>
      </c>
      <c r="R9" s="212" t="str">
        <f>IF(ISBLANK(Q9),"",IF(Q9&lt;10.2,"",IF(Q9&gt;=19.9,"TSM",IF(Q9&gt;=17.5,"SM",IF(Q9&gt;=15.6,"KSM",IF(Q9&gt;=13.8,"I A",IF(Q9&gt;=12,"II A",IF(Q9&gt;=10.2,"III A"))))))))</f>
        <v>SM</v>
      </c>
      <c r="S9" s="213" t="s">
        <v>313</v>
      </c>
      <c r="T9" s="214"/>
    </row>
    <row r="10" spans="1:32" s="215" customFormat="1" ht="22.5" customHeight="1">
      <c r="A10" s="84">
        <v>3</v>
      </c>
      <c r="B10" s="202" t="s">
        <v>314</v>
      </c>
      <c r="C10" s="203" t="s">
        <v>315</v>
      </c>
      <c r="D10" s="204" t="s">
        <v>316</v>
      </c>
      <c r="E10" s="205" t="s">
        <v>317</v>
      </c>
      <c r="F10" s="206" t="s">
        <v>318</v>
      </c>
      <c r="G10" s="206" t="s">
        <v>74</v>
      </c>
      <c r="H10" s="207" t="s">
        <v>243</v>
      </c>
      <c r="I10" s="208">
        <f>IF(ISBLANK(Q10),"",TRUNC(0.042172*(Q10+687.7)^2)-20000)</f>
        <v>1004</v>
      </c>
      <c r="J10" s="209">
        <v>17.32</v>
      </c>
      <c r="K10" s="209">
        <v>17.489999999999998</v>
      </c>
      <c r="L10" s="209">
        <v>18.04</v>
      </c>
      <c r="M10" s="210">
        <v>1</v>
      </c>
      <c r="N10" s="209">
        <v>17.62</v>
      </c>
      <c r="O10" s="209" t="s">
        <v>280</v>
      </c>
      <c r="P10" s="209">
        <v>17.5</v>
      </c>
      <c r="Q10" s="211">
        <f>MAX(J10:L10,N10:P10)</f>
        <v>18.04</v>
      </c>
      <c r="R10" s="212" t="str">
        <f>IF(ISBLANK(Q10),"",IF(Q10&lt;10.2,"",IF(Q10&gt;=19.9,"TSM",IF(Q10&gt;=17.5,"SM",IF(Q10&gt;=15.6,"KSM",IF(Q10&gt;=13.8,"I A",IF(Q10&gt;=12,"II A",IF(Q10&gt;=10.2,"III A"))))))))</f>
        <v>SM</v>
      </c>
      <c r="S10" s="213" t="s">
        <v>319</v>
      </c>
      <c r="T10" s="214"/>
    </row>
  </sheetData>
  <mergeCells count="1">
    <mergeCell ref="J6:P6"/>
  </mergeCells>
  <printOptions horizontalCentered="1"/>
  <pageMargins left="0.39370078740157483" right="0.39370078740157483" top="0.55118110236220474" bottom="3.937007874015748E-2" header="0.23622047244094491" footer="0.3149606299212598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U39"/>
  <sheetViews>
    <sheetView zoomScale="97" zoomScaleNormal="97" workbookViewId="0">
      <selection activeCell="F22" sqref="F22"/>
    </sheetView>
  </sheetViews>
  <sheetFormatPr defaultColWidth="9.109375" defaultRowHeight="13.2"/>
  <cols>
    <col min="1" max="1" width="5.109375" style="25" customWidth="1"/>
    <col min="2" max="2" width="4.33203125" style="25" customWidth="1"/>
    <col min="3" max="3" width="11.109375" style="20" customWidth="1"/>
    <col min="4" max="4" width="13.33203125" style="21" customWidth="1"/>
    <col min="5" max="5" width="9" style="64" customWidth="1"/>
    <col min="6" max="6" width="10.109375" style="21" customWidth="1"/>
    <col min="7" max="7" width="6.5546875" style="232" customWidth="1"/>
    <col min="8" max="8" width="11.88671875" style="21" customWidth="1"/>
    <col min="9" max="9" width="5.44140625" style="7" customWidth="1"/>
    <col min="10" max="10" width="6.44140625" style="23" customWidth="1"/>
    <col min="11" max="11" width="4" style="23" customWidth="1"/>
    <col min="12" max="12" width="4.6640625" style="23" customWidth="1"/>
    <col min="13" max="13" width="6" style="23" customWidth="1"/>
    <col min="14" max="14" width="4" style="23" customWidth="1"/>
    <col min="15" max="15" width="4.6640625" style="23" customWidth="1"/>
    <col min="16" max="16" width="4.44140625" style="7" customWidth="1"/>
    <col min="17" max="17" width="25.33203125" style="21" customWidth="1"/>
    <col min="18" max="18" width="6.88671875" style="229" hidden="1" customWidth="1"/>
    <col min="19" max="19" width="4.109375" style="61" customWidth="1"/>
    <col min="20" max="21" width="2.33203125" style="21" customWidth="1"/>
    <col min="22" max="22" width="3.33203125" style="21" customWidth="1"/>
    <col min="23" max="16384" width="9.109375" style="21"/>
  </cols>
  <sheetData>
    <row r="1" spans="1:21" s="5" customFormat="1" ht="18.75" customHeight="1">
      <c r="A1" s="1" t="s">
        <v>0</v>
      </c>
      <c r="B1" s="3"/>
      <c r="C1" s="4"/>
      <c r="E1" s="60"/>
      <c r="G1" s="228"/>
      <c r="I1" s="7"/>
      <c r="J1" s="8"/>
      <c r="K1" s="8"/>
      <c r="L1" s="8"/>
      <c r="M1" s="8"/>
      <c r="N1" s="8"/>
      <c r="O1" s="8"/>
      <c r="P1" s="7"/>
      <c r="R1" s="229"/>
      <c r="S1" s="61"/>
    </row>
    <row r="2" spans="1:21" s="13" customFormat="1" ht="19.5" customHeight="1">
      <c r="A2" s="10" t="s">
        <v>1</v>
      </c>
      <c r="B2" s="11"/>
      <c r="C2" s="12"/>
      <c r="E2" s="62"/>
      <c r="G2" s="230"/>
      <c r="I2" s="15"/>
      <c r="J2" s="16"/>
      <c r="K2" s="16"/>
      <c r="L2" s="16"/>
      <c r="M2" s="16"/>
      <c r="N2" s="16"/>
      <c r="O2" s="16"/>
      <c r="P2" s="15"/>
      <c r="Q2" s="17"/>
      <c r="R2" s="231"/>
      <c r="S2" s="63"/>
    </row>
    <row r="3" spans="1:21" ht="15" customHeight="1">
      <c r="A3" s="19"/>
      <c r="B3" s="19"/>
      <c r="Q3" s="24"/>
    </row>
    <row r="4" spans="1:21" ht="15.75" customHeight="1">
      <c r="C4" s="26" t="s">
        <v>339</v>
      </c>
      <c r="E4" s="65"/>
      <c r="Q4" s="28"/>
    </row>
    <row r="5" spans="1:21" ht="3.75" customHeight="1"/>
    <row r="6" spans="1:21" ht="13.8" thickBot="1">
      <c r="B6" s="66"/>
      <c r="C6" s="67"/>
      <c r="D6" s="68"/>
      <c r="E6" s="69"/>
      <c r="F6" s="70" t="s">
        <v>3</v>
      </c>
      <c r="G6" s="233"/>
    </row>
    <row r="7" spans="1:21" s="244" customFormat="1" ht="13.8" thickBot="1">
      <c r="A7" s="234" t="s">
        <v>4</v>
      </c>
      <c r="B7" s="235" t="s">
        <v>6</v>
      </c>
      <c r="C7" s="236" t="s">
        <v>64</v>
      </c>
      <c r="D7" s="237" t="s">
        <v>65</v>
      </c>
      <c r="E7" s="238" t="s">
        <v>9</v>
      </c>
      <c r="F7" s="239" t="s">
        <v>66</v>
      </c>
      <c r="G7" s="239" t="s">
        <v>11</v>
      </c>
      <c r="H7" s="239" t="s">
        <v>12</v>
      </c>
      <c r="I7" s="238" t="s">
        <v>13</v>
      </c>
      <c r="J7" s="240" t="s">
        <v>340</v>
      </c>
      <c r="K7" s="239" t="s">
        <v>67</v>
      </c>
      <c r="L7" s="239" t="s">
        <v>68</v>
      </c>
      <c r="M7" s="239" t="s">
        <v>3</v>
      </c>
      <c r="N7" s="239" t="s">
        <v>67</v>
      </c>
      <c r="O7" s="239" t="s">
        <v>68</v>
      </c>
      <c r="P7" s="241" t="s">
        <v>15</v>
      </c>
      <c r="Q7" s="242" t="s">
        <v>16</v>
      </c>
      <c r="R7" s="243"/>
      <c r="S7" s="243"/>
    </row>
    <row r="8" spans="1:21" s="256" customFormat="1" ht="13.8">
      <c r="A8" s="245">
        <v>1</v>
      </c>
      <c r="B8" s="54" t="s">
        <v>31</v>
      </c>
      <c r="C8" s="55" t="s">
        <v>32</v>
      </c>
      <c r="D8" s="56" t="s">
        <v>33</v>
      </c>
      <c r="E8" s="57" t="s">
        <v>34</v>
      </c>
      <c r="F8" s="246" t="s">
        <v>73</v>
      </c>
      <c r="G8" s="247"/>
      <c r="H8" s="246" t="s">
        <v>35</v>
      </c>
      <c r="I8" s="248">
        <f t="shared" ref="I8:I15" si="0">IF(ISBLANK(J8),"",TRUNC(24.63*(J8-17)^2))</f>
        <v>1015</v>
      </c>
      <c r="J8" s="288">
        <v>10.58</v>
      </c>
      <c r="K8" s="250">
        <v>0.5</v>
      </c>
      <c r="L8" s="251">
        <v>0.128</v>
      </c>
      <c r="M8" s="289">
        <v>10.52</v>
      </c>
      <c r="N8" s="250">
        <v>1.3</v>
      </c>
      <c r="O8" s="251">
        <v>0.113</v>
      </c>
      <c r="P8" s="253" t="str">
        <f t="shared" ref="P8:P15" si="1">IF(ISBLANK(J8),"",IF(J8&gt;13,"",IF(J8&lt;=10.28,"TSM",IF(J8&lt;=10.58,"SM",IF(J8&lt;=10.9,"KSM",IF(J8&lt;=11.35,"I A",IF(J8&lt;=12,"II A",IF(J8&lt;=13,"III A"))))))))</f>
        <v>SM</v>
      </c>
      <c r="Q8" s="246" t="s">
        <v>409</v>
      </c>
      <c r="R8" s="254" t="s">
        <v>410</v>
      </c>
      <c r="S8" s="255"/>
      <c r="T8" s="7"/>
      <c r="U8" s="7"/>
    </row>
    <row r="9" spans="1:21" s="256" customFormat="1" ht="13.8">
      <c r="A9" s="245">
        <v>2</v>
      </c>
      <c r="B9" s="54" t="s">
        <v>423</v>
      </c>
      <c r="C9" s="55" t="s">
        <v>424</v>
      </c>
      <c r="D9" s="56" t="s">
        <v>425</v>
      </c>
      <c r="E9" s="57">
        <v>35550</v>
      </c>
      <c r="F9" s="246" t="s">
        <v>116</v>
      </c>
      <c r="G9" s="247"/>
      <c r="H9" s="246"/>
      <c r="I9" s="248">
        <f t="shared" si="0"/>
        <v>962</v>
      </c>
      <c r="J9" s="288">
        <v>10.75</v>
      </c>
      <c r="K9" s="250">
        <v>0</v>
      </c>
      <c r="L9" s="251" t="s">
        <v>367</v>
      </c>
      <c r="M9" s="289">
        <v>10.6</v>
      </c>
      <c r="N9" s="250">
        <v>1.3</v>
      </c>
      <c r="O9" s="251">
        <v>0.11799999999999999</v>
      </c>
      <c r="P9" s="253" t="str">
        <f t="shared" si="1"/>
        <v>KSM</v>
      </c>
      <c r="Q9" s="246"/>
      <c r="R9" s="254" t="s">
        <v>426</v>
      </c>
      <c r="S9" s="255"/>
      <c r="T9" s="7"/>
      <c r="U9" s="7"/>
    </row>
    <row r="10" spans="1:21" s="256" customFormat="1" ht="13.8">
      <c r="A10" s="245">
        <v>3</v>
      </c>
      <c r="B10" s="54" t="s">
        <v>221</v>
      </c>
      <c r="C10" s="55" t="s">
        <v>381</v>
      </c>
      <c r="D10" s="56" t="s">
        <v>382</v>
      </c>
      <c r="E10" s="57">
        <v>35882</v>
      </c>
      <c r="F10" s="246" t="s">
        <v>116</v>
      </c>
      <c r="G10" s="247"/>
      <c r="H10" s="246"/>
      <c r="I10" s="248">
        <f t="shared" si="0"/>
        <v>892</v>
      </c>
      <c r="J10" s="288">
        <v>10.98</v>
      </c>
      <c r="K10" s="250">
        <v>-0.3</v>
      </c>
      <c r="L10" s="251">
        <v>0.184</v>
      </c>
      <c r="M10" s="289">
        <v>10.77</v>
      </c>
      <c r="N10" s="250">
        <v>1.3</v>
      </c>
      <c r="O10" s="251">
        <v>0.21</v>
      </c>
      <c r="P10" s="253" t="s">
        <v>125</v>
      </c>
      <c r="Q10" s="246"/>
      <c r="R10" s="254" t="s">
        <v>383</v>
      </c>
      <c r="S10" s="255"/>
      <c r="T10" s="7"/>
      <c r="U10" s="7"/>
    </row>
    <row r="11" spans="1:21" s="256" customFormat="1" ht="13.8">
      <c r="A11" s="245">
        <v>4</v>
      </c>
      <c r="B11" s="54" t="s">
        <v>36</v>
      </c>
      <c r="C11" s="55" t="s">
        <v>37</v>
      </c>
      <c r="D11" s="56" t="s">
        <v>38</v>
      </c>
      <c r="E11" s="57" t="s">
        <v>39</v>
      </c>
      <c r="F11" s="246" t="s">
        <v>73</v>
      </c>
      <c r="G11" s="247"/>
      <c r="H11" s="246" t="s">
        <v>35</v>
      </c>
      <c r="I11" s="248">
        <f t="shared" si="0"/>
        <v>922</v>
      </c>
      <c r="J11" s="288">
        <v>10.88</v>
      </c>
      <c r="K11" s="250">
        <v>0</v>
      </c>
      <c r="L11" s="251" t="s">
        <v>367</v>
      </c>
      <c r="M11" s="289">
        <v>10.81</v>
      </c>
      <c r="N11" s="250">
        <v>1.3</v>
      </c>
      <c r="O11" s="251">
        <v>0.19900000000000001</v>
      </c>
      <c r="P11" s="253" t="str">
        <f t="shared" si="1"/>
        <v>KSM</v>
      </c>
      <c r="Q11" s="246" t="s">
        <v>220</v>
      </c>
      <c r="R11" s="254" t="s">
        <v>422</v>
      </c>
      <c r="S11" s="255"/>
      <c r="T11" s="7"/>
      <c r="U11" s="7"/>
    </row>
    <row r="12" spans="1:21" s="256" customFormat="1" ht="13.8">
      <c r="A12" s="245">
        <v>5</v>
      </c>
      <c r="B12" s="54" t="s">
        <v>347</v>
      </c>
      <c r="C12" s="55" t="s">
        <v>348</v>
      </c>
      <c r="D12" s="56" t="s">
        <v>349</v>
      </c>
      <c r="E12" s="57" t="s">
        <v>350</v>
      </c>
      <c r="F12" s="246" t="s">
        <v>73</v>
      </c>
      <c r="G12" s="247"/>
      <c r="H12" s="246" t="s">
        <v>35</v>
      </c>
      <c r="I12" s="248">
        <f t="shared" si="0"/>
        <v>925</v>
      </c>
      <c r="J12" s="288">
        <v>10.87</v>
      </c>
      <c r="K12" s="250">
        <v>0.7</v>
      </c>
      <c r="L12" s="251">
        <v>0.188</v>
      </c>
      <c r="M12" s="289">
        <v>10.87</v>
      </c>
      <c r="N12" s="250">
        <v>1.3</v>
      </c>
      <c r="O12" s="251">
        <v>0.2</v>
      </c>
      <c r="P12" s="253" t="str">
        <f t="shared" si="1"/>
        <v>KSM</v>
      </c>
      <c r="Q12" s="246" t="s">
        <v>220</v>
      </c>
      <c r="R12" s="254" t="s">
        <v>351</v>
      </c>
      <c r="S12" s="255"/>
      <c r="T12" s="7"/>
      <c r="U12" s="7"/>
    </row>
    <row r="13" spans="1:21" s="256" customFormat="1" ht="13.8">
      <c r="A13" s="245">
        <v>6</v>
      </c>
      <c r="B13" s="54" t="s">
        <v>403</v>
      </c>
      <c r="C13" s="55" t="s">
        <v>404</v>
      </c>
      <c r="D13" s="56" t="s">
        <v>405</v>
      </c>
      <c r="E13" s="57" t="s">
        <v>406</v>
      </c>
      <c r="F13" s="246" t="s">
        <v>93</v>
      </c>
      <c r="G13" s="247"/>
      <c r="H13" s="246" t="s">
        <v>197</v>
      </c>
      <c r="I13" s="248">
        <f t="shared" si="0"/>
        <v>904</v>
      </c>
      <c r="J13" s="288">
        <v>10.94</v>
      </c>
      <c r="K13" s="250">
        <v>0.5</v>
      </c>
      <c r="L13" s="251">
        <v>0.193</v>
      </c>
      <c r="M13" s="289">
        <v>10.88</v>
      </c>
      <c r="N13" s="250">
        <v>1.3</v>
      </c>
      <c r="O13" s="251">
        <v>0.20300000000000001</v>
      </c>
      <c r="P13" s="253" t="s">
        <v>125</v>
      </c>
      <c r="Q13" s="246" t="s">
        <v>407</v>
      </c>
      <c r="R13" s="254" t="s">
        <v>408</v>
      </c>
      <c r="S13" s="255"/>
      <c r="T13" s="7"/>
      <c r="U13" s="7"/>
    </row>
    <row r="14" spans="1:21" s="256" customFormat="1" ht="13.8">
      <c r="A14" s="245">
        <v>7</v>
      </c>
      <c r="B14" s="54" t="s">
        <v>411</v>
      </c>
      <c r="C14" s="55" t="s">
        <v>82</v>
      </c>
      <c r="D14" s="56" t="s">
        <v>412</v>
      </c>
      <c r="E14" s="57">
        <v>36657</v>
      </c>
      <c r="F14" s="246" t="s">
        <v>78</v>
      </c>
      <c r="G14" s="247" t="s">
        <v>79</v>
      </c>
      <c r="H14" s="246"/>
      <c r="I14" s="248">
        <f t="shared" si="0"/>
        <v>825</v>
      </c>
      <c r="J14" s="288">
        <v>11.21</v>
      </c>
      <c r="K14" s="250">
        <v>0.5</v>
      </c>
      <c r="L14" s="251">
        <v>0.186</v>
      </c>
      <c r="M14" s="289">
        <v>11.19</v>
      </c>
      <c r="N14" s="250">
        <v>1.3</v>
      </c>
      <c r="O14" s="251">
        <v>0.19800000000000001</v>
      </c>
      <c r="P14" s="253" t="str">
        <f t="shared" si="1"/>
        <v>I A</v>
      </c>
      <c r="Q14" s="246" t="s">
        <v>413</v>
      </c>
      <c r="R14" s="254" t="s">
        <v>414</v>
      </c>
      <c r="S14" s="255"/>
      <c r="T14" s="7"/>
      <c r="U14" s="7"/>
    </row>
    <row r="15" spans="1:21" s="256" customFormat="1" ht="14.4" thickBot="1">
      <c r="A15" s="245"/>
      <c r="B15" s="54" t="s">
        <v>375</v>
      </c>
      <c r="C15" s="55" t="s">
        <v>376</v>
      </c>
      <c r="D15" s="56" t="s">
        <v>377</v>
      </c>
      <c r="E15" s="57" t="s">
        <v>378</v>
      </c>
      <c r="F15" s="246" t="s">
        <v>78</v>
      </c>
      <c r="G15" s="247" t="s">
        <v>79</v>
      </c>
      <c r="H15" s="246" t="s">
        <v>197</v>
      </c>
      <c r="I15" s="248">
        <f t="shared" si="0"/>
        <v>828</v>
      </c>
      <c r="J15" s="249">
        <v>11.2</v>
      </c>
      <c r="K15" s="250">
        <v>-0.3</v>
      </c>
      <c r="L15" s="251">
        <v>0.16</v>
      </c>
      <c r="M15" s="252" t="s">
        <v>132</v>
      </c>
      <c r="N15" s="250"/>
      <c r="O15" s="251"/>
      <c r="P15" s="253" t="str">
        <f t="shared" si="1"/>
        <v>I A</v>
      </c>
      <c r="Q15" s="246" t="s">
        <v>379</v>
      </c>
      <c r="R15" s="254" t="s">
        <v>380</v>
      </c>
      <c r="S15" s="255"/>
      <c r="T15" s="7"/>
      <c r="U15" s="7"/>
    </row>
    <row r="16" spans="1:21" s="244" customFormat="1" ht="13.8" thickBot="1">
      <c r="A16" s="234" t="s">
        <v>4</v>
      </c>
      <c r="B16" s="235" t="s">
        <v>6</v>
      </c>
      <c r="C16" s="236" t="s">
        <v>64</v>
      </c>
      <c r="D16" s="237" t="s">
        <v>65</v>
      </c>
      <c r="E16" s="238" t="s">
        <v>9</v>
      </c>
      <c r="F16" s="239" t="s">
        <v>66</v>
      </c>
      <c r="G16" s="239" t="s">
        <v>11</v>
      </c>
      <c r="H16" s="239" t="s">
        <v>12</v>
      </c>
      <c r="I16" s="238" t="s">
        <v>13</v>
      </c>
      <c r="J16" s="240" t="s">
        <v>340</v>
      </c>
      <c r="K16" s="239" t="s">
        <v>67</v>
      </c>
      <c r="L16" s="239" t="s">
        <v>68</v>
      </c>
      <c r="M16" s="239"/>
      <c r="N16" s="239"/>
      <c r="O16" s="239"/>
      <c r="P16" s="241" t="s">
        <v>15</v>
      </c>
      <c r="Q16" s="242" t="s">
        <v>16</v>
      </c>
      <c r="R16" s="243"/>
      <c r="S16" s="243"/>
    </row>
    <row r="17" spans="1:21" s="256" customFormat="1" ht="13.8">
      <c r="A17" s="245">
        <v>9</v>
      </c>
      <c r="B17" s="54" t="s">
        <v>162</v>
      </c>
      <c r="C17" s="55" t="s">
        <v>342</v>
      </c>
      <c r="D17" s="56" t="s">
        <v>343</v>
      </c>
      <c r="E17" s="57" t="s">
        <v>344</v>
      </c>
      <c r="F17" s="246" t="s">
        <v>73</v>
      </c>
      <c r="G17" s="247" t="s">
        <v>74</v>
      </c>
      <c r="H17" s="246" t="s">
        <v>177</v>
      </c>
      <c r="I17" s="248">
        <f t="shared" ref="I17:I32" si="2">IF(ISBLANK(J17),"",TRUNC(24.63*(J17-17)^2))</f>
        <v>791</v>
      </c>
      <c r="J17" s="249">
        <v>11.33</v>
      </c>
      <c r="K17" s="250">
        <v>0.7</v>
      </c>
      <c r="L17" s="251">
        <v>0.13600000000000001</v>
      </c>
      <c r="M17" s="252"/>
      <c r="N17" s="250"/>
      <c r="O17" s="251"/>
      <c r="P17" s="253" t="str">
        <f t="shared" ref="P17:P34" si="3">IF(ISBLANK(J17),"",IF(J17&gt;13,"",IF(J17&lt;=10.28,"TSM",IF(J17&lt;=10.58,"SM",IF(J17&lt;=10.9,"KSM",IF(J17&lt;=11.35,"I A",IF(J17&lt;=12,"II A",IF(J17&lt;=13,"III A"))))))))</f>
        <v>I A</v>
      </c>
      <c r="Q17" s="246" t="s">
        <v>345</v>
      </c>
      <c r="R17" s="254" t="s">
        <v>346</v>
      </c>
      <c r="S17" s="255"/>
      <c r="T17" s="7"/>
      <c r="U17" s="7"/>
    </row>
    <row r="18" spans="1:21" s="256" customFormat="1" ht="13.8">
      <c r="A18" s="245">
        <v>10</v>
      </c>
      <c r="B18" s="54" t="s">
        <v>427</v>
      </c>
      <c r="C18" s="55" t="s">
        <v>315</v>
      </c>
      <c r="D18" s="56" t="s">
        <v>428</v>
      </c>
      <c r="E18" s="57" t="s">
        <v>429</v>
      </c>
      <c r="F18" s="246" t="s">
        <v>78</v>
      </c>
      <c r="G18" s="247" t="s">
        <v>420</v>
      </c>
      <c r="H18" s="246"/>
      <c r="I18" s="248">
        <f t="shared" si="2"/>
        <v>772</v>
      </c>
      <c r="J18" s="249">
        <v>11.4</v>
      </c>
      <c r="K18" s="250">
        <v>0</v>
      </c>
      <c r="L18" s="251" t="s">
        <v>367</v>
      </c>
      <c r="M18" s="252"/>
      <c r="N18" s="250"/>
      <c r="O18" s="251"/>
      <c r="P18" s="253" t="str">
        <f t="shared" si="3"/>
        <v>II A</v>
      </c>
      <c r="Q18" s="246" t="s">
        <v>160</v>
      </c>
      <c r="R18" s="254" t="s">
        <v>430</v>
      </c>
      <c r="S18" s="255"/>
      <c r="T18" s="7"/>
      <c r="U18" s="7"/>
    </row>
    <row r="19" spans="1:21" s="256" customFormat="1" ht="13.8">
      <c r="A19" s="245">
        <v>11</v>
      </c>
      <c r="B19" s="54" t="s">
        <v>384</v>
      </c>
      <c r="C19" s="55" t="s">
        <v>385</v>
      </c>
      <c r="D19" s="56" t="s">
        <v>386</v>
      </c>
      <c r="E19" s="57" t="s">
        <v>355</v>
      </c>
      <c r="F19" s="246" t="s">
        <v>73</v>
      </c>
      <c r="G19" s="247" t="s">
        <v>74</v>
      </c>
      <c r="H19" s="246" t="s">
        <v>166</v>
      </c>
      <c r="I19" s="248">
        <f t="shared" si="2"/>
        <v>745</v>
      </c>
      <c r="J19" s="249">
        <v>11.5</v>
      </c>
      <c r="K19" s="250">
        <v>-0.3</v>
      </c>
      <c r="L19" s="251">
        <v>0.16800000000000001</v>
      </c>
      <c r="M19" s="252"/>
      <c r="N19" s="250"/>
      <c r="O19" s="251"/>
      <c r="P19" s="253" t="str">
        <f t="shared" si="3"/>
        <v>II A</v>
      </c>
      <c r="Q19" s="246" t="s">
        <v>214</v>
      </c>
      <c r="R19" s="254" t="s">
        <v>387</v>
      </c>
      <c r="S19" s="255"/>
      <c r="T19" s="7"/>
      <c r="U19" s="7"/>
    </row>
    <row r="20" spans="1:21" s="256" customFormat="1" ht="13.8">
      <c r="A20" s="245">
        <v>11</v>
      </c>
      <c r="B20" s="54" t="s">
        <v>433</v>
      </c>
      <c r="C20" s="55" t="s">
        <v>434</v>
      </c>
      <c r="D20" s="56" t="s">
        <v>435</v>
      </c>
      <c r="E20" s="57" t="s">
        <v>436</v>
      </c>
      <c r="F20" s="246" t="s">
        <v>78</v>
      </c>
      <c r="G20" s="247" t="s">
        <v>420</v>
      </c>
      <c r="H20" s="246"/>
      <c r="I20" s="248">
        <f t="shared" si="2"/>
        <v>745</v>
      </c>
      <c r="J20" s="249">
        <v>11.5</v>
      </c>
      <c r="K20" s="250">
        <v>0</v>
      </c>
      <c r="L20" s="251" t="s">
        <v>367</v>
      </c>
      <c r="M20" s="252"/>
      <c r="N20" s="250"/>
      <c r="O20" s="251"/>
      <c r="P20" s="253" t="str">
        <f t="shared" si="3"/>
        <v>II A</v>
      </c>
      <c r="Q20" s="246" t="s">
        <v>160</v>
      </c>
      <c r="R20" s="254"/>
      <c r="S20" s="255"/>
      <c r="T20" s="7"/>
      <c r="U20" s="7"/>
    </row>
    <row r="21" spans="1:21" s="256" customFormat="1" ht="15.75" customHeight="1">
      <c r="A21" s="245">
        <v>13</v>
      </c>
      <c r="B21" s="54" t="s">
        <v>397</v>
      </c>
      <c r="C21" s="55" t="s">
        <v>398</v>
      </c>
      <c r="D21" s="56" t="s">
        <v>399</v>
      </c>
      <c r="E21" s="57">
        <v>35969</v>
      </c>
      <c r="F21" s="246" t="s">
        <v>78</v>
      </c>
      <c r="G21" s="247"/>
      <c r="H21" s="246"/>
      <c r="I21" s="248">
        <f t="shared" si="2"/>
        <v>734</v>
      </c>
      <c r="J21" s="249">
        <v>11.54</v>
      </c>
      <c r="K21" s="250">
        <v>-0.3</v>
      </c>
      <c r="L21" s="251" t="s">
        <v>367</v>
      </c>
      <c r="M21" s="252"/>
      <c r="N21" s="250"/>
      <c r="O21" s="251"/>
      <c r="P21" s="253" t="str">
        <f t="shared" si="3"/>
        <v>II A</v>
      </c>
      <c r="Q21" s="246" t="s">
        <v>400</v>
      </c>
      <c r="R21" s="254"/>
      <c r="S21" s="255"/>
      <c r="T21" s="7"/>
      <c r="U21" s="7"/>
    </row>
    <row r="22" spans="1:21" s="256" customFormat="1" ht="14.25" customHeight="1">
      <c r="A22" s="245">
        <v>14</v>
      </c>
      <c r="B22" s="54" t="s">
        <v>388</v>
      </c>
      <c r="C22" s="55" t="s">
        <v>55</v>
      </c>
      <c r="D22" s="56" t="s">
        <v>56</v>
      </c>
      <c r="E22" s="57">
        <v>36883</v>
      </c>
      <c r="F22" s="246" t="s">
        <v>51</v>
      </c>
      <c r="G22" s="247" t="s">
        <v>52</v>
      </c>
      <c r="H22" s="246"/>
      <c r="I22" s="248">
        <f t="shared" si="2"/>
        <v>718</v>
      </c>
      <c r="J22" s="249">
        <v>11.6</v>
      </c>
      <c r="K22" s="250">
        <v>-0.3</v>
      </c>
      <c r="L22" s="251">
        <v>0.186</v>
      </c>
      <c r="M22" s="252"/>
      <c r="N22" s="250"/>
      <c r="O22" s="251"/>
      <c r="P22" s="253" t="str">
        <f t="shared" si="3"/>
        <v>II A</v>
      </c>
      <c r="Q22" s="246" t="s">
        <v>152</v>
      </c>
      <c r="R22" s="254"/>
      <c r="S22" s="255"/>
      <c r="T22" s="7"/>
      <c r="U22" s="7"/>
    </row>
    <row r="23" spans="1:21" s="256" customFormat="1" ht="13.8">
      <c r="A23" s="245">
        <v>15</v>
      </c>
      <c r="B23" s="54" t="s">
        <v>352</v>
      </c>
      <c r="C23" s="55" t="s">
        <v>353</v>
      </c>
      <c r="D23" s="56" t="s">
        <v>354</v>
      </c>
      <c r="E23" s="57" t="s">
        <v>355</v>
      </c>
      <c r="F23" s="246" t="s">
        <v>73</v>
      </c>
      <c r="G23" s="247"/>
      <c r="H23" s="246"/>
      <c r="I23" s="248">
        <f t="shared" si="2"/>
        <v>712</v>
      </c>
      <c r="J23" s="249">
        <v>11.62</v>
      </c>
      <c r="K23" s="250">
        <v>0.7</v>
      </c>
      <c r="L23" s="251">
        <v>0.16800000000000001</v>
      </c>
      <c r="M23" s="252"/>
      <c r="N23" s="250"/>
      <c r="O23" s="251"/>
      <c r="P23" s="253" t="str">
        <f t="shared" si="3"/>
        <v>II A</v>
      </c>
      <c r="Q23" s="246" t="s">
        <v>356</v>
      </c>
      <c r="R23" s="254" t="s">
        <v>357</v>
      </c>
      <c r="S23" s="255"/>
      <c r="T23" s="7"/>
      <c r="U23" s="7"/>
    </row>
    <row r="24" spans="1:21" s="256" customFormat="1" ht="13.8">
      <c r="A24" s="245">
        <v>16</v>
      </c>
      <c r="B24" s="54" t="s">
        <v>369</v>
      </c>
      <c r="C24" s="55" t="s">
        <v>358</v>
      </c>
      <c r="D24" s="56" t="s">
        <v>370</v>
      </c>
      <c r="E24" s="57" t="s">
        <v>371</v>
      </c>
      <c r="F24" s="246" t="s">
        <v>78</v>
      </c>
      <c r="G24" s="247" t="s">
        <v>79</v>
      </c>
      <c r="H24" s="246" t="s">
        <v>437</v>
      </c>
      <c r="I24" s="248">
        <f t="shared" si="2"/>
        <v>697</v>
      </c>
      <c r="J24" s="249">
        <v>11.68</v>
      </c>
      <c r="K24" s="250">
        <v>0.7</v>
      </c>
      <c r="L24" s="251" t="s">
        <v>367</v>
      </c>
      <c r="M24" s="252"/>
      <c r="N24" s="250"/>
      <c r="O24" s="251"/>
      <c r="P24" s="253" t="str">
        <f t="shared" si="3"/>
        <v>II A</v>
      </c>
      <c r="Q24" s="246" t="s">
        <v>288</v>
      </c>
      <c r="R24" s="254"/>
      <c r="S24" s="255"/>
      <c r="T24" s="7"/>
      <c r="U24" s="7"/>
    </row>
    <row r="25" spans="1:21" s="256" customFormat="1" ht="13.8">
      <c r="A25" s="245">
        <v>17</v>
      </c>
      <c r="B25" s="54" t="s">
        <v>60</v>
      </c>
      <c r="C25" s="55" t="s">
        <v>61</v>
      </c>
      <c r="D25" s="56" t="s">
        <v>62</v>
      </c>
      <c r="E25" s="57">
        <v>37350</v>
      </c>
      <c r="F25" s="246" t="s">
        <v>51</v>
      </c>
      <c r="G25" s="247" t="s">
        <v>52</v>
      </c>
      <c r="H25" s="246"/>
      <c r="I25" s="248">
        <f t="shared" si="2"/>
        <v>658</v>
      </c>
      <c r="J25" s="249">
        <v>11.83</v>
      </c>
      <c r="K25" s="250">
        <v>0</v>
      </c>
      <c r="L25" s="251" t="s">
        <v>367</v>
      </c>
      <c r="M25" s="252"/>
      <c r="N25" s="250"/>
      <c r="O25" s="251"/>
      <c r="P25" s="253" t="str">
        <f t="shared" si="3"/>
        <v>II A</v>
      </c>
      <c r="Q25" s="246" t="s">
        <v>152</v>
      </c>
      <c r="R25" s="254" t="s">
        <v>421</v>
      </c>
      <c r="S25" s="255"/>
      <c r="T25" s="7"/>
      <c r="U25" s="7"/>
    </row>
    <row r="26" spans="1:21" s="256" customFormat="1" ht="13.8">
      <c r="A26" s="245">
        <v>18</v>
      </c>
      <c r="B26" s="54" t="s">
        <v>57</v>
      </c>
      <c r="C26" s="55" t="s">
        <v>58</v>
      </c>
      <c r="D26" s="56" t="s">
        <v>59</v>
      </c>
      <c r="E26" s="57">
        <v>37206</v>
      </c>
      <c r="F26" s="246" t="s">
        <v>51</v>
      </c>
      <c r="G26" s="247" t="s">
        <v>52</v>
      </c>
      <c r="H26" s="246"/>
      <c r="I26" s="248">
        <f t="shared" si="2"/>
        <v>643</v>
      </c>
      <c r="J26" s="249">
        <v>11.89</v>
      </c>
      <c r="K26" s="250">
        <v>0.7</v>
      </c>
      <c r="L26" s="251">
        <v>0.191</v>
      </c>
      <c r="M26" s="252"/>
      <c r="N26" s="250"/>
      <c r="O26" s="251"/>
      <c r="P26" s="253" t="str">
        <f t="shared" si="3"/>
        <v>II A</v>
      </c>
      <c r="Q26" s="246" t="s">
        <v>152</v>
      </c>
      <c r="R26" s="254" t="s">
        <v>341</v>
      </c>
      <c r="S26" s="255"/>
      <c r="T26" s="7"/>
      <c r="U26" s="7"/>
    </row>
    <row r="27" spans="1:21" s="256" customFormat="1" ht="13.8">
      <c r="A27" s="245">
        <v>18</v>
      </c>
      <c r="B27" s="54" t="s">
        <v>48</v>
      </c>
      <c r="C27" s="55" t="s">
        <v>49</v>
      </c>
      <c r="D27" s="56" t="s">
        <v>50</v>
      </c>
      <c r="E27" s="57">
        <v>36955</v>
      </c>
      <c r="F27" s="246" t="s">
        <v>51</v>
      </c>
      <c r="G27" s="247" t="s">
        <v>52</v>
      </c>
      <c r="H27" s="246"/>
      <c r="I27" s="248">
        <f t="shared" si="2"/>
        <v>643</v>
      </c>
      <c r="J27" s="249">
        <v>11.89</v>
      </c>
      <c r="K27" s="250">
        <v>0.5</v>
      </c>
      <c r="L27" s="251" t="s">
        <v>401</v>
      </c>
      <c r="M27" s="252"/>
      <c r="N27" s="250"/>
      <c r="O27" s="251"/>
      <c r="P27" s="253" t="str">
        <f t="shared" si="3"/>
        <v>II A</v>
      </c>
      <c r="Q27" s="246" t="s">
        <v>152</v>
      </c>
      <c r="R27" s="254" t="s">
        <v>402</v>
      </c>
      <c r="S27" s="255"/>
      <c r="T27" s="7"/>
      <c r="U27" s="7"/>
    </row>
    <row r="28" spans="1:21" s="256" customFormat="1" ht="13.8">
      <c r="A28" s="245">
        <v>20</v>
      </c>
      <c r="B28" s="54" t="s">
        <v>417</v>
      </c>
      <c r="C28" s="55" t="s">
        <v>342</v>
      </c>
      <c r="D28" s="56" t="s">
        <v>418</v>
      </c>
      <c r="E28" s="57" t="s">
        <v>419</v>
      </c>
      <c r="F28" s="246" t="s">
        <v>78</v>
      </c>
      <c r="G28" s="247" t="s">
        <v>420</v>
      </c>
      <c r="H28" s="246"/>
      <c r="I28" s="248">
        <f t="shared" si="2"/>
        <v>633</v>
      </c>
      <c r="J28" s="249">
        <v>11.93</v>
      </c>
      <c r="K28" s="250">
        <v>0.5</v>
      </c>
      <c r="L28" s="251" t="s">
        <v>367</v>
      </c>
      <c r="M28" s="252"/>
      <c r="N28" s="250"/>
      <c r="O28" s="251"/>
      <c r="P28" s="253" t="str">
        <f t="shared" si="3"/>
        <v>II A</v>
      </c>
      <c r="Q28" s="246" t="s">
        <v>160</v>
      </c>
      <c r="R28" s="254"/>
      <c r="S28" s="255"/>
      <c r="T28" s="7"/>
      <c r="U28" s="7"/>
    </row>
    <row r="29" spans="1:21" s="256" customFormat="1" ht="13.8">
      <c r="A29" s="245">
        <v>21</v>
      </c>
      <c r="B29" s="54" t="s">
        <v>363</v>
      </c>
      <c r="C29" s="55" t="s">
        <v>364</v>
      </c>
      <c r="D29" s="56" t="s">
        <v>365</v>
      </c>
      <c r="E29" s="57" t="s">
        <v>366</v>
      </c>
      <c r="F29" s="246" t="s">
        <v>247</v>
      </c>
      <c r="G29" s="247" t="s">
        <v>248</v>
      </c>
      <c r="H29" s="246"/>
      <c r="I29" s="248">
        <f t="shared" si="2"/>
        <v>615</v>
      </c>
      <c r="J29" s="249">
        <v>12</v>
      </c>
      <c r="K29" s="250">
        <v>0.7</v>
      </c>
      <c r="L29" s="251" t="s">
        <v>367</v>
      </c>
      <c r="M29" s="252"/>
      <c r="N29" s="250"/>
      <c r="O29" s="251"/>
      <c r="P29" s="253" t="str">
        <f t="shared" si="3"/>
        <v>II A</v>
      </c>
      <c r="Q29" s="246" t="s">
        <v>368</v>
      </c>
      <c r="R29" s="254"/>
      <c r="S29" s="255"/>
      <c r="T29" s="7"/>
      <c r="U29" s="7"/>
    </row>
    <row r="30" spans="1:21" s="256" customFormat="1" ht="13.8">
      <c r="A30" s="245">
        <v>22</v>
      </c>
      <c r="B30" s="54" t="s">
        <v>143</v>
      </c>
      <c r="C30" s="55" t="s">
        <v>390</v>
      </c>
      <c r="D30" s="56" t="s">
        <v>431</v>
      </c>
      <c r="E30" s="57">
        <v>37480</v>
      </c>
      <c r="F30" s="246" t="s">
        <v>51</v>
      </c>
      <c r="G30" s="247" t="s">
        <v>52</v>
      </c>
      <c r="H30" s="246"/>
      <c r="I30" s="248">
        <f t="shared" si="2"/>
        <v>608</v>
      </c>
      <c r="J30" s="249">
        <v>12.03</v>
      </c>
      <c r="K30" s="250">
        <v>0</v>
      </c>
      <c r="L30" s="251" t="s">
        <v>367</v>
      </c>
      <c r="M30" s="252"/>
      <c r="N30" s="250"/>
      <c r="O30" s="251"/>
      <c r="P30" s="253" t="str">
        <f t="shared" si="3"/>
        <v>III A</v>
      </c>
      <c r="Q30" s="246" t="s">
        <v>152</v>
      </c>
      <c r="R30" s="254" t="s">
        <v>432</v>
      </c>
      <c r="S30" s="255"/>
      <c r="T30" s="7"/>
      <c r="U30" s="7"/>
    </row>
    <row r="31" spans="1:21" s="256" customFormat="1" ht="13.8">
      <c r="A31" s="245">
        <v>23</v>
      </c>
      <c r="B31" s="54" t="s">
        <v>246</v>
      </c>
      <c r="C31" s="55" t="s">
        <v>37</v>
      </c>
      <c r="D31" s="56" t="s">
        <v>372</v>
      </c>
      <c r="E31" s="57" t="s">
        <v>373</v>
      </c>
      <c r="F31" s="246" t="s">
        <v>73</v>
      </c>
      <c r="G31" s="247" t="s">
        <v>74</v>
      </c>
      <c r="H31" s="246" t="s">
        <v>177</v>
      </c>
      <c r="I31" s="248">
        <f t="shared" si="2"/>
        <v>546</v>
      </c>
      <c r="J31" s="249">
        <v>12.29</v>
      </c>
      <c r="K31" s="250">
        <v>-0.3</v>
      </c>
      <c r="L31" s="251">
        <v>0.161</v>
      </c>
      <c r="M31" s="252"/>
      <c r="N31" s="250"/>
      <c r="O31" s="251"/>
      <c r="P31" s="253" t="str">
        <f t="shared" si="3"/>
        <v>III A</v>
      </c>
      <c r="Q31" s="246" t="s">
        <v>75</v>
      </c>
      <c r="R31" s="254" t="s">
        <v>374</v>
      </c>
      <c r="S31" s="255"/>
      <c r="T31" s="7"/>
      <c r="U31" s="7"/>
    </row>
    <row r="32" spans="1:21" s="256" customFormat="1" ht="13.8">
      <c r="A32" s="245">
        <v>24</v>
      </c>
      <c r="B32" s="54" t="s">
        <v>298</v>
      </c>
      <c r="C32" s="55" t="s">
        <v>415</v>
      </c>
      <c r="D32" s="56" t="s">
        <v>416</v>
      </c>
      <c r="E32" s="57">
        <v>37423</v>
      </c>
      <c r="F32" s="246" t="s">
        <v>51</v>
      </c>
      <c r="G32" s="247" t="s">
        <v>52</v>
      </c>
      <c r="H32" s="246"/>
      <c r="I32" s="248">
        <f t="shared" si="2"/>
        <v>485</v>
      </c>
      <c r="J32" s="249">
        <v>12.56</v>
      </c>
      <c r="K32" s="250">
        <v>0.5</v>
      </c>
      <c r="L32" s="251">
        <v>0.214</v>
      </c>
      <c r="M32" s="252"/>
      <c r="N32" s="250"/>
      <c r="O32" s="251"/>
      <c r="P32" s="253" t="str">
        <f t="shared" si="3"/>
        <v>III A</v>
      </c>
      <c r="Q32" s="246" t="s">
        <v>152</v>
      </c>
      <c r="R32" s="254"/>
      <c r="S32" s="255"/>
      <c r="T32" s="7"/>
      <c r="U32" s="7"/>
    </row>
    <row r="33" spans="1:21" s="256" customFormat="1" ht="13.8">
      <c r="A33" s="245"/>
      <c r="B33" s="54">
        <v>165</v>
      </c>
      <c r="C33" s="55" t="s">
        <v>358</v>
      </c>
      <c r="D33" s="56" t="s">
        <v>359</v>
      </c>
      <c r="E33" s="57" t="s">
        <v>360</v>
      </c>
      <c r="F33" s="246" t="s">
        <v>78</v>
      </c>
      <c r="G33" s="247"/>
      <c r="H33" s="246"/>
      <c r="I33" s="248"/>
      <c r="J33" s="249" t="s">
        <v>132</v>
      </c>
      <c r="K33" s="250"/>
      <c r="L33" s="251"/>
      <c r="M33" s="252"/>
      <c r="N33" s="250"/>
      <c r="O33" s="251"/>
      <c r="P33" s="253" t="str">
        <f t="shared" si="3"/>
        <v/>
      </c>
      <c r="Q33" s="246" t="s">
        <v>361</v>
      </c>
      <c r="R33" s="254"/>
      <c r="S33" s="255"/>
      <c r="T33" s="7"/>
      <c r="U33" s="7"/>
    </row>
    <row r="34" spans="1:21" s="256" customFormat="1" ht="13.8">
      <c r="A34" s="245"/>
      <c r="B34" s="54" t="s">
        <v>389</v>
      </c>
      <c r="C34" s="55" t="s">
        <v>390</v>
      </c>
      <c r="D34" s="56" t="s">
        <v>391</v>
      </c>
      <c r="E34" s="57" t="s">
        <v>392</v>
      </c>
      <c r="F34" s="246" t="s">
        <v>393</v>
      </c>
      <c r="G34" s="247" t="s">
        <v>394</v>
      </c>
      <c r="H34" s="246" t="s">
        <v>395</v>
      </c>
      <c r="I34" s="248"/>
      <c r="J34" s="249" t="s">
        <v>132</v>
      </c>
      <c r="K34" s="250"/>
      <c r="L34" s="251"/>
      <c r="M34" s="252"/>
      <c r="N34" s="250"/>
      <c r="O34" s="251"/>
      <c r="P34" s="253" t="str">
        <f t="shared" si="3"/>
        <v/>
      </c>
      <c r="Q34" s="246" t="s">
        <v>396</v>
      </c>
      <c r="R34" s="254"/>
      <c r="S34" s="255"/>
      <c r="T34" s="7"/>
      <c r="U34" s="7"/>
    </row>
    <row r="35" spans="1:21" s="256" customFormat="1">
      <c r="A35" s="25"/>
      <c r="B35" s="25"/>
      <c r="C35" s="20"/>
      <c r="E35" s="64"/>
      <c r="G35" s="274"/>
      <c r="I35" s="7"/>
      <c r="J35" s="23"/>
      <c r="K35" s="23"/>
      <c r="L35" s="23"/>
      <c r="M35" s="23"/>
      <c r="N35" s="23"/>
      <c r="O35" s="23"/>
      <c r="P35" s="7"/>
      <c r="R35" s="257"/>
      <c r="S35" s="258"/>
    </row>
    <row r="36" spans="1:21" s="256" customFormat="1">
      <c r="A36" s="25"/>
      <c r="B36" s="25"/>
      <c r="C36" s="20"/>
      <c r="E36" s="64"/>
      <c r="G36" s="274"/>
      <c r="I36" s="7"/>
      <c r="J36" s="23"/>
      <c r="K36" s="23"/>
      <c r="L36" s="23"/>
      <c r="M36" s="23"/>
      <c r="N36" s="23"/>
      <c r="O36" s="23"/>
      <c r="P36" s="7"/>
      <c r="R36" s="257"/>
      <c r="S36" s="258"/>
    </row>
    <row r="37" spans="1:21" s="256" customFormat="1">
      <c r="A37" s="25"/>
      <c r="B37" s="25"/>
      <c r="C37" s="20"/>
      <c r="E37" s="64"/>
      <c r="G37" s="244"/>
      <c r="I37" s="7"/>
      <c r="J37" s="23"/>
      <c r="K37" s="23"/>
      <c r="L37" s="23"/>
      <c r="M37" s="23"/>
      <c r="N37" s="23"/>
      <c r="O37" s="23"/>
      <c r="P37" s="7"/>
      <c r="R37" s="257"/>
      <c r="S37" s="258"/>
    </row>
    <row r="38" spans="1:21" s="256" customFormat="1">
      <c r="A38" s="25"/>
      <c r="B38" s="25"/>
      <c r="C38" s="20"/>
      <c r="E38" s="64"/>
      <c r="G38" s="244"/>
      <c r="I38" s="7"/>
      <c r="J38" s="23"/>
      <c r="K38" s="23"/>
      <c r="L38" s="23"/>
      <c r="M38" s="23"/>
      <c r="N38" s="23"/>
      <c r="O38" s="23"/>
      <c r="P38" s="7"/>
      <c r="R38" s="257"/>
      <c r="S38" s="258"/>
    </row>
    <row r="39" spans="1:21" s="256" customFormat="1">
      <c r="A39" s="25"/>
      <c r="B39" s="25"/>
      <c r="C39" s="20"/>
      <c r="E39" s="64"/>
      <c r="G39" s="244"/>
      <c r="I39" s="7"/>
      <c r="J39" s="23"/>
      <c r="K39" s="23"/>
      <c r="L39" s="23"/>
      <c r="M39" s="23"/>
      <c r="N39" s="23"/>
      <c r="O39" s="23"/>
      <c r="P39" s="7"/>
      <c r="R39" s="257"/>
      <c r="S39" s="258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verticalDpi="18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T40"/>
  <sheetViews>
    <sheetView topLeftCell="A6" zoomScaleNormal="100" workbookViewId="0">
      <selection activeCell="D26" sqref="D26"/>
    </sheetView>
  </sheetViews>
  <sheetFormatPr defaultColWidth="8.88671875" defaultRowHeight="13.2"/>
  <cols>
    <col min="1" max="1" width="5.109375" style="25" customWidth="1"/>
    <col min="2" max="2" width="4.33203125" style="25" customWidth="1"/>
    <col min="3" max="3" width="9.44140625" style="20" customWidth="1"/>
    <col min="4" max="4" width="18.6640625" style="21" customWidth="1"/>
    <col min="5" max="5" width="9.33203125" style="64" customWidth="1"/>
    <col min="6" max="6" width="10.109375" style="21" customWidth="1"/>
    <col min="7" max="7" width="10.5546875" style="21" customWidth="1"/>
    <col min="8" max="8" width="11.44140625" style="21" customWidth="1"/>
    <col min="9" max="9" width="5.44140625" style="7" customWidth="1"/>
    <col min="10" max="10" width="8.44140625" style="23" customWidth="1"/>
    <col min="11" max="11" width="4.6640625" style="23" customWidth="1"/>
    <col min="12" max="12" width="5.44140625" style="23" customWidth="1"/>
    <col min="13" max="13" width="6" style="23" hidden="1" customWidth="1"/>
    <col min="14" max="14" width="4" style="23" hidden="1" customWidth="1"/>
    <col min="15" max="15" width="4.6640625" style="23" hidden="1" customWidth="1"/>
    <col min="16" max="16" width="4.44140625" style="7" customWidth="1"/>
    <col min="17" max="17" width="24.5546875" style="21" customWidth="1"/>
    <col min="18" max="18" width="6.6640625" style="105" hidden="1" customWidth="1"/>
    <col min="19" max="19" width="2.6640625" style="21" hidden="1" customWidth="1"/>
    <col min="20" max="20" width="2.88671875" style="21" hidden="1" customWidth="1"/>
    <col min="21" max="21" width="4.44140625" style="21" customWidth="1"/>
    <col min="22" max="16384" width="8.88671875" style="21"/>
  </cols>
  <sheetData>
    <row r="1" spans="1:20" s="5" customFormat="1" ht="18.75" customHeight="1">
      <c r="A1" s="1" t="s">
        <v>0</v>
      </c>
      <c r="B1" s="3"/>
      <c r="C1" s="4"/>
      <c r="E1" s="60"/>
      <c r="I1" s="7"/>
      <c r="J1" s="8"/>
      <c r="K1" s="8"/>
      <c r="L1" s="8"/>
      <c r="M1" s="8"/>
      <c r="N1" s="8"/>
      <c r="O1" s="8"/>
      <c r="P1" s="7"/>
      <c r="R1" s="105"/>
    </row>
    <row r="2" spans="1:20" s="13" customFormat="1" ht="15" customHeight="1">
      <c r="A2" s="10" t="s">
        <v>1</v>
      </c>
      <c r="B2" s="11"/>
      <c r="C2" s="12"/>
      <c r="E2" s="62"/>
      <c r="I2" s="15"/>
      <c r="J2" s="16"/>
      <c r="K2" s="16"/>
      <c r="L2" s="16"/>
      <c r="M2" s="16"/>
      <c r="N2" s="16"/>
      <c r="O2" s="16"/>
      <c r="P2" s="15"/>
      <c r="Q2" s="17"/>
      <c r="R2" s="106"/>
    </row>
    <row r="3" spans="1:20" ht="9.75" customHeight="1">
      <c r="A3" s="19"/>
      <c r="B3" s="19"/>
      <c r="Q3" s="24"/>
    </row>
    <row r="4" spans="1:20" ht="15.75" customHeight="1">
      <c r="C4" s="26" t="s">
        <v>127</v>
      </c>
      <c r="E4" s="65"/>
      <c r="H4" s="107">
        <v>1.1574074074074073E-5</v>
      </c>
      <c r="Q4" s="28"/>
    </row>
    <row r="5" spans="1:20" ht="3.75" customHeight="1"/>
    <row r="6" spans="1:20" ht="13.8" thickBot="1">
      <c r="B6" s="66"/>
      <c r="C6" s="67"/>
      <c r="D6" s="68">
        <v>1</v>
      </c>
      <c r="E6" s="69" t="s">
        <v>128</v>
      </c>
      <c r="F6" s="70">
        <v>4</v>
      </c>
      <c r="G6" s="71"/>
    </row>
    <row r="7" spans="1:20" s="83" customFormat="1" ht="13.8" thickBot="1">
      <c r="A7" s="72" t="s">
        <v>89</v>
      </c>
      <c r="B7" s="73" t="s">
        <v>6</v>
      </c>
      <c r="C7" s="74" t="s">
        <v>64</v>
      </c>
      <c r="D7" s="75" t="s">
        <v>65</v>
      </c>
      <c r="E7" s="76" t="s">
        <v>9</v>
      </c>
      <c r="F7" s="77" t="s">
        <v>66</v>
      </c>
      <c r="G7" s="77" t="s">
        <v>11</v>
      </c>
      <c r="H7" s="77" t="s">
        <v>12</v>
      </c>
      <c r="I7" s="76" t="s">
        <v>13</v>
      </c>
      <c r="J7" s="77" t="s">
        <v>14</v>
      </c>
      <c r="K7" s="77" t="s">
        <v>67</v>
      </c>
      <c r="L7" s="77" t="s">
        <v>68</v>
      </c>
      <c r="M7" s="77"/>
      <c r="N7" s="77"/>
      <c r="O7" s="77"/>
      <c r="P7" s="79" t="s">
        <v>15</v>
      </c>
      <c r="Q7" s="80" t="s">
        <v>16</v>
      </c>
      <c r="R7" s="81"/>
      <c r="S7" s="82"/>
      <c r="T7" s="82"/>
    </row>
    <row r="8" spans="1:20" ht="12" customHeight="1">
      <c r="A8" s="84">
        <v>1</v>
      </c>
      <c r="B8" s="85"/>
      <c r="C8" s="86"/>
      <c r="D8" s="87"/>
      <c r="E8" s="88"/>
      <c r="F8" s="89"/>
      <c r="G8" s="89"/>
      <c r="H8" s="89"/>
      <c r="I8" s="90" t="str">
        <f>IF(ISBLANK(J8),"",TRUNC(2.242*(J8-45.5)^2))</f>
        <v/>
      </c>
      <c r="J8" s="108"/>
      <c r="K8" s="92"/>
      <c r="L8" s="93"/>
      <c r="M8" s="109"/>
      <c r="N8" s="92"/>
      <c r="O8" s="93"/>
      <c r="P8" s="110" t="str">
        <f>IF(ISBLANK(J8),"",IF(J8&gt;31.24,"",IF(J8&lt;=23.3,"TSM",IF(J8&lt;=24.24,"SM",IF(J8&lt;=25.45,"KSM",IF(J8&lt;=26.85,"I A",IF(J8&lt;=28.74,"II A",IF(J8&lt;=31.24,"III A"))))))))</f>
        <v/>
      </c>
      <c r="Q8" s="111"/>
      <c r="R8" s="7"/>
    </row>
    <row r="9" spans="1:20" ht="15" customHeight="1">
      <c r="A9" s="84" t="s">
        <v>129</v>
      </c>
      <c r="B9" s="85" t="s">
        <v>60</v>
      </c>
      <c r="C9" s="86" t="s">
        <v>130</v>
      </c>
      <c r="D9" s="87" t="s">
        <v>131</v>
      </c>
      <c r="E9" s="112">
        <v>37101</v>
      </c>
      <c r="F9" s="89" t="s">
        <v>51</v>
      </c>
      <c r="G9" s="89" t="s">
        <v>52</v>
      </c>
      <c r="H9" s="89"/>
      <c r="I9" s="90"/>
      <c r="J9" s="108" t="s">
        <v>132</v>
      </c>
      <c r="K9" s="92"/>
      <c r="L9" s="93"/>
      <c r="M9" s="109"/>
      <c r="N9" s="92"/>
      <c r="O9" s="93"/>
      <c r="P9" s="110" t="str">
        <f t="shared" ref="P9:P40" si="0">IF(ISBLANK(J9),"",IF(J9&gt;31.24,"",IF(J9&lt;=23.3,"TSM",IF(J9&lt;=24.24,"SM",IF(J9&lt;=25.45,"KSM",IF(J9&lt;=26.85,"I A",IF(J9&lt;=28.74,"II A",IF(J9&lt;=31.24,"III A"))))))))</f>
        <v/>
      </c>
      <c r="Q9" s="89" t="s">
        <v>133</v>
      </c>
      <c r="R9" s="7">
        <v>29.94</v>
      </c>
      <c r="S9" s="21" t="s">
        <v>129</v>
      </c>
      <c r="T9" s="21" t="s">
        <v>134</v>
      </c>
    </row>
    <row r="10" spans="1:20" ht="15" customHeight="1">
      <c r="A10" s="84" t="s">
        <v>135</v>
      </c>
      <c r="B10" s="85" t="s">
        <v>136</v>
      </c>
      <c r="C10" s="86" t="s">
        <v>137</v>
      </c>
      <c r="D10" s="87" t="s">
        <v>138</v>
      </c>
      <c r="E10" s="112" t="s">
        <v>139</v>
      </c>
      <c r="F10" s="89" t="s">
        <v>73</v>
      </c>
      <c r="G10" s="89" t="s">
        <v>74</v>
      </c>
      <c r="H10" s="89" t="s">
        <v>35</v>
      </c>
      <c r="I10" s="90"/>
      <c r="J10" s="108" t="s">
        <v>132</v>
      </c>
      <c r="K10" s="92"/>
      <c r="L10" s="93"/>
      <c r="M10" s="109"/>
      <c r="N10" s="92"/>
      <c r="O10" s="93"/>
      <c r="P10" s="110" t="str">
        <f t="shared" si="0"/>
        <v/>
      </c>
      <c r="Q10" s="89" t="s">
        <v>140</v>
      </c>
      <c r="R10" s="7" t="s">
        <v>141</v>
      </c>
      <c r="S10" s="21" t="s">
        <v>135</v>
      </c>
      <c r="T10" s="21" t="s">
        <v>134</v>
      </c>
    </row>
    <row r="11" spans="1:20" ht="15" customHeight="1">
      <c r="A11" s="84">
        <v>4</v>
      </c>
      <c r="B11" s="85"/>
      <c r="C11" s="86"/>
      <c r="D11" s="87"/>
      <c r="E11" s="112"/>
      <c r="F11" s="89"/>
      <c r="G11" s="89"/>
      <c r="H11" s="89"/>
      <c r="I11" s="90"/>
      <c r="J11" s="108"/>
      <c r="K11" s="92"/>
      <c r="L11" s="93"/>
      <c r="M11" s="109"/>
      <c r="N11" s="92"/>
      <c r="O11" s="93"/>
      <c r="P11" s="110" t="str">
        <f>IF(ISBLANK(J11),"",IF(J11&gt;31.24,"",IF(J11&lt;=23.3,"TSM",IF(J11&lt;=24.24,"SM",IF(J11&lt;=25.45,"KSM",IF(J11&lt;=26.85,"I A",IF(J11&lt;=28.74,"II A",IF(J11&lt;=31.24,"III A"))))))))</f>
        <v/>
      </c>
      <c r="Q11" s="89"/>
      <c r="R11" s="7"/>
    </row>
    <row r="12" spans="1:20" ht="15" customHeight="1">
      <c r="A12" s="84" t="s">
        <v>142</v>
      </c>
      <c r="B12" s="85" t="s">
        <v>143</v>
      </c>
      <c r="C12" s="86" t="s">
        <v>144</v>
      </c>
      <c r="D12" s="87" t="s">
        <v>145</v>
      </c>
      <c r="E12" s="112" t="s">
        <v>146</v>
      </c>
      <c r="F12" s="89" t="s">
        <v>73</v>
      </c>
      <c r="G12" s="89" t="s">
        <v>74</v>
      </c>
      <c r="H12" s="89"/>
      <c r="I12" s="90"/>
      <c r="J12" s="108" t="s">
        <v>132</v>
      </c>
      <c r="K12" s="92"/>
      <c r="L12" s="93"/>
      <c r="M12" s="109"/>
      <c r="N12" s="92"/>
      <c r="O12" s="93"/>
      <c r="P12" s="110" t="str">
        <f t="shared" si="0"/>
        <v/>
      </c>
      <c r="Q12" s="89" t="s">
        <v>147</v>
      </c>
      <c r="R12" s="7" t="s">
        <v>148</v>
      </c>
      <c r="S12" s="21" t="s">
        <v>142</v>
      </c>
      <c r="T12" s="21" t="s">
        <v>134</v>
      </c>
    </row>
    <row r="13" spans="1:20" ht="15" customHeight="1">
      <c r="A13" s="84" t="s">
        <v>149</v>
      </c>
      <c r="B13" s="85" t="s">
        <v>48</v>
      </c>
      <c r="C13" s="86" t="s">
        <v>150</v>
      </c>
      <c r="D13" s="87" t="s">
        <v>151</v>
      </c>
      <c r="E13" s="112">
        <v>36675</v>
      </c>
      <c r="F13" s="89" t="s">
        <v>51</v>
      </c>
      <c r="G13" s="89" t="s">
        <v>52</v>
      </c>
      <c r="H13" s="89"/>
      <c r="I13" s="90"/>
      <c r="J13" s="108" t="s">
        <v>132</v>
      </c>
      <c r="K13" s="92"/>
      <c r="L13" s="93"/>
      <c r="M13" s="109"/>
      <c r="N13" s="92"/>
      <c r="O13" s="93"/>
      <c r="P13" s="110" t="str">
        <f t="shared" si="0"/>
        <v/>
      </c>
      <c r="Q13" s="89" t="s">
        <v>152</v>
      </c>
      <c r="R13" s="7" t="s">
        <v>153</v>
      </c>
      <c r="S13" s="21" t="s">
        <v>149</v>
      </c>
      <c r="T13" s="21" t="s">
        <v>134</v>
      </c>
    </row>
    <row r="14" spans="1:20" ht="3.75" customHeight="1"/>
    <row r="15" spans="1:20" ht="13.8" thickBot="1">
      <c r="B15" s="66"/>
      <c r="C15" s="67"/>
      <c r="D15" s="68">
        <v>2</v>
      </c>
      <c r="E15" s="69" t="s">
        <v>128</v>
      </c>
      <c r="F15" s="70">
        <v>4</v>
      </c>
      <c r="G15" s="71"/>
    </row>
    <row r="16" spans="1:20" s="83" customFormat="1" ht="13.8" thickBot="1">
      <c r="A16" s="72" t="s">
        <v>89</v>
      </c>
      <c r="B16" s="73" t="s">
        <v>6</v>
      </c>
      <c r="C16" s="74" t="s">
        <v>64</v>
      </c>
      <c r="D16" s="75" t="s">
        <v>65</v>
      </c>
      <c r="E16" s="76" t="s">
        <v>9</v>
      </c>
      <c r="F16" s="77" t="s">
        <v>66</v>
      </c>
      <c r="G16" s="77" t="s">
        <v>11</v>
      </c>
      <c r="H16" s="77" t="s">
        <v>12</v>
      </c>
      <c r="I16" s="76" t="s">
        <v>13</v>
      </c>
      <c r="J16" s="77" t="s">
        <v>14</v>
      </c>
      <c r="K16" s="77" t="s">
        <v>67</v>
      </c>
      <c r="L16" s="77" t="s">
        <v>68</v>
      </c>
      <c r="M16" s="77"/>
      <c r="N16" s="77"/>
      <c r="O16" s="77"/>
      <c r="P16" s="79" t="s">
        <v>15</v>
      </c>
      <c r="Q16" s="80" t="s">
        <v>16</v>
      </c>
      <c r="R16" s="81"/>
      <c r="S16" s="82"/>
      <c r="T16" s="82"/>
    </row>
    <row r="17" spans="1:20" ht="15" customHeight="1">
      <c r="A17" s="84">
        <v>1</v>
      </c>
      <c r="B17" s="85" t="s">
        <v>154</v>
      </c>
      <c r="C17" s="86" t="s">
        <v>155</v>
      </c>
      <c r="D17" s="87" t="s">
        <v>156</v>
      </c>
      <c r="E17" s="112" t="s">
        <v>157</v>
      </c>
      <c r="F17" s="89" t="s">
        <v>78</v>
      </c>
      <c r="G17" s="89" t="s">
        <v>158</v>
      </c>
      <c r="H17" s="89"/>
      <c r="I17" s="90"/>
      <c r="J17" s="108" t="s">
        <v>159</v>
      </c>
      <c r="K17" s="92">
        <v>0.6</v>
      </c>
      <c r="L17" s="93">
        <v>0.188</v>
      </c>
      <c r="M17" s="109"/>
      <c r="N17" s="92"/>
      <c r="O17" s="93"/>
      <c r="P17" s="110" t="str">
        <f>IF(ISBLANK(J17),"",IF(J17&gt;31.24,"",IF(J17&lt;=23.3,"TSM",IF(J17&lt;=24.24,"SM",IF(J17&lt;=25.45,"KSM",IF(J17&lt;=26.85,"I A",IF(J17&lt;=28.74,"II A",IF(J17&lt;=31.24,"III A"))))))))</f>
        <v/>
      </c>
      <c r="Q17" s="89" t="s">
        <v>160</v>
      </c>
      <c r="R17" s="7"/>
      <c r="S17" s="21" t="s">
        <v>161</v>
      </c>
      <c r="T17" s="21" t="s">
        <v>134</v>
      </c>
    </row>
    <row r="18" spans="1:20" ht="15" customHeight="1">
      <c r="A18" s="84" t="s">
        <v>129</v>
      </c>
      <c r="B18" s="85" t="s">
        <v>162</v>
      </c>
      <c r="C18" s="86" t="s">
        <v>163</v>
      </c>
      <c r="D18" s="87" t="s">
        <v>164</v>
      </c>
      <c r="E18" s="88" t="s">
        <v>165</v>
      </c>
      <c r="F18" s="89" t="s">
        <v>73</v>
      </c>
      <c r="G18" s="89" t="s">
        <v>74</v>
      </c>
      <c r="H18" s="89" t="s">
        <v>166</v>
      </c>
      <c r="I18" s="90">
        <f t="shared" ref="I18:I40" si="1">IF(ISBLANK(J18),"",TRUNC(2.242*(J18-45.5)^2))</f>
        <v>739</v>
      </c>
      <c r="J18" s="108">
        <v>27.34</v>
      </c>
      <c r="K18" s="92">
        <v>0.6</v>
      </c>
      <c r="L18" s="93">
        <v>0.317</v>
      </c>
      <c r="M18" s="109"/>
      <c r="N18" s="92"/>
      <c r="O18" s="93"/>
      <c r="P18" s="110" t="str">
        <f t="shared" si="0"/>
        <v>II A</v>
      </c>
      <c r="Q18" s="89" t="s">
        <v>167</v>
      </c>
      <c r="R18" s="7" t="s">
        <v>168</v>
      </c>
      <c r="S18" s="21" t="s">
        <v>129</v>
      </c>
      <c r="T18" s="21" t="s">
        <v>129</v>
      </c>
    </row>
    <row r="19" spans="1:20" ht="15" customHeight="1">
      <c r="A19" s="84" t="s">
        <v>135</v>
      </c>
      <c r="B19" s="85" t="s">
        <v>169</v>
      </c>
      <c r="C19" s="86" t="s">
        <v>170</v>
      </c>
      <c r="D19" s="87" t="s">
        <v>171</v>
      </c>
      <c r="E19" s="88" t="s">
        <v>172</v>
      </c>
      <c r="F19" s="89" t="s">
        <v>73</v>
      </c>
      <c r="G19" s="89" t="s">
        <v>74</v>
      </c>
      <c r="H19" s="89"/>
      <c r="I19" s="90">
        <f t="shared" si="1"/>
        <v>765</v>
      </c>
      <c r="J19" s="108">
        <v>27.02</v>
      </c>
      <c r="K19" s="92">
        <v>0.6</v>
      </c>
      <c r="L19" s="93">
        <v>0.17499999999999999</v>
      </c>
      <c r="M19" s="109"/>
      <c r="N19" s="92"/>
      <c r="O19" s="93"/>
      <c r="P19" s="110" t="str">
        <f t="shared" si="0"/>
        <v>II A</v>
      </c>
      <c r="Q19" s="89" t="s">
        <v>173</v>
      </c>
      <c r="R19" s="7" t="s">
        <v>174</v>
      </c>
      <c r="S19" s="21" t="s">
        <v>135</v>
      </c>
      <c r="T19" s="21" t="s">
        <v>129</v>
      </c>
    </row>
    <row r="20" spans="1:20" ht="15" customHeight="1">
      <c r="A20" s="84" t="s">
        <v>161</v>
      </c>
      <c r="B20" s="85" t="s">
        <v>76</v>
      </c>
      <c r="C20" s="86" t="s">
        <v>155</v>
      </c>
      <c r="D20" s="87" t="s">
        <v>175</v>
      </c>
      <c r="E20" s="88" t="s">
        <v>176</v>
      </c>
      <c r="F20" s="89" t="s">
        <v>73</v>
      </c>
      <c r="G20" s="89" t="s">
        <v>74</v>
      </c>
      <c r="H20" s="89" t="s">
        <v>177</v>
      </c>
      <c r="I20" s="90">
        <f t="shared" si="1"/>
        <v>817</v>
      </c>
      <c r="J20" s="108">
        <v>26.4</v>
      </c>
      <c r="K20" s="92">
        <v>0.6</v>
      </c>
      <c r="L20" s="93">
        <v>0.28699999999999998</v>
      </c>
      <c r="M20" s="109"/>
      <c r="N20" s="92"/>
      <c r="O20" s="93"/>
      <c r="P20" s="110" t="str">
        <f t="shared" si="0"/>
        <v>I A</v>
      </c>
      <c r="Q20" s="89" t="s">
        <v>75</v>
      </c>
      <c r="R20" s="7" t="s">
        <v>178</v>
      </c>
      <c r="S20" s="21" t="s">
        <v>161</v>
      </c>
      <c r="T20" s="21" t="s">
        <v>129</v>
      </c>
    </row>
    <row r="21" spans="1:20" ht="15" customHeight="1">
      <c r="A21" s="84" t="s">
        <v>142</v>
      </c>
      <c r="B21" s="85" t="s">
        <v>179</v>
      </c>
      <c r="C21" s="86" t="s">
        <v>180</v>
      </c>
      <c r="D21" s="87" t="s">
        <v>181</v>
      </c>
      <c r="E21" s="112">
        <v>37110</v>
      </c>
      <c r="F21" s="89" t="s">
        <v>73</v>
      </c>
      <c r="G21" s="89" t="s">
        <v>74</v>
      </c>
      <c r="H21" s="89"/>
      <c r="I21" s="90">
        <f t="shared" si="1"/>
        <v>818</v>
      </c>
      <c r="J21" s="108">
        <v>26.39</v>
      </c>
      <c r="K21" s="92">
        <v>0.6</v>
      </c>
      <c r="L21" s="93">
        <v>0.27100000000000002</v>
      </c>
      <c r="M21" s="109"/>
      <c r="N21" s="92"/>
      <c r="O21" s="93"/>
      <c r="P21" s="110" t="str">
        <f t="shared" si="0"/>
        <v>I A</v>
      </c>
      <c r="Q21" s="89" t="s">
        <v>182</v>
      </c>
      <c r="R21" s="7" t="s">
        <v>183</v>
      </c>
      <c r="S21" s="21" t="s">
        <v>142</v>
      </c>
      <c r="T21" s="21" t="s">
        <v>129</v>
      </c>
    </row>
    <row r="22" spans="1:20" ht="15" customHeight="1">
      <c r="A22" s="84" t="s">
        <v>149</v>
      </c>
      <c r="B22" s="85" t="s">
        <v>184</v>
      </c>
      <c r="C22" s="86" t="s">
        <v>185</v>
      </c>
      <c r="D22" s="87" t="s">
        <v>186</v>
      </c>
      <c r="E22" s="88" t="s">
        <v>187</v>
      </c>
      <c r="F22" s="89" t="s">
        <v>73</v>
      </c>
      <c r="G22" s="89" t="s">
        <v>74</v>
      </c>
      <c r="H22" s="89"/>
      <c r="I22" s="90">
        <f t="shared" si="1"/>
        <v>703</v>
      </c>
      <c r="J22" s="108">
        <v>27.78</v>
      </c>
      <c r="K22" s="92">
        <v>0.6</v>
      </c>
      <c r="L22" s="93">
        <v>0.3</v>
      </c>
      <c r="M22" s="109"/>
      <c r="N22" s="92"/>
      <c r="O22" s="93"/>
      <c r="P22" s="110" t="str">
        <f t="shared" si="0"/>
        <v>II A</v>
      </c>
      <c r="Q22" s="89" t="s">
        <v>173</v>
      </c>
      <c r="R22" s="7" t="s">
        <v>188</v>
      </c>
      <c r="S22" s="21" t="s">
        <v>149</v>
      </c>
      <c r="T22" s="21" t="s">
        <v>129</v>
      </c>
    </row>
    <row r="23" spans="1:20" ht="3.75" customHeight="1"/>
    <row r="24" spans="1:20" ht="13.8" thickBot="1">
      <c r="B24" s="66"/>
      <c r="C24" s="67"/>
      <c r="D24" s="68">
        <v>3</v>
      </c>
      <c r="E24" s="69" t="s">
        <v>128</v>
      </c>
      <c r="F24" s="70">
        <v>4</v>
      </c>
      <c r="G24" s="71"/>
    </row>
    <row r="25" spans="1:20" s="83" customFormat="1" ht="13.8" thickBot="1">
      <c r="A25" s="72" t="s">
        <v>89</v>
      </c>
      <c r="B25" s="73" t="s">
        <v>6</v>
      </c>
      <c r="C25" s="74" t="s">
        <v>64</v>
      </c>
      <c r="D25" s="75" t="s">
        <v>65</v>
      </c>
      <c r="E25" s="76" t="s">
        <v>9</v>
      </c>
      <c r="F25" s="77" t="s">
        <v>66</v>
      </c>
      <c r="G25" s="77" t="s">
        <v>11</v>
      </c>
      <c r="H25" s="77" t="s">
        <v>12</v>
      </c>
      <c r="I25" s="76" t="s">
        <v>13</v>
      </c>
      <c r="J25" s="77" t="s">
        <v>14</v>
      </c>
      <c r="K25" s="77" t="s">
        <v>67</v>
      </c>
      <c r="L25" s="77" t="s">
        <v>68</v>
      </c>
      <c r="M25" s="77"/>
      <c r="N25" s="77"/>
      <c r="O25" s="77"/>
      <c r="P25" s="79" t="s">
        <v>15</v>
      </c>
      <c r="Q25" s="80" t="s">
        <v>16</v>
      </c>
      <c r="R25" s="81"/>
      <c r="S25" s="82"/>
      <c r="T25" s="82"/>
    </row>
    <row r="26" spans="1:20" ht="15" customHeight="1">
      <c r="A26" s="84" t="s">
        <v>134</v>
      </c>
      <c r="B26" s="85" t="s">
        <v>189</v>
      </c>
      <c r="C26" s="86" t="s">
        <v>190</v>
      </c>
      <c r="D26" s="87" t="s">
        <v>191</v>
      </c>
      <c r="E26" s="88" t="s">
        <v>47</v>
      </c>
      <c r="F26" s="89" t="s">
        <v>78</v>
      </c>
      <c r="G26" s="89" t="s">
        <v>158</v>
      </c>
      <c r="H26" s="89"/>
      <c r="I26" s="90"/>
      <c r="J26" s="108" t="s">
        <v>132</v>
      </c>
      <c r="K26" s="92"/>
      <c r="L26" s="93"/>
      <c r="M26" s="109"/>
      <c r="N26" s="92"/>
      <c r="O26" s="93"/>
      <c r="P26" s="110" t="str">
        <f t="shared" si="0"/>
        <v/>
      </c>
      <c r="Q26" s="89" t="s">
        <v>160</v>
      </c>
      <c r="R26" s="7" t="s">
        <v>192</v>
      </c>
      <c r="S26" s="21" t="s">
        <v>134</v>
      </c>
      <c r="T26" s="21" t="s">
        <v>135</v>
      </c>
    </row>
    <row r="27" spans="1:20" ht="15" customHeight="1">
      <c r="A27" s="84" t="s">
        <v>129</v>
      </c>
      <c r="B27" s="85" t="s">
        <v>193</v>
      </c>
      <c r="C27" s="86" t="s">
        <v>194</v>
      </c>
      <c r="D27" s="87" t="s">
        <v>195</v>
      </c>
      <c r="E27" s="88" t="s">
        <v>196</v>
      </c>
      <c r="F27" s="89" t="s">
        <v>78</v>
      </c>
      <c r="G27" s="89" t="s">
        <v>79</v>
      </c>
      <c r="H27" s="89" t="s">
        <v>197</v>
      </c>
      <c r="I27" s="90">
        <f t="shared" si="1"/>
        <v>863</v>
      </c>
      <c r="J27" s="108">
        <v>25.88</v>
      </c>
      <c r="K27" s="92">
        <v>0.6</v>
      </c>
      <c r="L27" s="93">
        <v>0.224</v>
      </c>
      <c r="M27" s="109"/>
      <c r="N27" s="92"/>
      <c r="O27" s="93"/>
      <c r="P27" s="110" t="str">
        <f t="shared" si="0"/>
        <v>I A</v>
      </c>
      <c r="Q27" s="89" t="s">
        <v>198</v>
      </c>
      <c r="R27" s="7" t="s">
        <v>199</v>
      </c>
      <c r="S27" s="21" t="s">
        <v>129</v>
      </c>
      <c r="T27" s="21" t="s">
        <v>135</v>
      </c>
    </row>
    <row r="28" spans="1:20" ht="15" customHeight="1">
      <c r="A28" s="84" t="s">
        <v>135</v>
      </c>
      <c r="B28" s="85" t="s">
        <v>200</v>
      </c>
      <c r="C28" s="86" t="s">
        <v>201</v>
      </c>
      <c r="D28" s="87" t="s">
        <v>202</v>
      </c>
      <c r="E28" s="112">
        <v>36411</v>
      </c>
      <c r="F28" s="89" t="s">
        <v>73</v>
      </c>
      <c r="G28" s="89" t="s">
        <v>74</v>
      </c>
      <c r="H28" s="89"/>
      <c r="I28" s="90">
        <f t="shared" si="1"/>
        <v>895</v>
      </c>
      <c r="J28" s="108">
        <v>25.51</v>
      </c>
      <c r="K28" s="92">
        <v>0.6</v>
      </c>
      <c r="L28" s="93">
        <v>0.26500000000000001</v>
      </c>
      <c r="M28" s="109"/>
      <c r="N28" s="92"/>
      <c r="O28" s="93"/>
      <c r="P28" s="110" t="str">
        <f t="shared" si="0"/>
        <v>I A</v>
      </c>
      <c r="Q28" s="89" t="s">
        <v>203</v>
      </c>
      <c r="R28" s="7" t="s">
        <v>204</v>
      </c>
      <c r="S28" s="21" t="s">
        <v>135</v>
      </c>
      <c r="T28" s="21" t="s">
        <v>135</v>
      </c>
    </row>
    <row r="29" spans="1:20" ht="15" customHeight="1">
      <c r="A29" s="84" t="s">
        <v>161</v>
      </c>
      <c r="B29" s="85" t="s">
        <v>205</v>
      </c>
      <c r="C29" s="86" t="s">
        <v>206</v>
      </c>
      <c r="D29" s="87" t="s">
        <v>207</v>
      </c>
      <c r="E29" s="88" t="s">
        <v>208</v>
      </c>
      <c r="F29" s="89" t="s">
        <v>73</v>
      </c>
      <c r="G29" s="89" t="s">
        <v>74</v>
      </c>
      <c r="H29" s="89"/>
      <c r="I29" s="90">
        <f t="shared" si="1"/>
        <v>842</v>
      </c>
      <c r="J29" s="108">
        <v>26.12</v>
      </c>
      <c r="K29" s="92">
        <v>0.6</v>
      </c>
      <c r="L29" s="93">
        <v>0.21</v>
      </c>
      <c r="M29" s="109"/>
      <c r="N29" s="92"/>
      <c r="O29" s="93"/>
      <c r="P29" s="110" t="str">
        <f t="shared" si="0"/>
        <v>I A</v>
      </c>
      <c r="Q29" s="89" t="s">
        <v>173</v>
      </c>
      <c r="R29" s="7" t="s">
        <v>209</v>
      </c>
      <c r="S29" s="21" t="s">
        <v>161</v>
      </c>
      <c r="T29" s="21" t="s">
        <v>135</v>
      </c>
    </row>
    <row r="30" spans="1:20" ht="15" customHeight="1">
      <c r="A30" s="84" t="s">
        <v>142</v>
      </c>
      <c r="B30" s="85" t="s">
        <v>210</v>
      </c>
      <c r="C30" s="86" t="s">
        <v>211</v>
      </c>
      <c r="D30" s="87" t="s">
        <v>212</v>
      </c>
      <c r="E30" s="88" t="s">
        <v>213</v>
      </c>
      <c r="F30" s="89" t="s">
        <v>73</v>
      </c>
      <c r="G30" s="89" t="s">
        <v>74</v>
      </c>
      <c r="H30" s="89" t="s">
        <v>166</v>
      </c>
      <c r="I30" s="90">
        <f t="shared" si="1"/>
        <v>829</v>
      </c>
      <c r="J30" s="108">
        <v>26.26</v>
      </c>
      <c r="K30" s="92">
        <v>0.6</v>
      </c>
      <c r="L30" s="93">
        <v>0.20100000000000001</v>
      </c>
      <c r="M30" s="109"/>
      <c r="N30" s="92"/>
      <c r="O30" s="93"/>
      <c r="P30" s="110" t="str">
        <f t="shared" si="0"/>
        <v>I A</v>
      </c>
      <c r="Q30" s="89" t="s">
        <v>214</v>
      </c>
      <c r="R30" s="7" t="s">
        <v>215</v>
      </c>
      <c r="S30" s="21" t="s">
        <v>142</v>
      </c>
      <c r="T30" s="21" t="s">
        <v>135</v>
      </c>
    </row>
    <row r="31" spans="1:20" ht="15" customHeight="1">
      <c r="A31" s="84" t="s">
        <v>149</v>
      </c>
      <c r="B31" s="85" t="s">
        <v>216</v>
      </c>
      <c r="C31" s="86" t="s">
        <v>217</v>
      </c>
      <c r="D31" s="87" t="s">
        <v>218</v>
      </c>
      <c r="E31" s="88" t="s">
        <v>219</v>
      </c>
      <c r="F31" s="89" t="s">
        <v>73</v>
      </c>
      <c r="G31" s="89"/>
      <c r="H31" s="89" t="s">
        <v>35</v>
      </c>
      <c r="I31" s="90"/>
      <c r="J31" s="108" t="s">
        <v>132</v>
      </c>
      <c r="K31" s="92"/>
      <c r="L31" s="93"/>
      <c r="M31" s="109"/>
      <c r="N31" s="92"/>
      <c r="O31" s="93"/>
      <c r="P31" s="110" t="str">
        <f t="shared" si="0"/>
        <v/>
      </c>
      <c r="Q31" s="89" t="s">
        <v>220</v>
      </c>
      <c r="R31" s="7"/>
      <c r="S31" s="21" t="s">
        <v>149</v>
      </c>
      <c r="T31" s="21" t="s">
        <v>135</v>
      </c>
    </row>
    <row r="32" spans="1:20" ht="3.75" customHeight="1"/>
    <row r="33" spans="1:20" ht="13.8" thickBot="1">
      <c r="B33" s="66"/>
      <c r="C33" s="67"/>
      <c r="D33" s="68">
        <v>4</v>
      </c>
      <c r="E33" s="69" t="s">
        <v>128</v>
      </c>
      <c r="F33" s="70">
        <v>4</v>
      </c>
      <c r="G33" s="71"/>
    </row>
    <row r="34" spans="1:20" s="83" customFormat="1" ht="13.8" thickBot="1">
      <c r="A34" s="72" t="s">
        <v>89</v>
      </c>
      <c r="B34" s="73" t="s">
        <v>6</v>
      </c>
      <c r="C34" s="74" t="s">
        <v>64</v>
      </c>
      <c r="D34" s="75" t="s">
        <v>65</v>
      </c>
      <c r="E34" s="76" t="s">
        <v>9</v>
      </c>
      <c r="F34" s="77" t="s">
        <v>66</v>
      </c>
      <c r="G34" s="77" t="s">
        <v>11</v>
      </c>
      <c r="H34" s="77" t="s">
        <v>12</v>
      </c>
      <c r="I34" s="76" t="s">
        <v>13</v>
      </c>
      <c r="J34" s="77" t="s">
        <v>14</v>
      </c>
      <c r="K34" s="77" t="s">
        <v>67</v>
      </c>
      <c r="L34" s="77" t="s">
        <v>68</v>
      </c>
      <c r="M34" s="77"/>
      <c r="N34" s="77"/>
      <c r="O34" s="77"/>
      <c r="P34" s="79" t="s">
        <v>15</v>
      </c>
      <c r="Q34" s="80" t="s">
        <v>16</v>
      </c>
      <c r="R34" s="81"/>
      <c r="S34" s="82"/>
      <c r="T34" s="82"/>
    </row>
    <row r="35" spans="1:20" ht="15" customHeight="1">
      <c r="A35" s="84" t="s">
        <v>134</v>
      </c>
      <c r="B35" s="85" t="s">
        <v>221</v>
      </c>
      <c r="C35" s="86" t="s">
        <v>222</v>
      </c>
      <c r="D35" s="87" t="s">
        <v>223</v>
      </c>
      <c r="E35" s="88" t="s">
        <v>224</v>
      </c>
      <c r="F35" s="89" t="s">
        <v>85</v>
      </c>
      <c r="G35" s="89" t="s">
        <v>86</v>
      </c>
      <c r="H35" s="89"/>
      <c r="I35" s="90">
        <f t="shared" si="1"/>
        <v>944</v>
      </c>
      <c r="J35" s="108">
        <v>24.98</v>
      </c>
      <c r="K35" s="92">
        <v>1.2</v>
      </c>
      <c r="L35" s="93">
        <v>0.183</v>
      </c>
      <c r="M35" s="109"/>
      <c r="N35" s="92"/>
      <c r="O35" s="93"/>
      <c r="P35" s="110" t="str">
        <f t="shared" si="0"/>
        <v>KSM</v>
      </c>
      <c r="Q35" s="89" t="s">
        <v>87</v>
      </c>
      <c r="R35" s="7" t="s">
        <v>225</v>
      </c>
      <c r="S35" s="21" t="s">
        <v>134</v>
      </c>
      <c r="T35" s="21" t="s">
        <v>161</v>
      </c>
    </row>
    <row r="36" spans="1:20" ht="15" customHeight="1">
      <c r="A36" s="84" t="s">
        <v>129</v>
      </c>
      <c r="B36" s="85" t="s">
        <v>226</v>
      </c>
      <c r="C36" s="86" t="s">
        <v>227</v>
      </c>
      <c r="D36" s="87" t="s">
        <v>228</v>
      </c>
      <c r="E36" s="88" t="s">
        <v>229</v>
      </c>
      <c r="F36" s="89" t="s">
        <v>73</v>
      </c>
      <c r="G36" s="89" t="s">
        <v>74</v>
      </c>
      <c r="H36" s="89" t="s">
        <v>35</v>
      </c>
      <c r="I36" s="90">
        <f t="shared" si="1"/>
        <v>914</v>
      </c>
      <c r="J36" s="108">
        <v>25.3</v>
      </c>
      <c r="K36" s="92">
        <v>1.2</v>
      </c>
      <c r="L36" s="93">
        <v>0.214</v>
      </c>
      <c r="M36" s="109"/>
      <c r="N36" s="92"/>
      <c r="O36" s="93"/>
      <c r="P36" s="110" t="str">
        <f t="shared" si="0"/>
        <v>KSM</v>
      </c>
      <c r="Q36" s="89" t="s">
        <v>173</v>
      </c>
      <c r="R36" s="7" t="s">
        <v>230</v>
      </c>
      <c r="S36" s="21" t="s">
        <v>129</v>
      </c>
      <c r="T36" s="21" t="s">
        <v>161</v>
      </c>
    </row>
    <row r="37" spans="1:20" ht="15" customHeight="1">
      <c r="A37" s="84" t="s">
        <v>135</v>
      </c>
      <c r="B37" s="85" t="s">
        <v>231</v>
      </c>
      <c r="C37" s="86" t="s">
        <v>232</v>
      </c>
      <c r="D37" s="87" t="s">
        <v>233</v>
      </c>
      <c r="E37" s="88" t="s">
        <v>234</v>
      </c>
      <c r="F37" s="89" t="s">
        <v>73</v>
      </c>
      <c r="G37" s="89"/>
      <c r="H37" s="89" t="s">
        <v>35</v>
      </c>
      <c r="I37" s="90">
        <f t="shared" si="1"/>
        <v>954</v>
      </c>
      <c r="J37" s="108">
        <v>24.87</v>
      </c>
      <c r="K37" s="92">
        <v>1.2</v>
      </c>
      <c r="L37" s="93">
        <v>0.27800000000000002</v>
      </c>
      <c r="M37" s="109"/>
      <c r="N37" s="92"/>
      <c r="O37" s="93"/>
      <c r="P37" s="110" t="str">
        <f t="shared" si="0"/>
        <v>KSM</v>
      </c>
      <c r="Q37" s="89" t="s">
        <v>235</v>
      </c>
      <c r="R37" s="7" t="s">
        <v>236</v>
      </c>
      <c r="S37" s="21" t="s">
        <v>135</v>
      </c>
      <c r="T37" s="21" t="s">
        <v>161</v>
      </c>
    </row>
    <row r="38" spans="1:20" ht="15" customHeight="1">
      <c r="A38" s="84" t="s">
        <v>161</v>
      </c>
      <c r="B38" s="85" t="s">
        <v>237</v>
      </c>
      <c r="C38" s="86" t="s">
        <v>238</v>
      </c>
      <c r="D38" s="87" t="s">
        <v>239</v>
      </c>
      <c r="E38" s="88" t="s">
        <v>240</v>
      </c>
      <c r="F38" s="89" t="s">
        <v>241</v>
      </c>
      <c r="G38" s="89" t="s">
        <v>242</v>
      </c>
      <c r="H38" s="89" t="s">
        <v>243</v>
      </c>
      <c r="I38" s="90">
        <f t="shared" si="1"/>
        <v>1060</v>
      </c>
      <c r="J38" s="108">
        <v>23.75</v>
      </c>
      <c r="K38" s="92">
        <v>1.2</v>
      </c>
      <c r="L38" s="93">
        <v>0.19900000000000001</v>
      </c>
      <c r="M38" s="109"/>
      <c r="N38" s="92"/>
      <c r="O38" s="93"/>
      <c r="P38" s="110" t="str">
        <f t="shared" si="0"/>
        <v>SM</v>
      </c>
      <c r="Q38" s="89" t="s">
        <v>244</v>
      </c>
      <c r="R38" s="7" t="s">
        <v>245</v>
      </c>
      <c r="S38" s="21" t="s">
        <v>161</v>
      </c>
      <c r="T38" s="21" t="s">
        <v>161</v>
      </c>
    </row>
    <row r="39" spans="1:20" ht="15" customHeight="1">
      <c r="A39" s="84" t="s">
        <v>142</v>
      </c>
      <c r="B39" s="85" t="s">
        <v>246</v>
      </c>
      <c r="C39" s="86" t="s">
        <v>110</v>
      </c>
      <c r="D39" s="87" t="s">
        <v>111</v>
      </c>
      <c r="E39" s="88" t="s">
        <v>112</v>
      </c>
      <c r="F39" s="89" t="s">
        <v>247</v>
      </c>
      <c r="G39" s="89" t="s">
        <v>248</v>
      </c>
      <c r="H39" s="89"/>
      <c r="I39" s="90">
        <f t="shared" si="1"/>
        <v>933</v>
      </c>
      <c r="J39" s="108">
        <v>25.1</v>
      </c>
      <c r="K39" s="92">
        <v>1.2</v>
      </c>
      <c r="L39" s="93">
        <v>0.19700000000000001</v>
      </c>
      <c r="M39" s="109"/>
      <c r="N39" s="92"/>
      <c r="O39" s="93"/>
      <c r="P39" s="110" t="str">
        <f t="shared" si="0"/>
        <v>KSM</v>
      </c>
      <c r="Q39" s="89" t="s">
        <v>249</v>
      </c>
      <c r="R39" s="7" t="s">
        <v>250</v>
      </c>
      <c r="S39" s="21" t="s">
        <v>142</v>
      </c>
      <c r="T39" s="21" t="s">
        <v>161</v>
      </c>
    </row>
    <row r="40" spans="1:20" ht="15" customHeight="1">
      <c r="A40" s="84" t="s">
        <v>149</v>
      </c>
      <c r="B40" s="85" t="s">
        <v>251</v>
      </c>
      <c r="C40" s="86" t="s">
        <v>252</v>
      </c>
      <c r="D40" s="87" t="s">
        <v>253</v>
      </c>
      <c r="E40" s="88" t="s">
        <v>254</v>
      </c>
      <c r="F40" s="89" t="s">
        <v>73</v>
      </c>
      <c r="G40" s="89"/>
      <c r="H40" s="89"/>
      <c r="I40" s="90">
        <f t="shared" si="1"/>
        <v>829</v>
      </c>
      <c r="J40" s="108">
        <v>26.27</v>
      </c>
      <c r="K40" s="92">
        <v>1.2</v>
      </c>
      <c r="L40" s="93">
        <v>0.29799999999999999</v>
      </c>
      <c r="M40" s="109"/>
      <c r="N40" s="92"/>
      <c r="O40" s="93"/>
      <c r="P40" s="110" t="str">
        <f t="shared" si="0"/>
        <v>I A</v>
      </c>
      <c r="Q40" s="89" t="s">
        <v>255</v>
      </c>
      <c r="R40" s="7" t="s">
        <v>256</v>
      </c>
      <c r="S40" s="21" t="s">
        <v>149</v>
      </c>
      <c r="T40" s="21" t="s">
        <v>161</v>
      </c>
    </row>
  </sheetData>
  <printOptions horizontalCentered="1"/>
  <pageMargins left="0.19685039370078741" right="0.19685039370078741" top="0.39370078740157483" bottom="0.19685039370078741" header="0.39370078740157483" footer="0.39370078740157483"/>
  <pageSetup paperSize="9" orientation="landscape" verticalDpi="18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T29"/>
  <sheetViews>
    <sheetView zoomScaleNormal="100" workbookViewId="0">
      <selection activeCell="D31" sqref="D31"/>
    </sheetView>
  </sheetViews>
  <sheetFormatPr defaultColWidth="8.88671875" defaultRowHeight="13.2"/>
  <cols>
    <col min="1" max="1" width="5.109375" style="25" customWidth="1"/>
    <col min="2" max="2" width="4.33203125" style="25" customWidth="1"/>
    <col min="3" max="3" width="9.44140625" style="20" customWidth="1"/>
    <col min="4" max="4" width="18.6640625" style="21" customWidth="1"/>
    <col min="5" max="5" width="9.33203125" style="64" customWidth="1"/>
    <col min="6" max="6" width="10.109375" style="21" customWidth="1"/>
    <col min="7" max="7" width="10.5546875" style="21" customWidth="1"/>
    <col min="8" max="8" width="11.44140625" style="21" customWidth="1"/>
    <col min="9" max="9" width="5.44140625" style="7" customWidth="1"/>
    <col min="10" max="10" width="8.44140625" style="23" customWidth="1"/>
    <col min="11" max="11" width="4.6640625" style="23" customWidth="1"/>
    <col min="12" max="12" width="5.44140625" style="23" customWidth="1"/>
    <col min="13" max="13" width="6" style="23" hidden="1" customWidth="1"/>
    <col min="14" max="14" width="4" style="23" hidden="1" customWidth="1"/>
    <col min="15" max="15" width="4.6640625" style="23" hidden="1" customWidth="1"/>
    <col min="16" max="16" width="4.44140625" style="7" customWidth="1"/>
    <col min="17" max="17" width="24.5546875" style="21" customWidth="1"/>
    <col min="18" max="18" width="6.6640625" style="105" hidden="1" customWidth="1"/>
    <col min="19" max="19" width="2.6640625" style="21" hidden="1" customWidth="1"/>
    <col min="20" max="20" width="2.88671875" style="21" hidden="1" customWidth="1"/>
    <col min="21" max="21" width="4.44140625" style="21" customWidth="1"/>
    <col min="22" max="16384" width="8.88671875" style="21"/>
  </cols>
  <sheetData>
    <row r="1" spans="1:20" s="5" customFormat="1" ht="18.75" customHeight="1">
      <c r="A1" s="1" t="s">
        <v>0</v>
      </c>
      <c r="B1" s="3"/>
      <c r="C1" s="4"/>
      <c r="E1" s="60"/>
      <c r="I1" s="7"/>
      <c r="J1" s="8"/>
      <c r="K1" s="8"/>
      <c r="L1" s="8"/>
      <c r="M1" s="8"/>
      <c r="N1" s="8"/>
      <c r="O1" s="8"/>
      <c r="P1" s="7"/>
      <c r="R1" s="105"/>
    </row>
    <row r="2" spans="1:20" s="13" customFormat="1" ht="15" customHeight="1">
      <c r="A2" s="10" t="s">
        <v>1</v>
      </c>
      <c r="B2" s="11"/>
      <c r="C2" s="12"/>
      <c r="E2" s="62"/>
      <c r="I2" s="15"/>
      <c r="J2" s="16"/>
      <c r="K2" s="16"/>
      <c r="L2" s="16"/>
      <c r="M2" s="16"/>
      <c r="N2" s="16"/>
      <c r="O2" s="16"/>
      <c r="P2" s="15"/>
      <c r="Q2" s="17"/>
      <c r="R2" s="106"/>
    </row>
    <row r="3" spans="1:20" ht="9.75" customHeight="1">
      <c r="A3" s="19"/>
      <c r="B3" s="19"/>
      <c r="Q3" s="24"/>
    </row>
    <row r="4" spans="1:20" ht="15.75" customHeight="1">
      <c r="C4" s="26" t="s">
        <v>127</v>
      </c>
      <c r="E4" s="65"/>
      <c r="H4" s="107">
        <v>1.1574074074074073E-5</v>
      </c>
      <c r="Q4" s="28"/>
    </row>
    <row r="5" spans="1:20" ht="3.75" customHeight="1"/>
    <row r="6" spans="1:20" ht="13.8" thickBot="1">
      <c r="B6" s="66"/>
      <c r="C6" s="67"/>
      <c r="D6" s="68"/>
      <c r="E6" s="69" t="s">
        <v>257</v>
      </c>
      <c r="F6" s="70"/>
      <c r="G6" s="71"/>
    </row>
    <row r="7" spans="1:20" s="83" customFormat="1" ht="13.8" thickBot="1">
      <c r="A7" s="72" t="s">
        <v>4</v>
      </c>
      <c r="B7" s="73" t="s">
        <v>6</v>
      </c>
      <c r="C7" s="74" t="s">
        <v>64</v>
      </c>
      <c r="D7" s="75" t="s">
        <v>65</v>
      </c>
      <c r="E7" s="76" t="s">
        <v>9</v>
      </c>
      <c r="F7" s="77" t="s">
        <v>66</v>
      </c>
      <c r="G7" s="77" t="s">
        <v>11</v>
      </c>
      <c r="H7" s="77" t="s">
        <v>12</v>
      </c>
      <c r="I7" s="76" t="s">
        <v>13</v>
      </c>
      <c r="J7" s="77" t="s">
        <v>14</v>
      </c>
      <c r="K7" s="77" t="s">
        <v>67</v>
      </c>
      <c r="L7" s="77" t="s">
        <v>68</v>
      </c>
      <c r="M7" s="77"/>
      <c r="N7" s="77"/>
      <c r="O7" s="77"/>
      <c r="P7" s="79" t="s">
        <v>15</v>
      </c>
      <c r="Q7" s="80" t="s">
        <v>16</v>
      </c>
      <c r="R7" s="81"/>
      <c r="S7" s="82"/>
      <c r="T7" s="82"/>
    </row>
    <row r="8" spans="1:20" ht="12" customHeight="1">
      <c r="A8" s="84">
        <v>1</v>
      </c>
      <c r="B8" s="85" t="s">
        <v>237</v>
      </c>
      <c r="C8" s="86" t="s">
        <v>238</v>
      </c>
      <c r="D8" s="87" t="s">
        <v>239</v>
      </c>
      <c r="E8" s="88" t="s">
        <v>240</v>
      </c>
      <c r="F8" s="89" t="s">
        <v>241</v>
      </c>
      <c r="G8" s="89" t="s">
        <v>242</v>
      </c>
      <c r="H8" s="89" t="s">
        <v>243</v>
      </c>
      <c r="I8" s="90">
        <f t="shared" ref="I8:I22" si="0">IF(ISBLANK(J8),"",TRUNC(2.242*(J8-45.5)^2))</f>
        <v>1060</v>
      </c>
      <c r="J8" s="108">
        <v>23.75</v>
      </c>
      <c r="K8" s="92">
        <v>1.2</v>
      </c>
      <c r="L8" s="93">
        <v>0.19900000000000001</v>
      </c>
      <c r="M8" s="109"/>
      <c r="N8" s="92"/>
      <c r="O8" s="93"/>
      <c r="P8" s="110" t="str">
        <f t="shared" ref="P8:P29" si="1">IF(ISBLANK(J8),"",IF(J8&gt;31.24,"",IF(J8&lt;=23.3,"TSM",IF(J8&lt;=24.24,"SM",IF(J8&lt;=25.45,"KSM",IF(J8&lt;=26.85,"I A",IF(J8&lt;=28.74,"II A",IF(J8&lt;=31.24,"III A"))))))))</f>
        <v>SM</v>
      </c>
      <c r="Q8" s="89" t="s">
        <v>244</v>
      </c>
      <c r="R8" s="7" t="s">
        <v>245</v>
      </c>
      <c r="S8" s="21" t="s">
        <v>161</v>
      </c>
      <c r="T8" s="21" t="s">
        <v>161</v>
      </c>
    </row>
    <row r="9" spans="1:20" ht="15" customHeight="1">
      <c r="A9" s="84">
        <v>2</v>
      </c>
      <c r="B9" s="85" t="s">
        <v>231</v>
      </c>
      <c r="C9" s="86" t="s">
        <v>232</v>
      </c>
      <c r="D9" s="87" t="s">
        <v>233</v>
      </c>
      <c r="E9" s="88" t="s">
        <v>234</v>
      </c>
      <c r="F9" s="89" t="s">
        <v>73</v>
      </c>
      <c r="G9" s="89"/>
      <c r="H9" s="89" t="s">
        <v>35</v>
      </c>
      <c r="I9" s="90">
        <f t="shared" si="0"/>
        <v>954</v>
      </c>
      <c r="J9" s="108">
        <v>24.87</v>
      </c>
      <c r="K9" s="92">
        <v>1.2</v>
      </c>
      <c r="L9" s="93">
        <v>0.27800000000000002</v>
      </c>
      <c r="M9" s="109"/>
      <c r="N9" s="92"/>
      <c r="O9" s="93"/>
      <c r="P9" s="110" t="str">
        <f t="shared" si="1"/>
        <v>KSM</v>
      </c>
      <c r="Q9" s="89" t="s">
        <v>235</v>
      </c>
      <c r="R9" s="7" t="s">
        <v>236</v>
      </c>
      <c r="S9" s="21" t="s">
        <v>135</v>
      </c>
      <c r="T9" s="21" t="s">
        <v>161</v>
      </c>
    </row>
    <row r="10" spans="1:20" ht="15" customHeight="1">
      <c r="A10" s="84">
        <v>3</v>
      </c>
      <c r="B10" s="85" t="s">
        <v>221</v>
      </c>
      <c r="C10" s="86" t="s">
        <v>222</v>
      </c>
      <c r="D10" s="87" t="s">
        <v>223</v>
      </c>
      <c r="E10" s="88" t="s">
        <v>224</v>
      </c>
      <c r="F10" s="89" t="s">
        <v>85</v>
      </c>
      <c r="G10" s="89" t="s">
        <v>86</v>
      </c>
      <c r="H10" s="89"/>
      <c r="I10" s="90">
        <f t="shared" si="0"/>
        <v>944</v>
      </c>
      <c r="J10" s="108">
        <v>24.98</v>
      </c>
      <c r="K10" s="92">
        <v>1.2</v>
      </c>
      <c r="L10" s="93">
        <v>0.183</v>
      </c>
      <c r="M10" s="109"/>
      <c r="N10" s="92"/>
      <c r="O10" s="93"/>
      <c r="P10" s="110" t="str">
        <f t="shared" si="1"/>
        <v>KSM</v>
      </c>
      <c r="Q10" s="89" t="s">
        <v>87</v>
      </c>
      <c r="R10" s="7" t="s">
        <v>225</v>
      </c>
      <c r="S10" s="21" t="s">
        <v>134</v>
      </c>
      <c r="T10" s="21" t="s">
        <v>161</v>
      </c>
    </row>
    <row r="11" spans="1:20" ht="15" customHeight="1">
      <c r="A11" s="84">
        <v>4</v>
      </c>
      <c r="B11" s="85" t="s">
        <v>246</v>
      </c>
      <c r="C11" s="86" t="s">
        <v>110</v>
      </c>
      <c r="D11" s="87" t="s">
        <v>111</v>
      </c>
      <c r="E11" s="88" t="s">
        <v>112</v>
      </c>
      <c r="F11" s="89" t="s">
        <v>247</v>
      </c>
      <c r="G11" s="89" t="s">
        <v>248</v>
      </c>
      <c r="H11" s="89"/>
      <c r="I11" s="90">
        <f t="shared" si="0"/>
        <v>933</v>
      </c>
      <c r="J11" s="108">
        <v>25.1</v>
      </c>
      <c r="K11" s="92">
        <v>1.2</v>
      </c>
      <c r="L11" s="93">
        <v>0.19700000000000001</v>
      </c>
      <c r="M11" s="109"/>
      <c r="N11" s="92"/>
      <c r="O11" s="93"/>
      <c r="P11" s="110" t="str">
        <f t="shared" si="1"/>
        <v>KSM</v>
      </c>
      <c r="Q11" s="89" t="s">
        <v>249</v>
      </c>
      <c r="R11" s="7" t="s">
        <v>250</v>
      </c>
      <c r="S11" s="21" t="s">
        <v>142</v>
      </c>
      <c r="T11" s="21" t="s">
        <v>161</v>
      </c>
    </row>
    <row r="12" spans="1:20" ht="15" customHeight="1">
      <c r="A12" s="84">
        <v>5</v>
      </c>
      <c r="B12" s="85" t="s">
        <v>226</v>
      </c>
      <c r="C12" s="86" t="s">
        <v>227</v>
      </c>
      <c r="D12" s="87" t="s">
        <v>228</v>
      </c>
      <c r="E12" s="88" t="s">
        <v>229</v>
      </c>
      <c r="F12" s="89" t="s">
        <v>73</v>
      </c>
      <c r="G12" s="89" t="s">
        <v>74</v>
      </c>
      <c r="H12" s="89" t="s">
        <v>35</v>
      </c>
      <c r="I12" s="90">
        <f t="shared" si="0"/>
        <v>914</v>
      </c>
      <c r="J12" s="108">
        <v>25.3</v>
      </c>
      <c r="K12" s="92">
        <v>1.2</v>
      </c>
      <c r="L12" s="93">
        <v>0.214</v>
      </c>
      <c r="M12" s="109"/>
      <c r="N12" s="92"/>
      <c r="O12" s="93"/>
      <c r="P12" s="110" t="str">
        <f t="shared" si="1"/>
        <v>KSM</v>
      </c>
      <c r="Q12" s="89" t="s">
        <v>173</v>
      </c>
      <c r="R12" s="7" t="s">
        <v>230</v>
      </c>
      <c r="S12" s="21" t="s">
        <v>129</v>
      </c>
      <c r="T12" s="21" t="s">
        <v>161</v>
      </c>
    </row>
    <row r="13" spans="1:20" ht="15" customHeight="1">
      <c r="A13" s="84">
        <v>6</v>
      </c>
      <c r="B13" s="85" t="s">
        <v>200</v>
      </c>
      <c r="C13" s="86" t="s">
        <v>201</v>
      </c>
      <c r="D13" s="87" t="s">
        <v>202</v>
      </c>
      <c r="E13" s="112">
        <v>36411</v>
      </c>
      <c r="F13" s="89" t="s">
        <v>73</v>
      </c>
      <c r="G13" s="89" t="s">
        <v>74</v>
      </c>
      <c r="H13" s="89"/>
      <c r="I13" s="90">
        <f t="shared" si="0"/>
        <v>895</v>
      </c>
      <c r="J13" s="108">
        <v>25.51</v>
      </c>
      <c r="K13" s="92">
        <v>0.6</v>
      </c>
      <c r="L13" s="93">
        <v>0.26500000000000001</v>
      </c>
      <c r="M13" s="109"/>
      <c r="N13" s="92"/>
      <c r="O13" s="93"/>
      <c r="P13" s="110" t="str">
        <f t="shared" si="1"/>
        <v>I A</v>
      </c>
      <c r="Q13" s="89" t="s">
        <v>203</v>
      </c>
      <c r="R13" s="7" t="s">
        <v>204</v>
      </c>
      <c r="S13" s="21" t="s">
        <v>135</v>
      </c>
      <c r="T13" s="21" t="s">
        <v>135</v>
      </c>
    </row>
    <row r="14" spans="1:20" ht="15" customHeight="1">
      <c r="A14" s="84">
        <v>7</v>
      </c>
      <c r="B14" s="85" t="s">
        <v>193</v>
      </c>
      <c r="C14" s="86" t="s">
        <v>194</v>
      </c>
      <c r="D14" s="87" t="s">
        <v>195</v>
      </c>
      <c r="E14" s="88" t="s">
        <v>196</v>
      </c>
      <c r="F14" s="89" t="s">
        <v>78</v>
      </c>
      <c r="G14" s="89" t="s">
        <v>79</v>
      </c>
      <c r="H14" s="89" t="s">
        <v>197</v>
      </c>
      <c r="I14" s="90">
        <f t="shared" si="0"/>
        <v>863</v>
      </c>
      <c r="J14" s="108">
        <v>25.88</v>
      </c>
      <c r="K14" s="92">
        <v>0.6</v>
      </c>
      <c r="L14" s="93">
        <v>0.224</v>
      </c>
      <c r="M14" s="109"/>
      <c r="N14" s="92"/>
      <c r="O14" s="93"/>
      <c r="P14" s="110" t="str">
        <f t="shared" si="1"/>
        <v>I A</v>
      </c>
      <c r="Q14" s="89" t="s">
        <v>198</v>
      </c>
      <c r="R14" s="7" t="s">
        <v>199</v>
      </c>
      <c r="S14" s="21" t="s">
        <v>129</v>
      </c>
      <c r="T14" s="21" t="s">
        <v>135</v>
      </c>
    </row>
    <row r="15" spans="1:20" ht="15" customHeight="1">
      <c r="A15" s="84">
        <v>8</v>
      </c>
      <c r="B15" s="85" t="s">
        <v>205</v>
      </c>
      <c r="C15" s="86" t="s">
        <v>206</v>
      </c>
      <c r="D15" s="87" t="s">
        <v>207</v>
      </c>
      <c r="E15" s="88" t="s">
        <v>208</v>
      </c>
      <c r="F15" s="89" t="s">
        <v>73</v>
      </c>
      <c r="G15" s="89" t="s">
        <v>74</v>
      </c>
      <c r="H15" s="89"/>
      <c r="I15" s="90">
        <f t="shared" si="0"/>
        <v>842</v>
      </c>
      <c r="J15" s="108">
        <v>26.12</v>
      </c>
      <c r="K15" s="92">
        <v>0.6</v>
      </c>
      <c r="L15" s="93">
        <v>0.21</v>
      </c>
      <c r="M15" s="109"/>
      <c r="N15" s="92"/>
      <c r="O15" s="93"/>
      <c r="P15" s="110" t="str">
        <f t="shared" si="1"/>
        <v>I A</v>
      </c>
      <c r="Q15" s="89" t="s">
        <v>173</v>
      </c>
      <c r="R15" s="7" t="s">
        <v>209</v>
      </c>
      <c r="S15" s="21" t="s">
        <v>161</v>
      </c>
      <c r="T15" s="21" t="s">
        <v>135</v>
      </c>
    </row>
    <row r="16" spans="1:20" ht="15" customHeight="1">
      <c r="A16" s="84">
        <v>9</v>
      </c>
      <c r="B16" s="85" t="s">
        <v>210</v>
      </c>
      <c r="C16" s="86" t="s">
        <v>211</v>
      </c>
      <c r="D16" s="87" t="s">
        <v>212</v>
      </c>
      <c r="E16" s="88" t="s">
        <v>213</v>
      </c>
      <c r="F16" s="89" t="s">
        <v>73</v>
      </c>
      <c r="G16" s="89" t="s">
        <v>74</v>
      </c>
      <c r="H16" s="89" t="s">
        <v>166</v>
      </c>
      <c r="I16" s="90">
        <f t="shared" si="0"/>
        <v>829</v>
      </c>
      <c r="J16" s="108">
        <v>26.26</v>
      </c>
      <c r="K16" s="92">
        <v>0.6</v>
      </c>
      <c r="L16" s="93">
        <v>0.20100000000000001</v>
      </c>
      <c r="M16" s="109"/>
      <c r="N16" s="92"/>
      <c r="O16" s="93"/>
      <c r="P16" s="110" t="str">
        <f t="shared" si="1"/>
        <v>I A</v>
      </c>
      <c r="Q16" s="89" t="s">
        <v>214</v>
      </c>
      <c r="R16" s="7" t="s">
        <v>215</v>
      </c>
      <c r="S16" s="21" t="s">
        <v>142</v>
      </c>
      <c r="T16" s="21" t="s">
        <v>135</v>
      </c>
    </row>
    <row r="17" spans="1:20" ht="15" customHeight="1">
      <c r="A17" s="84">
        <v>10</v>
      </c>
      <c r="B17" s="85" t="s">
        <v>251</v>
      </c>
      <c r="C17" s="86" t="s">
        <v>252</v>
      </c>
      <c r="D17" s="87" t="s">
        <v>253</v>
      </c>
      <c r="E17" s="88" t="s">
        <v>254</v>
      </c>
      <c r="F17" s="89" t="s">
        <v>73</v>
      </c>
      <c r="G17" s="89"/>
      <c r="H17" s="89"/>
      <c r="I17" s="90">
        <f t="shared" si="0"/>
        <v>829</v>
      </c>
      <c r="J17" s="108">
        <v>26.27</v>
      </c>
      <c r="K17" s="92">
        <v>1.2</v>
      </c>
      <c r="L17" s="93">
        <v>0.29799999999999999</v>
      </c>
      <c r="M17" s="109"/>
      <c r="N17" s="92"/>
      <c r="O17" s="93"/>
      <c r="P17" s="110" t="str">
        <f t="shared" si="1"/>
        <v>I A</v>
      </c>
      <c r="Q17" s="89" t="s">
        <v>255</v>
      </c>
      <c r="R17" s="7" t="s">
        <v>256</v>
      </c>
      <c r="S17" s="21" t="s">
        <v>149</v>
      </c>
      <c r="T17" s="21" t="s">
        <v>161</v>
      </c>
    </row>
    <row r="18" spans="1:20" ht="15" customHeight="1">
      <c r="A18" s="84">
        <v>11</v>
      </c>
      <c r="B18" s="85" t="s">
        <v>179</v>
      </c>
      <c r="C18" s="86" t="s">
        <v>180</v>
      </c>
      <c r="D18" s="87" t="s">
        <v>181</v>
      </c>
      <c r="E18" s="112">
        <v>37110</v>
      </c>
      <c r="F18" s="89" t="s">
        <v>73</v>
      </c>
      <c r="G18" s="89" t="s">
        <v>74</v>
      </c>
      <c r="H18" s="89"/>
      <c r="I18" s="90">
        <f t="shared" si="0"/>
        <v>818</v>
      </c>
      <c r="J18" s="108">
        <v>26.39</v>
      </c>
      <c r="K18" s="92">
        <v>0.6</v>
      </c>
      <c r="L18" s="93">
        <v>0.27100000000000002</v>
      </c>
      <c r="M18" s="109"/>
      <c r="N18" s="92"/>
      <c r="O18" s="93"/>
      <c r="P18" s="110" t="str">
        <f t="shared" si="1"/>
        <v>I A</v>
      </c>
      <c r="Q18" s="89" t="s">
        <v>182</v>
      </c>
      <c r="R18" s="7" t="s">
        <v>183</v>
      </c>
      <c r="S18" s="21" t="s">
        <v>142</v>
      </c>
      <c r="T18" s="21" t="s">
        <v>129</v>
      </c>
    </row>
    <row r="19" spans="1:20" ht="15" customHeight="1">
      <c r="A19" s="84">
        <v>12</v>
      </c>
      <c r="B19" s="85" t="s">
        <v>76</v>
      </c>
      <c r="C19" s="86" t="s">
        <v>155</v>
      </c>
      <c r="D19" s="87" t="s">
        <v>175</v>
      </c>
      <c r="E19" s="88" t="s">
        <v>176</v>
      </c>
      <c r="F19" s="89" t="s">
        <v>73</v>
      </c>
      <c r="G19" s="89" t="s">
        <v>74</v>
      </c>
      <c r="H19" s="89" t="s">
        <v>177</v>
      </c>
      <c r="I19" s="90">
        <f t="shared" si="0"/>
        <v>817</v>
      </c>
      <c r="J19" s="108">
        <v>26.4</v>
      </c>
      <c r="K19" s="92">
        <v>0.6</v>
      </c>
      <c r="L19" s="93">
        <v>0.28699999999999998</v>
      </c>
      <c r="M19" s="109"/>
      <c r="N19" s="92"/>
      <c r="O19" s="93"/>
      <c r="P19" s="110" t="str">
        <f t="shared" si="1"/>
        <v>I A</v>
      </c>
      <c r="Q19" s="89" t="s">
        <v>75</v>
      </c>
      <c r="R19" s="7" t="s">
        <v>178</v>
      </c>
      <c r="S19" s="21" t="s">
        <v>161</v>
      </c>
      <c r="T19" s="21" t="s">
        <v>129</v>
      </c>
    </row>
    <row r="20" spans="1:20" ht="15" customHeight="1">
      <c r="A20" s="84">
        <v>13</v>
      </c>
      <c r="B20" s="85" t="s">
        <v>169</v>
      </c>
      <c r="C20" s="86" t="s">
        <v>170</v>
      </c>
      <c r="D20" s="87" t="s">
        <v>171</v>
      </c>
      <c r="E20" s="88" t="s">
        <v>172</v>
      </c>
      <c r="F20" s="89" t="s">
        <v>73</v>
      </c>
      <c r="G20" s="89" t="s">
        <v>74</v>
      </c>
      <c r="H20" s="89"/>
      <c r="I20" s="90">
        <f t="shared" si="0"/>
        <v>765</v>
      </c>
      <c r="J20" s="108">
        <v>27.02</v>
      </c>
      <c r="K20" s="92">
        <v>0.6</v>
      </c>
      <c r="L20" s="93">
        <v>0.17499999999999999</v>
      </c>
      <c r="M20" s="109"/>
      <c r="N20" s="92"/>
      <c r="O20" s="93"/>
      <c r="P20" s="110" t="str">
        <f t="shared" si="1"/>
        <v>II A</v>
      </c>
      <c r="Q20" s="89" t="s">
        <v>173</v>
      </c>
      <c r="R20" s="7" t="s">
        <v>174</v>
      </c>
      <c r="S20" s="21" t="s">
        <v>135</v>
      </c>
      <c r="T20" s="21" t="s">
        <v>129</v>
      </c>
    </row>
    <row r="21" spans="1:20" ht="15" customHeight="1">
      <c r="A21" s="84">
        <v>14</v>
      </c>
      <c r="B21" s="85" t="s">
        <v>162</v>
      </c>
      <c r="C21" s="86" t="s">
        <v>163</v>
      </c>
      <c r="D21" s="87" t="s">
        <v>164</v>
      </c>
      <c r="E21" s="88" t="s">
        <v>165</v>
      </c>
      <c r="F21" s="89" t="s">
        <v>73</v>
      </c>
      <c r="G21" s="89" t="s">
        <v>74</v>
      </c>
      <c r="H21" s="89" t="s">
        <v>166</v>
      </c>
      <c r="I21" s="90">
        <f t="shared" si="0"/>
        <v>739</v>
      </c>
      <c r="J21" s="108">
        <v>27.34</v>
      </c>
      <c r="K21" s="92">
        <v>0.6</v>
      </c>
      <c r="L21" s="93">
        <v>0.317</v>
      </c>
      <c r="M21" s="109"/>
      <c r="N21" s="92"/>
      <c r="O21" s="93"/>
      <c r="P21" s="110" t="str">
        <f t="shared" si="1"/>
        <v>II A</v>
      </c>
      <c r="Q21" s="89" t="s">
        <v>167</v>
      </c>
      <c r="R21" s="7" t="s">
        <v>168</v>
      </c>
      <c r="S21" s="21" t="s">
        <v>129</v>
      </c>
      <c r="T21" s="21" t="s">
        <v>129</v>
      </c>
    </row>
    <row r="22" spans="1:20" ht="15" customHeight="1">
      <c r="A22" s="84">
        <v>15</v>
      </c>
      <c r="B22" s="85" t="s">
        <v>184</v>
      </c>
      <c r="C22" s="86" t="s">
        <v>185</v>
      </c>
      <c r="D22" s="87" t="s">
        <v>186</v>
      </c>
      <c r="E22" s="88" t="s">
        <v>187</v>
      </c>
      <c r="F22" s="89" t="s">
        <v>73</v>
      </c>
      <c r="G22" s="89" t="s">
        <v>74</v>
      </c>
      <c r="H22" s="89"/>
      <c r="I22" s="90">
        <f t="shared" si="0"/>
        <v>703</v>
      </c>
      <c r="J22" s="108">
        <v>27.78</v>
      </c>
      <c r="K22" s="92">
        <v>0.6</v>
      </c>
      <c r="L22" s="93">
        <v>0.3</v>
      </c>
      <c r="M22" s="109"/>
      <c r="N22" s="92"/>
      <c r="O22" s="93"/>
      <c r="P22" s="110" t="str">
        <f t="shared" si="1"/>
        <v>II A</v>
      </c>
      <c r="Q22" s="89" t="s">
        <v>173</v>
      </c>
      <c r="R22" s="7" t="s">
        <v>188</v>
      </c>
      <c r="S22" s="21" t="s">
        <v>149</v>
      </c>
      <c r="T22" s="21" t="s">
        <v>129</v>
      </c>
    </row>
    <row r="23" spans="1:20" ht="15" customHeight="1">
      <c r="A23" s="84"/>
      <c r="B23" s="85" t="s">
        <v>154</v>
      </c>
      <c r="C23" s="86" t="s">
        <v>155</v>
      </c>
      <c r="D23" s="87" t="s">
        <v>156</v>
      </c>
      <c r="E23" s="112" t="s">
        <v>157</v>
      </c>
      <c r="F23" s="89" t="s">
        <v>78</v>
      </c>
      <c r="G23" s="89" t="s">
        <v>158</v>
      </c>
      <c r="H23" s="89"/>
      <c r="I23" s="90"/>
      <c r="J23" s="108" t="s">
        <v>159</v>
      </c>
      <c r="K23" s="92">
        <v>0.6</v>
      </c>
      <c r="L23" s="93">
        <v>0.188</v>
      </c>
      <c r="M23" s="109"/>
      <c r="N23" s="92"/>
      <c r="O23" s="93"/>
      <c r="P23" s="110" t="str">
        <f t="shared" si="1"/>
        <v/>
      </c>
      <c r="Q23" s="89" t="s">
        <v>160</v>
      </c>
      <c r="R23" s="7"/>
      <c r="S23" s="21" t="s">
        <v>161</v>
      </c>
      <c r="T23" s="21" t="s">
        <v>134</v>
      </c>
    </row>
    <row r="24" spans="1:20" ht="15" customHeight="1">
      <c r="A24" s="84"/>
      <c r="B24" s="85" t="s">
        <v>60</v>
      </c>
      <c r="C24" s="86" t="s">
        <v>130</v>
      </c>
      <c r="D24" s="87" t="s">
        <v>131</v>
      </c>
      <c r="E24" s="112">
        <v>37101</v>
      </c>
      <c r="F24" s="89" t="s">
        <v>51</v>
      </c>
      <c r="G24" s="89" t="s">
        <v>52</v>
      </c>
      <c r="H24" s="89"/>
      <c r="I24" s="90"/>
      <c r="J24" s="108" t="s">
        <v>132</v>
      </c>
      <c r="K24" s="92"/>
      <c r="L24" s="93"/>
      <c r="M24" s="109"/>
      <c r="N24" s="92"/>
      <c r="O24" s="93"/>
      <c r="P24" s="110" t="str">
        <f t="shared" si="1"/>
        <v/>
      </c>
      <c r="Q24" s="89" t="s">
        <v>133</v>
      </c>
      <c r="R24" s="7">
        <v>29.94</v>
      </c>
      <c r="S24" s="21" t="s">
        <v>129</v>
      </c>
      <c r="T24" s="21" t="s">
        <v>134</v>
      </c>
    </row>
    <row r="25" spans="1:20" ht="15" customHeight="1">
      <c r="A25" s="84"/>
      <c r="B25" s="85" t="s">
        <v>136</v>
      </c>
      <c r="C25" s="86" t="s">
        <v>137</v>
      </c>
      <c r="D25" s="87" t="s">
        <v>138</v>
      </c>
      <c r="E25" s="112" t="s">
        <v>139</v>
      </c>
      <c r="F25" s="89" t="s">
        <v>73</v>
      </c>
      <c r="G25" s="89" t="s">
        <v>74</v>
      </c>
      <c r="H25" s="89" t="s">
        <v>35</v>
      </c>
      <c r="I25" s="90"/>
      <c r="J25" s="108" t="s">
        <v>132</v>
      </c>
      <c r="K25" s="92"/>
      <c r="L25" s="93"/>
      <c r="M25" s="109"/>
      <c r="N25" s="92"/>
      <c r="O25" s="93"/>
      <c r="P25" s="110" t="str">
        <f t="shared" si="1"/>
        <v/>
      </c>
      <c r="Q25" s="89" t="s">
        <v>140</v>
      </c>
      <c r="R25" s="7" t="s">
        <v>141</v>
      </c>
      <c r="S25" s="21" t="s">
        <v>135</v>
      </c>
      <c r="T25" s="21" t="s">
        <v>134</v>
      </c>
    </row>
    <row r="26" spans="1:20" ht="15" customHeight="1">
      <c r="A26" s="84"/>
      <c r="B26" s="85" t="s">
        <v>143</v>
      </c>
      <c r="C26" s="86" t="s">
        <v>144</v>
      </c>
      <c r="D26" s="87" t="s">
        <v>145</v>
      </c>
      <c r="E26" s="112" t="s">
        <v>146</v>
      </c>
      <c r="F26" s="89" t="s">
        <v>73</v>
      </c>
      <c r="G26" s="89" t="s">
        <v>74</v>
      </c>
      <c r="H26" s="89"/>
      <c r="I26" s="90"/>
      <c r="J26" s="108" t="s">
        <v>132</v>
      </c>
      <c r="K26" s="92"/>
      <c r="L26" s="93"/>
      <c r="M26" s="109"/>
      <c r="N26" s="92"/>
      <c r="O26" s="93"/>
      <c r="P26" s="110" t="str">
        <f t="shared" si="1"/>
        <v/>
      </c>
      <c r="Q26" s="89" t="s">
        <v>147</v>
      </c>
      <c r="R26" s="7" t="s">
        <v>148</v>
      </c>
      <c r="S26" s="21" t="s">
        <v>142</v>
      </c>
      <c r="T26" s="21" t="s">
        <v>134</v>
      </c>
    </row>
    <row r="27" spans="1:20" ht="15" customHeight="1">
      <c r="A27" s="84"/>
      <c r="B27" s="85" t="s">
        <v>48</v>
      </c>
      <c r="C27" s="86" t="s">
        <v>150</v>
      </c>
      <c r="D27" s="87" t="s">
        <v>151</v>
      </c>
      <c r="E27" s="112">
        <v>36675</v>
      </c>
      <c r="F27" s="89" t="s">
        <v>51</v>
      </c>
      <c r="G27" s="89" t="s">
        <v>52</v>
      </c>
      <c r="H27" s="89"/>
      <c r="I27" s="90"/>
      <c r="J27" s="108" t="s">
        <v>132</v>
      </c>
      <c r="K27" s="92"/>
      <c r="L27" s="93"/>
      <c r="M27" s="109"/>
      <c r="N27" s="92"/>
      <c r="O27" s="93"/>
      <c r="P27" s="110" t="str">
        <f t="shared" si="1"/>
        <v/>
      </c>
      <c r="Q27" s="89" t="s">
        <v>152</v>
      </c>
      <c r="R27" s="7" t="s">
        <v>153</v>
      </c>
      <c r="S27" s="21" t="s">
        <v>149</v>
      </c>
      <c r="T27" s="21" t="s">
        <v>134</v>
      </c>
    </row>
    <row r="28" spans="1:20" ht="15" customHeight="1">
      <c r="A28" s="84"/>
      <c r="B28" s="85" t="s">
        <v>189</v>
      </c>
      <c r="C28" s="86" t="s">
        <v>190</v>
      </c>
      <c r="D28" s="87" t="s">
        <v>191</v>
      </c>
      <c r="E28" s="88" t="s">
        <v>47</v>
      </c>
      <c r="F28" s="89" t="s">
        <v>78</v>
      </c>
      <c r="G28" s="89" t="s">
        <v>158</v>
      </c>
      <c r="H28" s="89"/>
      <c r="I28" s="90"/>
      <c r="J28" s="108" t="s">
        <v>132</v>
      </c>
      <c r="K28" s="92"/>
      <c r="L28" s="93"/>
      <c r="M28" s="109"/>
      <c r="N28" s="92"/>
      <c r="O28" s="93"/>
      <c r="P28" s="110" t="str">
        <f t="shared" si="1"/>
        <v/>
      </c>
      <c r="Q28" s="89" t="s">
        <v>160</v>
      </c>
      <c r="R28" s="7" t="s">
        <v>192</v>
      </c>
      <c r="S28" s="21" t="s">
        <v>134</v>
      </c>
      <c r="T28" s="21" t="s">
        <v>135</v>
      </c>
    </row>
    <row r="29" spans="1:20" ht="15" customHeight="1">
      <c r="A29" s="84"/>
      <c r="B29" s="85" t="s">
        <v>216</v>
      </c>
      <c r="C29" s="86" t="s">
        <v>217</v>
      </c>
      <c r="D29" s="87" t="s">
        <v>218</v>
      </c>
      <c r="E29" s="88" t="s">
        <v>219</v>
      </c>
      <c r="F29" s="89" t="s">
        <v>73</v>
      </c>
      <c r="G29" s="89"/>
      <c r="H29" s="89" t="s">
        <v>35</v>
      </c>
      <c r="I29" s="90"/>
      <c r="J29" s="108" t="s">
        <v>132</v>
      </c>
      <c r="K29" s="92"/>
      <c r="L29" s="93"/>
      <c r="M29" s="109"/>
      <c r="N29" s="92"/>
      <c r="O29" s="93"/>
      <c r="P29" s="110" t="str">
        <f t="shared" si="1"/>
        <v/>
      </c>
      <c r="Q29" s="89" t="s">
        <v>220</v>
      </c>
      <c r="R29" s="7"/>
      <c r="S29" s="21" t="s">
        <v>149</v>
      </c>
      <c r="T29" s="21" t="s">
        <v>135</v>
      </c>
    </row>
  </sheetData>
  <sortState ref="A8:U31">
    <sortCondition ref="J8:J31"/>
  </sortState>
  <printOptions horizontalCentered="1"/>
  <pageMargins left="0.19685039370078741" right="0.19685039370078741" top="0.39370078740157483" bottom="0.19685039370078741" header="0.39370078740157483" footer="0.39370078740157483"/>
  <pageSetup paperSize="9" orientation="landscape" verticalDpi="18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Q40"/>
  <sheetViews>
    <sheetView topLeftCell="A10" zoomScale="99" zoomScaleNormal="99" workbookViewId="0">
      <selection activeCell="D19" sqref="D19"/>
    </sheetView>
  </sheetViews>
  <sheetFormatPr defaultColWidth="9.109375" defaultRowHeight="13.2"/>
  <cols>
    <col min="1" max="1" width="4.6640625" style="25" customWidth="1"/>
    <col min="2" max="2" width="4.33203125" style="25" customWidth="1"/>
    <col min="3" max="3" width="12.5546875" style="20" customWidth="1"/>
    <col min="4" max="4" width="14.5546875" style="21" customWidth="1"/>
    <col min="5" max="5" width="9.33203125" style="64" customWidth="1"/>
    <col min="6" max="6" width="13.109375" style="21" customWidth="1"/>
    <col min="7" max="7" width="7.44140625" style="21" customWidth="1"/>
    <col min="8" max="8" width="11.44140625" style="21" customWidth="1"/>
    <col min="9" max="9" width="5.44140625" style="7" customWidth="1"/>
    <col min="10" max="10" width="8.44140625" style="23" customWidth="1"/>
    <col min="11" max="11" width="5.88671875" style="23" hidden="1" customWidth="1"/>
    <col min="12" max="12" width="4.44140625" style="7" customWidth="1"/>
    <col min="13" max="13" width="31.44140625" style="21" customWidth="1"/>
    <col min="14" max="14" width="5.88671875" style="275" hidden="1" customWidth="1"/>
    <col min="15" max="15" width="5.88671875" style="61" hidden="1" customWidth="1"/>
    <col min="16" max="16" width="2" style="21" hidden="1" customWidth="1"/>
    <col min="17" max="17" width="2.33203125" style="21" customWidth="1"/>
    <col min="18" max="18" width="9.109375" style="21" customWidth="1"/>
    <col min="19" max="16384" width="9.109375" style="21"/>
  </cols>
  <sheetData>
    <row r="1" spans="1:17" s="5" customFormat="1" ht="18.75" customHeight="1">
      <c r="A1" s="1" t="s">
        <v>0</v>
      </c>
      <c r="B1" s="3"/>
      <c r="C1" s="4"/>
      <c r="E1" s="60"/>
      <c r="I1" s="7"/>
      <c r="J1" s="8"/>
      <c r="K1" s="8"/>
      <c r="L1" s="7"/>
      <c r="N1" s="275"/>
      <c r="O1" s="61"/>
    </row>
    <row r="2" spans="1:17" s="13" customFormat="1" ht="22.95" customHeight="1">
      <c r="A2" s="10" t="s">
        <v>1</v>
      </c>
      <c r="B2" s="11"/>
      <c r="C2" s="12"/>
      <c r="E2" s="62"/>
      <c r="I2" s="15"/>
      <c r="J2" s="16"/>
      <c r="K2" s="16"/>
      <c r="L2" s="15"/>
      <c r="M2" s="17"/>
      <c r="N2" s="276"/>
      <c r="O2" s="63"/>
    </row>
    <row r="3" spans="1:17" ht="15" customHeight="1">
      <c r="A3" s="19"/>
      <c r="B3" s="19"/>
      <c r="M3" s="24"/>
    </row>
    <row r="4" spans="1:17" ht="15.75" customHeight="1">
      <c r="C4" s="26" t="s">
        <v>439</v>
      </c>
      <c r="E4" s="65"/>
      <c r="M4" s="28"/>
    </row>
    <row r="5" spans="1:17" ht="3.75" customHeight="1"/>
    <row r="6" spans="1:17" ht="13.8" thickBot="1">
      <c r="B6" s="66"/>
      <c r="C6" s="67"/>
      <c r="D6" s="68">
        <v>1</v>
      </c>
      <c r="E6" s="69" t="s">
        <v>128</v>
      </c>
      <c r="F6" s="70">
        <v>4</v>
      </c>
      <c r="G6" s="71"/>
    </row>
    <row r="7" spans="1:17" s="83" customFormat="1" ht="13.8" thickBot="1">
      <c r="A7" s="72" t="s">
        <v>89</v>
      </c>
      <c r="B7" s="73" t="s">
        <v>6</v>
      </c>
      <c r="C7" s="74" t="s">
        <v>64</v>
      </c>
      <c r="D7" s="75" t="s">
        <v>65</v>
      </c>
      <c r="E7" s="76" t="s">
        <v>9</v>
      </c>
      <c r="F7" s="77" t="s">
        <v>66</v>
      </c>
      <c r="G7" s="77" t="s">
        <v>11</v>
      </c>
      <c r="H7" s="77" t="s">
        <v>12</v>
      </c>
      <c r="I7" s="76" t="s">
        <v>13</v>
      </c>
      <c r="J7" s="78" t="s">
        <v>14</v>
      </c>
      <c r="K7" s="77" t="s">
        <v>68</v>
      </c>
      <c r="L7" s="79" t="s">
        <v>15</v>
      </c>
      <c r="M7" s="80" t="s">
        <v>16</v>
      </c>
      <c r="N7" s="81"/>
      <c r="O7" s="81"/>
      <c r="P7" s="82"/>
      <c r="Q7" s="82"/>
    </row>
    <row r="8" spans="1:17" ht="15" customHeight="1">
      <c r="A8" s="84">
        <v>1</v>
      </c>
      <c r="B8" s="54" t="s">
        <v>440</v>
      </c>
      <c r="C8" s="55" t="s">
        <v>441</v>
      </c>
      <c r="D8" s="56" t="s">
        <v>442</v>
      </c>
      <c r="E8" s="277">
        <v>30337</v>
      </c>
      <c r="F8" s="246" t="s">
        <v>73</v>
      </c>
      <c r="G8" s="246"/>
      <c r="H8" s="246" t="s">
        <v>443</v>
      </c>
      <c r="I8" s="90">
        <f>IF(ISBLANK(J8),"",TRUNC(1.021*(J8-79)^2))</f>
        <v>566</v>
      </c>
      <c r="J8" s="108">
        <v>55.45</v>
      </c>
      <c r="K8" s="93"/>
      <c r="L8" s="110" t="str">
        <f>IF(ISBLANK(J8),"",IF(J8&gt;60,"",IF(J8&lt;=45.95,"TSM",IF(J8&lt;=47.5,"SM",IF(J8&lt;=49.2,"KSM",IF(J8&lt;=51.7,"I A",IF(J8&lt;=55.5,"II A",IF(J8&lt;=60,"III A"))))))))</f>
        <v>II A</v>
      </c>
      <c r="M8" s="246" t="s">
        <v>444</v>
      </c>
      <c r="N8" s="278"/>
      <c r="O8" s="278"/>
      <c r="P8" s="279"/>
      <c r="Q8" s="9"/>
    </row>
    <row r="9" spans="1:17" s="256" customFormat="1" ht="15" customHeight="1">
      <c r="A9" s="245" t="s">
        <v>129</v>
      </c>
      <c r="B9" s="54" t="s">
        <v>251</v>
      </c>
      <c r="C9" s="55" t="s">
        <v>353</v>
      </c>
      <c r="D9" s="56" t="s">
        <v>445</v>
      </c>
      <c r="E9" s="277">
        <v>36535</v>
      </c>
      <c r="F9" s="246" t="s">
        <v>51</v>
      </c>
      <c r="G9" s="246" t="s">
        <v>52</v>
      </c>
      <c r="H9" s="246"/>
      <c r="I9" s="90">
        <f t="shared" ref="I9:I40" si="0">IF(ISBLANK(J9),"",TRUNC(1.021*(J9-79)^2))</f>
        <v>754</v>
      </c>
      <c r="J9" s="108">
        <v>51.81</v>
      </c>
      <c r="K9" s="93"/>
      <c r="L9" s="110" t="str">
        <f t="shared" ref="L9:L40" si="1">IF(ISBLANK(J9),"",IF(J9&gt;60,"",IF(J9&lt;=45.95,"TSM",IF(J9&lt;=47.5,"SM",IF(J9&lt;=49.2,"KSM",IF(J9&lt;=51.7,"I A",IF(J9&lt;=55.5,"II A",IF(J9&lt;=60,"III A"))))))))</f>
        <v>II A</v>
      </c>
      <c r="M9" s="246" t="s">
        <v>152</v>
      </c>
      <c r="N9" s="272"/>
      <c r="O9" s="272" t="s">
        <v>129</v>
      </c>
      <c r="P9" s="280" t="s">
        <v>134</v>
      </c>
      <c r="Q9" s="281"/>
    </row>
    <row r="10" spans="1:17" s="256" customFormat="1" ht="15" customHeight="1">
      <c r="A10" s="84">
        <v>3</v>
      </c>
      <c r="B10" s="54" t="s">
        <v>446</v>
      </c>
      <c r="C10" s="55" t="s">
        <v>447</v>
      </c>
      <c r="D10" s="56" t="s">
        <v>448</v>
      </c>
      <c r="E10" s="277" t="s">
        <v>449</v>
      </c>
      <c r="F10" s="246" t="s">
        <v>78</v>
      </c>
      <c r="G10" s="246" t="s">
        <v>420</v>
      </c>
      <c r="H10" s="246"/>
      <c r="I10" s="90">
        <f>IF(ISBLANK(J10),"",TRUNC(1.021*(J10-79)^2))</f>
        <v>709</v>
      </c>
      <c r="J10" s="108">
        <v>52.63</v>
      </c>
      <c r="K10" s="93"/>
      <c r="L10" s="110" t="str">
        <f>IF(ISBLANK(J10),"",IF(J10&gt;60,"",IF(J10&lt;=45.95,"TSM",IF(J10&lt;=47.5,"SM",IF(J10&lt;=49.2,"KSM",IF(J10&lt;=51.7,"I A",IF(J10&lt;=55.5,"II A",IF(J10&lt;=60,"III A"))))))))</f>
        <v>II A</v>
      </c>
      <c r="M10" s="246" t="s">
        <v>160</v>
      </c>
      <c r="N10" s="272" t="s">
        <v>450</v>
      </c>
      <c r="O10" s="272" t="s">
        <v>149</v>
      </c>
      <c r="P10" s="280" t="s">
        <v>129</v>
      </c>
      <c r="Q10" s="281"/>
    </row>
    <row r="11" spans="1:17" s="256" customFormat="1" ht="15" customHeight="1">
      <c r="A11" s="245">
        <v>4</v>
      </c>
      <c r="B11" s="54" t="s">
        <v>451</v>
      </c>
      <c r="C11" s="55" t="s">
        <v>342</v>
      </c>
      <c r="D11" s="56" t="s">
        <v>452</v>
      </c>
      <c r="E11" s="277">
        <v>37150</v>
      </c>
      <c r="F11" s="246" t="s">
        <v>51</v>
      </c>
      <c r="G11" s="246" t="s">
        <v>52</v>
      </c>
      <c r="H11" s="246"/>
      <c r="I11" s="90">
        <f t="shared" si="0"/>
        <v>629</v>
      </c>
      <c r="J11" s="108">
        <v>54.16</v>
      </c>
      <c r="K11" s="93"/>
      <c r="L11" s="110" t="str">
        <f t="shared" si="1"/>
        <v>II A</v>
      </c>
      <c r="M11" s="246" t="s">
        <v>152</v>
      </c>
      <c r="N11" s="272" t="s">
        <v>453</v>
      </c>
      <c r="O11" s="272" t="s">
        <v>161</v>
      </c>
      <c r="P11" s="280" t="s">
        <v>134</v>
      </c>
      <c r="Q11" s="281"/>
    </row>
    <row r="12" spans="1:17" s="256" customFormat="1" ht="15" customHeight="1">
      <c r="A12" s="84">
        <v>5</v>
      </c>
      <c r="B12" s="54" t="s">
        <v>454</v>
      </c>
      <c r="C12" s="55" t="s">
        <v>455</v>
      </c>
      <c r="D12" s="56" t="s">
        <v>456</v>
      </c>
      <c r="E12" s="277">
        <v>37026</v>
      </c>
      <c r="F12" s="246" t="s">
        <v>51</v>
      </c>
      <c r="G12" s="246" t="s">
        <v>52</v>
      </c>
      <c r="H12" s="246"/>
      <c r="I12" s="90">
        <f t="shared" si="0"/>
        <v>581</v>
      </c>
      <c r="J12" s="108">
        <v>55.14</v>
      </c>
      <c r="K12" s="93"/>
      <c r="L12" s="110" t="str">
        <f t="shared" si="1"/>
        <v>II A</v>
      </c>
      <c r="M12" s="246" t="s">
        <v>152</v>
      </c>
      <c r="N12" s="272"/>
      <c r="O12" s="272" t="s">
        <v>142</v>
      </c>
      <c r="P12" s="280" t="s">
        <v>134</v>
      </c>
      <c r="Q12" s="281"/>
    </row>
    <row r="13" spans="1:17" s="256" customFormat="1" ht="15" customHeight="1">
      <c r="A13" s="245">
        <v>6</v>
      </c>
      <c r="B13" s="54"/>
      <c r="C13" s="55"/>
      <c r="D13" s="56"/>
      <c r="E13" s="277"/>
      <c r="F13" s="246"/>
      <c r="G13" s="246"/>
      <c r="H13" s="246"/>
      <c r="I13" s="90"/>
      <c r="J13" s="108"/>
      <c r="K13" s="93"/>
      <c r="L13" s="110"/>
      <c r="M13" s="246"/>
      <c r="N13" s="272"/>
      <c r="O13" s="272" t="s">
        <v>149</v>
      </c>
      <c r="P13" s="280" t="s">
        <v>134</v>
      </c>
      <c r="Q13" s="281"/>
    </row>
    <row r="14" spans="1:17" ht="3.75" customHeight="1"/>
    <row r="15" spans="1:17" ht="13.8" thickBot="1">
      <c r="B15" s="66"/>
      <c r="C15" s="67"/>
      <c r="D15" s="68">
        <v>2</v>
      </c>
      <c r="E15" s="69" t="s">
        <v>128</v>
      </c>
      <c r="F15" s="70">
        <v>4</v>
      </c>
      <c r="G15" s="71"/>
    </row>
    <row r="16" spans="1:17" s="83" customFormat="1" ht="13.8" thickBot="1">
      <c r="A16" s="72" t="s">
        <v>89</v>
      </c>
      <c r="B16" s="73" t="s">
        <v>6</v>
      </c>
      <c r="C16" s="74" t="s">
        <v>64</v>
      </c>
      <c r="D16" s="75" t="s">
        <v>65</v>
      </c>
      <c r="E16" s="76" t="s">
        <v>9</v>
      </c>
      <c r="F16" s="77" t="s">
        <v>66</v>
      </c>
      <c r="G16" s="77" t="s">
        <v>11</v>
      </c>
      <c r="H16" s="77" t="s">
        <v>12</v>
      </c>
      <c r="I16" s="76" t="s">
        <v>13</v>
      </c>
      <c r="J16" s="78" t="s">
        <v>14</v>
      </c>
      <c r="K16" s="77" t="s">
        <v>68</v>
      </c>
      <c r="L16" s="79" t="s">
        <v>15</v>
      </c>
      <c r="M16" s="80" t="s">
        <v>16</v>
      </c>
      <c r="N16" s="81"/>
      <c r="O16" s="81"/>
      <c r="P16" s="82"/>
      <c r="Q16" s="82"/>
    </row>
    <row r="17" spans="1:17" s="256" customFormat="1" ht="15" customHeight="1">
      <c r="A17" s="245">
        <v>1</v>
      </c>
      <c r="B17" s="54"/>
      <c r="C17" s="55"/>
      <c r="D17" s="56"/>
      <c r="E17" s="277"/>
      <c r="F17" s="246"/>
      <c r="G17" s="246"/>
      <c r="H17" s="246"/>
      <c r="I17" s="90"/>
      <c r="J17" s="108"/>
      <c r="K17" s="93"/>
      <c r="L17" s="110"/>
      <c r="M17" s="246"/>
      <c r="N17" s="272"/>
      <c r="O17" s="272"/>
      <c r="P17" s="280"/>
      <c r="Q17" s="281"/>
    </row>
    <row r="18" spans="1:17" s="256" customFormat="1" ht="15" customHeight="1">
      <c r="A18" s="245" t="s">
        <v>129</v>
      </c>
      <c r="B18" s="54" t="s">
        <v>179</v>
      </c>
      <c r="C18" s="55" t="s">
        <v>457</v>
      </c>
      <c r="D18" s="56" t="s">
        <v>458</v>
      </c>
      <c r="E18" s="277">
        <v>34911</v>
      </c>
      <c r="F18" s="246" t="s">
        <v>73</v>
      </c>
      <c r="G18" s="246" t="s">
        <v>459</v>
      </c>
      <c r="H18" s="246" t="s">
        <v>35</v>
      </c>
      <c r="I18" s="90">
        <f t="shared" si="0"/>
        <v>649</v>
      </c>
      <c r="J18" s="108">
        <v>53.78</v>
      </c>
      <c r="K18" s="93"/>
      <c r="L18" s="110" t="str">
        <f t="shared" si="1"/>
        <v>II A</v>
      </c>
      <c r="M18" s="246" t="s">
        <v>460</v>
      </c>
      <c r="N18" s="272" t="s">
        <v>461</v>
      </c>
      <c r="O18" s="272" t="s">
        <v>129</v>
      </c>
      <c r="P18" s="280" t="s">
        <v>129</v>
      </c>
      <c r="Q18" s="281"/>
    </row>
    <row r="19" spans="1:17" s="256" customFormat="1" ht="15" customHeight="1">
      <c r="A19" s="245" t="s">
        <v>135</v>
      </c>
      <c r="B19" s="54" t="s">
        <v>226</v>
      </c>
      <c r="C19" s="55" t="s">
        <v>462</v>
      </c>
      <c r="D19" s="56" t="s">
        <v>463</v>
      </c>
      <c r="E19" s="277" t="s">
        <v>464</v>
      </c>
      <c r="F19" s="246" t="s">
        <v>73</v>
      </c>
      <c r="G19" s="246" t="s">
        <v>74</v>
      </c>
      <c r="H19" s="246"/>
      <c r="I19" s="90">
        <f t="shared" si="0"/>
        <v>685</v>
      </c>
      <c r="J19" s="108">
        <v>53.09</v>
      </c>
      <c r="K19" s="93"/>
      <c r="L19" s="110" t="str">
        <f t="shared" si="1"/>
        <v>II A</v>
      </c>
      <c r="M19" s="246" t="s">
        <v>465</v>
      </c>
      <c r="N19" s="272">
        <v>52.78</v>
      </c>
      <c r="O19" s="272" t="s">
        <v>135</v>
      </c>
      <c r="P19" s="280" t="s">
        <v>129</v>
      </c>
      <c r="Q19" s="281"/>
    </row>
    <row r="20" spans="1:17" s="256" customFormat="1" ht="15" customHeight="1">
      <c r="A20" s="245" t="s">
        <v>161</v>
      </c>
      <c r="B20" s="54" t="s">
        <v>466</v>
      </c>
      <c r="C20" s="55" t="s">
        <v>348</v>
      </c>
      <c r="D20" s="56" t="s">
        <v>467</v>
      </c>
      <c r="E20" s="277">
        <v>36545</v>
      </c>
      <c r="F20" s="246" t="s">
        <v>468</v>
      </c>
      <c r="G20" s="246" t="s">
        <v>469</v>
      </c>
      <c r="H20" s="246"/>
      <c r="I20" s="90">
        <f t="shared" si="0"/>
        <v>733</v>
      </c>
      <c r="J20" s="108">
        <v>52.19</v>
      </c>
      <c r="K20" s="93"/>
      <c r="L20" s="110" t="str">
        <f t="shared" si="1"/>
        <v>II A</v>
      </c>
      <c r="M20" s="246" t="s">
        <v>470</v>
      </c>
      <c r="N20" s="272"/>
      <c r="O20" s="272" t="s">
        <v>161</v>
      </c>
      <c r="P20" s="280" t="s">
        <v>129</v>
      </c>
      <c r="Q20" s="281"/>
    </row>
    <row r="21" spans="1:17" s="256" customFormat="1" ht="15" customHeight="1">
      <c r="A21" s="245" t="s">
        <v>142</v>
      </c>
      <c r="B21" s="54" t="s">
        <v>471</v>
      </c>
      <c r="C21" s="55" t="s">
        <v>472</v>
      </c>
      <c r="D21" s="56" t="s">
        <v>473</v>
      </c>
      <c r="E21" s="277" t="s">
        <v>474</v>
      </c>
      <c r="F21" s="246" t="s">
        <v>78</v>
      </c>
      <c r="G21" s="246"/>
      <c r="H21" s="246" t="s">
        <v>437</v>
      </c>
      <c r="I21" s="90">
        <f t="shared" si="0"/>
        <v>734</v>
      </c>
      <c r="J21" s="108">
        <v>52.18</v>
      </c>
      <c r="K21" s="93"/>
      <c r="L21" s="110" t="str">
        <f t="shared" si="1"/>
        <v>II A</v>
      </c>
      <c r="M21" s="246" t="s">
        <v>475</v>
      </c>
      <c r="N21" s="272" t="s">
        <v>476</v>
      </c>
      <c r="O21" s="272" t="s">
        <v>142</v>
      </c>
      <c r="P21" s="280" t="s">
        <v>129</v>
      </c>
      <c r="Q21" s="281"/>
    </row>
    <row r="22" spans="1:17" s="256" customFormat="1" ht="15" customHeight="1">
      <c r="A22" s="245" t="s">
        <v>149</v>
      </c>
      <c r="B22" s="54" t="s">
        <v>184</v>
      </c>
      <c r="C22" s="55" t="s">
        <v>477</v>
      </c>
      <c r="D22" s="56" t="s">
        <v>478</v>
      </c>
      <c r="E22" s="277" t="s">
        <v>479</v>
      </c>
      <c r="F22" s="246" t="s">
        <v>73</v>
      </c>
      <c r="G22" s="246" t="s">
        <v>74</v>
      </c>
      <c r="H22" s="246"/>
      <c r="I22" s="90">
        <f>IF(ISBLANK(J22),"",TRUNC(1.021*(J22-79)^2))</f>
        <v>704</v>
      </c>
      <c r="J22" s="108">
        <v>52.73</v>
      </c>
      <c r="K22" s="93"/>
      <c r="L22" s="110" t="str">
        <f>IF(ISBLANK(J22),"",IF(J22&gt;60,"",IF(J22&lt;=45.95,"TSM",IF(J22&lt;=47.5,"SM",IF(J22&lt;=49.2,"KSM",IF(J22&lt;=51.7,"I A",IF(J22&lt;=55.5,"II A",IF(J22&lt;=60,"III A"))))))))</f>
        <v>II A</v>
      </c>
      <c r="M22" s="246" t="s">
        <v>465</v>
      </c>
      <c r="N22" s="272" t="s">
        <v>480</v>
      </c>
      <c r="O22" s="272" t="s">
        <v>149</v>
      </c>
      <c r="P22" s="280" t="s">
        <v>135</v>
      </c>
      <c r="Q22" s="281"/>
    </row>
    <row r="23" spans="1:17" ht="3.75" customHeight="1"/>
    <row r="24" spans="1:17" ht="13.8" thickBot="1">
      <c r="B24" s="66"/>
      <c r="C24" s="67"/>
      <c r="D24" s="68">
        <v>3</v>
      </c>
      <c r="E24" s="69" t="s">
        <v>128</v>
      </c>
      <c r="F24" s="70">
        <v>4</v>
      </c>
      <c r="G24" s="71"/>
    </row>
    <row r="25" spans="1:17" s="83" customFormat="1" ht="13.8" thickBot="1">
      <c r="A25" s="72" t="s">
        <v>89</v>
      </c>
      <c r="B25" s="73" t="s">
        <v>6</v>
      </c>
      <c r="C25" s="74" t="s">
        <v>64</v>
      </c>
      <c r="D25" s="75" t="s">
        <v>65</v>
      </c>
      <c r="E25" s="76" t="s">
        <v>9</v>
      </c>
      <c r="F25" s="77" t="s">
        <v>66</v>
      </c>
      <c r="G25" s="77" t="s">
        <v>11</v>
      </c>
      <c r="H25" s="77" t="s">
        <v>12</v>
      </c>
      <c r="I25" s="76" t="s">
        <v>13</v>
      </c>
      <c r="J25" s="78" t="s">
        <v>14</v>
      </c>
      <c r="K25" s="77" t="s">
        <v>68</v>
      </c>
      <c r="L25" s="79" t="s">
        <v>15</v>
      </c>
      <c r="M25" s="80" t="s">
        <v>16</v>
      </c>
      <c r="N25" s="81"/>
      <c r="O25" s="81"/>
      <c r="P25" s="82"/>
      <c r="Q25" s="82"/>
    </row>
    <row r="26" spans="1:17" s="256" customFormat="1" ht="15" customHeight="1">
      <c r="A26" s="245" t="s">
        <v>134</v>
      </c>
      <c r="B26" s="54" t="s">
        <v>481</v>
      </c>
      <c r="C26" s="55" t="s">
        <v>482</v>
      </c>
      <c r="D26" s="56" t="s">
        <v>483</v>
      </c>
      <c r="E26" s="277" t="s">
        <v>484</v>
      </c>
      <c r="F26" s="246" t="s">
        <v>78</v>
      </c>
      <c r="G26" s="246"/>
      <c r="H26" s="246" t="s">
        <v>437</v>
      </c>
      <c r="I26" s="90">
        <f t="shared" si="0"/>
        <v>658</v>
      </c>
      <c r="J26" s="108">
        <v>53.6</v>
      </c>
      <c r="K26" s="93"/>
      <c r="L26" s="110" t="str">
        <f t="shared" si="1"/>
        <v>II A</v>
      </c>
      <c r="M26" s="246" t="s">
        <v>475</v>
      </c>
      <c r="N26" s="272" t="s">
        <v>485</v>
      </c>
      <c r="O26" s="272" t="s">
        <v>134</v>
      </c>
      <c r="P26" s="280" t="s">
        <v>135</v>
      </c>
      <c r="Q26" s="281"/>
    </row>
    <row r="27" spans="1:17" s="256" customFormat="1" ht="15" customHeight="1">
      <c r="A27" s="245" t="s">
        <v>129</v>
      </c>
      <c r="B27" s="54" t="s">
        <v>205</v>
      </c>
      <c r="C27" s="55" t="s">
        <v>486</v>
      </c>
      <c r="D27" s="56" t="s">
        <v>487</v>
      </c>
      <c r="E27" s="277">
        <v>31966</v>
      </c>
      <c r="F27" s="246" t="s">
        <v>73</v>
      </c>
      <c r="G27" s="246"/>
      <c r="H27" s="246"/>
      <c r="I27" s="90">
        <f t="shared" si="0"/>
        <v>766</v>
      </c>
      <c r="J27" s="108">
        <v>51.6</v>
      </c>
      <c r="K27" s="93"/>
      <c r="L27" s="110" t="str">
        <f t="shared" si="1"/>
        <v>I A</v>
      </c>
      <c r="M27" s="246" t="s">
        <v>465</v>
      </c>
      <c r="N27" s="272">
        <v>50.8</v>
      </c>
      <c r="O27" s="272" t="s">
        <v>129</v>
      </c>
      <c r="P27" s="280" t="s">
        <v>135</v>
      </c>
      <c r="Q27" s="281"/>
    </row>
    <row r="28" spans="1:17" s="256" customFormat="1" ht="15" customHeight="1">
      <c r="A28" s="245" t="s">
        <v>135</v>
      </c>
      <c r="B28" s="54" t="s">
        <v>488</v>
      </c>
      <c r="C28" s="55" t="s">
        <v>489</v>
      </c>
      <c r="D28" s="56" t="s">
        <v>490</v>
      </c>
      <c r="E28" s="277" t="s">
        <v>491</v>
      </c>
      <c r="F28" s="246" t="s">
        <v>73</v>
      </c>
      <c r="G28" s="246" t="s">
        <v>74</v>
      </c>
      <c r="H28" s="246"/>
      <c r="I28" s="90">
        <f t="shared" si="0"/>
        <v>860</v>
      </c>
      <c r="J28" s="108">
        <v>49.97</v>
      </c>
      <c r="K28" s="93"/>
      <c r="L28" s="110" t="str">
        <f t="shared" si="1"/>
        <v>I A</v>
      </c>
      <c r="M28" s="246" t="s">
        <v>492</v>
      </c>
      <c r="N28" s="272"/>
      <c r="O28" s="272" t="s">
        <v>135</v>
      </c>
      <c r="P28" s="280" t="s">
        <v>135</v>
      </c>
      <c r="Q28" s="281"/>
    </row>
    <row r="29" spans="1:17" s="256" customFormat="1" ht="15" customHeight="1">
      <c r="A29" s="245" t="s">
        <v>161</v>
      </c>
      <c r="B29" s="54" t="s">
        <v>493</v>
      </c>
      <c r="C29" s="55" t="s">
        <v>494</v>
      </c>
      <c r="D29" s="56" t="s">
        <v>495</v>
      </c>
      <c r="E29" s="277" t="s">
        <v>496</v>
      </c>
      <c r="F29" s="246" t="s">
        <v>73</v>
      </c>
      <c r="G29" s="246"/>
      <c r="H29" s="246" t="s">
        <v>35</v>
      </c>
      <c r="I29" s="90">
        <f t="shared" si="0"/>
        <v>855</v>
      </c>
      <c r="J29" s="108">
        <v>50.06</v>
      </c>
      <c r="K29" s="93"/>
      <c r="L29" s="110" t="str">
        <f t="shared" si="1"/>
        <v>I A</v>
      </c>
      <c r="M29" s="246" t="s">
        <v>497</v>
      </c>
      <c r="N29" s="272" t="s">
        <v>498</v>
      </c>
      <c r="O29" s="272" t="s">
        <v>161</v>
      </c>
      <c r="P29" s="280">
        <v>3</v>
      </c>
      <c r="Q29" s="281"/>
    </row>
    <row r="30" spans="1:17" s="256" customFormat="1" ht="15" customHeight="1">
      <c r="A30" s="245" t="s">
        <v>142</v>
      </c>
      <c r="B30" s="54" t="s">
        <v>169</v>
      </c>
      <c r="C30" s="55" t="s">
        <v>499</v>
      </c>
      <c r="D30" s="56" t="s">
        <v>500</v>
      </c>
      <c r="E30" s="277" t="s">
        <v>501</v>
      </c>
      <c r="F30" s="246" t="s">
        <v>73</v>
      </c>
      <c r="G30" s="246" t="s">
        <v>74</v>
      </c>
      <c r="H30" s="246"/>
      <c r="I30" s="90">
        <f>IF(ISBLANK(J29),"",TRUNC(1.021*(J29-79)^2))</f>
        <v>855</v>
      </c>
      <c r="J30" s="108">
        <v>49.79</v>
      </c>
      <c r="K30" s="93"/>
      <c r="L30" s="110" t="str">
        <f>IF(ISBLANK(J29),"",IF(J29&gt;60,"",IF(J29&lt;=45.95,"TSM",IF(J29&lt;=47.5,"SM",IF(J29&lt;=49.2,"KSM",IF(J29&lt;=51.7,"I A",IF(J29&lt;=55.5,"II A",IF(J29&lt;=60,"III A"))))))))</f>
        <v>I A</v>
      </c>
      <c r="M30" s="246" t="s">
        <v>147</v>
      </c>
      <c r="N30" s="272" t="s">
        <v>502</v>
      </c>
      <c r="O30" s="272" t="s">
        <v>142</v>
      </c>
      <c r="P30" s="280">
        <v>3</v>
      </c>
      <c r="Q30" s="281"/>
    </row>
    <row r="31" spans="1:17" s="256" customFormat="1" ht="15" customHeight="1">
      <c r="A31" s="245" t="s">
        <v>149</v>
      </c>
      <c r="B31" s="54" t="s">
        <v>267</v>
      </c>
      <c r="C31" s="55" t="s">
        <v>503</v>
      </c>
      <c r="D31" s="56" t="s">
        <v>504</v>
      </c>
      <c r="E31" s="277" t="s">
        <v>505</v>
      </c>
      <c r="F31" s="246" t="s">
        <v>73</v>
      </c>
      <c r="G31" s="246" t="s">
        <v>74</v>
      </c>
      <c r="H31" s="246"/>
      <c r="I31" s="90">
        <f>IF(ISBLANK(J30),"",TRUNC(1.021*(J30-79)^2))</f>
        <v>871</v>
      </c>
      <c r="J31" s="108">
        <v>51.19</v>
      </c>
      <c r="K31" s="93"/>
      <c r="L31" s="110" t="str">
        <f>IF(ISBLANK(J30),"",IF(J30&gt;60,"",IF(J30&lt;=45.95,"TSM",IF(J30&lt;=47.5,"SM",IF(J30&lt;=49.2,"KSM",IF(J30&lt;=51.7,"I A",IF(J30&lt;=55.5,"II A",IF(J30&lt;=60,"III A"))))))))</f>
        <v>I A</v>
      </c>
      <c r="M31" s="246" t="s">
        <v>465</v>
      </c>
      <c r="N31" s="272" t="s">
        <v>506</v>
      </c>
      <c r="O31" s="272" t="s">
        <v>135</v>
      </c>
      <c r="P31" s="280" t="s">
        <v>134</v>
      </c>
      <c r="Q31" s="281"/>
    </row>
    <row r="32" spans="1:17" ht="3.75" customHeight="1"/>
    <row r="33" spans="1:17" ht="13.8" thickBot="1">
      <c r="B33" s="66"/>
      <c r="C33" s="67"/>
      <c r="D33" s="68">
        <v>4</v>
      </c>
      <c r="E33" s="69" t="s">
        <v>128</v>
      </c>
      <c r="F33" s="70">
        <v>4</v>
      </c>
      <c r="G33" s="71"/>
    </row>
    <row r="34" spans="1:17" s="83" customFormat="1" ht="13.8" thickBot="1">
      <c r="A34" s="72" t="s">
        <v>89</v>
      </c>
      <c r="B34" s="73" t="s">
        <v>6</v>
      </c>
      <c r="C34" s="74" t="s">
        <v>64</v>
      </c>
      <c r="D34" s="75" t="s">
        <v>65</v>
      </c>
      <c r="E34" s="76" t="s">
        <v>9</v>
      </c>
      <c r="F34" s="77" t="s">
        <v>66</v>
      </c>
      <c r="G34" s="77" t="s">
        <v>11</v>
      </c>
      <c r="H34" s="77" t="s">
        <v>12</v>
      </c>
      <c r="I34" s="76" t="s">
        <v>13</v>
      </c>
      <c r="J34" s="78" t="s">
        <v>14</v>
      </c>
      <c r="K34" s="77" t="s">
        <v>68</v>
      </c>
      <c r="L34" s="79" t="s">
        <v>15</v>
      </c>
      <c r="M34" s="80" t="s">
        <v>16</v>
      </c>
      <c r="N34" s="81"/>
      <c r="O34" s="81"/>
      <c r="P34" s="82"/>
      <c r="Q34" s="82"/>
    </row>
    <row r="35" spans="1:17" s="256" customFormat="1" ht="15" customHeight="1">
      <c r="A35" s="245" t="s">
        <v>134</v>
      </c>
      <c r="B35" s="54" t="s">
        <v>507</v>
      </c>
      <c r="C35" s="55" t="s">
        <v>508</v>
      </c>
      <c r="D35" s="56" t="s">
        <v>509</v>
      </c>
      <c r="E35" s="277">
        <v>36009</v>
      </c>
      <c r="F35" s="246" t="s">
        <v>93</v>
      </c>
      <c r="G35" s="246"/>
      <c r="H35" s="246"/>
      <c r="I35" s="90">
        <f t="shared" si="0"/>
        <v>904</v>
      </c>
      <c r="J35" s="108">
        <v>49.23</v>
      </c>
      <c r="K35" s="93"/>
      <c r="L35" s="110" t="str">
        <f t="shared" si="1"/>
        <v>I A</v>
      </c>
      <c r="M35" s="246"/>
      <c r="N35" s="272" t="s">
        <v>510</v>
      </c>
      <c r="O35" s="272" t="s">
        <v>134</v>
      </c>
      <c r="P35" s="280">
        <v>4</v>
      </c>
      <c r="Q35" s="281"/>
    </row>
    <row r="36" spans="1:17" s="256" customFormat="1" ht="15" customHeight="1">
      <c r="A36" s="245" t="s">
        <v>129</v>
      </c>
      <c r="B36" s="54" t="s">
        <v>511</v>
      </c>
      <c r="C36" s="55" t="s">
        <v>512</v>
      </c>
      <c r="D36" s="56" t="s">
        <v>513</v>
      </c>
      <c r="E36" s="277" t="s">
        <v>514</v>
      </c>
      <c r="F36" s="246" t="s">
        <v>515</v>
      </c>
      <c r="G36" s="246" t="s">
        <v>394</v>
      </c>
      <c r="H36" s="246"/>
      <c r="I36" s="90">
        <f t="shared" si="0"/>
        <v>886</v>
      </c>
      <c r="J36" s="108">
        <v>49.53</v>
      </c>
      <c r="K36" s="93"/>
      <c r="L36" s="110" t="str">
        <f t="shared" si="1"/>
        <v>I A</v>
      </c>
      <c r="M36" s="246" t="s">
        <v>516</v>
      </c>
      <c r="N36" s="272" t="s">
        <v>517</v>
      </c>
      <c r="O36" s="272" t="s">
        <v>129</v>
      </c>
      <c r="P36" s="280">
        <v>4</v>
      </c>
      <c r="Q36" s="281"/>
    </row>
    <row r="37" spans="1:17" s="256" customFormat="1" ht="15" customHeight="1">
      <c r="A37" s="245" t="s">
        <v>135</v>
      </c>
      <c r="B37" s="54" t="s">
        <v>44</v>
      </c>
      <c r="C37" s="55" t="s">
        <v>45</v>
      </c>
      <c r="D37" s="56" t="s">
        <v>46</v>
      </c>
      <c r="E37" s="277" t="s">
        <v>47</v>
      </c>
      <c r="F37" s="246" t="s">
        <v>73</v>
      </c>
      <c r="G37" s="246"/>
      <c r="H37" s="246" t="s">
        <v>35</v>
      </c>
      <c r="I37" s="90">
        <f t="shared" si="0"/>
        <v>978</v>
      </c>
      <c r="J37" s="108">
        <v>48.04</v>
      </c>
      <c r="K37" s="93"/>
      <c r="L37" s="110" t="str">
        <f t="shared" si="1"/>
        <v>KSM</v>
      </c>
      <c r="M37" s="246" t="s">
        <v>518</v>
      </c>
      <c r="N37" s="272"/>
      <c r="O37" s="272" t="s">
        <v>135</v>
      </c>
      <c r="P37" s="280">
        <v>4</v>
      </c>
      <c r="Q37" s="281"/>
    </row>
    <row r="38" spans="1:17" s="256" customFormat="1" ht="15" customHeight="1">
      <c r="A38" s="245" t="s">
        <v>161</v>
      </c>
      <c r="B38" s="54" t="s">
        <v>519</v>
      </c>
      <c r="C38" s="55" t="s">
        <v>82</v>
      </c>
      <c r="D38" s="56" t="s">
        <v>520</v>
      </c>
      <c r="E38" s="277" t="s">
        <v>521</v>
      </c>
      <c r="F38" s="246" t="s">
        <v>78</v>
      </c>
      <c r="G38" s="246" t="s">
        <v>79</v>
      </c>
      <c r="H38" s="246" t="s">
        <v>197</v>
      </c>
      <c r="I38" s="90">
        <f t="shared" si="0"/>
        <v>977</v>
      </c>
      <c r="J38" s="108">
        <v>48.06</v>
      </c>
      <c r="K38" s="93"/>
      <c r="L38" s="110" t="str">
        <f t="shared" si="1"/>
        <v>KSM</v>
      </c>
      <c r="M38" s="246" t="s">
        <v>522</v>
      </c>
      <c r="N38" s="272" t="s">
        <v>523</v>
      </c>
      <c r="O38" s="272" t="s">
        <v>161</v>
      </c>
      <c r="P38" s="280" t="s">
        <v>161</v>
      </c>
      <c r="Q38" s="281"/>
    </row>
    <row r="39" spans="1:17" s="256" customFormat="1" ht="15" customHeight="1">
      <c r="A39" s="245" t="s">
        <v>142</v>
      </c>
      <c r="B39" s="54" t="s">
        <v>154</v>
      </c>
      <c r="C39" s="55" t="s">
        <v>524</v>
      </c>
      <c r="D39" s="56" t="s">
        <v>525</v>
      </c>
      <c r="E39" s="277">
        <v>35960</v>
      </c>
      <c r="F39" s="246" t="s">
        <v>93</v>
      </c>
      <c r="G39" s="246"/>
      <c r="H39" s="246"/>
      <c r="I39" s="90">
        <f t="shared" si="0"/>
        <v>1013</v>
      </c>
      <c r="J39" s="108">
        <v>47.5</v>
      </c>
      <c r="K39" s="93"/>
      <c r="L39" s="110" t="str">
        <f t="shared" si="1"/>
        <v>SM</v>
      </c>
      <c r="M39" s="246"/>
      <c r="N39" s="272" t="s">
        <v>526</v>
      </c>
      <c r="O39" s="272" t="s">
        <v>142</v>
      </c>
      <c r="P39" s="280" t="s">
        <v>161</v>
      </c>
      <c r="Q39" s="281"/>
    </row>
    <row r="40" spans="1:17" s="256" customFormat="1" ht="15" customHeight="1">
      <c r="A40" s="245">
        <v>6</v>
      </c>
      <c r="B40" s="54" t="s">
        <v>527</v>
      </c>
      <c r="C40" s="55" t="s">
        <v>528</v>
      </c>
      <c r="D40" s="56" t="s">
        <v>529</v>
      </c>
      <c r="E40" s="277" t="s">
        <v>530</v>
      </c>
      <c r="F40" s="246" t="s">
        <v>531</v>
      </c>
      <c r="G40" s="246"/>
      <c r="H40" s="246" t="s">
        <v>35</v>
      </c>
      <c r="I40" s="90">
        <f t="shared" si="0"/>
        <v>948</v>
      </c>
      <c r="J40" s="108">
        <v>48.52</v>
      </c>
      <c r="K40" s="93"/>
      <c r="L40" s="110" t="str">
        <f t="shared" si="1"/>
        <v>KSM</v>
      </c>
      <c r="M40" s="246" t="s">
        <v>532</v>
      </c>
      <c r="N40" s="272" t="s">
        <v>533</v>
      </c>
      <c r="O40" s="272" t="s">
        <v>149</v>
      </c>
      <c r="P40" s="280">
        <v>4</v>
      </c>
      <c r="Q40" s="281"/>
    </row>
  </sheetData>
  <printOptions horizontalCentered="1"/>
  <pageMargins left="0.19685039370078741" right="0.19685039370078741" top="0.39370078740157483" bottom="0.19685039370078741" header="0.39370078740157483" footer="0.39370078740157483"/>
  <pageSetup paperSize="9" orientation="landscape" horizontalDpi="180" verticalDpi="18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Q29"/>
  <sheetViews>
    <sheetView zoomScale="99" zoomScaleNormal="99" workbookViewId="0">
      <selection activeCell="F32" sqref="F32"/>
    </sheetView>
  </sheetViews>
  <sheetFormatPr defaultColWidth="9.109375" defaultRowHeight="13.2"/>
  <cols>
    <col min="1" max="1" width="4.6640625" style="25" customWidth="1"/>
    <col min="2" max="2" width="4.33203125" style="25" customWidth="1"/>
    <col min="3" max="3" width="12.5546875" style="20" customWidth="1"/>
    <col min="4" max="4" width="14.5546875" style="21" customWidth="1"/>
    <col min="5" max="5" width="9.33203125" style="64" customWidth="1"/>
    <col min="6" max="6" width="13.109375" style="21" customWidth="1"/>
    <col min="7" max="7" width="7.44140625" style="21" customWidth="1"/>
    <col min="8" max="8" width="11.44140625" style="21" customWidth="1"/>
    <col min="9" max="9" width="5.44140625" style="7" customWidth="1"/>
    <col min="10" max="10" width="8.44140625" style="23" customWidth="1"/>
    <col min="11" max="11" width="5.88671875" style="23" hidden="1" customWidth="1"/>
    <col min="12" max="12" width="4.44140625" style="7" customWidth="1"/>
    <col min="13" max="13" width="31.44140625" style="21" customWidth="1"/>
    <col min="14" max="14" width="5.88671875" style="275" hidden="1" customWidth="1"/>
    <col min="15" max="15" width="5.88671875" style="61" hidden="1" customWidth="1"/>
    <col min="16" max="16" width="2" style="21" hidden="1" customWidth="1"/>
    <col min="17" max="17" width="2.33203125" style="21" customWidth="1"/>
    <col min="18" max="18" width="9.109375" style="21" customWidth="1"/>
    <col min="19" max="16384" width="9.109375" style="21"/>
  </cols>
  <sheetData>
    <row r="1" spans="1:17" s="5" customFormat="1" ht="18.75" customHeight="1">
      <c r="A1" s="1" t="s">
        <v>0</v>
      </c>
      <c r="B1" s="3"/>
      <c r="C1" s="4"/>
      <c r="E1" s="60"/>
      <c r="I1" s="7"/>
      <c r="J1" s="8"/>
      <c r="K1" s="8"/>
      <c r="L1" s="7"/>
      <c r="N1" s="275"/>
      <c r="O1" s="61"/>
    </row>
    <row r="2" spans="1:17" s="13" customFormat="1" ht="22.95" customHeight="1">
      <c r="A2" s="10" t="s">
        <v>1</v>
      </c>
      <c r="B2" s="11"/>
      <c r="C2" s="12"/>
      <c r="E2" s="62"/>
      <c r="I2" s="15"/>
      <c r="J2" s="16"/>
      <c r="K2" s="16"/>
      <c r="L2" s="15"/>
      <c r="M2" s="17"/>
      <c r="N2" s="276"/>
      <c r="O2" s="63"/>
    </row>
    <row r="3" spans="1:17" ht="15" customHeight="1">
      <c r="A3" s="19"/>
      <c r="B3" s="19"/>
      <c r="M3" s="24"/>
    </row>
    <row r="4" spans="1:17" ht="15.75" customHeight="1">
      <c r="C4" s="26" t="s">
        <v>439</v>
      </c>
      <c r="E4" s="65"/>
      <c r="M4" s="28"/>
    </row>
    <row r="5" spans="1:17" ht="3.75" customHeight="1"/>
    <row r="6" spans="1:17" ht="13.8" thickBot="1">
      <c r="B6" s="66"/>
      <c r="C6" s="67"/>
      <c r="D6" s="68" t="s">
        <v>257</v>
      </c>
      <c r="E6" s="69"/>
      <c r="F6" s="70"/>
      <c r="G6" s="71"/>
    </row>
    <row r="7" spans="1:17" s="83" customFormat="1" ht="13.8" thickBot="1">
      <c r="A7" s="72" t="s">
        <v>4</v>
      </c>
      <c r="B7" s="73" t="s">
        <v>6</v>
      </c>
      <c r="C7" s="74" t="s">
        <v>64</v>
      </c>
      <c r="D7" s="75" t="s">
        <v>65</v>
      </c>
      <c r="E7" s="76" t="s">
        <v>9</v>
      </c>
      <c r="F7" s="77" t="s">
        <v>66</v>
      </c>
      <c r="G7" s="77" t="s">
        <v>11</v>
      </c>
      <c r="H7" s="77" t="s">
        <v>12</v>
      </c>
      <c r="I7" s="76" t="s">
        <v>13</v>
      </c>
      <c r="J7" s="78" t="s">
        <v>14</v>
      </c>
      <c r="K7" s="77" t="s">
        <v>68</v>
      </c>
      <c r="L7" s="79" t="s">
        <v>15</v>
      </c>
      <c r="M7" s="80" t="s">
        <v>16</v>
      </c>
      <c r="N7" s="81"/>
      <c r="O7" s="81"/>
      <c r="P7" s="82"/>
      <c r="Q7" s="82"/>
    </row>
    <row r="8" spans="1:17" ht="15" customHeight="1">
      <c r="A8" s="245">
        <v>1</v>
      </c>
      <c r="B8" s="54" t="s">
        <v>154</v>
      </c>
      <c r="C8" s="55" t="s">
        <v>524</v>
      </c>
      <c r="D8" s="56" t="s">
        <v>525</v>
      </c>
      <c r="E8" s="277">
        <v>35960</v>
      </c>
      <c r="F8" s="246" t="s">
        <v>93</v>
      </c>
      <c r="G8" s="246"/>
      <c r="H8" s="246"/>
      <c r="I8" s="90">
        <f t="shared" ref="I8:I13" si="0">IF(ISBLANK(J8),"",TRUNC(1.021*(J8-79)^2))</f>
        <v>1013</v>
      </c>
      <c r="J8" s="108">
        <v>47.5</v>
      </c>
      <c r="K8" s="93"/>
      <c r="L8" s="110" t="str">
        <f t="shared" ref="L8:L13" si="1">IF(ISBLANK(J8),"",IF(J8&gt;60,"",IF(J8&lt;=45.95,"TSM",IF(J8&lt;=47.5,"SM",IF(J8&lt;=49.2,"KSM",IF(J8&lt;=51.7,"I A",IF(J8&lt;=55.5,"II A",IF(J8&lt;=60,"III A"))))))))</f>
        <v>SM</v>
      </c>
      <c r="M8" s="246"/>
      <c r="N8" s="272" t="s">
        <v>526</v>
      </c>
      <c r="O8" s="272" t="s">
        <v>142</v>
      </c>
      <c r="P8" s="280" t="s">
        <v>161</v>
      </c>
      <c r="Q8" s="281"/>
    </row>
    <row r="9" spans="1:17" s="256" customFormat="1" ht="15" customHeight="1">
      <c r="A9" s="245">
        <v>2</v>
      </c>
      <c r="B9" s="54" t="s">
        <v>44</v>
      </c>
      <c r="C9" s="55" t="s">
        <v>45</v>
      </c>
      <c r="D9" s="56" t="s">
        <v>46</v>
      </c>
      <c r="E9" s="277" t="s">
        <v>47</v>
      </c>
      <c r="F9" s="246" t="s">
        <v>73</v>
      </c>
      <c r="G9" s="246"/>
      <c r="H9" s="246" t="s">
        <v>35</v>
      </c>
      <c r="I9" s="90">
        <f t="shared" si="0"/>
        <v>978</v>
      </c>
      <c r="J9" s="108">
        <v>48.04</v>
      </c>
      <c r="K9" s="93"/>
      <c r="L9" s="110" t="str">
        <f t="shared" si="1"/>
        <v>KSM</v>
      </c>
      <c r="M9" s="246" t="s">
        <v>518</v>
      </c>
      <c r="N9" s="272"/>
      <c r="O9" s="272" t="s">
        <v>135</v>
      </c>
      <c r="P9" s="280">
        <v>4</v>
      </c>
      <c r="Q9" s="281"/>
    </row>
    <row r="10" spans="1:17" s="256" customFormat="1" ht="15" customHeight="1">
      <c r="A10" s="245">
        <v>3</v>
      </c>
      <c r="B10" s="54" t="s">
        <v>519</v>
      </c>
      <c r="C10" s="55" t="s">
        <v>82</v>
      </c>
      <c r="D10" s="56" t="s">
        <v>520</v>
      </c>
      <c r="E10" s="277" t="s">
        <v>521</v>
      </c>
      <c r="F10" s="246" t="s">
        <v>78</v>
      </c>
      <c r="G10" s="246" t="s">
        <v>79</v>
      </c>
      <c r="H10" s="246" t="s">
        <v>197</v>
      </c>
      <c r="I10" s="90">
        <f t="shared" si="0"/>
        <v>977</v>
      </c>
      <c r="J10" s="108">
        <v>48.06</v>
      </c>
      <c r="K10" s="93"/>
      <c r="L10" s="110" t="str">
        <f t="shared" si="1"/>
        <v>KSM</v>
      </c>
      <c r="M10" s="246" t="s">
        <v>522</v>
      </c>
      <c r="N10" s="272" t="s">
        <v>523</v>
      </c>
      <c r="O10" s="272" t="s">
        <v>161</v>
      </c>
      <c r="P10" s="280" t="s">
        <v>161</v>
      </c>
      <c r="Q10" s="281"/>
    </row>
    <row r="11" spans="1:17" s="256" customFormat="1" ht="15" customHeight="1">
      <c r="A11" s="245">
        <v>4</v>
      </c>
      <c r="B11" s="54" t="s">
        <v>527</v>
      </c>
      <c r="C11" s="55" t="s">
        <v>528</v>
      </c>
      <c r="D11" s="56" t="s">
        <v>529</v>
      </c>
      <c r="E11" s="277" t="s">
        <v>530</v>
      </c>
      <c r="F11" s="246" t="s">
        <v>531</v>
      </c>
      <c r="G11" s="246"/>
      <c r="H11" s="246" t="s">
        <v>35</v>
      </c>
      <c r="I11" s="90">
        <f t="shared" si="0"/>
        <v>948</v>
      </c>
      <c r="J11" s="108">
        <v>48.52</v>
      </c>
      <c r="K11" s="93"/>
      <c r="L11" s="110" t="str">
        <f t="shared" si="1"/>
        <v>KSM</v>
      </c>
      <c r="M11" s="246" t="s">
        <v>532</v>
      </c>
      <c r="N11" s="272" t="s">
        <v>533</v>
      </c>
      <c r="O11" s="272" t="s">
        <v>149</v>
      </c>
      <c r="P11" s="280">
        <v>4</v>
      </c>
      <c r="Q11" s="281"/>
    </row>
    <row r="12" spans="1:17" s="256" customFormat="1" ht="15" customHeight="1">
      <c r="A12" s="245">
        <v>5</v>
      </c>
      <c r="B12" s="54" t="s">
        <v>507</v>
      </c>
      <c r="C12" s="55" t="s">
        <v>508</v>
      </c>
      <c r="D12" s="56" t="s">
        <v>509</v>
      </c>
      <c r="E12" s="277">
        <v>36009</v>
      </c>
      <c r="F12" s="246" t="s">
        <v>93</v>
      </c>
      <c r="G12" s="246"/>
      <c r="H12" s="246"/>
      <c r="I12" s="90">
        <f t="shared" si="0"/>
        <v>904</v>
      </c>
      <c r="J12" s="108">
        <v>49.23</v>
      </c>
      <c r="K12" s="93"/>
      <c r="L12" s="110" t="str">
        <f t="shared" si="1"/>
        <v>I A</v>
      </c>
      <c r="M12" s="246"/>
      <c r="N12" s="272" t="s">
        <v>510</v>
      </c>
      <c r="O12" s="272" t="s">
        <v>134</v>
      </c>
      <c r="P12" s="280">
        <v>4</v>
      </c>
      <c r="Q12" s="281"/>
    </row>
    <row r="13" spans="1:17" s="256" customFormat="1" ht="15" customHeight="1">
      <c r="A13" s="245">
        <v>6</v>
      </c>
      <c r="B13" s="54" t="s">
        <v>511</v>
      </c>
      <c r="C13" s="55" t="s">
        <v>512</v>
      </c>
      <c r="D13" s="56" t="s">
        <v>513</v>
      </c>
      <c r="E13" s="277" t="s">
        <v>514</v>
      </c>
      <c r="F13" s="246" t="s">
        <v>515</v>
      </c>
      <c r="G13" s="246" t="s">
        <v>394</v>
      </c>
      <c r="H13" s="246"/>
      <c r="I13" s="90">
        <f t="shared" si="0"/>
        <v>886</v>
      </c>
      <c r="J13" s="108">
        <v>49.53</v>
      </c>
      <c r="K13" s="93"/>
      <c r="L13" s="110" t="str">
        <f t="shared" si="1"/>
        <v>I A</v>
      </c>
      <c r="M13" s="246" t="s">
        <v>516</v>
      </c>
      <c r="N13" s="272" t="s">
        <v>517</v>
      </c>
      <c r="O13" s="272" t="s">
        <v>129</v>
      </c>
      <c r="P13" s="280">
        <v>4</v>
      </c>
      <c r="Q13" s="281"/>
    </row>
    <row r="14" spans="1:17" s="256" customFormat="1" ht="15" customHeight="1">
      <c r="A14" s="245">
        <v>7</v>
      </c>
      <c r="B14" s="54" t="s">
        <v>169</v>
      </c>
      <c r="C14" s="55" t="s">
        <v>499</v>
      </c>
      <c r="D14" s="56" t="s">
        <v>500</v>
      </c>
      <c r="E14" s="277" t="s">
        <v>501</v>
      </c>
      <c r="F14" s="246" t="s">
        <v>73</v>
      </c>
      <c r="G14" s="246" t="s">
        <v>74</v>
      </c>
      <c r="H14" s="246"/>
      <c r="I14" s="90">
        <f>IF(ISBLANK(J13),"",TRUNC(1.021*(J13-79)^2))</f>
        <v>886</v>
      </c>
      <c r="J14" s="108">
        <v>49.79</v>
      </c>
      <c r="K14" s="93"/>
      <c r="L14" s="110" t="str">
        <f>IF(ISBLANK(J13),"",IF(J13&gt;60,"",IF(J13&lt;=45.95,"TSM",IF(J13&lt;=47.5,"SM",IF(J13&lt;=49.2,"KSM",IF(J13&lt;=51.7,"I A",IF(J13&lt;=55.5,"II A",IF(J13&lt;=60,"III A"))))))))</f>
        <v>I A</v>
      </c>
      <c r="M14" s="246" t="s">
        <v>147</v>
      </c>
      <c r="N14" s="272" t="s">
        <v>502</v>
      </c>
      <c r="O14" s="272" t="s">
        <v>142</v>
      </c>
      <c r="P14" s="280">
        <v>3</v>
      </c>
      <c r="Q14" s="281"/>
    </row>
    <row r="15" spans="1:17" s="256" customFormat="1" ht="15" customHeight="1">
      <c r="A15" s="245">
        <v>8</v>
      </c>
      <c r="B15" s="54" t="s">
        <v>488</v>
      </c>
      <c r="C15" s="55" t="s">
        <v>489</v>
      </c>
      <c r="D15" s="56" t="s">
        <v>490</v>
      </c>
      <c r="E15" s="277" t="s">
        <v>491</v>
      </c>
      <c r="F15" s="246" t="s">
        <v>73</v>
      </c>
      <c r="G15" s="246" t="s">
        <v>74</v>
      </c>
      <c r="H15" s="246"/>
      <c r="I15" s="90">
        <f>IF(ISBLANK(J15),"",TRUNC(1.021*(J15-79)^2))</f>
        <v>860</v>
      </c>
      <c r="J15" s="108">
        <v>49.97</v>
      </c>
      <c r="K15" s="93"/>
      <c r="L15" s="110" t="str">
        <f>IF(ISBLANK(J15),"",IF(J15&gt;60,"",IF(J15&lt;=45.95,"TSM",IF(J15&lt;=47.5,"SM",IF(J15&lt;=49.2,"KSM",IF(J15&lt;=51.7,"I A",IF(J15&lt;=55.5,"II A",IF(J15&lt;=60,"III A"))))))))</f>
        <v>I A</v>
      </c>
      <c r="M15" s="246" t="s">
        <v>492</v>
      </c>
      <c r="N15" s="272"/>
      <c r="O15" s="272" t="s">
        <v>135</v>
      </c>
      <c r="P15" s="280" t="s">
        <v>135</v>
      </c>
      <c r="Q15" s="281"/>
    </row>
    <row r="16" spans="1:17" s="256" customFormat="1" ht="15" customHeight="1">
      <c r="A16" s="245">
        <v>9</v>
      </c>
      <c r="B16" s="54" t="s">
        <v>493</v>
      </c>
      <c r="C16" s="55" t="s">
        <v>494</v>
      </c>
      <c r="D16" s="56" t="s">
        <v>495</v>
      </c>
      <c r="E16" s="277" t="s">
        <v>496</v>
      </c>
      <c r="F16" s="246" t="s">
        <v>73</v>
      </c>
      <c r="G16" s="246"/>
      <c r="H16" s="246" t="s">
        <v>35</v>
      </c>
      <c r="I16" s="90">
        <f>IF(ISBLANK(J16),"",TRUNC(1.021*(J16-79)^2))</f>
        <v>855</v>
      </c>
      <c r="J16" s="108">
        <v>50.06</v>
      </c>
      <c r="K16" s="93"/>
      <c r="L16" s="110" t="str">
        <f>IF(ISBLANK(J16),"",IF(J16&gt;60,"",IF(J16&lt;=45.95,"TSM",IF(J16&lt;=47.5,"SM",IF(J16&lt;=49.2,"KSM",IF(J16&lt;=51.7,"I A",IF(J16&lt;=55.5,"II A",IF(J16&lt;=60,"III A"))))))))</f>
        <v>I A</v>
      </c>
      <c r="M16" s="246" t="s">
        <v>497</v>
      </c>
      <c r="N16" s="272" t="s">
        <v>498</v>
      </c>
      <c r="O16" s="272" t="s">
        <v>161</v>
      </c>
      <c r="P16" s="280">
        <v>3</v>
      </c>
      <c r="Q16" s="281"/>
    </row>
    <row r="17" spans="1:17" s="256" customFormat="1" ht="15" customHeight="1">
      <c r="A17" s="245">
        <v>10</v>
      </c>
      <c r="B17" s="54" t="s">
        <v>267</v>
      </c>
      <c r="C17" s="55" t="s">
        <v>503</v>
      </c>
      <c r="D17" s="56" t="s">
        <v>504</v>
      </c>
      <c r="E17" s="277" t="s">
        <v>505</v>
      </c>
      <c r="F17" s="246" t="s">
        <v>73</v>
      </c>
      <c r="G17" s="246" t="s">
        <v>74</v>
      </c>
      <c r="H17" s="246"/>
      <c r="I17" s="90">
        <f>IF(ISBLANK(J16),"",TRUNC(1.021*(J16-79)^2))</f>
        <v>855</v>
      </c>
      <c r="J17" s="108">
        <v>51.19</v>
      </c>
      <c r="K17" s="93"/>
      <c r="L17" s="110" t="str">
        <f>IF(ISBLANK(J16),"",IF(J16&gt;60,"",IF(J16&lt;=45.95,"TSM",IF(J16&lt;=47.5,"SM",IF(J16&lt;=49.2,"KSM",IF(J16&lt;=51.7,"I A",IF(J16&lt;=55.5,"II A",IF(J16&lt;=60,"III A"))))))))</f>
        <v>I A</v>
      </c>
      <c r="M17" s="246" t="s">
        <v>465</v>
      </c>
      <c r="N17" s="272" t="s">
        <v>506</v>
      </c>
      <c r="O17" s="272" t="s">
        <v>135</v>
      </c>
      <c r="P17" s="280" t="s">
        <v>134</v>
      </c>
      <c r="Q17" s="281"/>
    </row>
    <row r="18" spans="1:17" s="256" customFormat="1" ht="15" customHeight="1">
      <c r="A18" s="245">
        <v>11</v>
      </c>
      <c r="B18" s="54" t="s">
        <v>205</v>
      </c>
      <c r="C18" s="55" t="s">
        <v>486</v>
      </c>
      <c r="D18" s="56" t="s">
        <v>487</v>
      </c>
      <c r="E18" s="277">
        <v>31966</v>
      </c>
      <c r="F18" s="246" t="s">
        <v>73</v>
      </c>
      <c r="G18" s="246"/>
      <c r="H18" s="246"/>
      <c r="I18" s="90">
        <f t="shared" ref="I18:I29" si="2">IF(ISBLANK(J18),"",TRUNC(1.021*(J18-79)^2))</f>
        <v>766</v>
      </c>
      <c r="J18" s="108">
        <v>51.6</v>
      </c>
      <c r="K18" s="93"/>
      <c r="L18" s="110" t="str">
        <f t="shared" ref="L18:L29" si="3">IF(ISBLANK(J18),"",IF(J18&gt;60,"",IF(J18&lt;=45.95,"TSM",IF(J18&lt;=47.5,"SM",IF(J18&lt;=49.2,"KSM",IF(J18&lt;=51.7,"I A",IF(J18&lt;=55.5,"II A",IF(J18&lt;=60,"III A"))))))))</f>
        <v>I A</v>
      </c>
      <c r="M18" s="246" t="s">
        <v>465</v>
      </c>
      <c r="N18" s="272">
        <v>50.8</v>
      </c>
      <c r="O18" s="272" t="s">
        <v>129</v>
      </c>
      <c r="P18" s="280" t="s">
        <v>135</v>
      </c>
      <c r="Q18" s="281"/>
    </row>
    <row r="19" spans="1:17" s="256" customFormat="1" ht="15" customHeight="1">
      <c r="A19" s="245">
        <v>12</v>
      </c>
      <c r="B19" s="54" t="s">
        <v>251</v>
      </c>
      <c r="C19" s="55" t="s">
        <v>353</v>
      </c>
      <c r="D19" s="56" t="s">
        <v>445</v>
      </c>
      <c r="E19" s="277">
        <v>36535</v>
      </c>
      <c r="F19" s="246" t="s">
        <v>51</v>
      </c>
      <c r="G19" s="246" t="s">
        <v>52</v>
      </c>
      <c r="H19" s="246"/>
      <c r="I19" s="90">
        <f t="shared" si="2"/>
        <v>754</v>
      </c>
      <c r="J19" s="108">
        <v>51.81</v>
      </c>
      <c r="K19" s="93"/>
      <c r="L19" s="110" t="str">
        <f t="shared" si="3"/>
        <v>II A</v>
      </c>
      <c r="M19" s="246" t="s">
        <v>152</v>
      </c>
      <c r="N19" s="272"/>
      <c r="O19" s="272" t="s">
        <v>129</v>
      </c>
      <c r="P19" s="280" t="s">
        <v>134</v>
      </c>
      <c r="Q19" s="281"/>
    </row>
    <row r="20" spans="1:17" s="256" customFormat="1" ht="15" customHeight="1">
      <c r="A20" s="245">
        <v>13</v>
      </c>
      <c r="B20" s="54" t="s">
        <v>471</v>
      </c>
      <c r="C20" s="55" t="s">
        <v>472</v>
      </c>
      <c r="D20" s="56" t="s">
        <v>473</v>
      </c>
      <c r="E20" s="277" t="s">
        <v>474</v>
      </c>
      <c r="F20" s="246" t="s">
        <v>78</v>
      </c>
      <c r="G20" s="246"/>
      <c r="H20" s="246" t="s">
        <v>437</v>
      </c>
      <c r="I20" s="90">
        <f t="shared" si="2"/>
        <v>734</v>
      </c>
      <c r="J20" s="108">
        <v>52.18</v>
      </c>
      <c r="K20" s="93"/>
      <c r="L20" s="110" t="str">
        <f t="shared" si="3"/>
        <v>II A</v>
      </c>
      <c r="M20" s="246" t="s">
        <v>475</v>
      </c>
      <c r="N20" s="272" t="s">
        <v>476</v>
      </c>
      <c r="O20" s="272" t="s">
        <v>142</v>
      </c>
      <c r="P20" s="280" t="s">
        <v>129</v>
      </c>
      <c r="Q20" s="281"/>
    </row>
    <row r="21" spans="1:17" s="256" customFormat="1" ht="15" customHeight="1">
      <c r="A21" s="245">
        <v>14</v>
      </c>
      <c r="B21" s="54" t="s">
        <v>466</v>
      </c>
      <c r="C21" s="55" t="s">
        <v>348</v>
      </c>
      <c r="D21" s="56" t="s">
        <v>467</v>
      </c>
      <c r="E21" s="277">
        <v>36545</v>
      </c>
      <c r="F21" s="246" t="s">
        <v>468</v>
      </c>
      <c r="G21" s="246" t="s">
        <v>469</v>
      </c>
      <c r="H21" s="246"/>
      <c r="I21" s="90">
        <f t="shared" si="2"/>
        <v>733</v>
      </c>
      <c r="J21" s="108">
        <v>52.19</v>
      </c>
      <c r="K21" s="93"/>
      <c r="L21" s="110" t="str">
        <f t="shared" si="3"/>
        <v>II A</v>
      </c>
      <c r="M21" s="246" t="s">
        <v>470</v>
      </c>
      <c r="N21" s="272"/>
      <c r="O21" s="272" t="s">
        <v>161</v>
      </c>
      <c r="P21" s="280" t="s">
        <v>129</v>
      </c>
      <c r="Q21" s="281"/>
    </row>
    <row r="22" spans="1:17" s="256" customFormat="1" ht="15" customHeight="1">
      <c r="A22" s="245">
        <v>15</v>
      </c>
      <c r="B22" s="54" t="s">
        <v>446</v>
      </c>
      <c r="C22" s="55" t="s">
        <v>447</v>
      </c>
      <c r="D22" s="56" t="s">
        <v>448</v>
      </c>
      <c r="E22" s="277" t="s">
        <v>449</v>
      </c>
      <c r="F22" s="246" t="s">
        <v>78</v>
      </c>
      <c r="G22" s="246" t="s">
        <v>420</v>
      </c>
      <c r="H22" s="246"/>
      <c r="I22" s="90">
        <f t="shared" si="2"/>
        <v>709</v>
      </c>
      <c r="J22" s="108">
        <v>52.63</v>
      </c>
      <c r="K22" s="93"/>
      <c r="L22" s="110" t="str">
        <f t="shared" si="3"/>
        <v>II A</v>
      </c>
      <c r="M22" s="246" t="s">
        <v>160</v>
      </c>
      <c r="N22" s="272" t="s">
        <v>450</v>
      </c>
      <c r="O22" s="272" t="s">
        <v>149</v>
      </c>
      <c r="P22" s="280" t="s">
        <v>129</v>
      </c>
      <c r="Q22" s="281"/>
    </row>
    <row r="23" spans="1:17" s="256" customFormat="1" ht="15" customHeight="1">
      <c r="A23" s="245">
        <v>16</v>
      </c>
      <c r="B23" s="54" t="s">
        <v>184</v>
      </c>
      <c r="C23" s="55" t="s">
        <v>477</v>
      </c>
      <c r="D23" s="56" t="s">
        <v>478</v>
      </c>
      <c r="E23" s="277" t="s">
        <v>479</v>
      </c>
      <c r="F23" s="246" t="s">
        <v>73</v>
      </c>
      <c r="G23" s="246" t="s">
        <v>74</v>
      </c>
      <c r="H23" s="246"/>
      <c r="I23" s="90">
        <f t="shared" si="2"/>
        <v>704</v>
      </c>
      <c r="J23" s="108">
        <v>52.73</v>
      </c>
      <c r="K23" s="93"/>
      <c r="L23" s="110" t="str">
        <f t="shared" si="3"/>
        <v>II A</v>
      </c>
      <c r="M23" s="246" t="s">
        <v>465</v>
      </c>
      <c r="N23" s="272" t="s">
        <v>480</v>
      </c>
      <c r="O23" s="272" t="s">
        <v>149</v>
      </c>
      <c r="P23" s="280" t="s">
        <v>135</v>
      </c>
      <c r="Q23" s="281"/>
    </row>
    <row r="24" spans="1:17" s="256" customFormat="1" ht="15" customHeight="1">
      <c r="A24" s="245">
        <v>17</v>
      </c>
      <c r="B24" s="54" t="s">
        <v>226</v>
      </c>
      <c r="C24" s="55" t="s">
        <v>462</v>
      </c>
      <c r="D24" s="56" t="s">
        <v>463</v>
      </c>
      <c r="E24" s="277" t="s">
        <v>464</v>
      </c>
      <c r="F24" s="246" t="s">
        <v>73</v>
      </c>
      <c r="G24" s="246" t="s">
        <v>74</v>
      </c>
      <c r="H24" s="246"/>
      <c r="I24" s="90">
        <f t="shared" si="2"/>
        <v>685</v>
      </c>
      <c r="J24" s="108">
        <v>53.09</v>
      </c>
      <c r="K24" s="93"/>
      <c r="L24" s="110" t="str">
        <f t="shared" si="3"/>
        <v>II A</v>
      </c>
      <c r="M24" s="246" t="s">
        <v>465</v>
      </c>
      <c r="N24" s="272">
        <v>52.78</v>
      </c>
      <c r="O24" s="272" t="s">
        <v>135</v>
      </c>
      <c r="P24" s="280" t="s">
        <v>129</v>
      </c>
      <c r="Q24" s="281"/>
    </row>
    <row r="25" spans="1:17" s="256" customFormat="1" ht="15" customHeight="1">
      <c r="A25" s="245">
        <v>18</v>
      </c>
      <c r="B25" s="54" t="s">
        <v>481</v>
      </c>
      <c r="C25" s="55" t="s">
        <v>482</v>
      </c>
      <c r="D25" s="56" t="s">
        <v>483</v>
      </c>
      <c r="E25" s="277" t="s">
        <v>484</v>
      </c>
      <c r="F25" s="246" t="s">
        <v>78</v>
      </c>
      <c r="G25" s="246"/>
      <c r="H25" s="246" t="s">
        <v>437</v>
      </c>
      <c r="I25" s="90">
        <f t="shared" si="2"/>
        <v>658</v>
      </c>
      <c r="J25" s="108">
        <v>53.6</v>
      </c>
      <c r="K25" s="93"/>
      <c r="L25" s="110" t="str">
        <f t="shared" si="3"/>
        <v>II A</v>
      </c>
      <c r="M25" s="246" t="s">
        <v>475</v>
      </c>
      <c r="N25" s="272" t="s">
        <v>485</v>
      </c>
      <c r="O25" s="272" t="s">
        <v>134</v>
      </c>
      <c r="P25" s="280" t="s">
        <v>135</v>
      </c>
      <c r="Q25" s="281"/>
    </row>
    <row r="26" spans="1:17" s="256" customFormat="1" ht="15" customHeight="1">
      <c r="A26" s="245">
        <v>19</v>
      </c>
      <c r="B26" s="54" t="s">
        <v>179</v>
      </c>
      <c r="C26" s="55" t="s">
        <v>457</v>
      </c>
      <c r="D26" s="56" t="s">
        <v>458</v>
      </c>
      <c r="E26" s="277">
        <v>34911</v>
      </c>
      <c r="F26" s="246" t="s">
        <v>73</v>
      </c>
      <c r="G26" s="246" t="s">
        <v>459</v>
      </c>
      <c r="H26" s="246" t="s">
        <v>35</v>
      </c>
      <c r="I26" s="90">
        <f t="shared" si="2"/>
        <v>649</v>
      </c>
      <c r="J26" s="108">
        <v>53.78</v>
      </c>
      <c r="K26" s="93"/>
      <c r="L26" s="110" t="str">
        <f t="shared" si="3"/>
        <v>II A</v>
      </c>
      <c r="M26" s="246" t="s">
        <v>460</v>
      </c>
      <c r="N26" s="272" t="s">
        <v>461</v>
      </c>
      <c r="O26" s="272" t="s">
        <v>129</v>
      </c>
      <c r="P26" s="280" t="s">
        <v>129</v>
      </c>
      <c r="Q26" s="281"/>
    </row>
    <row r="27" spans="1:17" s="256" customFormat="1" ht="15" customHeight="1">
      <c r="A27" s="245">
        <v>20</v>
      </c>
      <c r="B27" s="54" t="s">
        <v>451</v>
      </c>
      <c r="C27" s="55" t="s">
        <v>342</v>
      </c>
      <c r="D27" s="56" t="s">
        <v>452</v>
      </c>
      <c r="E27" s="277">
        <v>37150</v>
      </c>
      <c r="F27" s="246" t="s">
        <v>51</v>
      </c>
      <c r="G27" s="246" t="s">
        <v>52</v>
      </c>
      <c r="H27" s="246"/>
      <c r="I27" s="90">
        <f t="shared" si="2"/>
        <v>629</v>
      </c>
      <c r="J27" s="108">
        <v>54.16</v>
      </c>
      <c r="K27" s="93"/>
      <c r="L27" s="110" t="str">
        <f t="shared" si="3"/>
        <v>II A</v>
      </c>
      <c r="M27" s="246" t="s">
        <v>152</v>
      </c>
      <c r="N27" s="272" t="s">
        <v>453</v>
      </c>
      <c r="O27" s="272" t="s">
        <v>161</v>
      </c>
      <c r="P27" s="280" t="s">
        <v>134</v>
      </c>
      <c r="Q27" s="281"/>
    </row>
    <row r="28" spans="1:17" s="256" customFormat="1" ht="15" customHeight="1">
      <c r="A28" s="245">
        <v>21</v>
      </c>
      <c r="B28" s="54" t="s">
        <v>454</v>
      </c>
      <c r="C28" s="55" t="s">
        <v>455</v>
      </c>
      <c r="D28" s="56" t="s">
        <v>456</v>
      </c>
      <c r="E28" s="277">
        <v>37026</v>
      </c>
      <c r="F28" s="246" t="s">
        <v>51</v>
      </c>
      <c r="G28" s="246" t="s">
        <v>52</v>
      </c>
      <c r="H28" s="246"/>
      <c r="I28" s="90">
        <f t="shared" si="2"/>
        <v>581</v>
      </c>
      <c r="J28" s="108">
        <v>55.14</v>
      </c>
      <c r="K28" s="93"/>
      <c r="L28" s="110" t="str">
        <f t="shared" si="3"/>
        <v>II A</v>
      </c>
      <c r="M28" s="246" t="s">
        <v>152</v>
      </c>
      <c r="N28" s="272"/>
      <c r="O28" s="272" t="s">
        <v>142</v>
      </c>
      <c r="P28" s="280" t="s">
        <v>134</v>
      </c>
      <c r="Q28" s="281"/>
    </row>
    <row r="29" spans="1:17" s="256" customFormat="1" ht="15" customHeight="1">
      <c r="A29" s="245">
        <v>22</v>
      </c>
      <c r="B29" s="54" t="s">
        <v>440</v>
      </c>
      <c r="C29" s="55" t="s">
        <v>441</v>
      </c>
      <c r="D29" s="56" t="s">
        <v>442</v>
      </c>
      <c r="E29" s="277">
        <v>30337</v>
      </c>
      <c r="F29" s="246" t="s">
        <v>73</v>
      </c>
      <c r="G29" s="246"/>
      <c r="H29" s="246" t="s">
        <v>443</v>
      </c>
      <c r="I29" s="90">
        <f t="shared" si="2"/>
        <v>566</v>
      </c>
      <c r="J29" s="108">
        <v>55.45</v>
      </c>
      <c r="K29" s="93"/>
      <c r="L29" s="110" t="str">
        <f t="shared" si="3"/>
        <v>II A</v>
      </c>
      <c r="M29" s="246" t="s">
        <v>444</v>
      </c>
      <c r="N29" s="278"/>
      <c r="O29" s="278"/>
      <c r="P29" s="279"/>
      <c r="Q29" s="9"/>
    </row>
  </sheetData>
  <printOptions horizontalCentered="1"/>
  <pageMargins left="0.19685039370078741" right="0.19685039370078741" top="0.39370078740157483" bottom="0.19685039370078741" header="0.39370078740157483" footer="0.39370078740157483"/>
  <pageSetup paperSize="9" orientation="landscape" horizontalDpi="180" verticalDpi="18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P15"/>
  <sheetViews>
    <sheetView zoomScaleNormal="100" workbookViewId="0">
      <selection activeCell="F21" sqref="F21"/>
    </sheetView>
  </sheetViews>
  <sheetFormatPr defaultColWidth="9.109375" defaultRowHeight="13.2"/>
  <cols>
    <col min="1" max="1" width="5.109375" style="25" customWidth="1"/>
    <col min="2" max="2" width="3.88671875" style="25" customWidth="1"/>
    <col min="3" max="3" width="9.44140625" style="20" customWidth="1"/>
    <col min="4" max="4" width="12.109375" style="21" customWidth="1"/>
    <col min="5" max="5" width="9.33203125" style="64" customWidth="1"/>
    <col min="6" max="6" width="13.33203125" style="21" customWidth="1"/>
    <col min="7" max="7" width="8.33203125" style="21" customWidth="1"/>
    <col min="8" max="8" width="8.44140625" style="21" customWidth="1"/>
    <col min="9" max="9" width="7.88671875" style="7" customWidth="1"/>
    <col min="10" max="10" width="8.33203125" style="23" customWidth="1"/>
    <col min="11" max="11" width="5.88671875" style="7" customWidth="1"/>
    <col min="12" max="12" width="25.109375" style="21" customWidth="1"/>
    <col min="13" max="13" width="5.88671875" style="61" customWidth="1"/>
    <col min="14" max="14" width="5.88671875" style="105" customWidth="1"/>
    <col min="15" max="16" width="3.33203125" style="21" customWidth="1"/>
    <col min="17" max="16384" width="9.109375" style="21"/>
  </cols>
  <sheetData>
    <row r="1" spans="1:16" s="5" customFormat="1" ht="18.75" customHeight="1">
      <c r="A1" s="1" t="s">
        <v>0</v>
      </c>
      <c r="B1" s="3"/>
      <c r="C1" s="4"/>
      <c r="E1" s="60"/>
      <c r="I1" s="7"/>
      <c r="J1" s="8"/>
      <c r="K1" s="7"/>
      <c r="M1" s="61"/>
      <c r="N1" s="105"/>
    </row>
    <row r="2" spans="1:16" s="13" customFormat="1" ht="22.95" customHeight="1">
      <c r="A2" s="10" t="s">
        <v>1</v>
      </c>
      <c r="B2" s="11"/>
      <c r="C2" s="12"/>
      <c r="E2" s="62"/>
      <c r="I2" s="15"/>
      <c r="J2" s="16"/>
      <c r="K2" s="15"/>
      <c r="L2" s="17"/>
      <c r="M2" s="63"/>
      <c r="N2" s="106"/>
    </row>
    <row r="3" spans="1:16" ht="15" customHeight="1">
      <c r="A3" s="19"/>
      <c r="B3" s="19"/>
      <c r="L3" s="24"/>
    </row>
    <row r="4" spans="1:16" ht="15.75" customHeight="1">
      <c r="C4" s="26" t="s">
        <v>534</v>
      </c>
      <c r="E4" s="65"/>
      <c r="L4" s="28"/>
    </row>
    <row r="5" spans="1:16" ht="3.75" customHeight="1">
      <c r="I5" s="282">
        <v>1.1574074074074073E-5</v>
      </c>
    </row>
    <row r="6" spans="1:16" ht="13.8" thickBot="1">
      <c r="B6" s="66"/>
      <c r="C6" s="67"/>
      <c r="D6" s="68"/>
      <c r="E6" s="69" t="s">
        <v>3</v>
      </c>
      <c r="F6" s="70"/>
      <c r="G6" s="71"/>
    </row>
    <row r="7" spans="1:16" s="83" customFormat="1" ht="13.8" thickBot="1">
      <c r="A7" s="72" t="s">
        <v>4</v>
      </c>
      <c r="B7" s="78" t="s">
        <v>6</v>
      </c>
      <c r="C7" s="74" t="s">
        <v>64</v>
      </c>
      <c r="D7" s="75" t="s">
        <v>65</v>
      </c>
      <c r="E7" s="76" t="s">
        <v>9</v>
      </c>
      <c r="F7" s="77" t="s">
        <v>66</v>
      </c>
      <c r="G7" s="170" t="s">
        <v>11</v>
      </c>
      <c r="H7" s="77" t="s">
        <v>12</v>
      </c>
      <c r="I7" s="76" t="s">
        <v>13</v>
      </c>
      <c r="J7" s="77" t="s">
        <v>14</v>
      </c>
      <c r="K7" s="79" t="s">
        <v>15</v>
      </c>
      <c r="L7" s="80" t="s">
        <v>16</v>
      </c>
      <c r="M7" s="81"/>
      <c r="N7" s="81"/>
      <c r="O7" s="82"/>
      <c r="P7" s="82"/>
    </row>
    <row r="8" spans="1:16" ht="15" customHeight="1">
      <c r="A8" s="84">
        <v>1</v>
      </c>
      <c r="B8" s="85" t="s">
        <v>403</v>
      </c>
      <c r="C8" s="86" t="s">
        <v>535</v>
      </c>
      <c r="D8" s="87" t="s">
        <v>536</v>
      </c>
      <c r="E8" s="112" t="s">
        <v>537</v>
      </c>
      <c r="F8" s="89" t="s">
        <v>73</v>
      </c>
      <c r="G8" s="89" t="s">
        <v>279</v>
      </c>
      <c r="H8" s="89" t="s">
        <v>35</v>
      </c>
      <c r="I8" s="283">
        <f t="shared" ref="I8:I15" si="0">IF(ISBLANK(J8),"",TRUNC(0.0688*((J8/$I$5)-250)^2))</f>
        <v>1084</v>
      </c>
      <c r="J8" s="284">
        <v>1.4402777777777775E-3</v>
      </c>
      <c r="K8" s="285" t="str">
        <f t="shared" ref="K8:K15" si="1">IF(ISBLANK(J8),"",IF(J8&gt;0.00200231481481481,"",IF(J8&lt;=0.00140393518518519,"TSM",IF(J8&lt;=0.00145833333333333,"SM",IF(J8&lt;=0.00153935185185185,"KSM",IF(J8&lt;=0.00164351851851852,"I A",IF(J8&lt;=0.00179398148148148,"II A",IF(J8&lt;=0.00200231481481481,"III A"))))))))</f>
        <v>SM</v>
      </c>
      <c r="L8" s="89" t="s">
        <v>538</v>
      </c>
      <c r="M8" s="105"/>
    </row>
    <row r="9" spans="1:16" ht="15" customHeight="1">
      <c r="A9" s="84">
        <v>2</v>
      </c>
      <c r="B9" s="85" t="s">
        <v>471</v>
      </c>
      <c r="C9" s="86" t="s">
        <v>539</v>
      </c>
      <c r="D9" s="87" t="s">
        <v>540</v>
      </c>
      <c r="E9" s="112">
        <v>35710</v>
      </c>
      <c r="F9" s="89" t="s">
        <v>73</v>
      </c>
      <c r="G9" s="89" t="s">
        <v>74</v>
      </c>
      <c r="H9" s="89"/>
      <c r="I9" s="283">
        <f t="shared" si="0"/>
        <v>956</v>
      </c>
      <c r="J9" s="284">
        <v>1.5287037037037038E-3</v>
      </c>
      <c r="K9" s="285" t="str">
        <f t="shared" si="1"/>
        <v>KSM</v>
      </c>
      <c r="L9" s="89" t="s">
        <v>556</v>
      </c>
      <c r="M9" s="105"/>
    </row>
    <row r="10" spans="1:16" ht="15" customHeight="1">
      <c r="A10" s="84">
        <v>3</v>
      </c>
      <c r="B10" s="85" t="s">
        <v>451</v>
      </c>
      <c r="C10" s="86" t="s">
        <v>299</v>
      </c>
      <c r="D10" s="87" t="s">
        <v>541</v>
      </c>
      <c r="E10" s="112">
        <v>37038</v>
      </c>
      <c r="F10" s="89" t="s">
        <v>51</v>
      </c>
      <c r="G10" s="89" t="s">
        <v>52</v>
      </c>
      <c r="H10" s="89"/>
      <c r="I10" s="283">
        <f t="shared" si="0"/>
        <v>945</v>
      </c>
      <c r="J10" s="284">
        <v>1.5363425925925926E-3</v>
      </c>
      <c r="K10" s="285" t="str">
        <f t="shared" si="1"/>
        <v>KSM</v>
      </c>
      <c r="L10" s="89" t="s">
        <v>152</v>
      </c>
      <c r="M10" s="105"/>
    </row>
    <row r="11" spans="1:16" ht="15" customHeight="1">
      <c r="A11" s="84">
        <v>4</v>
      </c>
      <c r="B11" s="85" t="s">
        <v>542</v>
      </c>
      <c r="C11" s="86" t="s">
        <v>170</v>
      </c>
      <c r="D11" s="87" t="s">
        <v>543</v>
      </c>
      <c r="E11" s="112">
        <v>35439</v>
      </c>
      <c r="F11" s="89" t="s">
        <v>93</v>
      </c>
      <c r="G11" s="89"/>
      <c r="H11" s="89"/>
      <c r="I11" s="283">
        <f t="shared" si="0"/>
        <v>941</v>
      </c>
      <c r="J11" s="284">
        <v>1.5398148148148148E-3</v>
      </c>
      <c r="K11" s="285" t="str">
        <f t="shared" si="1"/>
        <v>I A</v>
      </c>
      <c r="L11" s="89"/>
      <c r="M11" s="105"/>
    </row>
    <row r="12" spans="1:16" ht="15" customHeight="1">
      <c r="A12" s="84">
        <v>5</v>
      </c>
      <c r="B12" s="85" t="s">
        <v>375</v>
      </c>
      <c r="C12" s="86" t="s">
        <v>544</v>
      </c>
      <c r="D12" s="87" t="s">
        <v>545</v>
      </c>
      <c r="E12" s="112" t="s">
        <v>546</v>
      </c>
      <c r="F12" s="89" t="s">
        <v>85</v>
      </c>
      <c r="G12" s="89" t="s">
        <v>86</v>
      </c>
      <c r="H12" s="89" t="s">
        <v>35</v>
      </c>
      <c r="I12" s="283">
        <f t="shared" si="0"/>
        <v>922</v>
      </c>
      <c r="J12" s="284">
        <v>1.5532407407407407E-3</v>
      </c>
      <c r="K12" s="285" t="str">
        <f t="shared" si="1"/>
        <v>I A</v>
      </c>
      <c r="L12" s="89" t="s">
        <v>547</v>
      </c>
      <c r="M12" s="105"/>
    </row>
    <row r="13" spans="1:16" ht="15" customHeight="1">
      <c r="A13" s="84">
        <v>6</v>
      </c>
      <c r="B13" s="85" t="s">
        <v>440</v>
      </c>
      <c r="C13" s="86" t="s">
        <v>238</v>
      </c>
      <c r="D13" s="87" t="s">
        <v>548</v>
      </c>
      <c r="E13" s="112" t="s">
        <v>549</v>
      </c>
      <c r="F13" s="89" t="s">
        <v>85</v>
      </c>
      <c r="G13" s="89" t="s">
        <v>86</v>
      </c>
      <c r="H13" s="89" t="s">
        <v>35</v>
      </c>
      <c r="I13" s="283">
        <f t="shared" si="0"/>
        <v>777</v>
      </c>
      <c r="J13" s="284">
        <v>1.662847222222222E-3</v>
      </c>
      <c r="K13" s="285" t="str">
        <f t="shared" si="1"/>
        <v>II A</v>
      </c>
      <c r="L13" s="89" t="s">
        <v>550</v>
      </c>
      <c r="M13" s="105"/>
    </row>
    <row r="14" spans="1:16" ht="15" customHeight="1">
      <c r="A14" s="84">
        <v>7</v>
      </c>
      <c r="B14" s="85" t="s">
        <v>427</v>
      </c>
      <c r="C14" s="86" t="s">
        <v>551</v>
      </c>
      <c r="D14" s="87" t="s">
        <v>552</v>
      </c>
      <c r="E14" s="112">
        <v>35391</v>
      </c>
      <c r="F14" s="89" t="s">
        <v>393</v>
      </c>
      <c r="G14" s="89" t="s">
        <v>394</v>
      </c>
      <c r="H14" s="89" t="s">
        <v>395</v>
      </c>
      <c r="I14" s="283">
        <f t="shared" si="0"/>
        <v>669</v>
      </c>
      <c r="J14" s="284">
        <v>1.7520833333333336E-3</v>
      </c>
      <c r="K14" s="285" t="str">
        <f t="shared" si="1"/>
        <v>II A</v>
      </c>
      <c r="L14" s="89" t="s">
        <v>553</v>
      </c>
      <c r="M14" s="105"/>
    </row>
    <row r="15" spans="1:16" ht="15" customHeight="1">
      <c r="A15" s="84">
        <v>8</v>
      </c>
      <c r="B15" s="85" t="s">
        <v>554</v>
      </c>
      <c r="C15" s="86" t="s">
        <v>535</v>
      </c>
      <c r="D15" s="87" t="s">
        <v>555</v>
      </c>
      <c r="E15" s="112">
        <v>36710</v>
      </c>
      <c r="F15" s="89" t="s">
        <v>73</v>
      </c>
      <c r="G15" s="89" t="s">
        <v>74</v>
      </c>
      <c r="H15" s="89"/>
      <c r="I15" s="283">
        <f t="shared" si="0"/>
        <v>470</v>
      </c>
      <c r="J15" s="284">
        <v>1.9364583333333334E-3</v>
      </c>
      <c r="K15" s="285" t="str">
        <f t="shared" si="1"/>
        <v>III A</v>
      </c>
      <c r="L15" s="89" t="s">
        <v>345</v>
      </c>
      <c r="M15" s="105"/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verticalDpi="18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O17"/>
  <sheetViews>
    <sheetView zoomScale="99" zoomScaleNormal="99" workbookViewId="0">
      <selection activeCell="D22" sqref="D22"/>
    </sheetView>
  </sheetViews>
  <sheetFormatPr defaultColWidth="9.109375" defaultRowHeight="13.2"/>
  <cols>
    <col min="1" max="1" width="5.109375" style="25" customWidth="1"/>
    <col min="2" max="2" width="4.5546875" style="25" customWidth="1"/>
    <col min="3" max="3" width="10.6640625" style="20" customWidth="1"/>
    <col min="4" max="4" width="14.109375" style="21" customWidth="1"/>
    <col min="5" max="5" width="9.33203125" style="64" customWidth="1"/>
    <col min="6" max="6" width="10.88671875" style="21" customWidth="1"/>
    <col min="7" max="7" width="10.33203125" style="21" customWidth="1"/>
    <col min="8" max="8" width="11.5546875" style="21" customWidth="1"/>
    <col min="9" max="9" width="6.88671875" style="7" hidden="1" customWidth="1"/>
    <col min="10" max="10" width="8.6640625" style="23" customWidth="1"/>
    <col min="11" max="11" width="5.44140625" style="7" customWidth="1"/>
    <col min="12" max="12" width="24.88671875" style="21" customWidth="1"/>
    <col min="13" max="14" width="5.88671875" style="105" customWidth="1"/>
    <col min="15" max="15" width="3.33203125" style="21" customWidth="1"/>
    <col min="16" max="16384" width="9.109375" style="21"/>
  </cols>
  <sheetData>
    <row r="1" spans="1:15" s="5" customFormat="1" ht="18.75" customHeight="1">
      <c r="A1" s="1" t="s">
        <v>0</v>
      </c>
      <c r="B1" s="3"/>
      <c r="C1" s="4"/>
      <c r="E1" s="60"/>
      <c r="I1" s="7"/>
      <c r="J1" s="8"/>
      <c r="K1" s="7"/>
      <c r="M1" s="105"/>
      <c r="N1" s="105"/>
    </row>
    <row r="2" spans="1:15" s="13" customFormat="1" ht="22.95" customHeight="1">
      <c r="A2" s="10" t="s">
        <v>1</v>
      </c>
      <c r="B2" s="11"/>
      <c r="C2" s="12"/>
      <c r="E2" s="62"/>
      <c r="I2" s="15"/>
      <c r="J2" s="16"/>
      <c r="K2" s="15"/>
      <c r="L2" s="17"/>
      <c r="M2" s="106"/>
      <c r="N2" s="106"/>
    </row>
    <row r="3" spans="1:15" ht="15" customHeight="1">
      <c r="A3" s="19"/>
      <c r="B3" s="19"/>
      <c r="L3" s="24"/>
    </row>
    <row r="4" spans="1:15" ht="15.75" customHeight="1">
      <c r="C4" s="26" t="s">
        <v>557</v>
      </c>
      <c r="E4" s="65"/>
      <c r="L4" s="28"/>
    </row>
    <row r="5" spans="1:15" ht="3.75" customHeight="1"/>
    <row r="6" spans="1:15" ht="13.8" thickBot="1">
      <c r="B6" s="66"/>
      <c r="C6" s="67"/>
      <c r="D6" s="68"/>
      <c r="E6" s="69" t="s">
        <v>3</v>
      </c>
      <c r="F6" s="70"/>
      <c r="G6" s="71"/>
    </row>
    <row r="7" spans="1:15" s="83" customFormat="1" ht="13.8" thickBot="1">
      <c r="A7" s="72" t="s">
        <v>4</v>
      </c>
      <c r="B7" s="73" t="s">
        <v>6</v>
      </c>
      <c r="C7" s="74" t="s">
        <v>64</v>
      </c>
      <c r="D7" s="75" t="s">
        <v>65</v>
      </c>
      <c r="E7" s="76" t="s">
        <v>9</v>
      </c>
      <c r="F7" s="77" t="s">
        <v>66</v>
      </c>
      <c r="G7" s="77" t="s">
        <v>11</v>
      </c>
      <c r="H7" s="77" t="s">
        <v>12</v>
      </c>
      <c r="I7" s="76" t="s">
        <v>13</v>
      </c>
      <c r="J7" s="78" t="s">
        <v>14</v>
      </c>
      <c r="K7" s="79" t="s">
        <v>15</v>
      </c>
      <c r="L7" s="80" t="s">
        <v>16</v>
      </c>
      <c r="M7" s="81"/>
      <c r="N7" s="81"/>
      <c r="O7" s="82"/>
    </row>
    <row r="8" spans="1:15" ht="15" customHeight="1">
      <c r="A8" s="84">
        <v>1</v>
      </c>
      <c r="B8" s="85" t="s">
        <v>200</v>
      </c>
      <c r="C8" s="86" t="s">
        <v>558</v>
      </c>
      <c r="D8" s="87" t="s">
        <v>559</v>
      </c>
      <c r="E8" s="112">
        <v>34273</v>
      </c>
      <c r="F8" s="89" t="s">
        <v>73</v>
      </c>
      <c r="G8" s="89" t="s">
        <v>459</v>
      </c>
      <c r="H8" s="89" t="s">
        <v>35</v>
      </c>
      <c r="I8" s="283"/>
      <c r="J8" s="286">
        <v>2.5348379629629631E-3</v>
      </c>
      <c r="K8" s="94" t="str">
        <f t="shared" ref="K8:K17" si="0">IF(ISBLANK(J8),"",IF(J8&gt;0.00353009259259259,"",IF(J8&lt;=0.00253472222222222,"TSM",IF(J8&lt;=0.00261574074074074,"SM",IF(J8&lt;=0.00273148148148148,"KSM",IF(J8&lt;=0.00289351851851852,"I A",IF(J8&lt;=0.00318287037037037,"II A",IF(J8&lt;=0.00353009259259259,"III A"))))))))</f>
        <v>SM</v>
      </c>
      <c r="L8" s="89" t="s">
        <v>560</v>
      </c>
      <c r="M8" s="287" t="s">
        <v>591</v>
      </c>
    </row>
    <row r="9" spans="1:15" ht="15" customHeight="1">
      <c r="A9" s="84">
        <v>2</v>
      </c>
      <c r="B9" s="85" t="s">
        <v>289</v>
      </c>
      <c r="C9" s="86" t="s">
        <v>561</v>
      </c>
      <c r="D9" s="87" t="s">
        <v>562</v>
      </c>
      <c r="E9" s="112">
        <v>33264</v>
      </c>
      <c r="F9" s="89" t="s">
        <v>73</v>
      </c>
      <c r="G9" s="89" t="s">
        <v>563</v>
      </c>
      <c r="H9" s="89" t="s">
        <v>35</v>
      </c>
      <c r="I9" s="283"/>
      <c r="J9" s="286">
        <v>2.7622685185185185E-3</v>
      </c>
      <c r="K9" s="94" t="str">
        <f t="shared" si="0"/>
        <v>I A</v>
      </c>
      <c r="L9" s="89" t="s">
        <v>564</v>
      </c>
    </row>
    <row r="10" spans="1:15" ht="15" customHeight="1">
      <c r="A10" s="84">
        <v>3</v>
      </c>
      <c r="B10" s="85" t="s">
        <v>542</v>
      </c>
      <c r="C10" s="86" t="s">
        <v>565</v>
      </c>
      <c r="D10" s="87" t="s">
        <v>566</v>
      </c>
      <c r="E10" s="88" t="s">
        <v>567</v>
      </c>
      <c r="F10" s="89" t="s">
        <v>73</v>
      </c>
      <c r="G10" s="89" t="s">
        <v>74</v>
      </c>
      <c r="H10" s="89"/>
      <c r="I10" s="283"/>
      <c r="J10" s="286">
        <v>2.7939814814814819E-3</v>
      </c>
      <c r="K10" s="94" t="str">
        <f t="shared" si="0"/>
        <v>I A</v>
      </c>
      <c r="L10" s="89" t="s">
        <v>465</v>
      </c>
    </row>
    <row r="11" spans="1:15" ht="15" customHeight="1">
      <c r="A11" s="84">
        <v>4</v>
      </c>
      <c r="B11" s="85" t="s">
        <v>283</v>
      </c>
      <c r="C11" s="86" t="s">
        <v>390</v>
      </c>
      <c r="D11" s="87" t="s">
        <v>568</v>
      </c>
      <c r="E11" s="112">
        <v>35201</v>
      </c>
      <c r="F11" s="89" t="s">
        <v>73</v>
      </c>
      <c r="G11" s="89" t="s">
        <v>569</v>
      </c>
      <c r="H11" s="89" t="s">
        <v>35</v>
      </c>
      <c r="I11" s="283"/>
      <c r="J11" s="286">
        <v>2.823726851851852E-3</v>
      </c>
      <c r="K11" s="94" t="str">
        <f t="shared" si="0"/>
        <v>I A</v>
      </c>
      <c r="L11" s="89" t="s">
        <v>570</v>
      </c>
    </row>
    <row r="12" spans="1:15" ht="15" customHeight="1">
      <c r="A12" s="84">
        <v>5</v>
      </c>
      <c r="B12" s="85" t="s">
        <v>231</v>
      </c>
      <c r="C12" s="86" t="s">
        <v>571</v>
      </c>
      <c r="D12" s="87" t="s">
        <v>572</v>
      </c>
      <c r="E12" s="88" t="s">
        <v>573</v>
      </c>
      <c r="F12" s="89" t="s">
        <v>73</v>
      </c>
      <c r="G12" s="89" t="s">
        <v>74</v>
      </c>
      <c r="H12" s="89"/>
      <c r="I12" s="283"/>
      <c r="J12" s="286">
        <v>2.8358796296296296E-3</v>
      </c>
      <c r="K12" s="94" t="str">
        <f t="shared" si="0"/>
        <v>I A</v>
      </c>
      <c r="L12" s="89" t="s">
        <v>147</v>
      </c>
    </row>
    <row r="13" spans="1:15" ht="15" customHeight="1">
      <c r="A13" s="84">
        <v>6</v>
      </c>
      <c r="B13" s="85" t="s">
        <v>210</v>
      </c>
      <c r="C13" s="86" t="s">
        <v>574</v>
      </c>
      <c r="D13" s="87" t="s">
        <v>575</v>
      </c>
      <c r="E13" s="88" t="s">
        <v>576</v>
      </c>
      <c r="F13" s="89" t="s">
        <v>393</v>
      </c>
      <c r="G13" s="89" t="s">
        <v>394</v>
      </c>
      <c r="H13" s="89" t="s">
        <v>395</v>
      </c>
      <c r="I13" s="283"/>
      <c r="J13" s="286">
        <v>2.8521990740740743E-3</v>
      </c>
      <c r="K13" s="94" t="str">
        <f t="shared" si="0"/>
        <v>I A</v>
      </c>
      <c r="L13" s="89" t="s">
        <v>577</v>
      </c>
    </row>
    <row r="14" spans="1:15" ht="15" customHeight="1">
      <c r="A14" s="84">
        <v>7</v>
      </c>
      <c r="B14" s="85" t="s">
        <v>578</v>
      </c>
      <c r="C14" s="86" t="s">
        <v>579</v>
      </c>
      <c r="D14" s="87" t="s">
        <v>580</v>
      </c>
      <c r="E14" s="112">
        <v>35263</v>
      </c>
      <c r="F14" s="89" t="s">
        <v>468</v>
      </c>
      <c r="G14" s="89" t="s">
        <v>469</v>
      </c>
      <c r="H14" s="89"/>
      <c r="I14" s="283"/>
      <c r="J14" s="286">
        <v>2.8523148148148145E-3</v>
      </c>
      <c r="K14" s="94" t="str">
        <f t="shared" si="0"/>
        <v>I A</v>
      </c>
      <c r="L14" s="89" t="s">
        <v>581</v>
      </c>
    </row>
    <row r="15" spans="1:15" ht="15" customHeight="1">
      <c r="A15" s="84">
        <v>8</v>
      </c>
      <c r="B15" s="85" t="s">
        <v>582</v>
      </c>
      <c r="C15" s="86" t="s">
        <v>583</v>
      </c>
      <c r="D15" s="87" t="s">
        <v>584</v>
      </c>
      <c r="E15" s="88" t="s">
        <v>585</v>
      </c>
      <c r="F15" s="89" t="s">
        <v>393</v>
      </c>
      <c r="G15" s="89" t="s">
        <v>394</v>
      </c>
      <c r="H15" s="89"/>
      <c r="I15" s="283"/>
      <c r="J15" s="286">
        <v>2.9668981481481478E-3</v>
      </c>
      <c r="K15" s="94" t="str">
        <f t="shared" si="0"/>
        <v>II A</v>
      </c>
      <c r="L15" s="89" t="s">
        <v>577</v>
      </c>
    </row>
    <row r="16" spans="1:15" ht="15" customHeight="1">
      <c r="A16" s="84">
        <v>9</v>
      </c>
      <c r="B16" s="85" t="s">
        <v>237</v>
      </c>
      <c r="C16" s="86" t="s">
        <v>579</v>
      </c>
      <c r="D16" s="87" t="s">
        <v>586</v>
      </c>
      <c r="E16" s="112">
        <v>36047</v>
      </c>
      <c r="F16" s="89" t="s">
        <v>73</v>
      </c>
      <c r="G16" s="89" t="s">
        <v>587</v>
      </c>
      <c r="H16" s="89" t="s">
        <v>35</v>
      </c>
      <c r="I16" s="283"/>
      <c r="J16" s="286">
        <v>3.0146990740740742E-3</v>
      </c>
      <c r="K16" s="94" t="str">
        <f t="shared" si="0"/>
        <v>II A</v>
      </c>
      <c r="L16" s="89" t="s">
        <v>588</v>
      </c>
    </row>
    <row r="17" spans="1:12" ht="15" customHeight="1">
      <c r="A17" s="84">
        <v>10</v>
      </c>
      <c r="B17" s="85" t="s">
        <v>216</v>
      </c>
      <c r="C17" s="86" t="s">
        <v>455</v>
      </c>
      <c r="D17" s="87" t="s">
        <v>589</v>
      </c>
      <c r="E17" s="88" t="s">
        <v>590</v>
      </c>
      <c r="F17" s="89" t="s">
        <v>73</v>
      </c>
      <c r="G17" s="89" t="s">
        <v>74</v>
      </c>
      <c r="H17" s="89"/>
      <c r="I17" s="283"/>
      <c r="J17" s="286">
        <v>3.1239583333333332E-3</v>
      </c>
      <c r="K17" s="94" t="str">
        <f t="shared" si="0"/>
        <v>II A</v>
      </c>
      <c r="L17" s="89" t="s">
        <v>465</v>
      </c>
    </row>
  </sheetData>
  <printOptions horizontalCentered="1"/>
  <pageMargins left="0.19685039370078741" right="0.19685039370078741" top="0.78740157480314965" bottom="0.39370078740157483" header="0.39370078740157483" footer="0.39370078740157483"/>
  <pageSetup paperSize="9" orientation="landscape" verticalDpi="18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</sheetPr>
  <dimension ref="A1:P19"/>
  <sheetViews>
    <sheetView topLeftCell="A4" workbookViewId="0">
      <selection activeCell="O20" sqref="O20"/>
    </sheetView>
  </sheetViews>
  <sheetFormatPr defaultColWidth="9.109375" defaultRowHeight="13.2"/>
  <cols>
    <col min="1" max="1" width="5.44140625" style="58" customWidth="1"/>
    <col min="2" max="2" width="6.33203125" style="58" customWidth="1"/>
    <col min="3" max="3" width="5" style="58" customWidth="1"/>
    <col min="4" max="4" width="12.109375" style="58" customWidth="1"/>
    <col min="5" max="5" width="15.5546875" style="58" customWidth="1"/>
    <col min="6" max="6" width="9.6640625" style="59" customWidth="1"/>
    <col min="7" max="7" width="18.109375" style="58" customWidth="1"/>
    <col min="8" max="8" width="9.5546875" style="58" hidden="1" customWidth="1"/>
    <col min="9" max="9" width="10.44140625" style="58" hidden="1" customWidth="1"/>
    <col min="10" max="10" width="8.5546875" style="58" hidden="1" customWidth="1"/>
    <col min="11" max="11" width="11.6640625" style="58" customWidth="1"/>
    <col min="12" max="12" width="8.109375" style="58" customWidth="1"/>
    <col min="13" max="13" width="22.109375" style="58" hidden="1" customWidth="1"/>
    <col min="14" max="14" width="3.109375" style="58" customWidth="1"/>
    <col min="15" max="16384" width="9.109375" style="58"/>
  </cols>
  <sheetData>
    <row r="1" spans="1:16" s="5" customFormat="1" ht="18.75" customHeight="1">
      <c r="A1" s="1" t="s">
        <v>0</v>
      </c>
      <c r="B1" s="2"/>
      <c r="C1" s="3"/>
      <c r="D1" s="4"/>
      <c r="F1" s="6"/>
      <c r="J1" s="7"/>
      <c r="K1" s="8"/>
      <c r="L1" s="8"/>
      <c r="M1" s="8"/>
      <c r="N1" s="7"/>
      <c r="P1" s="9"/>
    </row>
    <row r="2" spans="1:16" s="13" customFormat="1" ht="22.95" customHeight="1">
      <c r="A2" s="10" t="s">
        <v>1</v>
      </c>
      <c r="B2" s="2"/>
      <c r="C2" s="11"/>
      <c r="D2" s="12"/>
      <c r="F2" s="14"/>
      <c r="J2" s="15"/>
      <c r="K2" s="16"/>
      <c r="L2" s="16"/>
      <c r="M2" s="17"/>
      <c r="N2" s="15"/>
      <c r="P2" s="18"/>
    </row>
    <row r="3" spans="1:16" s="21" customFormat="1" ht="15" customHeight="1">
      <c r="A3" s="19"/>
      <c r="B3" s="19"/>
      <c r="C3" s="19"/>
      <c r="D3" s="20"/>
      <c r="F3" s="22"/>
      <c r="J3" s="7"/>
      <c r="K3" s="23"/>
      <c r="L3" s="23"/>
      <c r="M3" s="24"/>
      <c r="N3" s="7"/>
      <c r="P3" s="9"/>
    </row>
    <row r="4" spans="1:16" s="21" customFormat="1" ht="15.75" customHeight="1">
      <c r="A4" s="25"/>
      <c r="B4" s="25"/>
      <c r="C4" s="25"/>
      <c r="D4" s="26" t="s">
        <v>2</v>
      </c>
      <c r="F4" s="27"/>
      <c r="J4" s="7"/>
      <c r="K4" s="23"/>
      <c r="L4" s="23"/>
      <c r="M4" s="23"/>
      <c r="N4" s="7"/>
      <c r="O4" s="28"/>
      <c r="P4" s="9"/>
    </row>
    <row r="5" spans="1:16" s="30" customFormat="1" ht="10.199999999999999" customHeight="1">
      <c r="A5" s="29"/>
      <c r="B5" s="29"/>
      <c r="C5" s="29"/>
      <c r="D5" s="29"/>
      <c r="F5" s="31"/>
    </row>
    <row r="6" spans="1:16" s="30" customFormat="1" ht="18" customHeight="1" thickBot="1">
      <c r="A6" s="29"/>
      <c r="B6" s="29"/>
      <c r="C6" s="29"/>
      <c r="D6" s="29"/>
      <c r="F6" s="31"/>
      <c r="G6" s="32" t="s">
        <v>3</v>
      </c>
    </row>
    <row r="7" spans="1:16" s="41" customFormat="1" ht="16.5" customHeight="1">
      <c r="A7" s="33" t="s">
        <v>4</v>
      </c>
      <c r="B7" s="34" t="s">
        <v>5</v>
      </c>
      <c r="C7" s="35" t="s">
        <v>6</v>
      </c>
      <c r="D7" s="36" t="s">
        <v>7</v>
      </c>
      <c r="E7" s="37" t="s">
        <v>8</v>
      </c>
      <c r="F7" s="34" t="s">
        <v>9</v>
      </c>
      <c r="G7" s="38" t="s">
        <v>10</v>
      </c>
      <c r="H7" s="38" t="s">
        <v>11</v>
      </c>
      <c r="I7" s="38" t="s">
        <v>12</v>
      </c>
      <c r="J7" s="39" t="s">
        <v>13</v>
      </c>
      <c r="K7" s="39" t="s">
        <v>14</v>
      </c>
      <c r="L7" s="34" t="s">
        <v>15</v>
      </c>
      <c r="M7" s="40" t="s">
        <v>16</v>
      </c>
    </row>
    <row r="8" spans="1:16" s="48" customFormat="1" ht="15" customHeight="1">
      <c r="A8" s="293">
        <v>1</v>
      </c>
      <c r="B8" s="42">
        <v>1</v>
      </c>
      <c r="C8" s="43" t="s">
        <v>17</v>
      </c>
      <c r="D8" s="44" t="s">
        <v>18</v>
      </c>
      <c r="E8" s="45" t="s">
        <v>19</v>
      </c>
      <c r="F8" s="46">
        <v>33961</v>
      </c>
      <c r="G8" s="296" t="s">
        <v>20</v>
      </c>
      <c r="H8" s="296"/>
      <c r="I8" s="296"/>
      <c r="J8" s="296"/>
      <c r="K8" s="296">
        <v>40.270000000000003</v>
      </c>
      <c r="L8" s="290" t="s">
        <v>21</v>
      </c>
      <c r="M8" s="47"/>
    </row>
    <row r="9" spans="1:16" s="48" customFormat="1" ht="15" customHeight="1">
      <c r="A9" s="294"/>
      <c r="B9" s="42">
        <v>2</v>
      </c>
      <c r="C9" s="43" t="s">
        <v>22</v>
      </c>
      <c r="D9" s="49" t="s">
        <v>23</v>
      </c>
      <c r="E9" s="50" t="s">
        <v>24</v>
      </c>
      <c r="F9" s="51">
        <v>36035</v>
      </c>
      <c r="G9" s="297" t="s">
        <v>20</v>
      </c>
      <c r="H9" s="297"/>
      <c r="I9" s="297"/>
      <c r="J9" s="297"/>
      <c r="K9" s="297"/>
      <c r="L9" s="291"/>
      <c r="M9" s="52"/>
    </row>
    <row r="10" spans="1:16" s="48" customFormat="1" ht="15" customHeight="1">
      <c r="A10" s="294"/>
      <c r="B10" s="42">
        <v>3</v>
      </c>
      <c r="C10" s="43" t="s">
        <v>25</v>
      </c>
      <c r="D10" s="44" t="s">
        <v>26</v>
      </c>
      <c r="E10" s="45" t="s">
        <v>27</v>
      </c>
      <c r="F10" s="46">
        <v>33648</v>
      </c>
      <c r="G10" s="297" t="s">
        <v>20</v>
      </c>
      <c r="H10" s="297"/>
      <c r="I10" s="297"/>
      <c r="J10" s="297"/>
      <c r="K10" s="297"/>
      <c r="L10" s="291"/>
      <c r="M10" s="52"/>
    </row>
    <row r="11" spans="1:16" s="48" customFormat="1" ht="15" customHeight="1">
      <c r="A11" s="295"/>
      <c r="B11" s="42">
        <v>4</v>
      </c>
      <c r="C11" s="43" t="s">
        <v>28</v>
      </c>
      <c r="D11" s="44" t="s">
        <v>29</v>
      </c>
      <c r="E11" s="45" t="s">
        <v>30</v>
      </c>
      <c r="F11" s="46">
        <v>31998</v>
      </c>
      <c r="G11" s="298" t="s">
        <v>20</v>
      </c>
      <c r="H11" s="298"/>
      <c r="I11" s="298"/>
      <c r="J11" s="298"/>
      <c r="K11" s="298"/>
      <c r="L11" s="292"/>
      <c r="M11" s="53"/>
    </row>
    <row r="12" spans="1:16" s="48" customFormat="1" ht="15" customHeight="1">
      <c r="A12" s="293">
        <v>2</v>
      </c>
      <c r="B12" s="42">
        <v>1</v>
      </c>
      <c r="C12" s="43" t="s">
        <v>31</v>
      </c>
      <c r="D12" s="44" t="s">
        <v>32</v>
      </c>
      <c r="E12" s="45" t="s">
        <v>33</v>
      </c>
      <c r="F12" s="46" t="s">
        <v>34</v>
      </c>
      <c r="G12" s="296" t="s">
        <v>35</v>
      </c>
      <c r="H12" s="296"/>
      <c r="I12" s="296"/>
      <c r="J12" s="296"/>
      <c r="K12" s="296">
        <v>40.29</v>
      </c>
      <c r="L12" s="290" t="s">
        <v>21</v>
      </c>
      <c r="M12" s="47"/>
    </row>
    <row r="13" spans="1:16" s="48" customFormat="1" ht="15" customHeight="1">
      <c r="A13" s="294"/>
      <c r="B13" s="42">
        <v>2</v>
      </c>
      <c r="C13" s="43" t="s">
        <v>36</v>
      </c>
      <c r="D13" s="49" t="s">
        <v>37</v>
      </c>
      <c r="E13" s="50" t="s">
        <v>38</v>
      </c>
      <c r="F13" s="51" t="s">
        <v>39</v>
      </c>
      <c r="G13" s="297" t="s">
        <v>35</v>
      </c>
      <c r="H13" s="297"/>
      <c r="I13" s="297"/>
      <c r="J13" s="297"/>
      <c r="K13" s="297"/>
      <c r="L13" s="291"/>
      <c r="M13" s="52"/>
    </row>
    <row r="14" spans="1:16" s="48" customFormat="1" ht="15" customHeight="1">
      <c r="A14" s="294"/>
      <c r="B14" s="42">
        <v>3</v>
      </c>
      <c r="C14" s="43" t="s">
        <v>40</v>
      </c>
      <c r="D14" s="44" t="s">
        <v>41</v>
      </c>
      <c r="E14" s="45" t="s">
        <v>42</v>
      </c>
      <c r="F14" s="46" t="s">
        <v>43</v>
      </c>
      <c r="G14" s="297" t="s">
        <v>35</v>
      </c>
      <c r="H14" s="297"/>
      <c r="I14" s="297"/>
      <c r="J14" s="297"/>
      <c r="K14" s="297"/>
      <c r="L14" s="291"/>
      <c r="M14" s="52"/>
    </row>
    <row r="15" spans="1:16" s="48" customFormat="1" ht="15" customHeight="1">
      <c r="A15" s="295"/>
      <c r="B15" s="42">
        <v>4</v>
      </c>
      <c r="C15" s="43" t="s">
        <v>44</v>
      </c>
      <c r="D15" s="44" t="s">
        <v>45</v>
      </c>
      <c r="E15" s="45" t="s">
        <v>46</v>
      </c>
      <c r="F15" s="46" t="s">
        <v>47</v>
      </c>
      <c r="G15" s="298" t="s">
        <v>35</v>
      </c>
      <c r="H15" s="298"/>
      <c r="I15" s="298"/>
      <c r="J15" s="298"/>
      <c r="K15" s="298"/>
      <c r="L15" s="292"/>
      <c r="M15" s="53"/>
    </row>
    <row r="16" spans="1:16" s="48" customFormat="1" ht="15" customHeight="1">
      <c r="A16" s="293">
        <v>3</v>
      </c>
      <c r="B16" s="42">
        <v>1</v>
      </c>
      <c r="C16" s="43" t="s">
        <v>48</v>
      </c>
      <c r="D16" s="44" t="s">
        <v>49</v>
      </c>
      <c r="E16" s="45" t="s">
        <v>50</v>
      </c>
      <c r="F16" s="46">
        <v>36955</v>
      </c>
      <c r="G16" s="296" t="s">
        <v>51</v>
      </c>
      <c r="H16" s="296" t="s">
        <v>52</v>
      </c>
      <c r="I16" s="296"/>
      <c r="J16" s="296"/>
      <c r="K16" s="296">
        <v>45.63</v>
      </c>
      <c r="L16" s="290" t="s">
        <v>53</v>
      </c>
      <c r="M16" s="47"/>
    </row>
    <row r="17" spans="1:13" s="48" customFormat="1" ht="15" customHeight="1">
      <c r="A17" s="294"/>
      <c r="B17" s="42">
        <v>2</v>
      </c>
      <c r="C17" s="54" t="s">
        <v>54</v>
      </c>
      <c r="D17" s="55" t="s">
        <v>55</v>
      </c>
      <c r="E17" s="56" t="s">
        <v>56</v>
      </c>
      <c r="F17" s="57">
        <v>36883</v>
      </c>
      <c r="G17" s="297" t="s">
        <v>51</v>
      </c>
      <c r="H17" s="297" t="s">
        <v>52</v>
      </c>
      <c r="I17" s="297"/>
      <c r="J17" s="297"/>
      <c r="K17" s="297"/>
      <c r="L17" s="291"/>
      <c r="M17" s="52"/>
    </row>
    <row r="18" spans="1:13" s="48" customFormat="1" ht="15" customHeight="1">
      <c r="A18" s="294"/>
      <c r="B18" s="42">
        <v>3</v>
      </c>
      <c r="C18" s="43" t="s">
        <v>57</v>
      </c>
      <c r="D18" s="44" t="s">
        <v>58</v>
      </c>
      <c r="E18" s="45" t="s">
        <v>59</v>
      </c>
      <c r="F18" s="46">
        <v>37206</v>
      </c>
      <c r="G18" s="297" t="s">
        <v>51</v>
      </c>
      <c r="H18" s="297" t="s">
        <v>52</v>
      </c>
      <c r="I18" s="297"/>
      <c r="J18" s="297"/>
      <c r="K18" s="297"/>
      <c r="L18" s="291"/>
      <c r="M18" s="52"/>
    </row>
    <row r="19" spans="1:13" s="48" customFormat="1" ht="15" customHeight="1">
      <c r="A19" s="295"/>
      <c r="B19" s="42">
        <v>4</v>
      </c>
      <c r="C19" s="43" t="s">
        <v>60</v>
      </c>
      <c r="D19" s="44" t="s">
        <v>61</v>
      </c>
      <c r="E19" s="45" t="s">
        <v>62</v>
      </c>
      <c r="F19" s="46">
        <v>37350</v>
      </c>
      <c r="G19" s="298" t="s">
        <v>51</v>
      </c>
      <c r="H19" s="298" t="s">
        <v>52</v>
      </c>
      <c r="I19" s="298"/>
      <c r="J19" s="298"/>
      <c r="K19" s="298"/>
      <c r="L19" s="292"/>
      <c r="M19" s="53"/>
    </row>
  </sheetData>
  <mergeCells count="21">
    <mergeCell ref="L8:L11"/>
    <mergeCell ref="A12:A15"/>
    <mergeCell ref="G12:G15"/>
    <mergeCell ref="H12:H15"/>
    <mergeCell ref="I12:I15"/>
    <mergeCell ref="J12:J15"/>
    <mergeCell ref="K12:K15"/>
    <mergeCell ref="L12:L15"/>
    <mergeCell ref="A8:A11"/>
    <mergeCell ref="G8:G11"/>
    <mergeCell ref="H8:H11"/>
    <mergeCell ref="I8:I11"/>
    <mergeCell ref="J8:J11"/>
    <mergeCell ref="K8:K11"/>
    <mergeCell ref="L16:L19"/>
    <mergeCell ref="A16:A19"/>
    <mergeCell ref="G16:G19"/>
    <mergeCell ref="H16:H19"/>
    <mergeCell ref="I16:I19"/>
    <mergeCell ref="J16:J19"/>
    <mergeCell ref="K16:K19"/>
  </mergeCells>
  <printOptions horizontalCentered="1"/>
  <pageMargins left="0.39370078740157483" right="0.39370078740157483" top="0.78740157480314965" bottom="0.39370078740157483" header="0.39370078740157483" footer="0.39370078740157483"/>
  <pageSetup paperSize="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100 V par.beg.</vt:lpstr>
      <vt:lpstr>100 V finalas</vt:lpstr>
      <vt:lpstr>200 M bėgimai</vt:lpstr>
      <vt:lpstr>200 M suv</vt:lpstr>
      <vt:lpstr>400 V begimai</vt:lpstr>
      <vt:lpstr>400 V suv</vt:lpstr>
      <vt:lpstr>800 M</vt:lpstr>
      <vt:lpstr>1500 V</vt:lpstr>
      <vt:lpstr>4x100 V</vt:lpstr>
      <vt:lpstr>4x400 M</vt:lpstr>
      <vt:lpstr>110 bb V</vt:lpstr>
      <vt:lpstr>Aukstis M</vt:lpstr>
      <vt:lpstr>Aukstis V</vt:lpstr>
      <vt:lpstr>Trisuolis M</vt:lpstr>
      <vt:lpstr>Rutulys 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Remigija</dc:creator>
  <cp:lastModifiedBy>Step</cp:lastModifiedBy>
  <cp:lastPrinted>2018-06-29T15:22:19Z</cp:lastPrinted>
  <dcterms:created xsi:type="dcterms:W3CDTF">2018-06-29T13:18:49Z</dcterms:created>
  <dcterms:modified xsi:type="dcterms:W3CDTF">2018-06-29T15:45:41Z</dcterms:modified>
</cp:coreProperties>
</file>