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70" windowHeight="11445" tabRatio="599" activeTab="1"/>
  </bookViews>
  <sheets>
    <sheet name="merginos" sheetId="1" r:id="rId1"/>
    <sheet name="vaikinai" sheetId="2" r:id="rId2"/>
    <sheet name="100M" sheetId="3" r:id="rId3"/>
    <sheet name="100V" sheetId="5" r:id="rId4"/>
    <sheet name="200 M" sheetId="7" r:id="rId5"/>
    <sheet name="200 V" sheetId="9" r:id="rId6"/>
    <sheet name="800 M" sheetId="11" r:id="rId7"/>
    <sheet name="800 V" sheetId="13" r:id="rId8"/>
    <sheet name="tolis M" sheetId="15" r:id="rId9"/>
    <sheet name="tolis V" sheetId="16" r:id="rId10"/>
    <sheet name="aukštis M" sheetId="17" r:id="rId11"/>
    <sheet name="aukštis V" sheetId="18" r:id="rId12"/>
    <sheet name="Besb. kam. M" sheetId="19" r:id="rId13"/>
    <sheet name="Beisb. kam. V" sheetId="20" r:id="rId14"/>
    <sheet name="4X200m." sheetId="21" r:id="rId15"/>
  </sheets>
  <definedNames>
    <definedName name="_xlnm._FilterDatabase" localSheetId="2" hidden="1">'100M'!$F$4:$F$11</definedName>
    <definedName name="_xlnm._FilterDatabase" localSheetId="3" hidden="1">'100V'!$B$4:$F$4</definedName>
    <definedName name="_xlnm._FilterDatabase" localSheetId="4" hidden="1">'200 M'!$B$4:$F$4</definedName>
    <definedName name="_xlnm._FilterDatabase" localSheetId="5" hidden="1">'200 V'!$B$4:$P$4</definedName>
    <definedName name="_xlnm._FilterDatabase" localSheetId="6" hidden="1">'800 M'!$B$4:$F$4</definedName>
    <definedName name="_xlnm._FilterDatabase" localSheetId="7" hidden="1">'800 V'!$B$4:$H$4</definedName>
    <definedName name="_xlnm._FilterDatabase" localSheetId="0" hidden="1">merginos!$B$5:$Q$5</definedName>
    <definedName name="_xlnm._FilterDatabase" localSheetId="8" hidden="1">'tolis M'!$B$4:$D$4</definedName>
    <definedName name="_xlnm._FilterDatabase" localSheetId="1" hidden="1">vaikinai!$B$5:$Q$5</definedName>
  </definedNames>
  <calcPr calcId="162913"/>
</workbook>
</file>

<file path=xl/calcChain.xml><?xml version="1.0" encoding="utf-8"?>
<calcChain xmlns="http://schemas.openxmlformats.org/spreadsheetml/2006/main">
  <c r="J16" i="2" l="1"/>
  <c r="J21" i="2"/>
  <c r="H16" i="2"/>
  <c r="N21" i="2"/>
  <c r="D21" i="2"/>
  <c r="N10" i="1" l="1"/>
  <c r="N11" i="2"/>
  <c r="H7" i="2" l="1"/>
  <c r="N9" i="2"/>
  <c r="F6" i="2"/>
  <c r="N20" i="2"/>
  <c r="N18" i="2"/>
  <c r="L8" i="2"/>
  <c r="F10" i="2"/>
  <c r="J15" i="2"/>
  <c r="J14" i="2"/>
  <c r="H18" i="2"/>
  <c r="H19" i="2"/>
  <c r="H13" i="2"/>
  <c r="H12" i="2"/>
  <c r="H6" i="2"/>
  <c r="F20" i="2"/>
  <c r="F11" i="2"/>
  <c r="F8" i="2"/>
  <c r="D18" i="2"/>
  <c r="D17" i="2"/>
  <c r="D13" i="2"/>
  <c r="D6" i="2"/>
  <c r="D20" i="1"/>
  <c r="N18" i="1"/>
  <c r="N12" i="1"/>
  <c r="N19" i="1"/>
  <c r="F11" i="1"/>
  <c r="N11" i="1"/>
  <c r="N8" i="1"/>
  <c r="L16" i="1"/>
  <c r="L17" i="1"/>
  <c r="J14" i="1"/>
  <c r="J20" i="1"/>
  <c r="J8" i="1"/>
  <c r="J10" i="1"/>
  <c r="J12" i="1"/>
  <c r="J13" i="1"/>
  <c r="H18" i="1"/>
  <c r="H14" i="1"/>
  <c r="H9" i="1"/>
  <c r="H15" i="1"/>
  <c r="F21" i="1"/>
  <c r="F19" i="1"/>
  <c r="F8" i="1"/>
  <c r="F7" i="1"/>
  <c r="D16" i="1"/>
  <c r="D19" i="1"/>
  <c r="D9" i="1"/>
  <c r="D7" i="1"/>
  <c r="D6" i="1"/>
  <c r="Q11" i="1" l="1"/>
  <c r="Q11" i="2" l="1"/>
  <c r="Q15" i="2"/>
  <c r="Q16" i="1" l="1"/>
  <c r="Q14" i="1"/>
  <c r="Q10" i="1"/>
  <c r="Q21" i="2" l="1"/>
  <c r="Q17" i="2"/>
  <c r="Q19" i="2"/>
  <c r="Q19" i="1"/>
  <c r="Q7" i="1"/>
  <c r="Q20" i="1"/>
  <c r="Q6" i="1" l="1"/>
  <c r="Q9" i="1"/>
  <c r="Q12" i="1"/>
  <c r="Q8" i="1"/>
  <c r="Q13" i="1"/>
  <c r="Q18" i="1"/>
  <c r="Q15" i="1"/>
  <c r="Q21" i="1"/>
  <c r="Q17" i="1"/>
  <c r="Q7" i="2" l="1"/>
  <c r="Q14" i="2"/>
  <c r="Q18" i="2"/>
  <c r="Q16" i="2"/>
  <c r="Q8" i="2"/>
  <c r="Q6" i="2"/>
  <c r="Q20" i="2"/>
  <c r="Q12" i="2"/>
  <c r="Q10" i="2"/>
  <c r="Q9" i="2"/>
  <c r="Q13" i="2"/>
</calcChain>
</file>

<file path=xl/comments1.xml><?xml version="1.0" encoding="utf-8"?>
<comments xmlns="http://schemas.openxmlformats.org/spreadsheetml/2006/main">
  <authors>
    <author>Namai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186"/>
          </rPr>
          <t>Namai: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<sst xmlns="http://schemas.openxmlformats.org/spreadsheetml/2006/main" count="1254" uniqueCount="665">
  <si>
    <t>taškai</t>
  </si>
  <si>
    <t xml:space="preserve">200 m. </t>
  </si>
  <si>
    <t>800 m.</t>
  </si>
  <si>
    <t>šuolis į tolį</t>
  </si>
  <si>
    <t>šuolis į aukštį</t>
  </si>
  <si>
    <t xml:space="preserve">taškai  </t>
  </si>
  <si>
    <t>viso taškai</t>
  </si>
  <si>
    <t>16</t>
  </si>
  <si>
    <t xml:space="preserve">Gimnazijos            </t>
  </si>
  <si>
    <t>kamuol. metim.</t>
  </si>
  <si>
    <t>Vieta</t>
  </si>
  <si>
    <t>Pavardė vardas</t>
  </si>
  <si>
    <t>gimnazija</t>
  </si>
  <si>
    <t>rezultatas</t>
  </si>
  <si>
    <t>gim. data</t>
  </si>
  <si>
    <t>finalas</t>
  </si>
  <si>
    <t>vieta</t>
  </si>
  <si>
    <t>vardas, pavardė</t>
  </si>
  <si>
    <t>200 m. bėgimas merginos</t>
  </si>
  <si>
    <t>200 m. bėgimas vaikinai</t>
  </si>
  <si>
    <t>800 m. bėgimas merginos</t>
  </si>
  <si>
    <t>800 m. bėgimas vaikinai</t>
  </si>
  <si>
    <t>Šuolis į aukštį merginos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</si>
  <si>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</si>
  <si>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</si>
  <si>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</si>
  <si>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</si>
  <si>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</si>
  <si>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</si>
  <si>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</si>
  <si>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</si>
  <si>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</si>
  <si>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</si>
  <si>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Šuolis į aukštį vaikinai</t>
  </si>
  <si>
    <t>Šuolis į tolį merginos</t>
  </si>
  <si>
    <t>vardas. Pavardė</t>
  </si>
  <si>
    <t>Šuolis į tolį vaikinai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</si>
  <si>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</si>
  <si>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</si>
  <si>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</si>
  <si>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</si>
  <si>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</si>
  <si>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</si>
  <si>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</si>
  <si>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</si>
  <si>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</si>
  <si>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</si>
  <si>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</si>
  <si>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</si>
  <si>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</si>
  <si>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</si>
  <si>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Beisbolo kamuoliuko metimas merginos</t>
  </si>
  <si>
    <t>Beisbolo kamuoliuko metimas vaikinai</t>
  </si>
  <si>
    <t>Gimnazija</t>
  </si>
  <si>
    <t>15</t>
  </si>
  <si>
    <t xml:space="preserve">par. bėg. </t>
  </si>
  <si>
    <t>17</t>
  </si>
  <si>
    <t>18</t>
  </si>
  <si>
    <t>19</t>
  </si>
  <si>
    <t>rezult</t>
  </si>
  <si>
    <t>25</t>
  </si>
  <si>
    <t>21</t>
  </si>
  <si>
    <t>20</t>
  </si>
  <si>
    <t>23</t>
  </si>
  <si>
    <t>22</t>
  </si>
  <si>
    <t>24</t>
  </si>
  <si>
    <t>30</t>
  </si>
  <si>
    <t>27</t>
  </si>
  <si>
    <t>MERGINOS</t>
  </si>
  <si>
    <t>VAIKINAI</t>
  </si>
  <si>
    <t>26</t>
  </si>
  <si>
    <t>4X200 m. estafetinis bėgimas merginos</t>
  </si>
  <si>
    <t>4X200 m. estafetinis bėgimas vaikinai</t>
  </si>
  <si>
    <t>estafetė 4X200 m.</t>
  </si>
  <si>
    <t>Beisbolo</t>
  </si>
  <si>
    <t>Simono   Daukanto</t>
  </si>
  <si>
    <t>galutinis</t>
  </si>
  <si>
    <t>100 m. bėgimas vaikinai</t>
  </si>
  <si>
    <t>100 m. bėgimas merginos</t>
  </si>
  <si>
    <t>Karoliniškių</t>
  </si>
  <si>
    <t>Radvilų</t>
  </si>
  <si>
    <t>Žirmūnų</t>
  </si>
  <si>
    <t>Salomėjos Nėries</t>
  </si>
  <si>
    <t>Vytauto Didžiojo</t>
  </si>
  <si>
    <t>Jono Basanavičiaus</t>
  </si>
  <si>
    <t>Žemynos</t>
  </si>
  <si>
    <t>Antakalnio</t>
  </si>
  <si>
    <t>Jono Pauliaus II</t>
  </si>
  <si>
    <t>Pilaitės</t>
  </si>
  <si>
    <t>Mykolo Biržiškos</t>
  </si>
  <si>
    <t>100 m</t>
  </si>
  <si>
    <t xml:space="preserve">100 m. </t>
  </si>
  <si>
    <t>VGTU Inžinerijos licėjus</t>
  </si>
  <si>
    <t>Gabijos</t>
  </si>
  <si>
    <t>"Minties"</t>
  </si>
  <si>
    <t>"Laisvės"</t>
  </si>
  <si>
    <t xml:space="preserve">Vilniaus miesto gimnazijų XVII sporto žaidynių lengvosios atletikos varžybos </t>
  </si>
  <si>
    <t>Emilija Lik</t>
  </si>
  <si>
    <t>S. Daukanto</t>
  </si>
  <si>
    <t>Kamilė Ženevičiūtė</t>
  </si>
  <si>
    <t>Ieva Sobolevska</t>
  </si>
  <si>
    <t>Deimantė Bedalytė</t>
  </si>
  <si>
    <t>Gabrielė Labovič</t>
  </si>
  <si>
    <t>Karolina Stagniūnaitė</t>
  </si>
  <si>
    <t>S. Daukanro</t>
  </si>
  <si>
    <t>Rugilė Norvaišaitė</t>
  </si>
  <si>
    <t>Simono Daukanto</t>
  </si>
  <si>
    <t>Nojus Budavičius</t>
  </si>
  <si>
    <t>Pijus Gradauskas</t>
  </si>
  <si>
    <t>Augustas Kunejus</t>
  </si>
  <si>
    <t>Pijus Spangelis</t>
  </si>
  <si>
    <t>Linas Šinkūnas</t>
  </si>
  <si>
    <t>Domas Verbušaitis</t>
  </si>
  <si>
    <t>Gytis Morkūnas</t>
  </si>
  <si>
    <t>Lukrecija Sabaitytė</t>
  </si>
  <si>
    <t>J. Basanavičiaus</t>
  </si>
  <si>
    <t>12.50</t>
  </si>
  <si>
    <t>12.48</t>
  </si>
  <si>
    <t>13.23</t>
  </si>
  <si>
    <t>12.89</t>
  </si>
  <si>
    <t>13.12</t>
  </si>
  <si>
    <t>13.06</t>
  </si>
  <si>
    <t>13.57</t>
  </si>
  <si>
    <t>Otilija Gruodytė</t>
  </si>
  <si>
    <t>13.54</t>
  </si>
  <si>
    <t>13.53</t>
  </si>
  <si>
    <t>Morta Mačiulaitytė</t>
  </si>
  <si>
    <t>M. Biržiškos</t>
  </si>
  <si>
    <t>13.49</t>
  </si>
  <si>
    <t>13.62</t>
  </si>
  <si>
    <t>Ūla Linkevičiūtė</t>
  </si>
  <si>
    <t>13.40</t>
  </si>
  <si>
    <t>13.72</t>
  </si>
  <si>
    <t>Olivija Mašalo</t>
  </si>
  <si>
    <t>13.82</t>
  </si>
  <si>
    <t>Mantė Maškauskaitė</t>
  </si>
  <si>
    <t>14.07</t>
  </si>
  <si>
    <t>Gabrielė Marčiukaitė</t>
  </si>
  <si>
    <t>14.65</t>
  </si>
  <si>
    <t>Emilija Grišmanauskaitė</t>
  </si>
  <si>
    <t>14.91</t>
  </si>
  <si>
    <t>Odilija Safinaitė</t>
  </si>
  <si>
    <t>15.11</t>
  </si>
  <si>
    <t>Ugnė Varnaitė</t>
  </si>
  <si>
    <t>VGTU inžinerijos licėjus</t>
  </si>
  <si>
    <t>15.19</t>
  </si>
  <si>
    <t>Karina Veikšraitė</t>
  </si>
  <si>
    <t>15.30</t>
  </si>
  <si>
    <t>Odilija Račiūnaitė</t>
  </si>
  <si>
    <t>15.37</t>
  </si>
  <si>
    <t>Kotryna Romančik</t>
  </si>
  <si>
    <t>15.77</t>
  </si>
  <si>
    <t>Akvilė Anoškaitė</t>
  </si>
  <si>
    <t>S. Nėries</t>
  </si>
  <si>
    <t>16.09</t>
  </si>
  <si>
    <t>16.27</t>
  </si>
  <si>
    <t>Elzė Mazgelytė</t>
  </si>
  <si>
    <t>Roberta Jasiulionytė</t>
  </si>
  <si>
    <t>16.42</t>
  </si>
  <si>
    <t>Beatričė Misiukonytė</t>
  </si>
  <si>
    <t>Minties</t>
  </si>
  <si>
    <t>16.43</t>
  </si>
  <si>
    <t>Kornelija Zubrytė</t>
  </si>
  <si>
    <t>16.50</t>
  </si>
  <si>
    <t>Miglė Pažiūraitė</t>
  </si>
  <si>
    <t>17.18</t>
  </si>
  <si>
    <t>Ugnė Ražauskaitė</t>
  </si>
  <si>
    <t>17.57</t>
  </si>
  <si>
    <t>Kotryna Kontenytė</t>
  </si>
  <si>
    <t>neat.</t>
  </si>
  <si>
    <t>Smiltė Baltrūnaitė</t>
  </si>
  <si>
    <t>1v, 5v, 10v</t>
  </si>
  <si>
    <t>2v, 3v, 4v</t>
  </si>
  <si>
    <t>6v, 7v</t>
  </si>
  <si>
    <t>8v</t>
  </si>
  <si>
    <t>9v, 11v</t>
  </si>
  <si>
    <t>13v</t>
  </si>
  <si>
    <t>14v</t>
  </si>
  <si>
    <t>15v, 21v, 22v, 23v</t>
  </si>
  <si>
    <t>16v</t>
  </si>
  <si>
    <t>17v, 18v</t>
  </si>
  <si>
    <t>19v</t>
  </si>
  <si>
    <t>20v</t>
  </si>
  <si>
    <t>12v</t>
  </si>
  <si>
    <t>Juana Beganskaitė</t>
  </si>
  <si>
    <t>Ugnė Sauliūnaitė</t>
  </si>
  <si>
    <t>Nerilė Martusevičiūtė</t>
  </si>
  <si>
    <t>27,97</t>
  </si>
  <si>
    <t>Milena Kaminskaitė</t>
  </si>
  <si>
    <t>28,31</t>
  </si>
  <si>
    <t>Urtė Stankevičiūtė</t>
  </si>
  <si>
    <t>29,00</t>
  </si>
  <si>
    <t>Saulė Andriulytė</t>
  </si>
  <si>
    <t>29,59</t>
  </si>
  <si>
    <t>Barbora Valeckaitė</t>
  </si>
  <si>
    <t>30,87</t>
  </si>
  <si>
    <t>Karolina Česokaitė</t>
  </si>
  <si>
    <t>31,74</t>
  </si>
  <si>
    <t>Justina Lopataitė</t>
  </si>
  <si>
    <t>Martyna Kapočiūtė</t>
  </si>
  <si>
    <t>Agnė Dainovskytė</t>
  </si>
  <si>
    <t>Auksė Zabiliūtė</t>
  </si>
  <si>
    <t>Kotryna Teterevkova</t>
  </si>
  <si>
    <t>32,49</t>
  </si>
  <si>
    <t>Ugnė Lapytė</t>
  </si>
  <si>
    <t>33,05</t>
  </si>
  <si>
    <t>33,32</t>
  </si>
  <si>
    <t>Gabrielė Rudzianek</t>
  </si>
  <si>
    <t>33,39</t>
  </si>
  <si>
    <t>Evelina Voloskova</t>
  </si>
  <si>
    <t>Jolanta Vorobjova</t>
  </si>
  <si>
    <t>33,60</t>
  </si>
  <si>
    <t>Greta Karasiovaitė</t>
  </si>
  <si>
    <t>34,33</t>
  </si>
  <si>
    <t>Natalija Daraškevič</t>
  </si>
  <si>
    <t>34,45</t>
  </si>
  <si>
    <t>Deimantė Žalytė</t>
  </si>
  <si>
    <t>36,12</t>
  </si>
  <si>
    <t>Viltė-Tėja Klinkaitė</t>
  </si>
  <si>
    <t>37,79</t>
  </si>
  <si>
    <t>Gabija Rudžionytė</t>
  </si>
  <si>
    <t>DNS</t>
  </si>
  <si>
    <t>Rūta Barvičiutė</t>
  </si>
  <si>
    <t>Deimantė Navickaitė</t>
  </si>
  <si>
    <t>1v, 16v</t>
  </si>
  <si>
    <t>2v, 5v, 7v</t>
  </si>
  <si>
    <t>3v</t>
  </si>
  <si>
    <t>4v, 14v</t>
  </si>
  <si>
    <t>6v, 22v</t>
  </si>
  <si>
    <t>15v</t>
  </si>
  <si>
    <t>19v, 20v, 21v</t>
  </si>
  <si>
    <t>23v</t>
  </si>
  <si>
    <t>2.35,55</t>
  </si>
  <si>
    <t>Monika Nemanytė</t>
  </si>
  <si>
    <t>2.39,92</t>
  </si>
  <si>
    <t>Miglė Sušinskaitė</t>
  </si>
  <si>
    <t>2.42,08</t>
  </si>
  <si>
    <t>Goda Batavičiūtė</t>
  </si>
  <si>
    <t>2.48,51</t>
  </si>
  <si>
    <t>Justina Sosnovska</t>
  </si>
  <si>
    <t>2.50,77</t>
  </si>
  <si>
    <t>Emilija Pozniakova</t>
  </si>
  <si>
    <t>2.54,98</t>
  </si>
  <si>
    <t>Marija Kresik</t>
  </si>
  <si>
    <t>2.55,06</t>
  </si>
  <si>
    <t>Kornelija Karpina</t>
  </si>
  <si>
    <t>3.02,95</t>
  </si>
  <si>
    <t>Inga Zybailaitė</t>
  </si>
  <si>
    <t>3.04,94</t>
  </si>
  <si>
    <t>Justina Lusaitė</t>
  </si>
  <si>
    <t>3.,4,96</t>
  </si>
  <si>
    <t>Natalija Doroškievič</t>
  </si>
  <si>
    <t>3.23,00</t>
  </si>
  <si>
    <t>3.24,95</t>
  </si>
  <si>
    <t>Goda Šalkevičiūtė</t>
  </si>
  <si>
    <t>Evita Latvytė</t>
  </si>
  <si>
    <t>1v</t>
  </si>
  <si>
    <t>2v, 7v</t>
  </si>
  <si>
    <t>3v, 4v</t>
  </si>
  <si>
    <t>5v, 6v, 8v</t>
  </si>
  <si>
    <t>9v, 12v</t>
  </si>
  <si>
    <t>10v</t>
  </si>
  <si>
    <t>11v</t>
  </si>
  <si>
    <t>Olivija Vaitaitytė</t>
  </si>
  <si>
    <t>5.54</t>
  </si>
  <si>
    <t>Gabija Vaitkevičiūtė</t>
  </si>
  <si>
    <t>5.20</t>
  </si>
  <si>
    <t>Guoda Petkevičiūtė</t>
  </si>
  <si>
    <t>5.04</t>
  </si>
  <si>
    <t>Ema Kavaliauskaitė</t>
  </si>
  <si>
    <t>4.98</t>
  </si>
  <si>
    <t>Karolina Grigaitė</t>
  </si>
  <si>
    <t>4.64</t>
  </si>
  <si>
    <t>Paulina Šimkutė</t>
  </si>
  <si>
    <t>4.46</t>
  </si>
  <si>
    <t>Vitarė Vaišnoraitė</t>
  </si>
  <si>
    <t>4.33</t>
  </si>
  <si>
    <t>Aistė Machalskaitė</t>
  </si>
  <si>
    <t>4.22</t>
  </si>
  <si>
    <t>Paulina Bartkevičiūtė</t>
  </si>
  <si>
    <t>4.10</t>
  </si>
  <si>
    <t>Monika Mikulievič</t>
  </si>
  <si>
    <t>3.88</t>
  </si>
  <si>
    <t>Greta Tuguši</t>
  </si>
  <si>
    <t>3.80</t>
  </si>
  <si>
    <t>Viktorija Mučinytė</t>
  </si>
  <si>
    <t>3.60</t>
  </si>
  <si>
    <t>Greta Nakuvičiūtė</t>
  </si>
  <si>
    <t>3.74</t>
  </si>
  <si>
    <t>Emilija Šaltenytė</t>
  </si>
  <si>
    <t>3.58</t>
  </si>
  <si>
    <t>Sandra Bessonovaitė</t>
  </si>
  <si>
    <t>3.52</t>
  </si>
  <si>
    <t>Karolina Stankevič</t>
  </si>
  <si>
    <t>3.43</t>
  </si>
  <si>
    <t>1v,10v</t>
  </si>
  <si>
    <t>3v, 11v</t>
  </si>
  <si>
    <t>4v, 6v</t>
  </si>
  <si>
    <t>5v, 9v, 15v</t>
  </si>
  <si>
    <t>Elzė Kazlauskaitė</t>
  </si>
  <si>
    <t>Liudvika Bajelytė</t>
  </si>
  <si>
    <t>Aistė Mačytė</t>
  </si>
  <si>
    <t>Viktorija Karalkevičiūtė</t>
  </si>
  <si>
    <t>Rūta Ivanauskaitė</t>
  </si>
  <si>
    <t>Paula Augustė Vaitkutė</t>
  </si>
  <si>
    <t>Akvilė Odinaitė</t>
  </si>
  <si>
    <t>Gintarė Tirevičiūtė</t>
  </si>
  <si>
    <t>Ozo gim.</t>
  </si>
  <si>
    <t>170</t>
  </si>
  <si>
    <t>bk</t>
  </si>
  <si>
    <t>1v, 2v</t>
  </si>
  <si>
    <t>3v, 7v</t>
  </si>
  <si>
    <t>4v</t>
  </si>
  <si>
    <t>5v</t>
  </si>
  <si>
    <t>6v</t>
  </si>
  <si>
    <t>1.47,82</t>
  </si>
  <si>
    <t>1.48,21</t>
  </si>
  <si>
    <t>1,54,51</t>
  </si>
  <si>
    <t>2.01,86</t>
  </si>
  <si>
    <t>2.02,20</t>
  </si>
  <si>
    <t>2.03,71</t>
  </si>
  <si>
    <t>2.04,92</t>
  </si>
  <si>
    <t>2.07,73</t>
  </si>
  <si>
    <t>2.07,79</t>
  </si>
  <si>
    <t>2.09,36</t>
  </si>
  <si>
    <t>2.09,65</t>
  </si>
  <si>
    <t>Salomėjos Nėris</t>
  </si>
  <si>
    <t>2.09,75</t>
  </si>
  <si>
    <t>2.09,79</t>
  </si>
  <si>
    <t>40</t>
  </si>
  <si>
    <t>38</t>
  </si>
  <si>
    <t>2.13,15</t>
  </si>
  <si>
    <t>1.38,85</t>
  </si>
  <si>
    <t>1.37,67</t>
  </si>
  <si>
    <t>1.38,33</t>
  </si>
  <si>
    <t>1.38,77</t>
  </si>
  <si>
    <t>1.42,99</t>
  </si>
  <si>
    <t>1.43,20</t>
  </si>
  <si>
    <t>1.44,77</t>
  </si>
  <si>
    <t>1.45,10</t>
  </si>
  <si>
    <t>1.46,18</t>
  </si>
  <si>
    <t>1.46,90</t>
  </si>
  <si>
    <t>1.47,17</t>
  </si>
  <si>
    <t>1.48,15</t>
  </si>
  <si>
    <t>1.48,23</t>
  </si>
  <si>
    <t>1.49,09</t>
  </si>
  <si>
    <t>1.56,54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</si>
  <si>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</si>
  <si>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</si>
  <si>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</si>
  <si>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</si>
  <si>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</si>
  <si>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</si>
  <si>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</si>
  <si>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</si>
  <si>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9 vieta</t>
  </si>
  <si>
    <t>10 vieta</t>
  </si>
  <si>
    <t>11 vieta</t>
  </si>
  <si>
    <t>12 vieta</t>
  </si>
  <si>
    <t>13 vieta</t>
  </si>
  <si>
    <t>14 vieta</t>
  </si>
  <si>
    <t>15 vieta</t>
  </si>
  <si>
    <t>Ana Audronejk</t>
  </si>
  <si>
    <t>59,60</t>
  </si>
  <si>
    <t>Dalia Katiliovaitė</t>
  </si>
  <si>
    <t>52,20</t>
  </si>
  <si>
    <t>Jolanta Kosekaitė</t>
  </si>
  <si>
    <t>51,20</t>
  </si>
  <si>
    <t>Dominyka Audronek</t>
  </si>
  <si>
    <t>55,00</t>
  </si>
  <si>
    <t>Rita Indrašiūtė</t>
  </si>
  <si>
    <t>48,00</t>
  </si>
  <si>
    <t>45,30</t>
  </si>
  <si>
    <t>Živilė Poliačenko</t>
  </si>
  <si>
    <t>Gabrielė Jarošaitė</t>
  </si>
  <si>
    <t>47,30</t>
  </si>
  <si>
    <t>Eva Malyško</t>
  </si>
  <si>
    <t>47,50</t>
  </si>
  <si>
    <t>Ugnė Malinauskaitė</t>
  </si>
  <si>
    <t>44,70</t>
  </si>
  <si>
    <t>Diana Pečiukonytė</t>
  </si>
  <si>
    <t>44,50</t>
  </si>
  <si>
    <t>44,40</t>
  </si>
  <si>
    <t>Gabija Dapkutė</t>
  </si>
  <si>
    <t>Gabrielė Časnavičiūtė</t>
  </si>
  <si>
    <t>42,90</t>
  </si>
  <si>
    <t>Gabrielė Keinaitė</t>
  </si>
  <si>
    <t>42,50</t>
  </si>
  <si>
    <t>Diana Bogdanovič</t>
  </si>
  <si>
    <t>38,70</t>
  </si>
  <si>
    <t>Skaistė Vaitkevičiųtė</t>
  </si>
  <si>
    <t>37,80</t>
  </si>
  <si>
    <t>Ema Putytė</t>
  </si>
  <si>
    <t>33,80</t>
  </si>
  <si>
    <t>Deimantė Andriulionytė</t>
  </si>
  <si>
    <t>33,20</t>
  </si>
  <si>
    <t>Sabina Penkovska</t>
  </si>
  <si>
    <t>17-18</t>
  </si>
  <si>
    <t>Neda Makauskytė</t>
  </si>
  <si>
    <t>33,00</t>
  </si>
  <si>
    <t>Milda Saulėnaitė</t>
  </si>
  <si>
    <t>32,00</t>
  </si>
  <si>
    <t>Dominyka Sitavičiūtė</t>
  </si>
  <si>
    <t>29,80</t>
  </si>
  <si>
    <t>Vita Surginevičiūtė</t>
  </si>
  <si>
    <t>29,20</t>
  </si>
  <si>
    <t>Goda Paulikaitė</t>
  </si>
  <si>
    <t>34,70</t>
  </si>
  <si>
    <t>4v, 10v</t>
  </si>
  <si>
    <t>5v, 8v</t>
  </si>
  <si>
    <t>6v, 15v</t>
  </si>
  <si>
    <t xml:space="preserve">9v, </t>
  </si>
  <si>
    <t>11v, 12v</t>
  </si>
  <si>
    <t>14v, 16v</t>
  </si>
  <si>
    <t>17-18v</t>
  </si>
  <si>
    <t>21v</t>
  </si>
  <si>
    <t>Dominykas Trijonis</t>
  </si>
  <si>
    <t>Karolis Čipkus</t>
  </si>
  <si>
    <t>Ernestas Paškevičius</t>
  </si>
  <si>
    <t>Kipras Čepaitis</t>
  </si>
  <si>
    <t>11,43</t>
  </si>
  <si>
    <t>Algirdas Šakalinis</t>
  </si>
  <si>
    <t>11,78</t>
  </si>
  <si>
    <t>11,72</t>
  </si>
  <si>
    <t>Mantas Masaitis</t>
  </si>
  <si>
    <t>11,76</t>
  </si>
  <si>
    <t>11,86</t>
  </si>
  <si>
    <t>Balys Žalnieriūnas</t>
  </si>
  <si>
    <t>12,05</t>
  </si>
  <si>
    <t>11,89</t>
  </si>
  <si>
    <t>Povilas Velička</t>
  </si>
  <si>
    <t>12,14</t>
  </si>
  <si>
    <t>Justinas Polikša</t>
  </si>
  <si>
    <t>12,28</t>
  </si>
  <si>
    <t>Laurynas Dobrega</t>
  </si>
  <si>
    <t>12,56</t>
  </si>
  <si>
    <t>12,70</t>
  </si>
  <si>
    <t>Artūras Rasinskis</t>
  </si>
  <si>
    <t>12,72</t>
  </si>
  <si>
    <t>Justinas Staškus</t>
  </si>
  <si>
    <t>13,04</t>
  </si>
  <si>
    <t>Justas Makutėnas</t>
  </si>
  <si>
    <t>13,12</t>
  </si>
  <si>
    <t>Ričardas Bagdonas</t>
  </si>
  <si>
    <t>13,55</t>
  </si>
  <si>
    <t>Justinas Volodkovič</t>
  </si>
  <si>
    <t>Edvin Kortunovič</t>
  </si>
  <si>
    <t>13,70</t>
  </si>
  <si>
    <t>1v, 12v</t>
  </si>
  <si>
    <t>2v</t>
  </si>
  <si>
    <t>9v</t>
  </si>
  <si>
    <t>13v, 17v</t>
  </si>
  <si>
    <t>10v, 14v</t>
  </si>
  <si>
    <t>15v, 16v</t>
  </si>
  <si>
    <t>18v</t>
  </si>
  <si>
    <t>Erik Urbanovič</t>
  </si>
  <si>
    <t>24,32</t>
  </si>
  <si>
    <t>Karolis Paulauskas</t>
  </si>
  <si>
    <t>24,67</t>
  </si>
  <si>
    <t>Arnas Zaparackas</t>
  </si>
  <si>
    <t>24,98</t>
  </si>
  <si>
    <t>Simonas Jurkynas</t>
  </si>
  <si>
    <t>25,40</t>
  </si>
  <si>
    <t>Ladas Bitė</t>
  </si>
  <si>
    <t>26,26</t>
  </si>
  <si>
    <t>Aleksandras Trukšin</t>
  </si>
  <si>
    <t>26,59</t>
  </si>
  <si>
    <t>Tomas Zubrys</t>
  </si>
  <si>
    <t>26,65</t>
  </si>
  <si>
    <t>Rokas Motiejūnas</t>
  </si>
  <si>
    <t>26,79</t>
  </si>
  <si>
    <t>Rokas Slivinskas</t>
  </si>
  <si>
    <t>27,04</t>
  </si>
  <si>
    <t>Lukaš Bagdonovič</t>
  </si>
  <si>
    <t>27,12</t>
  </si>
  <si>
    <t>27,41</t>
  </si>
  <si>
    <t>Gytis Poviliūnas</t>
  </si>
  <si>
    <t>Robertas Kazlauskas</t>
  </si>
  <si>
    <t>27,48</t>
  </si>
  <si>
    <t>Gintautas Kerpiškis</t>
  </si>
  <si>
    <t>27,61</t>
  </si>
  <si>
    <t>Petras Kastanauskas</t>
  </si>
  <si>
    <t>27,85</t>
  </si>
  <si>
    <t>Ignas Merliūnas</t>
  </si>
  <si>
    <t>28,10</t>
  </si>
  <si>
    <t>Erikas Blaževič</t>
  </si>
  <si>
    <t>28,49</t>
  </si>
  <si>
    <t>Paulius Grauželis</t>
  </si>
  <si>
    <t>29,99</t>
  </si>
  <si>
    <t>Margiris Mačiūnas</t>
  </si>
  <si>
    <t>1v, 17v</t>
  </si>
  <si>
    <t>3v, 8v, 10v, 16v</t>
  </si>
  <si>
    <t>4v, 5v</t>
  </si>
  <si>
    <t>6v, 15v, 19v</t>
  </si>
  <si>
    <t>7v</t>
  </si>
  <si>
    <t>2.10,13</t>
  </si>
  <si>
    <t>Martinas Kaminskas</t>
  </si>
  <si>
    <t>2.10,31</t>
  </si>
  <si>
    <t>Andriejus Petrauskas</t>
  </si>
  <si>
    <t>2.12,90</t>
  </si>
  <si>
    <t>Danilius Bondorovas</t>
  </si>
  <si>
    <t>2.14,62</t>
  </si>
  <si>
    <t>Kasparas Šulčys</t>
  </si>
  <si>
    <t>2.14,71</t>
  </si>
  <si>
    <t>Edgaras Rokas Sidaravičius</t>
  </si>
  <si>
    <t>2.15,59</t>
  </si>
  <si>
    <t>Severyn Matulrvič</t>
  </si>
  <si>
    <t>2.16,40</t>
  </si>
  <si>
    <t>Ramojus Balevičius</t>
  </si>
  <si>
    <t>VGTU inžinerijis licėjus</t>
  </si>
  <si>
    <t>2.17,11</t>
  </si>
  <si>
    <t>2.17,55</t>
  </si>
  <si>
    <t>Vytautas Gradauskas</t>
  </si>
  <si>
    <t>2.17,59</t>
  </si>
  <si>
    <t>Edvin Valeika</t>
  </si>
  <si>
    <t>2.20,31</t>
  </si>
  <si>
    <t>Giedrius Mickevičius</t>
  </si>
  <si>
    <t>2.21,89</t>
  </si>
  <si>
    <t>Mikas Malikovas</t>
  </si>
  <si>
    <t>2.22,42</t>
  </si>
  <si>
    <t>Daniel Žukovski</t>
  </si>
  <si>
    <t>2.22,89</t>
  </si>
  <si>
    <t>Radvydas Vėjelis</t>
  </si>
  <si>
    <t>2.22,97</t>
  </si>
  <si>
    <t>Laurynas Urbonavičius</t>
  </si>
  <si>
    <t>2.24,36</t>
  </si>
  <si>
    <t>Nikita Jurkuvėnas</t>
  </si>
  <si>
    <t>2.25,92</t>
  </si>
  <si>
    <t>Lukas Bernotas</t>
  </si>
  <si>
    <t>2.28,78</t>
  </si>
  <si>
    <t>Paulius Dragūnas</t>
  </si>
  <si>
    <t>2.30,27</t>
  </si>
  <si>
    <t>Robertas Solonovičius</t>
  </si>
  <si>
    <t>2.33,37</t>
  </si>
  <si>
    <t>Telman Julijan</t>
  </si>
  <si>
    <t>2.34,26</t>
  </si>
  <si>
    <t>Domantas Jonušauskas</t>
  </si>
  <si>
    <t>2.34,60</t>
  </si>
  <si>
    <t>Kristupas Razas</t>
  </si>
  <si>
    <t>2.39,98</t>
  </si>
  <si>
    <t>Martynas Žukauskas</t>
  </si>
  <si>
    <t>Daniel Sinkevič</t>
  </si>
  <si>
    <t>1v, 9v</t>
  </si>
  <si>
    <t>3v, 5v, 13v</t>
  </si>
  <si>
    <t>6v, 15v, 17v, 21v</t>
  </si>
  <si>
    <t>7v,11v, 14v</t>
  </si>
  <si>
    <t>8v, 23v</t>
  </si>
  <si>
    <t>16v, 20v</t>
  </si>
  <si>
    <t>18v, 19v</t>
  </si>
  <si>
    <t>22v</t>
  </si>
  <si>
    <t>Artūras Raklevičius</t>
  </si>
  <si>
    <t>6,63</t>
  </si>
  <si>
    <t>Dominykas Arukaitis</t>
  </si>
  <si>
    <t>6,00</t>
  </si>
  <si>
    <t>Simonas Rudokas</t>
  </si>
  <si>
    <t>5,93</t>
  </si>
  <si>
    <t>Paulius Pučiukaitis</t>
  </si>
  <si>
    <t>5,92</t>
  </si>
  <si>
    <t>Rapolas Petkus</t>
  </si>
  <si>
    <t>5,38</t>
  </si>
  <si>
    <t>Kastis Kriaunavičius</t>
  </si>
  <si>
    <t>5,32</t>
  </si>
  <si>
    <t>Nojus Jonušas</t>
  </si>
  <si>
    <t>5,09</t>
  </si>
  <si>
    <t>Aleksas Kaljanskas</t>
  </si>
  <si>
    <t>5,08</t>
  </si>
  <si>
    <t>Zigfridas Suchodolskis</t>
  </si>
  <si>
    <t>5,03</t>
  </si>
  <si>
    <t>Donat Šeinicki</t>
  </si>
  <si>
    <t>4,78</t>
  </si>
  <si>
    <t>Airidas Neifaltas</t>
  </si>
  <si>
    <t>4,76</t>
  </si>
  <si>
    <t>Laurynas Jankauskas</t>
  </si>
  <si>
    <t>4,60</t>
  </si>
  <si>
    <t>Oskar Sevruk</t>
  </si>
  <si>
    <t>4,70</t>
  </si>
  <si>
    <t>3v, 5v, 11v</t>
  </si>
  <si>
    <t>Ignas Vaitkevičius</t>
  </si>
  <si>
    <t>Antanas Biekša</t>
  </si>
  <si>
    <t>Aistis Andrijauskas</t>
  </si>
  <si>
    <t>Gabrielius Rimka</t>
  </si>
  <si>
    <t>Liudvikas Gorišnis</t>
  </si>
  <si>
    <t>Tomas Butrimas</t>
  </si>
  <si>
    <t>Marius Barzdelis</t>
  </si>
  <si>
    <t>Mantas Auruškevičius</t>
  </si>
  <si>
    <t>Kasparas Butkus</t>
  </si>
  <si>
    <t>Ozo</t>
  </si>
  <si>
    <t>Matas Kazlauskas</t>
  </si>
  <si>
    <t>5v, 6v</t>
  </si>
  <si>
    <t>Saulius Vaškelis</t>
  </si>
  <si>
    <t>96,30</t>
  </si>
  <si>
    <t>Lukas Paškevičius</t>
  </si>
  <si>
    <t>77,40</t>
  </si>
  <si>
    <t>Kirilas Sadovskis</t>
  </si>
  <si>
    <t>77,00</t>
  </si>
  <si>
    <t>Dovydas Stakauskas</t>
  </si>
  <si>
    <t>74,30</t>
  </si>
  <si>
    <t>72,90</t>
  </si>
  <si>
    <t>Darijus Radiuginas</t>
  </si>
  <si>
    <t>71,20</t>
  </si>
  <si>
    <t>Eimantas Dudulis</t>
  </si>
  <si>
    <t>Deivydas Savickas</t>
  </si>
  <si>
    <t>76,10</t>
  </si>
  <si>
    <t>72,20</t>
  </si>
  <si>
    <t>Airidas Marcinkėnas</t>
  </si>
  <si>
    <t>67,50</t>
  </si>
  <si>
    <t>Tadas Auruškevičius</t>
  </si>
  <si>
    <t>65,10</t>
  </si>
  <si>
    <t>Danielius Pratasievič</t>
  </si>
  <si>
    <t>64,70</t>
  </si>
  <si>
    <t>Augustinas Jonys</t>
  </si>
  <si>
    <t>64,10</t>
  </si>
  <si>
    <t>Gasparas Danišauskas</t>
  </si>
  <si>
    <t>64,00</t>
  </si>
  <si>
    <t>Minvydas Staniulis</t>
  </si>
  <si>
    <t>63,60</t>
  </si>
  <si>
    <t xml:space="preserve">Povilas Jočas </t>
  </si>
  <si>
    <t>63,10</t>
  </si>
  <si>
    <t>Žygimantas Adomaitis</t>
  </si>
  <si>
    <t>62,30</t>
  </si>
  <si>
    <t>Tautvydas Perednis</t>
  </si>
  <si>
    <t>60,00</t>
  </si>
  <si>
    <t>Gytis Zaremba</t>
  </si>
  <si>
    <t>58,40</t>
  </si>
  <si>
    <t>Benas Kontrimavičius</t>
  </si>
  <si>
    <t>58,00</t>
  </si>
  <si>
    <t>Dominykas Mačiulskas</t>
  </si>
  <si>
    <t>57,70</t>
  </si>
  <si>
    <t>Tomas Janulis</t>
  </si>
  <si>
    <t>56,90</t>
  </si>
  <si>
    <t>Irvinas Giedraitis</t>
  </si>
  <si>
    <t>55,80</t>
  </si>
  <si>
    <t>Aivaras Sadovskis</t>
  </si>
  <si>
    <t>52,10</t>
  </si>
  <si>
    <t>Aras Banevičius</t>
  </si>
  <si>
    <t>51,50</t>
  </si>
  <si>
    <t>Martynas Golcas</t>
  </si>
  <si>
    <t>48,90</t>
  </si>
  <si>
    <t>Kirilas Vysockis</t>
  </si>
  <si>
    <t>45,20</t>
  </si>
  <si>
    <t>Aurimas Sičiūnas</t>
  </si>
  <si>
    <t>41,05</t>
  </si>
  <si>
    <t>Tomas Oras</t>
  </si>
  <si>
    <t>Mantas Usavičius</t>
  </si>
  <si>
    <t>Valerij Paškel</t>
  </si>
  <si>
    <t>Virginijus Prušinskas</t>
  </si>
  <si>
    <t>2v, 15v</t>
  </si>
  <si>
    <t>2v, 12v</t>
  </si>
  <si>
    <t>3v, 12v, 20v</t>
  </si>
  <si>
    <t>5v, 8v, 16v, 23v</t>
  </si>
  <si>
    <t>7v, 11v, 14v</t>
  </si>
  <si>
    <t>17v, 18v, 21v</t>
  </si>
  <si>
    <t>19v, 22v</t>
  </si>
  <si>
    <t>24v, 25v</t>
  </si>
  <si>
    <t>26v</t>
  </si>
  <si>
    <t>27v</t>
  </si>
  <si>
    <t>2018 05 22</t>
  </si>
  <si>
    <t>3v, 7v,17-18v, 22v</t>
  </si>
  <si>
    <t>13v, 16v</t>
  </si>
  <si>
    <t>Vilnias miesto gimnazijų XVII sporto žaidynių lengvosios atletikos varžybos</t>
  </si>
  <si>
    <t>X X X</t>
  </si>
  <si>
    <t>X 0</t>
  </si>
  <si>
    <t>X X 0</t>
  </si>
  <si>
    <t>9v, 10v, 12v</t>
  </si>
  <si>
    <t>8v, 13v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</si>
</sst>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rgb="FF545454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rgb="FF545454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1" applyNumberFormat="0" applyAlignment="0" applyProtection="0"/>
    <xf numFmtId="0" fontId="10" fillId="21" borderId="1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0" borderId="14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3" borderId="15" applyNumberFormat="0" applyFont="0" applyAlignment="0" applyProtection="0"/>
    <xf numFmtId="0" fontId="19" fillId="20" borderId="13" applyNumberFormat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/>
  </cellStyleXfs>
  <cellXfs count="185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3" fillId="0" borderId="0" xfId="38" applyNumberFormat="1" applyFont="1" applyAlignment="1">
      <alignment horizontal="center"/>
    </xf>
    <xf numFmtId="49" fontId="23" fillId="0" borderId="0" xfId="38" applyNumberFormat="1" applyFont="1"/>
    <xf numFmtId="49" fontId="23" fillId="0" borderId="0" xfId="38" applyNumberFormat="1" applyFont="1" applyAlignment="1">
      <alignment horizontal="left"/>
    </xf>
    <xf numFmtId="49" fontId="23" fillId="0" borderId="0" xfId="38" applyNumberFormat="1" applyFont="1" applyAlignment="1">
      <alignment horizontal="right"/>
    </xf>
    <xf numFmtId="49" fontId="0" fillId="0" borderId="7" xfId="0" applyNumberFormat="1" applyBorder="1" applyAlignment="1">
      <alignment horizontal="center"/>
    </xf>
    <xf numFmtId="14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24" borderId="1" xfId="0" applyNumberFormat="1" applyFill="1" applyBorder="1" applyAlignment="1">
      <alignment horizontal="center" vertical="center" wrapText="1"/>
    </xf>
    <xf numFmtId="49" fontId="24" fillId="0" borderId="0" xfId="38" applyNumberFormat="1" applyFont="1" applyBorder="1" applyAlignment="1">
      <alignment horizontal="center"/>
    </xf>
    <xf numFmtId="49" fontId="2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7" xfId="0" applyBorder="1"/>
    <xf numFmtId="49" fontId="1" fillId="0" borderId="2" xfId="0" applyNumberFormat="1" applyFont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49" fontId="28" fillId="0" borderId="7" xfId="38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8" fillId="0" borderId="7" xfId="42" applyFont="1" applyBorder="1" applyAlignment="1">
      <alignment horizontal="center"/>
    </xf>
    <xf numFmtId="49" fontId="28" fillId="0" borderId="7" xfId="42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2" fontId="25" fillId="0" borderId="7" xfId="0" applyNumberFormat="1" applyFont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Font="1"/>
    <xf numFmtId="49" fontId="32" fillId="0" borderId="7" xfId="38" applyNumberFormat="1" applyFont="1" applyBorder="1" applyAlignment="1">
      <alignment horizontal="center"/>
    </xf>
    <xf numFmtId="0" fontId="34" fillId="0" borderId="0" xfId="0" applyFont="1"/>
    <xf numFmtId="0" fontId="25" fillId="0" borderId="0" xfId="0" applyFont="1"/>
    <xf numFmtId="14" fontId="33" fillId="0" borderId="0" xfId="0" applyNumberFormat="1" applyFont="1" applyBorder="1"/>
    <xf numFmtId="0" fontId="0" fillId="0" borderId="22" xfId="0" applyNumberForma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31" fillId="0" borderId="0" xfId="5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/>
    <xf numFmtId="49" fontId="23" fillId="0" borderId="0" xfId="38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23" fillId="0" borderId="0" xfId="38" applyNumberFormat="1" applyFont="1" applyBorder="1"/>
    <xf numFmtId="49" fontId="23" fillId="0" borderId="0" xfId="38" applyNumberFormat="1" applyFont="1" applyBorder="1" applyAlignment="1">
      <alignment horizontal="left"/>
    </xf>
    <xf numFmtId="49" fontId="23" fillId="0" borderId="0" xfId="38" applyNumberFormat="1" applyFont="1" applyBorder="1" applyAlignment="1">
      <alignment horizontal="right"/>
    </xf>
    <xf numFmtId="49" fontId="35" fillId="0" borderId="0" xfId="42" applyNumberFormat="1" applyFont="1" applyBorder="1" applyAlignment="1">
      <alignment horizontal="center"/>
    </xf>
    <xf numFmtId="0" fontId="35" fillId="0" borderId="0" xfId="42" applyFont="1" applyBorder="1" applyAlignment="1">
      <alignment horizontal="center"/>
    </xf>
    <xf numFmtId="49" fontId="35" fillId="0" borderId="0" xfId="38" applyNumberFormat="1" applyFont="1" applyBorder="1" applyAlignment="1">
      <alignment horizontal="center"/>
    </xf>
    <xf numFmtId="49" fontId="28" fillId="0" borderId="0" xfId="38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42" applyFont="1" applyBorder="1" applyAlignment="1">
      <alignment horizontal="center"/>
    </xf>
    <xf numFmtId="49" fontId="28" fillId="0" borderId="0" xfId="42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0" xfId="0" applyFont="1" applyBorder="1"/>
    <xf numFmtId="49" fontId="0" fillId="0" borderId="0" xfId="0" applyNumberFormat="1" applyFont="1" applyBorder="1" applyAlignment="1">
      <alignment horizontal="center"/>
    </xf>
    <xf numFmtId="0" fontId="25" fillId="0" borderId="7" xfId="0" applyNumberFormat="1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25" fillId="0" borderId="20" xfId="0" applyFont="1" applyBorder="1" applyAlignment="1">
      <alignment horizontal="center"/>
    </xf>
    <xf numFmtId="49" fontId="24" fillId="0" borderId="7" xfId="38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0" fontId="25" fillId="0" borderId="7" xfId="0" applyFont="1" applyBorder="1"/>
    <xf numFmtId="49" fontId="34" fillId="0" borderId="7" xfId="0" applyNumberFormat="1" applyFont="1" applyBorder="1" applyAlignment="1">
      <alignment horizontal="center"/>
    </xf>
    <xf numFmtId="49" fontId="38" fillId="0" borderId="7" xfId="38" applyNumberFormat="1" applyFont="1" applyBorder="1" applyAlignment="1">
      <alignment horizontal="center"/>
    </xf>
    <xf numFmtId="14" fontId="39" fillId="0" borderId="0" xfId="0" applyNumberFormat="1" applyFont="1" applyBorder="1"/>
    <xf numFmtId="49" fontId="24" fillId="0" borderId="0" xfId="38" applyNumberFormat="1" applyFont="1" applyAlignment="1">
      <alignment horizontal="center"/>
    </xf>
    <xf numFmtId="49" fontId="35" fillId="0" borderId="0" xfId="38" applyNumberFormat="1" applyFont="1"/>
    <xf numFmtId="0" fontId="24" fillId="0" borderId="0" xfId="1" applyFont="1"/>
    <xf numFmtId="49" fontId="24" fillId="0" borderId="0" xfId="38" applyNumberFormat="1" applyFont="1"/>
    <xf numFmtId="49" fontId="24" fillId="0" borderId="0" xfId="38" applyNumberFormat="1" applyFont="1" applyAlignment="1">
      <alignment horizontal="left"/>
    </xf>
    <xf numFmtId="0" fontId="25" fillId="0" borderId="0" xfId="0" applyFont="1" applyBorder="1"/>
    <xf numFmtId="49" fontId="25" fillId="0" borderId="0" xfId="0" applyNumberFormat="1" applyFont="1" applyBorder="1" applyAlignment="1">
      <alignment horizontal="center"/>
    </xf>
    <xf numFmtId="49" fontId="25" fillId="0" borderId="7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8" fillId="0" borderId="7" xfId="42" applyNumberFormat="1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vertical="center"/>
    </xf>
    <xf numFmtId="49" fontId="38" fillId="0" borderId="7" xfId="42" applyNumberFormat="1" applyFont="1" applyBorder="1" applyAlignment="1">
      <alignment horizontal="left"/>
    </xf>
    <xf numFmtId="49" fontId="24" fillId="0" borderId="0" xfId="38" applyNumberFormat="1" applyFont="1" applyAlignment="1"/>
    <xf numFmtId="49" fontId="38" fillId="0" borderId="7" xfId="42" applyNumberFormat="1" applyFont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/>
    </xf>
    <xf numFmtId="0" fontId="29" fillId="0" borderId="7" xfId="0" applyFont="1" applyBorder="1"/>
    <xf numFmtId="1" fontId="2" fillId="0" borderId="24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/>
    </xf>
    <xf numFmtId="49" fontId="28" fillId="0" borderId="31" xfId="42" applyNumberFormat="1" applyFont="1" applyFill="1" applyBorder="1" applyAlignment="1">
      <alignment horizontal="center"/>
    </xf>
    <xf numFmtId="49" fontId="0" fillId="25" borderId="7" xfId="0" applyNumberFormat="1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49" fontId="25" fillId="25" borderId="7" xfId="0" applyNumberFormat="1" applyFont="1" applyFill="1" applyBorder="1" applyAlignment="1">
      <alignment horizontal="center"/>
    </xf>
    <xf numFmtId="0" fontId="25" fillId="25" borderId="7" xfId="0" applyFont="1" applyFill="1" applyBorder="1" applyAlignment="1">
      <alignment horizontal="center"/>
    </xf>
    <xf numFmtId="49" fontId="28" fillId="25" borderId="7" xfId="38" applyNumberFormat="1" applyFont="1" applyFill="1" applyBorder="1" applyAlignment="1">
      <alignment horizontal="center"/>
    </xf>
    <xf numFmtId="0" fontId="28" fillId="25" borderId="7" xfId="1" applyFont="1" applyFill="1" applyBorder="1" applyAlignment="1">
      <alignment horizontal="center"/>
    </xf>
    <xf numFmtId="0" fontId="29" fillId="25" borderId="7" xfId="0" applyFont="1" applyFill="1" applyBorder="1" applyAlignment="1">
      <alignment horizontal="center"/>
    </xf>
    <xf numFmtId="49" fontId="24" fillId="25" borderId="7" xfId="38" applyNumberFormat="1" applyFont="1" applyFill="1" applyBorder="1" applyAlignment="1">
      <alignment horizontal="center"/>
    </xf>
    <xf numFmtId="0" fontId="24" fillId="25" borderId="7" xfId="1" applyFont="1" applyFill="1" applyBorder="1" applyAlignment="1">
      <alignment horizontal="center"/>
    </xf>
    <xf numFmtId="0" fontId="25" fillId="25" borderId="7" xfId="0" applyFont="1" applyFill="1" applyBorder="1"/>
    <xf numFmtId="0" fontId="25" fillId="25" borderId="17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0" fillId="25" borderId="7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 wrapText="1"/>
    </xf>
    <xf numFmtId="0" fontId="0" fillId="25" borderId="3" xfId="0" applyFill="1" applyBorder="1" applyAlignment="1">
      <alignment horizontal="left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 vertical="center" wrapText="1"/>
    </xf>
    <xf numFmtId="0" fontId="0" fillId="25" borderId="6" xfId="0" applyFill="1" applyBorder="1" applyAlignment="1">
      <alignment horizontal="center" vertical="center" wrapText="1"/>
    </xf>
    <xf numFmtId="0" fontId="0" fillId="25" borderId="5" xfId="0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49" fontId="25" fillId="0" borderId="7" xfId="0" applyNumberFormat="1" applyFont="1" applyBorder="1" applyAlignment="1"/>
    <xf numFmtId="0" fontId="25" fillId="0" borderId="7" xfId="0" applyFont="1" applyBorder="1" applyAlignment="1">
      <alignment horizontal="center" vertical="center"/>
    </xf>
    <xf numFmtId="49" fontId="35" fillId="0" borderId="0" xfId="38" applyNumberFormat="1" applyFont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7" xfId="0" applyFont="1" applyBorder="1"/>
    <xf numFmtId="0" fontId="29" fillId="0" borderId="7" xfId="0" applyFont="1" applyBorder="1" applyAlignment="1">
      <alignment horizontal="left"/>
    </xf>
    <xf numFmtId="0" fontId="29" fillId="0" borderId="7" xfId="0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25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49" fontId="28" fillId="0" borderId="0" xfId="42" applyNumberFormat="1" applyFont="1" applyFill="1" applyBorder="1" applyAlignment="1">
      <alignment horizontal="center"/>
    </xf>
    <xf numFmtId="0" fontId="29" fillId="0" borderId="0" xfId="0" applyFont="1" applyBorder="1"/>
    <xf numFmtId="0" fontId="24" fillId="0" borderId="0" xfId="1" applyFont="1" applyBorder="1"/>
    <xf numFmtId="49" fontId="24" fillId="0" borderId="0" xfId="38" applyNumberFormat="1" applyFont="1" applyBorder="1"/>
    <xf numFmtId="49" fontId="24" fillId="0" borderId="0" xfId="38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</cellXfs>
  <cellStyles count="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Įprastas 2" xfId="1"/>
    <cellStyle name="Įprastas 3" xfId="52"/>
    <cellStyle name="Linked Cell" xfId="36"/>
    <cellStyle name="Neutral" xfId="37"/>
    <cellStyle name="Normal" xfId="0" builtinId="0"/>
    <cellStyle name="Normal 10" xfId="50"/>
    <cellStyle name="Normal 2" xfId="38"/>
    <cellStyle name="Normal 2 2" xfId="39"/>
    <cellStyle name="Normal 2 2 2" xfId="51"/>
    <cellStyle name="Normal 2_06-22-23 LJcP" xfId="40"/>
    <cellStyle name="Normal 3" xfId="41"/>
    <cellStyle name="Normal_05-19-20 VVP VJcZ" xfId="42"/>
    <cellStyle name="Note" xfId="43"/>
    <cellStyle name="Output" xfId="44"/>
    <cellStyle name="Paprastas 2" xfId="45"/>
    <cellStyle name="Title" xfId="46"/>
    <cellStyle name="Total" xfId="47"/>
    <cellStyle name="Warning Text" xfId="48"/>
    <cellStyle name="Обычный_Лист1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>
      <selection activeCell="V17" sqref="V17"/>
    </sheetView>
  </sheetViews>
  <sheetFormatPr defaultRowHeight="15" x14ac:dyDescent="0.25"/>
  <cols>
    <col min="1" max="1" width="3.28515625" customWidth="1"/>
    <col min="2" max="2" width="18" customWidth="1"/>
    <col min="3" max="3" width="12.140625" customWidth="1"/>
    <col min="4" max="4" width="6" customWidth="1"/>
    <col min="5" max="5" width="9.28515625" customWidth="1"/>
    <col min="6" max="6" width="6" customWidth="1"/>
    <col min="7" max="7" width="10.7109375" customWidth="1"/>
    <col min="8" max="8" width="6" customWidth="1"/>
    <col min="9" max="9" width="8.140625" customWidth="1"/>
    <col min="10" max="10" width="6" customWidth="1"/>
    <col min="11" max="11" width="9.28515625" customWidth="1"/>
    <col min="12" max="12" width="6" customWidth="1"/>
    <col min="13" max="13" width="9.28515625" customWidth="1"/>
    <col min="14" max="14" width="6" customWidth="1"/>
    <col min="15" max="15" width="12" customWidth="1"/>
    <col min="16" max="16" width="6" customWidth="1"/>
    <col min="17" max="17" width="9.7109375" customWidth="1"/>
    <col min="18" max="18" width="6" customWidth="1"/>
  </cols>
  <sheetData>
    <row r="1" spans="1:34" ht="0.75" customHeight="1" x14ac:dyDescent="0.25"/>
    <row r="2" spans="1:34" x14ac:dyDescent="0.25">
      <c r="D2" t="s">
        <v>96</v>
      </c>
    </row>
    <row r="3" spans="1:34" x14ac:dyDescent="0.25">
      <c r="A3" s="7"/>
      <c r="B3" s="7"/>
      <c r="C3" s="7"/>
      <c r="D3" s="7"/>
      <c r="E3" s="7"/>
      <c r="F3" s="7" t="s">
        <v>656</v>
      </c>
      <c r="G3" s="21"/>
      <c r="H3" s="7"/>
      <c r="I3" s="21"/>
      <c r="J3" s="7"/>
      <c r="K3" s="7"/>
      <c r="L3" s="7"/>
      <c r="M3" s="7"/>
      <c r="N3" s="7"/>
      <c r="O3" s="7"/>
      <c r="P3" s="7"/>
      <c r="Q3" s="7"/>
      <c r="R3" s="7"/>
    </row>
    <row r="4" spans="1:34" ht="15.75" thickBot="1" x14ac:dyDescent="0.3">
      <c r="A4" s="7"/>
      <c r="B4" s="11" t="s">
        <v>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34" ht="27" customHeight="1" thickTop="1" thickBot="1" x14ac:dyDescent="0.3">
      <c r="A5" s="151"/>
      <c r="B5" s="152" t="s">
        <v>8</v>
      </c>
      <c r="C5" s="153" t="s">
        <v>90</v>
      </c>
      <c r="D5" s="154" t="s">
        <v>0</v>
      </c>
      <c r="E5" s="151" t="s">
        <v>1</v>
      </c>
      <c r="F5" s="154" t="s">
        <v>0</v>
      </c>
      <c r="G5" s="151" t="s">
        <v>2</v>
      </c>
      <c r="H5" s="154" t="s">
        <v>0</v>
      </c>
      <c r="I5" s="151" t="s">
        <v>3</v>
      </c>
      <c r="J5" s="154" t="s">
        <v>0</v>
      </c>
      <c r="K5" s="151" t="s">
        <v>4</v>
      </c>
      <c r="L5" s="154" t="s">
        <v>0</v>
      </c>
      <c r="M5" s="151" t="s">
        <v>74</v>
      </c>
      <c r="N5" s="154" t="s">
        <v>0</v>
      </c>
      <c r="O5" s="151" t="s">
        <v>73</v>
      </c>
      <c r="P5" s="154" t="s">
        <v>5</v>
      </c>
      <c r="Q5" s="156" t="s">
        <v>6</v>
      </c>
      <c r="R5" s="8"/>
    </row>
    <row r="6" spans="1:34" ht="27" customHeight="1" thickTop="1" thickBot="1" x14ac:dyDescent="0.3">
      <c r="A6" s="1">
        <v>1</v>
      </c>
      <c r="B6" s="36" t="s">
        <v>75</v>
      </c>
      <c r="C6" s="14" t="s">
        <v>172</v>
      </c>
      <c r="D6" s="6">
        <f>27+25+23</f>
        <v>75</v>
      </c>
      <c r="E6" s="5" t="s">
        <v>224</v>
      </c>
      <c r="F6" s="6">
        <v>30</v>
      </c>
      <c r="G6" s="5" t="s">
        <v>256</v>
      </c>
      <c r="H6" s="6">
        <v>30</v>
      </c>
      <c r="I6" s="5"/>
      <c r="J6" s="6"/>
      <c r="K6" s="5" t="s">
        <v>312</v>
      </c>
      <c r="L6" s="6">
        <v>23</v>
      </c>
      <c r="M6" s="5"/>
      <c r="N6" s="6"/>
      <c r="O6" s="5" t="s">
        <v>348</v>
      </c>
      <c r="P6" s="6">
        <v>54</v>
      </c>
      <c r="Q6" s="15">
        <f t="shared" ref="Q6:Q21" si="0">SUM(D6,F6,H6,J6,L6,N6,P6)</f>
        <v>212</v>
      </c>
      <c r="R6" s="9"/>
    </row>
    <row r="7" spans="1:34" ht="27" customHeight="1" thickTop="1" thickBot="1" x14ac:dyDescent="0.3">
      <c r="A7" s="5">
        <v>2</v>
      </c>
      <c r="B7" s="36" t="s">
        <v>84</v>
      </c>
      <c r="C7" s="3" t="s">
        <v>171</v>
      </c>
      <c r="D7" s="4">
        <f>30+22+17</f>
        <v>69</v>
      </c>
      <c r="E7" s="3" t="s">
        <v>225</v>
      </c>
      <c r="F7" s="4">
        <f>27+22+20</f>
        <v>69</v>
      </c>
      <c r="G7" s="3"/>
      <c r="H7" s="4"/>
      <c r="I7" s="3"/>
      <c r="J7" s="4"/>
      <c r="K7" s="3"/>
      <c r="L7" s="4"/>
      <c r="M7" s="3" t="s">
        <v>414</v>
      </c>
      <c r="N7" s="4"/>
      <c r="O7" s="3" t="s">
        <v>347</v>
      </c>
      <c r="P7" s="4">
        <v>60</v>
      </c>
      <c r="Q7" s="38">
        <f t="shared" si="0"/>
        <v>198</v>
      </c>
      <c r="R7" s="10"/>
    </row>
    <row r="8" spans="1:34" ht="27" customHeight="1" thickTop="1" thickBot="1" x14ac:dyDescent="0.3">
      <c r="A8" s="5">
        <v>3</v>
      </c>
      <c r="B8" s="36" t="s">
        <v>85</v>
      </c>
      <c r="C8" s="24"/>
      <c r="D8" s="6"/>
      <c r="E8" s="5" t="s">
        <v>227</v>
      </c>
      <c r="F8" s="6">
        <f>23+13</f>
        <v>36</v>
      </c>
      <c r="G8" s="5"/>
      <c r="H8" s="6"/>
      <c r="I8" s="5" t="s">
        <v>297</v>
      </c>
      <c r="J8" s="6">
        <f>23+21</f>
        <v>44</v>
      </c>
      <c r="K8" s="5"/>
      <c r="L8" s="6"/>
      <c r="M8" s="5" t="s">
        <v>310</v>
      </c>
      <c r="N8" s="6">
        <f>30+27</f>
        <v>57</v>
      </c>
      <c r="O8" s="5" t="s">
        <v>350</v>
      </c>
      <c r="P8" s="6">
        <v>46</v>
      </c>
      <c r="Q8" s="15">
        <f t="shared" si="0"/>
        <v>183</v>
      </c>
      <c r="R8" s="9"/>
    </row>
    <row r="9" spans="1:34" ht="27" customHeight="1" thickTop="1" thickBot="1" x14ac:dyDescent="0.3">
      <c r="A9" s="5">
        <v>4</v>
      </c>
      <c r="B9" s="36" t="s">
        <v>89</v>
      </c>
      <c r="C9" s="5" t="s">
        <v>173</v>
      </c>
      <c r="D9" s="6">
        <f>21+20</f>
        <v>41</v>
      </c>
      <c r="E9" s="5" t="s">
        <v>176</v>
      </c>
      <c r="F9" s="6"/>
      <c r="G9" s="5" t="s">
        <v>258</v>
      </c>
      <c r="H9" s="6">
        <f>25+23</f>
        <v>48</v>
      </c>
      <c r="I9" s="5"/>
      <c r="J9" s="6"/>
      <c r="K9" s="5" t="s">
        <v>314</v>
      </c>
      <c r="L9" s="6">
        <v>21</v>
      </c>
      <c r="M9" s="5" t="s">
        <v>408</v>
      </c>
      <c r="N9" s="6">
        <v>23</v>
      </c>
      <c r="O9" s="5" t="s">
        <v>353</v>
      </c>
      <c r="P9" s="6">
        <v>40</v>
      </c>
      <c r="Q9" s="15">
        <f t="shared" si="0"/>
        <v>173</v>
      </c>
      <c r="R9" s="9"/>
      <c r="S9" s="2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4" ht="27" customHeight="1" thickTop="1" thickBot="1" x14ac:dyDescent="0.3">
      <c r="A10" s="1">
        <v>5</v>
      </c>
      <c r="B10" s="36" t="s">
        <v>80</v>
      </c>
      <c r="C10" s="182" t="s">
        <v>177</v>
      </c>
      <c r="D10" s="6">
        <v>13</v>
      </c>
      <c r="E10" s="5"/>
      <c r="F10" s="6"/>
      <c r="G10" s="5"/>
      <c r="H10" s="6"/>
      <c r="I10" s="5" t="s">
        <v>296</v>
      </c>
      <c r="J10" s="6">
        <f>25+16</f>
        <v>41</v>
      </c>
      <c r="K10" s="5"/>
      <c r="L10" s="6"/>
      <c r="M10" s="5" t="s">
        <v>657</v>
      </c>
      <c r="N10" s="6">
        <f>25+20+9.5</f>
        <v>54.5</v>
      </c>
      <c r="O10" s="5" t="s">
        <v>352</v>
      </c>
      <c r="P10" s="6">
        <v>42</v>
      </c>
      <c r="Q10" s="183">
        <f t="shared" si="0"/>
        <v>150.5</v>
      </c>
      <c r="R10" s="9"/>
    </row>
    <row r="11" spans="1:34" ht="27" customHeight="1" thickTop="1" thickBot="1" x14ac:dyDescent="0.3">
      <c r="A11" s="5">
        <v>6</v>
      </c>
      <c r="B11" s="36" t="s">
        <v>144</v>
      </c>
      <c r="C11" s="5" t="s">
        <v>176</v>
      </c>
      <c r="D11" s="6">
        <v>14</v>
      </c>
      <c r="E11" s="5" t="s">
        <v>228</v>
      </c>
      <c r="F11" s="6">
        <f>21</f>
        <v>21</v>
      </c>
      <c r="G11" s="5"/>
      <c r="H11" s="6"/>
      <c r="I11" s="5" t="s">
        <v>177</v>
      </c>
      <c r="J11" s="6">
        <v>13</v>
      </c>
      <c r="K11" s="5" t="s">
        <v>313</v>
      </c>
      <c r="L11" s="6">
        <v>22</v>
      </c>
      <c r="M11" s="5" t="s">
        <v>409</v>
      </c>
      <c r="N11" s="6">
        <f>22+19</f>
        <v>41</v>
      </c>
      <c r="O11" s="5" t="s">
        <v>354</v>
      </c>
      <c r="P11" s="6">
        <v>38</v>
      </c>
      <c r="Q11" s="15">
        <f t="shared" si="0"/>
        <v>149</v>
      </c>
      <c r="R11" s="9"/>
    </row>
    <row r="12" spans="1:34" ht="27" customHeight="1" thickTop="1" thickBot="1" x14ac:dyDescent="0.3">
      <c r="A12" s="5">
        <v>7</v>
      </c>
      <c r="B12" s="36" t="s">
        <v>79</v>
      </c>
      <c r="C12" s="5"/>
      <c r="D12" s="6"/>
      <c r="E12" s="5" t="s">
        <v>231</v>
      </c>
      <c r="F12" s="6"/>
      <c r="G12" s="5" t="s">
        <v>261</v>
      </c>
      <c r="H12" s="6">
        <v>17</v>
      </c>
      <c r="I12" s="5" t="s">
        <v>257</v>
      </c>
      <c r="J12" s="6">
        <f>27+20</f>
        <v>47</v>
      </c>
      <c r="K12" s="5" t="s">
        <v>174</v>
      </c>
      <c r="L12" s="6">
        <v>19</v>
      </c>
      <c r="M12" s="5" t="s">
        <v>412</v>
      </c>
      <c r="N12" s="6">
        <f>16+15</f>
        <v>31</v>
      </c>
      <c r="O12" s="5" t="s">
        <v>356</v>
      </c>
      <c r="P12" s="6">
        <v>34</v>
      </c>
      <c r="Q12" s="15">
        <f t="shared" si="0"/>
        <v>148</v>
      </c>
      <c r="R12" s="9"/>
    </row>
    <row r="13" spans="1:34" ht="27" customHeight="1" thickTop="1" thickBot="1" x14ac:dyDescent="0.3">
      <c r="A13" s="5">
        <v>8</v>
      </c>
      <c r="B13" s="36" t="s">
        <v>81</v>
      </c>
      <c r="C13" s="5" t="s">
        <v>183</v>
      </c>
      <c r="D13" s="6">
        <v>15</v>
      </c>
      <c r="E13" s="5" t="s">
        <v>226</v>
      </c>
      <c r="F13" s="6">
        <v>25</v>
      </c>
      <c r="G13" s="5"/>
      <c r="H13" s="6"/>
      <c r="I13" s="5" t="s">
        <v>295</v>
      </c>
      <c r="J13" s="6">
        <f>30+17</f>
        <v>47</v>
      </c>
      <c r="K13" s="5"/>
      <c r="L13" s="6"/>
      <c r="M13" s="5" t="s">
        <v>415</v>
      </c>
      <c r="N13" s="6">
        <v>6</v>
      </c>
      <c r="O13" s="5" t="s">
        <v>349</v>
      </c>
      <c r="P13" s="6">
        <v>50</v>
      </c>
      <c r="Q13" s="15">
        <f t="shared" si="0"/>
        <v>143</v>
      </c>
      <c r="R13" s="9"/>
    </row>
    <row r="14" spans="1:34" ht="27" customHeight="1" thickTop="1" thickBot="1" x14ac:dyDescent="0.3">
      <c r="A14" s="1">
        <v>9</v>
      </c>
      <c r="B14" s="36" t="s">
        <v>87</v>
      </c>
      <c r="C14" s="3" t="s">
        <v>174</v>
      </c>
      <c r="D14" s="4">
        <v>19</v>
      </c>
      <c r="E14" s="3" t="s">
        <v>180</v>
      </c>
      <c r="F14" s="4"/>
      <c r="G14" s="3" t="s">
        <v>259</v>
      </c>
      <c r="H14" s="4">
        <f>22+21+19</f>
        <v>62</v>
      </c>
      <c r="I14" s="3" t="s">
        <v>658</v>
      </c>
      <c r="J14" s="4">
        <f>14+11</f>
        <v>25</v>
      </c>
      <c r="K14" s="3"/>
      <c r="L14" s="4"/>
      <c r="M14" s="3"/>
      <c r="N14" s="4"/>
      <c r="O14" s="3" t="s">
        <v>355</v>
      </c>
      <c r="P14" s="4">
        <v>36</v>
      </c>
      <c r="Q14" s="38">
        <f t="shared" si="0"/>
        <v>142</v>
      </c>
      <c r="R14" s="9"/>
    </row>
    <row r="15" spans="1:34" ht="27" customHeight="1" thickTop="1" thickBot="1" x14ac:dyDescent="0.3">
      <c r="A15" s="5">
        <v>10</v>
      </c>
      <c r="B15" s="36" t="s">
        <v>93</v>
      </c>
      <c r="C15" s="5" t="s">
        <v>181</v>
      </c>
      <c r="D15" s="6">
        <v>8</v>
      </c>
      <c r="E15" s="5" t="s">
        <v>229</v>
      </c>
      <c r="F15" s="6">
        <v>12</v>
      </c>
      <c r="G15" s="5" t="s">
        <v>257</v>
      </c>
      <c r="H15" s="6">
        <f>27+20</f>
        <v>47</v>
      </c>
      <c r="I15" s="5" t="s">
        <v>174</v>
      </c>
      <c r="J15" s="6">
        <v>19</v>
      </c>
      <c r="K15" s="5"/>
      <c r="L15" s="6"/>
      <c r="M15" s="5" t="s">
        <v>176</v>
      </c>
      <c r="N15" s="6">
        <v>14</v>
      </c>
      <c r="O15" s="5" t="s">
        <v>357</v>
      </c>
      <c r="P15" s="6">
        <v>32</v>
      </c>
      <c r="Q15" s="15">
        <f t="shared" si="0"/>
        <v>132</v>
      </c>
      <c r="R15" s="9"/>
    </row>
    <row r="16" spans="1:34" ht="27" customHeight="1" thickTop="1" thickBot="1" x14ac:dyDescent="0.3">
      <c r="A16" s="5">
        <v>11</v>
      </c>
      <c r="B16" s="134" t="s">
        <v>82</v>
      </c>
      <c r="C16" s="14" t="s">
        <v>180</v>
      </c>
      <c r="D16" s="6">
        <f>10+9</f>
        <v>19</v>
      </c>
      <c r="E16" s="5" t="s">
        <v>174</v>
      </c>
      <c r="F16" s="6">
        <v>19</v>
      </c>
      <c r="G16" s="5"/>
      <c r="H16" s="6"/>
      <c r="I16" s="5"/>
      <c r="J16" s="6"/>
      <c r="K16" s="5" t="s">
        <v>311</v>
      </c>
      <c r="L16" s="6">
        <f>25+20</f>
        <v>45</v>
      </c>
      <c r="M16" s="5" t="s">
        <v>411</v>
      </c>
      <c r="N16" s="6">
        <v>18</v>
      </c>
      <c r="O16" s="5" t="s">
        <v>358</v>
      </c>
      <c r="P16" s="6">
        <v>30</v>
      </c>
      <c r="Q16" s="38">
        <f t="shared" si="0"/>
        <v>131</v>
      </c>
      <c r="R16" s="9"/>
    </row>
    <row r="17" spans="1:18" ht="27.75" customHeight="1" thickTop="1" thickBot="1" x14ac:dyDescent="0.3">
      <c r="A17" s="5">
        <v>12</v>
      </c>
      <c r="B17" s="36" t="s">
        <v>83</v>
      </c>
      <c r="C17" s="3"/>
      <c r="D17" s="4"/>
      <c r="E17" s="3"/>
      <c r="F17" s="4"/>
      <c r="G17" s="3"/>
      <c r="H17" s="4"/>
      <c r="I17" s="3"/>
      <c r="J17" s="4"/>
      <c r="K17" s="3" t="s">
        <v>310</v>
      </c>
      <c r="L17" s="4">
        <f>30+27</f>
        <v>57</v>
      </c>
      <c r="M17" s="3" t="s">
        <v>181</v>
      </c>
      <c r="N17" s="4">
        <v>8</v>
      </c>
      <c r="O17" s="3" t="s">
        <v>351</v>
      </c>
      <c r="P17" s="4">
        <v>44</v>
      </c>
      <c r="Q17" s="32">
        <f t="shared" si="0"/>
        <v>109</v>
      </c>
      <c r="R17" s="9"/>
    </row>
    <row r="18" spans="1:18" ht="27" customHeight="1" thickTop="1" thickBot="1" x14ac:dyDescent="0.3">
      <c r="A18" s="53">
        <v>13</v>
      </c>
      <c r="B18" s="36" t="s">
        <v>94</v>
      </c>
      <c r="C18" s="53" t="s">
        <v>182</v>
      </c>
      <c r="D18" s="59">
        <v>7</v>
      </c>
      <c r="E18" s="53"/>
      <c r="F18" s="59"/>
      <c r="G18" s="53" t="s">
        <v>260</v>
      </c>
      <c r="H18" s="59">
        <f>18+15</f>
        <v>33</v>
      </c>
      <c r="I18" s="53" t="s">
        <v>183</v>
      </c>
      <c r="J18" s="59">
        <v>15</v>
      </c>
      <c r="K18" s="53"/>
      <c r="L18" s="59"/>
      <c r="M18" s="56" t="s">
        <v>413</v>
      </c>
      <c r="N18" s="59">
        <f>13+11</f>
        <v>24</v>
      </c>
      <c r="O18" s="53" t="s">
        <v>359</v>
      </c>
      <c r="P18" s="59">
        <v>28</v>
      </c>
      <c r="Q18" s="130">
        <f t="shared" si="0"/>
        <v>107</v>
      </c>
      <c r="R18" s="24"/>
    </row>
    <row r="19" spans="1:18" ht="27" customHeight="1" thickTop="1" thickBot="1" x14ac:dyDescent="0.3">
      <c r="A19" s="1" t="s">
        <v>50</v>
      </c>
      <c r="B19" s="36" t="s">
        <v>88</v>
      </c>
      <c r="C19" s="3" t="s">
        <v>175</v>
      </c>
      <c r="D19" s="4">
        <f>18+16</f>
        <v>34</v>
      </c>
      <c r="E19" s="3" t="s">
        <v>175</v>
      </c>
      <c r="F19" s="4">
        <f>18+16</f>
        <v>34</v>
      </c>
      <c r="G19" s="3"/>
      <c r="H19" s="4"/>
      <c r="I19" s="3"/>
      <c r="J19" s="4"/>
      <c r="K19" s="3"/>
      <c r="L19" s="4"/>
      <c r="M19" s="3" t="s">
        <v>410</v>
      </c>
      <c r="N19" s="4">
        <f>21+12</f>
        <v>33</v>
      </c>
      <c r="O19" s="3"/>
      <c r="P19" s="4"/>
      <c r="Q19" s="32">
        <f t="shared" si="0"/>
        <v>101</v>
      </c>
      <c r="R19" s="24"/>
    </row>
    <row r="20" spans="1:18" ht="27" customHeight="1" thickTop="1" thickBot="1" x14ac:dyDescent="0.3">
      <c r="A20" s="5">
        <v>15</v>
      </c>
      <c r="B20" s="133" t="s">
        <v>86</v>
      </c>
      <c r="C20" s="3" t="s">
        <v>178</v>
      </c>
      <c r="D20" s="4">
        <f>12</f>
        <v>12</v>
      </c>
      <c r="E20" s="3" t="s">
        <v>183</v>
      </c>
      <c r="F20" s="4">
        <v>15</v>
      </c>
      <c r="G20" s="3"/>
      <c r="H20" s="4"/>
      <c r="I20" s="3" t="s">
        <v>298</v>
      </c>
      <c r="J20" s="4">
        <f>22+18+12</f>
        <v>52</v>
      </c>
      <c r="K20" s="3"/>
      <c r="L20" s="4"/>
      <c r="M20" s="3" t="s">
        <v>182</v>
      </c>
      <c r="N20" s="4">
        <v>7</v>
      </c>
      <c r="O20" s="3"/>
      <c r="P20" s="4"/>
      <c r="Q20" s="32">
        <f t="shared" si="0"/>
        <v>86</v>
      </c>
      <c r="R20" s="24"/>
    </row>
    <row r="21" spans="1:18" ht="27" customHeight="1" thickTop="1" thickBot="1" x14ac:dyDescent="0.3">
      <c r="A21" s="5">
        <v>16</v>
      </c>
      <c r="B21" s="36" t="s">
        <v>95</v>
      </c>
      <c r="C21" s="5" t="s">
        <v>179</v>
      </c>
      <c r="D21" s="6">
        <v>11</v>
      </c>
      <c r="E21" s="5" t="s">
        <v>230</v>
      </c>
      <c r="F21" s="6">
        <f>8+7+6</f>
        <v>21</v>
      </c>
      <c r="G21" s="5" t="s">
        <v>262</v>
      </c>
      <c r="H21" s="6">
        <v>16</v>
      </c>
      <c r="I21" s="5"/>
      <c r="J21" s="6"/>
      <c r="K21" s="5"/>
      <c r="L21" s="118"/>
      <c r="M21" s="5"/>
      <c r="N21" s="6"/>
      <c r="O21" s="5" t="s">
        <v>360</v>
      </c>
      <c r="P21" s="6">
        <v>26</v>
      </c>
      <c r="Q21" s="32">
        <f t="shared" si="0"/>
        <v>74</v>
      </c>
      <c r="R21" s="24"/>
    </row>
    <row r="22" spans="1:18" ht="27" customHeight="1" thickTop="1" x14ac:dyDescent="0.25">
      <c r="A22" s="24"/>
      <c r="B22" s="16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4"/>
    </row>
    <row r="23" spans="1:18" ht="27" customHeight="1" x14ac:dyDescent="0.25">
      <c r="A23" s="24"/>
      <c r="B23" s="16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"/>
      <c r="N23" s="24"/>
      <c r="O23" s="24"/>
      <c r="P23" s="24"/>
      <c r="Q23" s="169"/>
      <c r="R23" s="2"/>
    </row>
    <row r="24" spans="1:18" ht="27" customHeight="1" x14ac:dyDescent="0.25">
      <c r="A24" s="24"/>
      <c r="B24" s="168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69"/>
      <c r="R24" s="2"/>
    </row>
    <row r="25" spans="1:18" ht="27" customHeight="1" x14ac:dyDescent="0.25">
      <c r="A25" s="2"/>
      <c r="B25" s="168"/>
      <c r="C25" s="24"/>
      <c r="D25" s="24"/>
      <c r="E25" s="24"/>
      <c r="F25" s="24"/>
      <c r="G25" s="24"/>
      <c r="H25" s="24"/>
      <c r="I25" s="24"/>
      <c r="J25" s="24"/>
      <c r="K25" s="24"/>
      <c r="L25" s="170"/>
      <c r="M25" s="24"/>
      <c r="N25" s="24"/>
      <c r="O25" s="24"/>
      <c r="P25" s="24"/>
      <c r="Q25" s="169"/>
      <c r="R25" s="7"/>
    </row>
    <row r="26" spans="1:18" ht="27" customHeight="1" x14ac:dyDescent="0.25">
      <c r="A26" s="24"/>
      <c r="B26" s="168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69"/>
    </row>
    <row r="27" spans="1:18" ht="27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autoFilter ref="B5:Q5">
    <sortState ref="B6:Q21">
      <sortCondition descending="1" ref="Q5"/>
    </sortState>
  </autoFilter>
  <pageMargins left="0.23622047244094491" right="0.23622047244094491" top="0.35433070866141736" bottom="0.35433070866141736" header="0.31496062992125984" footer="0.31496062992125984"/>
  <pageSetup paperSize="9" scale="95" orientation="landscape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zoomScale="110" zoomScaleNormal="110" workbookViewId="0">
      <selection activeCell="A9" sqref="A9:XFD9"/>
    </sheetView>
  </sheetViews>
  <sheetFormatPr defaultRowHeight="15" x14ac:dyDescent="0.25"/>
  <cols>
    <col min="1" max="1" width="7" customWidth="1"/>
    <col min="2" max="2" width="22" customWidth="1"/>
    <col min="3" max="3" width="10.42578125" hidden="1" customWidth="1"/>
    <col min="4" max="4" width="18.140625" style="13" customWidth="1"/>
    <col min="5" max="5" width="9.85546875" bestFit="1" customWidth="1"/>
  </cols>
  <sheetData>
    <row r="2" spans="1:6" ht="15.75" x14ac:dyDescent="0.25">
      <c r="A2" s="51"/>
      <c r="B2" s="50" t="s">
        <v>36</v>
      </c>
      <c r="C2" s="51"/>
      <c r="D2" s="121"/>
      <c r="E2" s="51"/>
      <c r="F2" s="51"/>
    </row>
    <row r="3" spans="1:6" ht="15.75" x14ac:dyDescent="0.25">
      <c r="A3" s="51"/>
      <c r="B3" s="51"/>
      <c r="C3" s="51"/>
      <c r="D3" s="121"/>
      <c r="E3" s="51"/>
      <c r="F3" s="51"/>
    </row>
    <row r="4" spans="1:6" ht="15.75" x14ac:dyDescent="0.25">
      <c r="A4" s="140" t="s">
        <v>16</v>
      </c>
      <c r="B4" s="140" t="s">
        <v>35</v>
      </c>
      <c r="C4" s="140" t="s">
        <v>14</v>
      </c>
      <c r="D4" s="140" t="s">
        <v>12</v>
      </c>
      <c r="E4" s="140" t="s">
        <v>13</v>
      </c>
      <c r="F4" s="140" t="s">
        <v>0</v>
      </c>
    </row>
    <row r="5" spans="1:6" ht="15.75" x14ac:dyDescent="0.25">
      <c r="A5" s="43">
        <v>1</v>
      </c>
      <c r="B5" s="43" t="s">
        <v>550</v>
      </c>
      <c r="C5" s="104"/>
      <c r="D5" s="44" t="s">
        <v>88</v>
      </c>
      <c r="E5" s="44" t="s">
        <v>551</v>
      </c>
      <c r="F5" s="44" t="s">
        <v>66</v>
      </c>
    </row>
    <row r="6" spans="1:6" ht="15.75" x14ac:dyDescent="0.25">
      <c r="A6" s="43">
        <v>2</v>
      </c>
      <c r="B6" s="43" t="s">
        <v>552</v>
      </c>
      <c r="C6" s="105"/>
      <c r="D6" s="44" t="s">
        <v>80</v>
      </c>
      <c r="E6" s="44" t="s">
        <v>553</v>
      </c>
      <c r="F6" s="44" t="s">
        <v>67</v>
      </c>
    </row>
    <row r="7" spans="1:6" ht="15.75" x14ac:dyDescent="0.25">
      <c r="A7" s="43">
        <v>3</v>
      </c>
      <c r="B7" s="43" t="s">
        <v>554</v>
      </c>
      <c r="C7" s="44"/>
      <c r="D7" s="44" t="s">
        <v>81</v>
      </c>
      <c r="E7" s="44" t="s">
        <v>555</v>
      </c>
      <c r="F7" s="44" t="s">
        <v>60</v>
      </c>
    </row>
    <row r="8" spans="1:6" ht="15.75" x14ac:dyDescent="0.25">
      <c r="A8" s="43">
        <v>4</v>
      </c>
      <c r="B8" s="43" t="s">
        <v>556</v>
      </c>
      <c r="C8" s="44"/>
      <c r="D8" s="44" t="s">
        <v>93</v>
      </c>
      <c r="E8" s="44" t="s">
        <v>557</v>
      </c>
      <c r="F8" s="44" t="s">
        <v>63</v>
      </c>
    </row>
    <row r="9" spans="1:6" ht="15.75" x14ac:dyDescent="0.25">
      <c r="A9" s="43">
        <v>5</v>
      </c>
      <c r="B9" s="43" t="s">
        <v>558</v>
      </c>
      <c r="C9" s="44"/>
      <c r="D9" s="44" t="s">
        <v>81</v>
      </c>
      <c r="E9" s="44" t="s">
        <v>559</v>
      </c>
      <c r="F9" s="44" t="s">
        <v>64</v>
      </c>
    </row>
    <row r="10" spans="1:6" ht="15.75" x14ac:dyDescent="0.25">
      <c r="A10" s="43">
        <v>6</v>
      </c>
      <c r="B10" s="43" t="s">
        <v>560</v>
      </c>
      <c r="C10" s="44"/>
      <c r="D10" s="44" t="s">
        <v>83</v>
      </c>
      <c r="E10" s="44" t="s">
        <v>561</v>
      </c>
      <c r="F10" s="44" t="s">
        <v>61</v>
      </c>
    </row>
    <row r="11" spans="1:6" ht="15.75" x14ac:dyDescent="0.25">
      <c r="A11" s="43">
        <v>7</v>
      </c>
      <c r="B11" s="43" t="s">
        <v>562</v>
      </c>
      <c r="C11" s="44"/>
      <c r="D11" s="44" t="s">
        <v>83</v>
      </c>
      <c r="E11" s="44" t="s">
        <v>563</v>
      </c>
      <c r="F11" s="44" t="s">
        <v>62</v>
      </c>
    </row>
    <row r="12" spans="1:6" ht="15.75" x14ac:dyDescent="0.25">
      <c r="A12" s="43">
        <v>8</v>
      </c>
      <c r="B12" s="43" t="s">
        <v>564</v>
      </c>
      <c r="C12" s="44"/>
      <c r="D12" s="44" t="s">
        <v>86</v>
      </c>
      <c r="E12" s="44" t="s">
        <v>565</v>
      </c>
      <c r="F12" s="44" t="s">
        <v>58</v>
      </c>
    </row>
    <row r="13" spans="1:6" ht="15.75" x14ac:dyDescent="0.25">
      <c r="A13" s="43">
        <v>9</v>
      </c>
      <c r="B13" s="43" t="s">
        <v>566</v>
      </c>
      <c r="C13" s="44"/>
      <c r="D13" s="44" t="s">
        <v>87</v>
      </c>
      <c r="E13" s="44" t="s">
        <v>567</v>
      </c>
      <c r="F13" s="44" t="s">
        <v>57</v>
      </c>
    </row>
    <row r="14" spans="1:6" ht="15.75" x14ac:dyDescent="0.25">
      <c r="A14" s="43">
        <v>10</v>
      </c>
      <c r="B14" s="43" t="s">
        <v>568</v>
      </c>
      <c r="C14" s="44"/>
      <c r="D14" s="44" t="s">
        <v>87</v>
      </c>
      <c r="E14" s="44" t="s">
        <v>569</v>
      </c>
      <c r="F14" s="44" t="s">
        <v>56</v>
      </c>
    </row>
    <row r="15" spans="1:6" ht="15.75" x14ac:dyDescent="0.25">
      <c r="A15" s="92">
        <v>11</v>
      </c>
      <c r="B15" s="43" t="s">
        <v>570</v>
      </c>
      <c r="C15" s="43"/>
      <c r="D15" s="43" t="s">
        <v>81</v>
      </c>
      <c r="E15" s="44" t="s">
        <v>571</v>
      </c>
      <c r="F15" s="43">
        <v>16</v>
      </c>
    </row>
    <row r="16" spans="1:6" ht="15.75" x14ac:dyDescent="0.25">
      <c r="A16" s="43">
        <v>12</v>
      </c>
      <c r="B16" s="43" t="s">
        <v>574</v>
      </c>
      <c r="C16" s="44"/>
      <c r="D16" s="44" t="s">
        <v>87</v>
      </c>
      <c r="E16" s="44" t="s">
        <v>575</v>
      </c>
      <c r="F16" s="44" t="s">
        <v>54</v>
      </c>
    </row>
    <row r="17" spans="1:7" ht="15.75" x14ac:dyDescent="0.25">
      <c r="A17" s="43">
        <v>13</v>
      </c>
      <c r="B17" s="44" t="s">
        <v>572</v>
      </c>
      <c r="C17" s="44"/>
      <c r="D17" s="44" t="s">
        <v>86</v>
      </c>
      <c r="E17" s="44" t="s">
        <v>573</v>
      </c>
      <c r="F17" s="44" t="s">
        <v>50</v>
      </c>
    </row>
    <row r="18" spans="1:7" x14ac:dyDescent="0.25">
      <c r="D18"/>
    </row>
    <row r="20" spans="1:7" x14ac:dyDescent="0.25">
      <c r="D20"/>
    </row>
    <row r="21" spans="1:7" x14ac:dyDescent="0.25">
      <c r="D21"/>
    </row>
    <row r="22" spans="1:7" x14ac:dyDescent="0.25">
      <c r="D22"/>
    </row>
    <row r="23" spans="1:7" x14ac:dyDescent="0.25">
      <c r="A23" s="73"/>
      <c r="B23" s="90"/>
      <c r="C23" s="90"/>
      <c r="D23" s="90"/>
      <c r="E23" s="90"/>
      <c r="F23" s="7"/>
    </row>
    <row r="24" spans="1:7" x14ac:dyDescent="0.25">
      <c r="A24" s="73"/>
      <c r="B24" s="90"/>
      <c r="C24" s="90"/>
      <c r="D24" s="90"/>
      <c r="E24" s="90"/>
      <c r="F24" s="7"/>
    </row>
    <row r="25" spans="1:7" x14ac:dyDescent="0.25">
      <c r="A25" s="73"/>
      <c r="B25" s="90"/>
      <c r="C25" s="90"/>
      <c r="D25" s="90"/>
      <c r="E25" s="90"/>
      <c r="F25" s="90"/>
      <c r="G25" s="7"/>
    </row>
    <row r="26" spans="1:7" x14ac:dyDescent="0.25">
      <c r="A26" s="73"/>
      <c r="B26" s="90"/>
      <c r="C26" s="90"/>
      <c r="D26" s="90"/>
      <c r="E26" s="90"/>
      <c r="F26" s="90"/>
    </row>
    <row r="27" spans="1:7" x14ac:dyDescent="0.25">
      <c r="A27" s="29"/>
      <c r="B27" s="22"/>
      <c r="C27" s="22"/>
      <c r="D27" s="22"/>
      <c r="E27" s="22"/>
      <c r="F27" s="90"/>
    </row>
    <row r="28" spans="1:7" x14ac:dyDescent="0.25">
      <c r="A28" s="29"/>
      <c r="B28" s="22"/>
      <c r="C28" s="22"/>
      <c r="D28" s="22"/>
      <c r="E28" s="22"/>
      <c r="F28" s="90"/>
    </row>
    <row r="29" spans="1:7" x14ac:dyDescent="0.25">
      <c r="A29" s="29"/>
      <c r="B29" s="22"/>
      <c r="C29" s="22"/>
      <c r="D29" s="22"/>
      <c r="E29" s="22"/>
      <c r="F29" s="90"/>
    </row>
    <row r="30" spans="1:7" x14ac:dyDescent="0.25">
      <c r="A30" s="29"/>
      <c r="B30" s="22"/>
      <c r="C30" s="22"/>
      <c r="D30" s="22"/>
      <c r="E30" s="22"/>
      <c r="F30" s="90"/>
    </row>
    <row r="31" spans="1:7" x14ac:dyDescent="0.25">
      <c r="A31" s="29"/>
      <c r="B31" s="22"/>
      <c r="C31" s="22"/>
      <c r="D31" s="22"/>
      <c r="E31" s="22"/>
      <c r="F31" s="90"/>
    </row>
    <row r="32" spans="1:7" x14ac:dyDescent="0.25">
      <c r="A32" s="29"/>
      <c r="B32" s="22"/>
      <c r="C32" s="22"/>
      <c r="D32" s="22"/>
      <c r="E32" s="22"/>
      <c r="F32" s="22"/>
    </row>
    <row r="33" spans="1:6" x14ac:dyDescent="0.25">
      <c r="A33" s="29"/>
      <c r="B33" s="22"/>
      <c r="C33" s="22"/>
      <c r="D33" s="22"/>
      <c r="E33" s="22"/>
      <c r="F33" s="22"/>
    </row>
    <row r="34" spans="1:6" x14ac:dyDescent="0.25">
      <c r="A34" s="29"/>
      <c r="B34" s="22"/>
      <c r="C34" s="22"/>
      <c r="D34" s="22"/>
      <c r="E34" s="22"/>
      <c r="F34" s="22"/>
    </row>
    <row r="35" spans="1:6" x14ac:dyDescent="0.25">
      <c r="F35" s="22"/>
    </row>
    <row r="36" spans="1:6" x14ac:dyDescent="0.25">
      <c r="F36" s="22"/>
    </row>
    <row r="37" spans="1:6" x14ac:dyDescent="0.25">
      <c r="F37" s="22"/>
    </row>
    <row r="38" spans="1:6" x14ac:dyDescent="0.25">
      <c r="F38" s="22"/>
    </row>
    <row r="39" spans="1:6" x14ac:dyDescent="0.25">
      <c r="F39" s="22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34"/>
  <sheetViews>
    <sheetView workbookViewId="0">
      <selection activeCell="AE19" sqref="AE19"/>
    </sheetView>
  </sheetViews>
  <sheetFormatPr defaultRowHeight="15" x14ac:dyDescent="0.25"/>
  <cols>
    <col min="1" max="1" width="7" customWidth="1"/>
    <col min="2" max="2" width="23.28515625" style="13" customWidth="1"/>
    <col min="3" max="3" width="0.140625" customWidth="1"/>
    <col min="4" max="4" width="23.85546875" style="13" customWidth="1"/>
    <col min="5" max="5" width="0.140625" hidden="1" customWidth="1"/>
    <col min="6" max="6" width="9.140625" hidden="1" customWidth="1"/>
    <col min="7" max="7" width="0.140625" hidden="1" customWidth="1"/>
    <col min="8" max="8" width="9.140625" hidden="1" customWidth="1"/>
    <col min="9" max="9" width="0.140625" customWidth="1"/>
    <col min="10" max="10" width="5.7109375" hidden="1" customWidth="1"/>
    <col min="11" max="11" width="5.5703125" hidden="1" customWidth="1"/>
    <col min="12" max="12" width="0.140625" hidden="1" customWidth="1"/>
    <col min="13" max="14" width="9.140625" hidden="1" customWidth="1"/>
    <col min="15" max="22" width="5.7109375" hidden="1" customWidth="1"/>
    <col min="23" max="34" width="5.7109375" customWidth="1"/>
  </cols>
  <sheetData>
    <row r="2" spans="1:36" ht="15.75" x14ac:dyDescent="0.25">
      <c r="A2" s="106"/>
      <c r="B2" s="161" t="s">
        <v>22</v>
      </c>
      <c r="C2" s="108"/>
      <c r="D2" s="106"/>
      <c r="E2" s="109"/>
      <c r="F2" s="106"/>
      <c r="G2" s="110"/>
      <c r="H2" s="109"/>
      <c r="I2" s="109"/>
      <c r="J2" s="109"/>
      <c r="K2" s="109"/>
      <c r="L2" s="109"/>
      <c r="M2" s="109"/>
      <c r="N2" s="109"/>
      <c r="O2" s="106"/>
      <c r="P2" s="106"/>
      <c r="Q2" s="126"/>
    </row>
    <row r="3" spans="1:36" ht="15.75" x14ac:dyDescent="0.25">
      <c r="A3" s="106"/>
      <c r="B3" s="106"/>
      <c r="C3" s="108"/>
      <c r="D3" s="106"/>
      <c r="E3" s="109"/>
      <c r="F3" s="106"/>
      <c r="G3" s="110"/>
      <c r="H3" s="109"/>
      <c r="I3" s="109"/>
      <c r="J3" s="109"/>
      <c r="K3" s="109"/>
      <c r="L3" s="109"/>
      <c r="M3" s="109"/>
      <c r="N3" s="109"/>
      <c r="O3" s="106"/>
      <c r="P3" s="106"/>
      <c r="Q3" s="106"/>
    </row>
    <row r="4" spans="1:36" ht="15.75" x14ac:dyDescent="0.25">
      <c r="A4" s="144" t="s">
        <v>16</v>
      </c>
      <c r="B4" s="144" t="s">
        <v>17</v>
      </c>
      <c r="C4" s="145" t="s">
        <v>14</v>
      </c>
      <c r="D4" s="144" t="s">
        <v>12</v>
      </c>
      <c r="E4" s="144"/>
      <c r="F4" s="144" t="s">
        <v>23</v>
      </c>
      <c r="G4" s="144" t="s">
        <v>24</v>
      </c>
      <c r="H4" s="144" t="s">
        <v>25</v>
      </c>
      <c r="I4" s="144" t="s">
        <v>23</v>
      </c>
      <c r="J4" s="144" t="s">
        <v>24</v>
      </c>
      <c r="K4" s="144" t="s">
        <v>25</v>
      </c>
      <c r="L4" s="144" t="s">
        <v>29</v>
      </c>
      <c r="M4" s="144" t="s">
        <v>30</v>
      </c>
      <c r="N4" s="144" t="s">
        <v>31</v>
      </c>
      <c r="O4" s="146">
        <v>135</v>
      </c>
      <c r="P4" s="140">
        <v>140</v>
      </c>
      <c r="Q4" s="140">
        <v>145</v>
      </c>
      <c r="R4" s="140">
        <v>150</v>
      </c>
      <c r="S4" s="140">
        <v>153</v>
      </c>
      <c r="T4" s="140">
        <v>156</v>
      </c>
      <c r="U4" s="140">
        <v>159</v>
      </c>
      <c r="V4" s="140">
        <v>162</v>
      </c>
      <c r="W4" s="43">
        <v>120</v>
      </c>
      <c r="X4" s="43">
        <v>125</v>
      </c>
      <c r="Y4" s="43">
        <v>130</v>
      </c>
      <c r="Z4" s="43">
        <v>135</v>
      </c>
      <c r="AA4" s="43">
        <v>140</v>
      </c>
      <c r="AB4" s="43">
        <v>145</v>
      </c>
      <c r="AC4" s="43">
        <v>150</v>
      </c>
      <c r="AD4" s="43">
        <v>155</v>
      </c>
      <c r="AE4" s="92">
        <v>160</v>
      </c>
      <c r="AF4" s="92">
        <v>165</v>
      </c>
      <c r="AG4" s="92">
        <v>170</v>
      </c>
      <c r="AH4" s="92">
        <v>175</v>
      </c>
      <c r="AI4" s="144" t="s">
        <v>59</v>
      </c>
      <c r="AJ4" s="144" t="s">
        <v>0</v>
      </c>
    </row>
    <row r="5" spans="1:36" ht="15.75" x14ac:dyDescent="0.25">
      <c r="A5" s="41">
        <v>1</v>
      </c>
      <c r="B5" s="41" t="s">
        <v>299</v>
      </c>
      <c r="C5" s="39"/>
      <c r="D5" s="42" t="s">
        <v>83</v>
      </c>
      <c r="E5" s="42"/>
      <c r="F5" s="42"/>
      <c r="G5" s="39"/>
      <c r="H5" s="42"/>
      <c r="I5" s="122"/>
      <c r="J5" s="122"/>
      <c r="K5" s="122"/>
      <c r="L5" s="42"/>
      <c r="M5" s="42"/>
      <c r="N5" s="42"/>
      <c r="O5" s="123"/>
      <c r="P5" s="125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>
        <v>0</v>
      </c>
      <c r="AB5" s="123">
        <v>0</v>
      </c>
      <c r="AC5" s="123">
        <v>0</v>
      </c>
      <c r="AD5" s="123" t="s">
        <v>661</v>
      </c>
      <c r="AE5" s="184" t="s">
        <v>660</v>
      </c>
      <c r="AF5" s="184"/>
      <c r="AG5" s="184"/>
      <c r="AH5" s="184"/>
      <c r="AI5" s="42" t="s">
        <v>30</v>
      </c>
      <c r="AJ5" s="39" t="s">
        <v>66</v>
      </c>
    </row>
    <row r="6" spans="1:36" ht="15.75" x14ac:dyDescent="0.25">
      <c r="A6" s="41">
        <v>2</v>
      </c>
      <c r="B6" s="41" t="s">
        <v>300</v>
      </c>
      <c r="C6" s="42"/>
      <c r="D6" s="42" t="s">
        <v>83</v>
      </c>
      <c r="E6" s="42"/>
      <c r="F6" s="42"/>
      <c r="G6" s="39"/>
      <c r="H6" s="42"/>
      <c r="I6" s="122"/>
      <c r="J6" s="122"/>
      <c r="K6" s="122"/>
      <c r="L6" s="42"/>
      <c r="M6" s="42"/>
      <c r="N6" s="42"/>
      <c r="O6" s="123"/>
      <c r="P6" s="125"/>
      <c r="Q6" s="123"/>
      <c r="R6" s="102"/>
      <c r="S6" s="102"/>
      <c r="T6" s="123"/>
      <c r="U6" s="123"/>
      <c r="V6" s="123"/>
      <c r="W6" s="123"/>
      <c r="X6" s="123"/>
      <c r="Y6" s="123">
        <v>0</v>
      </c>
      <c r="Z6" s="123" t="s">
        <v>662</v>
      </c>
      <c r="AA6" s="123" t="s">
        <v>661</v>
      </c>
      <c r="AB6" s="123">
        <v>0</v>
      </c>
      <c r="AC6" s="123" t="s">
        <v>662</v>
      </c>
      <c r="AD6" s="123" t="s">
        <v>660</v>
      </c>
      <c r="AE6" s="184"/>
      <c r="AF6" s="184"/>
      <c r="AG6" s="184"/>
      <c r="AH6" s="184"/>
      <c r="AI6" s="42" t="s">
        <v>29</v>
      </c>
      <c r="AJ6" s="39" t="s">
        <v>67</v>
      </c>
    </row>
    <row r="7" spans="1:36" ht="15.75" x14ac:dyDescent="0.25">
      <c r="A7" s="41">
        <v>3</v>
      </c>
      <c r="B7" s="41" t="s">
        <v>301</v>
      </c>
      <c r="C7" s="42"/>
      <c r="D7" s="42" t="s">
        <v>153</v>
      </c>
      <c r="E7" s="42"/>
      <c r="F7" s="42"/>
      <c r="G7" s="39"/>
      <c r="H7" s="42"/>
      <c r="I7" s="122"/>
      <c r="J7" s="122"/>
      <c r="K7" s="122"/>
      <c r="L7" s="42"/>
      <c r="M7" s="42"/>
      <c r="N7" s="42"/>
      <c r="O7" s="123"/>
      <c r="P7" s="125"/>
      <c r="Q7" s="102"/>
      <c r="R7" s="102"/>
      <c r="S7" s="102"/>
      <c r="T7" s="123"/>
      <c r="U7" s="123"/>
      <c r="V7" s="123"/>
      <c r="W7" s="123"/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 t="s">
        <v>660</v>
      </c>
      <c r="AD7" s="123"/>
      <c r="AE7" s="184"/>
      <c r="AF7" s="184"/>
      <c r="AG7" s="184"/>
      <c r="AH7" s="184"/>
      <c r="AI7" s="42" t="s">
        <v>28</v>
      </c>
      <c r="AJ7" s="39" t="s">
        <v>60</v>
      </c>
    </row>
    <row r="8" spans="1:36" ht="15.75" x14ac:dyDescent="0.25">
      <c r="A8" s="42">
        <v>4</v>
      </c>
      <c r="B8" s="41" t="s">
        <v>105</v>
      </c>
      <c r="C8" s="42"/>
      <c r="D8" s="42" t="s">
        <v>98</v>
      </c>
      <c r="E8" s="42"/>
      <c r="F8" s="42"/>
      <c r="G8" s="39"/>
      <c r="H8" s="42"/>
      <c r="I8" s="122"/>
      <c r="J8" s="122"/>
      <c r="K8" s="122"/>
      <c r="L8" s="42"/>
      <c r="M8" s="42"/>
      <c r="N8" s="42"/>
      <c r="O8" s="123"/>
      <c r="P8" s="125"/>
      <c r="Q8" s="123"/>
      <c r="R8" s="102"/>
      <c r="S8" s="102"/>
      <c r="T8" s="123"/>
      <c r="U8" s="123"/>
      <c r="V8" s="123"/>
      <c r="W8" s="123"/>
      <c r="X8" s="123">
        <v>0</v>
      </c>
      <c r="Y8" s="123">
        <v>0</v>
      </c>
      <c r="Z8" s="123">
        <v>0</v>
      </c>
      <c r="AA8" s="123">
        <v>0</v>
      </c>
      <c r="AB8" s="123" t="s">
        <v>661</v>
      </c>
      <c r="AC8" s="123"/>
      <c r="AD8" s="123"/>
      <c r="AE8" s="184"/>
      <c r="AF8" s="184"/>
      <c r="AG8" s="184"/>
      <c r="AH8" s="184"/>
      <c r="AI8" s="42" t="s">
        <v>28</v>
      </c>
      <c r="AJ8" s="39" t="s">
        <v>63</v>
      </c>
    </row>
    <row r="9" spans="1:36" ht="15.75" x14ac:dyDescent="0.25">
      <c r="A9" s="42" t="s">
        <v>41</v>
      </c>
      <c r="B9" s="162" t="s">
        <v>302</v>
      </c>
      <c r="C9" s="163"/>
      <c r="D9" s="162" t="s">
        <v>144</v>
      </c>
      <c r="E9" s="42"/>
      <c r="F9" s="42"/>
      <c r="G9" s="39"/>
      <c r="H9" s="42"/>
      <c r="I9" s="122"/>
      <c r="J9" s="122"/>
      <c r="K9" s="122"/>
      <c r="L9" s="42"/>
      <c r="M9" s="42"/>
      <c r="N9" s="42"/>
      <c r="O9" s="164"/>
      <c r="P9" s="122"/>
      <c r="Q9" s="129"/>
      <c r="R9" s="129"/>
      <c r="S9" s="129"/>
      <c r="T9" s="164"/>
      <c r="U9" s="164"/>
      <c r="V9" s="164"/>
      <c r="W9" s="123"/>
      <c r="X9" s="123">
        <v>0</v>
      </c>
      <c r="Y9" s="123">
        <v>0</v>
      </c>
      <c r="Z9" s="123">
        <v>0</v>
      </c>
      <c r="AA9" s="123" t="s">
        <v>661</v>
      </c>
      <c r="AB9" s="123" t="s">
        <v>660</v>
      </c>
      <c r="AC9" s="123"/>
      <c r="AD9" s="123"/>
      <c r="AE9" s="184"/>
      <c r="AF9" s="184"/>
      <c r="AG9" s="184"/>
      <c r="AH9" s="184"/>
      <c r="AI9" s="42" t="s">
        <v>27</v>
      </c>
      <c r="AJ9" s="39" t="s">
        <v>64</v>
      </c>
    </row>
    <row r="10" spans="1:36" ht="15.75" x14ac:dyDescent="0.25">
      <c r="A10" s="42" t="s">
        <v>42</v>
      </c>
      <c r="B10" s="41" t="s">
        <v>304</v>
      </c>
      <c r="C10" s="39"/>
      <c r="D10" s="42" t="s">
        <v>127</v>
      </c>
      <c r="E10" s="42"/>
      <c r="F10" s="42"/>
      <c r="G10" s="39"/>
      <c r="H10" s="42"/>
      <c r="I10" s="122"/>
      <c r="J10" s="122"/>
      <c r="K10" s="122"/>
      <c r="L10" s="42"/>
      <c r="M10" s="42"/>
      <c r="N10" s="42"/>
      <c r="O10" s="164"/>
      <c r="P10" s="122"/>
      <c r="Q10" s="129"/>
      <c r="R10" s="129"/>
      <c r="S10" s="129"/>
      <c r="T10" s="164"/>
      <c r="U10" s="164"/>
      <c r="V10" s="164"/>
      <c r="W10" s="123"/>
      <c r="X10" s="123"/>
      <c r="Y10" s="123">
        <v>0</v>
      </c>
      <c r="Z10" s="123">
        <v>0</v>
      </c>
      <c r="AA10" s="123" t="s">
        <v>660</v>
      </c>
      <c r="AB10" s="123"/>
      <c r="AC10" s="123"/>
      <c r="AD10" s="123"/>
      <c r="AE10" s="184"/>
      <c r="AF10" s="184"/>
      <c r="AG10" s="184"/>
      <c r="AH10" s="184"/>
      <c r="AI10" s="42" t="s">
        <v>26</v>
      </c>
      <c r="AJ10" s="39" t="s">
        <v>61</v>
      </c>
    </row>
    <row r="11" spans="1:36" ht="15.75" x14ac:dyDescent="0.25">
      <c r="A11" s="42" t="s">
        <v>43</v>
      </c>
      <c r="B11" s="41" t="s">
        <v>303</v>
      </c>
      <c r="C11" s="42"/>
      <c r="D11" s="42" t="s">
        <v>153</v>
      </c>
      <c r="E11" s="42"/>
      <c r="F11" s="42"/>
      <c r="G11" s="39"/>
      <c r="H11" s="42"/>
      <c r="I11" s="122"/>
      <c r="J11" s="122"/>
      <c r="K11" s="122"/>
      <c r="L11" s="42"/>
      <c r="M11" s="42"/>
      <c r="N11" s="42"/>
      <c r="O11" s="129"/>
      <c r="P11" s="122"/>
      <c r="Q11" s="129"/>
      <c r="R11" s="129"/>
      <c r="S11" s="129"/>
      <c r="T11" s="164"/>
      <c r="U11" s="164"/>
      <c r="V11" s="164"/>
      <c r="W11" s="123"/>
      <c r="X11" s="123">
        <v>0</v>
      </c>
      <c r="Y11" s="123">
        <v>0</v>
      </c>
      <c r="Z11" s="123">
        <v>0</v>
      </c>
      <c r="AA11" s="123" t="s">
        <v>660</v>
      </c>
      <c r="AB11" s="123"/>
      <c r="AC11" s="123"/>
      <c r="AD11" s="123"/>
      <c r="AE11" s="184"/>
      <c r="AF11" s="184"/>
      <c r="AG11" s="184"/>
      <c r="AH11" s="184"/>
      <c r="AI11" s="42" t="s">
        <v>26</v>
      </c>
      <c r="AJ11" s="39" t="s">
        <v>62</v>
      </c>
    </row>
    <row r="12" spans="1:36" ht="15.75" x14ac:dyDescent="0.25">
      <c r="A12" s="42" t="s">
        <v>44</v>
      </c>
      <c r="B12" s="41" t="s">
        <v>305</v>
      </c>
      <c r="C12" s="42"/>
      <c r="D12" s="42" t="s">
        <v>79</v>
      </c>
      <c r="E12" s="42"/>
      <c r="F12" s="42"/>
      <c r="G12" s="39"/>
      <c r="H12" s="42"/>
      <c r="I12" s="122"/>
      <c r="J12" s="122"/>
      <c r="K12" s="122"/>
      <c r="L12" s="42"/>
      <c r="M12" s="42"/>
      <c r="N12" s="42"/>
      <c r="O12" s="165"/>
      <c r="P12" s="122"/>
      <c r="Q12" s="129"/>
      <c r="R12" s="129"/>
      <c r="S12" s="129"/>
      <c r="T12" s="164"/>
      <c r="U12" s="164"/>
      <c r="V12" s="164"/>
      <c r="W12" s="123">
        <v>0</v>
      </c>
      <c r="X12" s="123">
        <v>0</v>
      </c>
      <c r="Y12" s="123">
        <v>0</v>
      </c>
      <c r="Z12" s="123">
        <v>0</v>
      </c>
      <c r="AA12" s="123" t="s">
        <v>660</v>
      </c>
      <c r="AB12" s="123"/>
      <c r="AC12" s="123"/>
      <c r="AD12" s="123"/>
      <c r="AE12" s="184"/>
      <c r="AF12" s="184"/>
      <c r="AG12" s="184"/>
      <c r="AH12" s="184"/>
      <c r="AI12" s="42" t="s">
        <v>26</v>
      </c>
      <c r="AJ12" s="39" t="s">
        <v>58</v>
      </c>
    </row>
    <row r="13" spans="1:36" ht="15.75" x14ac:dyDescent="0.25">
      <c r="A13" s="41" t="s">
        <v>309</v>
      </c>
      <c r="B13" s="41" t="s">
        <v>306</v>
      </c>
      <c r="C13" s="42"/>
      <c r="D13" s="42" t="s">
        <v>307</v>
      </c>
      <c r="E13" s="42"/>
      <c r="F13" s="42"/>
      <c r="G13" s="42"/>
      <c r="H13" s="42"/>
      <c r="I13" s="122"/>
      <c r="J13" s="122"/>
      <c r="K13" s="122"/>
      <c r="L13" s="42"/>
      <c r="M13" s="42"/>
      <c r="N13" s="42"/>
      <c r="O13" s="129"/>
      <c r="P13" s="122"/>
      <c r="Q13" s="129"/>
      <c r="R13" s="129"/>
      <c r="S13" s="129"/>
      <c r="T13" s="164"/>
      <c r="U13" s="164"/>
      <c r="V13" s="164"/>
      <c r="W13" s="123"/>
      <c r="X13" s="123"/>
      <c r="Y13" s="123"/>
      <c r="Z13" s="123"/>
      <c r="AA13" s="123">
        <v>0</v>
      </c>
      <c r="AB13" s="123">
        <v>0</v>
      </c>
      <c r="AC13" s="123">
        <v>0</v>
      </c>
      <c r="AD13" s="123">
        <v>0</v>
      </c>
      <c r="AE13" s="184">
        <v>0</v>
      </c>
      <c r="AF13" s="184">
        <v>0</v>
      </c>
      <c r="AG13" s="184">
        <v>0</v>
      </c>
      <c r="AH13" s="184" t="s">
        <v>660</v>
      </c>
      <c r="AI13" s="42" t="s">
        <v>308</v>
      </c>
      <c r="AJ13" s="39"/>
    </row>
    <row r="25" spans="1:6" x14ac:dyDescent="0.25">
      <c r="A25" s="29"/>
      <c r="B25" s="22"/>
      <c r="C25" s="22"/>
      <c r="D25" s="22"/>
      <c r="E25" s="22"/>
      <c r="F25" s="22"/>
    </row>
    <row r="26" spans="1:6" x14ac:dyDescent="0.25">
      <c r="A26" s="29"/>
      <c r="B26" s="22"/>
      <c r="C26" s="22"/>
      <c r="D26" s="22"/>
      <c r="E26" s="22"/>
      <c r="F26" s="22"/>
    </row>
    <row r="27" spans="1:6" x14ac:dyDescent="0.25">
      <c r="A27" s="29"/>
      <c r="B27" s="22"/>
      <c r="C27" s="22"/>
      <c r="D27" s="22"/>
      <c r="E27" s="22"/>
      <c r="F27" s="22"/>
    </row>
    <row r="28" spans="1:6" x14ac:dyDescent="0.25">
      <c r="A28" s="29"/>
      <c r="B28" s="22"/>
      <c r="C28" s="22"/>
      <c r="D28" s="22"/>
      <c r="E28" s="22"/>
      <c r="F28" s="22"/>
    </row>
    <row r="29" spans="1:6" x14ac:dyDescent="0.25">
      <c r="A29" s="29"/>
      <c r="B29" s="22"/>
      <c r="C29" s="22"/>
      <c r="D29" s="22"/>
      <c r="E29" s="22"/>
      <c r="F29" s="22"/>
    </row>
    <row r="30" spans="1:6" x14ac:dyDescent="0.25">
      <c r="A30" s="29"/>
      <c r="B30" s="22"/>
      <c r="C30" s="22"/>
      <c r="D30" s="22"/>
      <c r="E30" s="22"/>
      <c r="F30" s="22"/>
    </row>
    <row r="31" spans="1:6" x14ac:dyDescent="0.25">
      <c r="A31" s="29"/>
      <c r="B31" s="22"/>
      <c r="C31" s="22"/>
      <c r="D31" s="22"/>
      <c r="E31" s="22"/>
      <c r="F31" s="22"/>
    </row>
    <row r="32" spans="1:6" x14ac:dyDescent="0.25">
      <c r="A32" s="29"/>
      <c r="B32" s="22"/>
      <c r="C32" s="22"/>
      <c r="D32" s="22"/>
      <c r="E32" s="22"/>
      <c r="F32" s="22"/>
    </row>
    <row r="33" spans="1:6" x14ac:dyDescent="0.25">
      <c r="A33" s="29"/>
      <c r="B33" s="22"/>
      <c r="C33" s="22"/>
      <c r="D33" s="22"/>
      <c r="E33" s="22"/>
      <c r="F33" s="22"/>
    </row>
    <row r="34" spans="1:6" x14ac:dyDescent="0.25">
      <c r="A34" s="29"/>
      <c r="B34" s="22"/>
      <c r="C34" s="22"/>
      <c r="D34" s="22"/>
      <c r="E34" s="22"/>
      <c r="F34" s="22"/>
    </row>
  </sheetData>
  <pageMargins left="0.7" right="0.7" top="0.75" bottom="0.75" header="0.3" footer="0.3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8"/>
  <sheetViews>
    <sheetView workbookViewId="0">
      <selection activeCell="A7" sqref="A7:XFD7"/>
    </sheetView>
  </sheetViews>
  <sheetFormatPr defaultRowHeight="15" x14ac:dyDescent="0.25"/>
  <cols>
    <col min="1" max="1" width="5.5703125" customWidth="1"/>
    <col min="2" max="2" width="21.140625" customWidth="1"/>
    <col min="3" max="3" width="10.7109375" hidden="1" customWidth="1"/>
    <col min="4" max="4" width="22.7109375" customWidth="1"/>
    <col min="5" max="5" width="0.140625" hidden="1" customWidth="1"/>
    <col min="6" max="7" width="9.140625" hidden="1" customWidth="1"/>
    <col min="8" max="8" width="0.28515625" hidden="1" customWidth="1"/>
    <col min="9" max="12" width="9.140625" hidden="1" customWidth="1"/>
    <col min="13" max="13" width="0.140625" customWidth="1"/>
    <col min="14" max="14" width="5.7109375" hidden="1" customWidth="1"/>
    <col min="15" max="17" width="9.140625" hidden="1" customWidth="1"/>
    <col min="18" max="24" width="5.7109375" hidden="1" customWidth="1"/>
    <col min="25" max="37" width="5.7109375" customWidth="1"/>
  </cols>
  <sheetData>
    <row r="2" spans="1:39" ht="15.75" x14ac:dyDescent="0.25">
      <c r="A2" s="106"/>
      <c r="B2" s="107" t="s">
        <v>33</v>
      </c>
      <c r="C2" s="108"/>
      <c r="D2" s="109"/>
      <c r="E2" s="109"/>
      <c r="F2" s="106"/>
      <c r="G2" s="110"/>
      <c r="H2" s="109"/>
      <c r="I2" s="109"/>
      <c r="J2" s="109"/>
      <c r="K2" s="109"/>
      <c r="L2" s="109"/>
      <c r="M2" s="109"/>
      <c r="N2" s="51"/>
      <c r="O2" s="51"/>
      <c r="P2" s="51"/>
      <c r="Q2" s="51"/>
      <c r="R2" s="51"/>
      <c r="S2" s="51"/>
      <c r="T2" s="51"/>
      <c r="U2" s="51"/>
      <c r="V2" s="51"/>
    </row>
    <row r="3" spans="1:39" ht="15.75" x14ac:dyDescent="0.25">
      <c r="A3" s="106"/>
      <c r="B3" s="109"/>
      <c r="C3" s="108"/>
      <c r="D3" s="109"/>
      <c r="E3" s="109"/>
      <c r="F3" s="106"/>
      <c r="G3" s="110"/>
      <c r="H3" s="109"/>
      <c r="I3" s="109"/>
      <c r="J3" s="109"/>
      <c r="K3" s="109"/>
      <c r="L3" s="109"/>
      <c r="M3" s="109"/>
      <c r="N3" s="51"/>
      <c r="O3" s="51"/>
      <c r="P3" s="51"/>
      <c r="Q3" s="51"/>
      <c r="R3" s="51"/>
      <c r="S3" s="51"/>
      <c r="T3" s="51"/>
      <c r="U3" s="51"/>
      <c r="V3" s="51"/>
    </row>
    <row r="4" spans="1:39" ht="15.75" x14ac:dyDescent="0.25">
      <c r="A4" s="141" t="s">
        <v>16</v>
      </c>
      <c r="B4" s="141" t="s">
        <v>17</v>
      </c>
      <c r="C4" s="142" t="s">
        <v>14</v>
      </c>
      <c r="D4" s="141" t="s">
        <v>12</v>
      </c>
      <c r="E4" s="141" t="s">
        <v>25</v>
      </c>
      <c r="F4" s="141" t="s">
        <v>26</v>
      </c>
      <c r="G4" s="141" t="s">
        <v>27</v>
      </c>
      <c r="H4" s="141" t="s">
        <v>28</v>
      </c>
      <c r="I4" s="141" t="s">
        <v>29</v>
      </c>
      <c r="J4" s="141" t="s">
        <v>30</v>
      </c>
      <c r="K4" s="141" t="s">
        <v>31</v>
      </c>
      <c r="L4" s="141" t="s">
        <v>32</v>
      </c>
      <c r="M4" s="141" t="s">
        <v>27</v>
      </c>
      <c r="N4" s="141" t="s">
        <v>28</v>
      </c>
      <c r="O4" s="143">
        <v>180</v>
      </c>
      <c r="P4" s="143">
        <v>185</v>
      </c>
      <c r="Q4" s="143">
        <v>190</v>
      </c>
      <c r="R4" s="143">
        <v>150</v>
      </c>
      <c r="S4" s="143">
        <v>155</v>
      </c>
      <c r="T4" s="140">
        <v>160</v>
      </c>
      <c r="U4" s="143">
        <v>165</v>
      </c>
      <c r="V4" s="140">
        <v>170</v>
      </c>
      <c r="W4" s="140">
        <v>175</v>
      </c>
      <c r="X4" s="140">
        <v>180</v>
      </c>
      <c r="Y4" s="43">
        <v>140</v>
      </c>
      <c r="Z4" s="43">
        <v>145</v>
      </c>
      <c r="AA4" s="43">
        <v>150</v>
      </c>
      <c r="AB4" s="43">
        <v>155</v>
      </c>
      <c r="AC4" s="43">
        <v>160</v>
      </c>
      <c r="AD4" s="43">
        <v>165</v>
      </c>
      <c r="AE4" s="43">
        <v>170</v>
      </c>
      <c r="AF4" s="43">
        <v>175</v>
      </c>
      <c r="AG4" s="43">
        <v>180</v>
      </c>
      <c r="AH4" s="43">
        <v>185</v>
      </c>
      <c r="AI4" s="43">
        <v>190</v>
      </c>
      <c r="AJ4" s="43">
        <v>193</v>
      </c>
      <c r="AK4" s="43">
        <v>195</v>
      </c>
      <c r="AL4" s="143" t="s">
        <v>76</v>
      </c>
      <c r="AM4" s="143" t="s">
        <v>0</v>
      </c>
    </row>
    <row r="5" spans="1:39" ht="15.75" x14ac:dyDescent="0.25">
      <c r="A5" s="41">
        <v>1</v>
      </c>
      <c r="B5" s="41" t="s">
        <v>577</v>
      </c>
      <c r="C5" s="42"/>
      <c r="D5" s="42" t="s">
        <v>93</v>
      </c>
      <c r="E5" s="42"/>
      <c r="F5" s="42"/>
      <c r="G5" s="42"/>
      <c r="H5" s="42"/>
      <c r="I5" s="42"/>
      <c r="J5" s="42"/>
      <c r="K5" s="42"/>
      <c r="L5" s="42"/>
      <c r="M5" s="127"/>
      <c r="N5" s="127"/>
      <c r="O5" s="124"/>
      <c r="P5" s="124"/>
      <c r="Q5" s="124"/>
      <c r="R5" s="124"/>
      <c r="S5" s="124"/>
      <c r="T5" s="124"/>
      <c r="U5" s="124"/>
      <c r="V5" s="124"/>
      <c r="W5" s="124"/>
      <c r="X5" s="102"/>
      <c r="Y5" s="123"/>
      <c r="Z5" s="123"/>
      <c r="AA5" s="123"/>
      <c r="AB5" s="123"/>
      <c r="AC5" s="123"/>
      <c r="AD5" s="123"/>
      <c r="AE5" s="123"/>
      <c r="AF5" s="123">
        <v>0</v>
      </c>
      <c r="AG5" s="123">
        <v>0</v>
      </c>
      <c r="AH5" s="123">
        <v>0</v>
      </c>
      <c r="AI5" s="123">
        <v>0</v>
      </c>
      <c r="AJ5" s="123" t="s">
        <v>661</v>
      </c>
      <c r="AK5" s="123" t="s">
        <v>660</v>
      </c>
      <c r="AL5" s="40">
        <v>193</v>
      </c>
      <c r="AM5" s="40">
        <v>30</v>
      </c>
    </row>
    <row r="6" spans="1:39" ht="15.75" x14ac:dyDescent="0.25">
      <c r="A6" s="41">
        <v>2</v>
      </c>
      <c r="B6" s="41" t="s">
        <v>578</v>
      </c>
      <c r="C6" s="42"/>
      <c r="D6" s="42" t="s">
        <v>80</v>
      </c>
      <c r="E6" s="42"/>
      <c r="F6" s="42"/>
      <c r="G6" s="42"/>
      <c r="H6" s="39"/>
      <c r="I6" s="42"/>
      <c r="J6" s="42"/>
      <c r="K6" s="42"/>
      <c r="L6" s="42"/>
      <c r="M6" s="127"/>
      <c r="N6" s="127"/>
      <c r="O6" s="124"/>
      <c r="P6" s="124"/>
      <c r="Q6" s="124"/>
      <c r="R6" s="124"/>
      <c r="S6" s="124"/>
      <c r="T6" s="124"/>
      <c r="U6" s="124"/>
      <c r="V6" s="124"/>
      <c r="W6" s="124"/>
      <c r="X6" s="102"/>
      <c r="Y6" s="123"/>
      <c r="Z6" s="123"/>
      <c r="AA6" s="123"/>
      <c r="AB6" s="123"/>
      <c r="AC6" s="123"/>
      <c r="AD6" s="123"/>
      <c r="AE6" s="123">
        <v>0</v>
      </c>
      <c r="AF6" s="123">
        <v>0</v>
      </c>
      <c r="AG6" s="123">
        <v>0</v>
      </c>
      <c r="AH6" s="123">
        <v>0</v>
      </c>
      <c r="AI6" s="123">
        <v>0</v>
      </c>
      <c r="AJ6" s="123" t="s">
        <v>660</v>
      </c>
      <c r="AK6" s="123"/>
      <c r="AL6" s="40">
        <v>190</v>
      </c>
      <c r="AM6" s="40">
        <v>27</v>
      </c>
    </row>
    <row r="7" spans="1:39" ht="15.75" x14ac:dyDescent="0.25">
      <c r="A7" s="41">
        <v>2</v>
      </c>
      <c r="B7" s="41" t="s">
        <v>579</v>
      </c>
      <c r="C7" s="42"/>
      <c r="D7" s="42" t="s">
        <v>127</v>
      </c>
      <c r="E7" s="42"/>
      <c r="F7" s="42"/>
      <c r="G7" s="42"/>
      <c r="H7" s="39"/>
      <c r="I7" s="42"/>
      <c r="J7" s="42"/>
      <c r="K7" s="42"/>
      <c r="L7" s="42"/>
      <c r="M7" s="127"/>
      <c r="N7" s="127"/>
      <c r="O7" s="124"/>
      <c r="P7" s="124"/>
      <c r="Q7" s="124"/>
      <c r="R7" s="124"/>
      <c r="S7" s="124"/>
      <c r="T7" s="124"/>
      <c r="U7" s="124"/>
      <c r="V7" s="124"/>
      <c r="W7" s="124"/>
      <c r="X7" s="102"/>
      <c r="Y7" s="123"/>
      <c r="Z7" s="123"/>
      <c r="AA7" s="123"/>
      <c r="AB7" s="123"/>
      <c r="AC7" s="123"/>
      <c r="AD7" s="123"/>
      <c r="AE7" s="123">
        <v>0</v>
      </c>
      <c r="AF7" s="123">
        <v>0</v>
      </c>
      <c r="AG7" s="123">
        <v>0</v>
      </c>
      <c r="AH7" s="123" t="s">
        <v>661</v>
      </c>
      <c r="AI7" s="123" t="s">
        <v>660</v>
      </c>
      <c r="AJ7" s="123"/>
      <c r="AK7" s="123"/>
      <c r="AL7" s="40">
        <v>185</v>
      </c>
      <c r="AM7" s="40">
        <v>25</v>
      </c>
    </row>
    <row r="8" spans="1:39" ht="15.75" x14ac:dyDescent="0.25">
      <c r="A8" s="41">
        <v>4</v>
      </c>
      <c r="B8" s="41" t="s">
        <v>580</v>
      </c>
      <c r="C8" s="42"/>
      <c r="D8" s="42" t="s">
        <v>144</v>
      </c>
      <c r="E8" s="42"/>
      <c r="F8" s="42"/>
      <c r="G8" s="42"/>
      <c r="H8" s="39"/>
      <c r="I8" s="42"/>
      <c r="J8" s="42"/>
      <c r="K8" s="42"/>
      <c r="L8" s="42"/>
      <c r="M8" s="127"/>
      <c r="N8" s="127"/>
      <c r="O8" s="124"/>
      <c r="P8" s="124"/>
      <c r="Q8" s="124"/>
      <c r="R8" s="124"/>
      <c r="S8" s="124"/>
      <c r="T8" s="124"/>
      <c r="U8" s="124"/>
      <c r="V8" s="124"/>
      <c r="W8" s="124"/>
      <c r="X8" s="102"/>
      <c r="Y8" s="123"/>
      <c r="Z8" s="123"/>
      <c r="AA8" s="123"/>
      <c r="AB8" s="123"/>
      <c r="AC8" s="123">
        <v>0</v>
      </c>
      <c r="AD8" s="123">
        <v>0</v>
      </c>
      <c r="AE8" s="123" t="s">
        <v>661</v>
      </c>
      <c r="AF8" s="123" t="s">
        <v>660</v>
      </c>
      <c r="AG8" s="123"/>
      <c r="AH8" s="123"/>
      <c r="AI8" s="123"/>
      <c r="AJ8" s="123"/>
      <c r="AK8" s="123"/>
      <c r="AL8" s="40">
        <v>170</v>
      </c>
      <c r="AM8" s="40">
        <v>23</v>
      </c>
    </row>
    <row r="9" spans="1:39" ht="15.75" x14ac:dyDescent="0.25">
      <c r="A9" s="41">
        <v>5</v>
      </c>
      <c r="B9" s="41" t="s">
        <v>581</v>
      </c>
      <c r="C9" s="42"/>
      <c r="D9" s="42" t="s">
        <v>79</v>
      </c>
      <c r="E9" s="42"/>
      <c r="F9" s="42"/>
      <c r="G9" s="40"/>
      <c r="H9" s="40"/>
      <c r="I9" s="40"/>
      <c r="J9" s="40"/>
      <c r="K9" s="40"/>
      <c r="L9" s="40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02"/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 t="s">
        <v>661</v>
      </c>
      <c r="AE9" s="123" t="s">
        <v>660</v>
      </c>
      <c r="AF9" s="123"/>
      <c r="AG9" s="123"/>
      <c r="AH9" s="123"/>
      <c r="AI9" s="123"/>
      <c r="AJ9" s="123"/>
      <c r="AK9" s="123"/>
      <c r="AL9" s="40">
        <v>165</v>
      </c>
      <c r="AM9" s="40">
        <v>22</v>
      </c>
    </row>
    <row r="10" spans="1:39" ht="15.75" x14ac:dyDescent="0.25">
      <c r="A10" s="41">
        <v>6</v>
      </c>
      <c r="B10" s="41" t="s">
        <v>582</v>
      </c>
      <c r="C10" s="42"/>
      <c r="D10" s="42" t="s">
        <v>79</v>
      </c>
      <c r="E10" s="42"/>
      <c r="F10" s="42"/>
      <c r="G10" s="42"/>
      <c r="H10" s="39"/>
      <c r="I10" s="42"/>
      <c r="J10" s="42"/>
      <c r="K10" s="42"/>
      <c r="L10" s="42"/>
      <c r="M10" s="127" t="s">
        <v>37</v>
      </c>
      <c r="N10" s="127"/>
      <c r="O10" s="124"/>
      <c r="P10" s="124"/>
      <c r="Q10" s="124"/>
      <c r="R10" s="124"/>
      <c r="S10" s="124"/>
      <c r="T10" s="124"/>
      <c r="U10" s="124"/>
      <c r="V10" s="124"/>
      <c r="W10" s="124"/>
      <c r="X10" s="102"/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 t="s">
        <v>660</v>
      </c>
      <c r="AE10" s="123"/>
      <c r="AF10" s="123"/>
      <c r="AG10" s="123"/>
      <c r="AH10" s="123"/>
      <c r="AI10" s="123"/>
      <c r="AJ10" s="123"/>
      <c r="AK10" s="123"/>
      <c r="AL10" s="40">
        <v>160</v>
      </c>
      <c r="AM10" s="40">
        <v>21</v>
      </c>
    </row>
    <row r="11" spans="1:39" ht="15.75" x14ac:dyDescent="0.25">
      <c r="A11" s="41">
        <v>7</v>
      </c>
      <c r="B11" s="41" t="s">
        <v>583</v>
      </c>
      <c r="C11" s="42"/>
      <c r="D11" s="42" t="s">
        <v>83</v>
      </c>
      <c r="E11" s="42"/>
      <c r="F11" s="42"/>
      <c r="G11" s="40"/>
      <c r="H11" s="40"/>
      <c r="I11" s="40"/>
      <c r="J11" s="40"/>
      <c r="K11" s="40"/>
      <c r="L11" s="40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02"/>
      <c r="Y11" s="123"/>
      <c r="Z11" s="123"/>
      <c r="AA11" s="123">
        <v>0</v>
      </c>
      <c r="AB11" s="123">
        <v>0</v>
      </c>
      <c r="AC11" s="123"/>
      <c r="AD11" s="123"/>
      <c r="AE11" s="123"/>
      <c r="AF11" s="123"/>
      <c r="AG11" s="123"/>
      <c r="AH11" s="123"/>
      <c r="AI11" s="123"/>
      <c r="AJ11" s="123"/>
      <c r="AK11" s="123"/>
      <c r="AL11" s="40">
        <v>155</v>
      </c>
      <c r="AM11" s="40">
        <v>20</v>
      </c>
    </row>
    <row r="12" spans="1:39" ht="15.75" x14ac:dyDescent="0.25">
      <c r="A12" s="41">
        <v>8</v>
      </c>
      <c r="B12" s="41" t="s">
        <v>584</v>
      </c>
      <c r="C12" s="42"/>
      <c r="D12" s="42" t="s">
        <v>81</v>
      </c>
      <c r="E12" s="42"/>
      <c r="F12" s="42"/>
      <c r="G12" s="40"/>
      <c r="H12" s="40"/>
      <c r="I12" s="40"/>
      <c r="J12" s="40"/>
      <c r="K12" s="40"/>
      <c r="L12" s="40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02"/>
      <c r="Y12" s="123">
        <v>0</v>
      </c>
      <c r="Z12" s="123">
        <v>0</v>
      </c>
      <c r="AA12" s="123">
        <v>0</v>
      </c>
      <c r="AB12" s="123" t="s">
        <v>660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40">
        <v>150</v>
      </c>
      <c r="AM12" s="40">
        <v>19</v>
      </c>
    </row>
    <row r="13" spans="1:39" ht="15.75" x14ac:dyDescent="0.25">
      <c r="A13" s="41" t="s">
        <v>309</v>
      </c>
      <c r="B13" s="41" t="s">
        <v>585</v>
      </c>
      <c r="C13" s="42"/>
      <c r="D13" s="42" t="s">
        <v>586</v>
      </c>
      <c r="E13" s="42"/>
      <c r="F13" s="42"/>
      <c r="G13" s="40"/>
      <c r="H13" s="40"/>
      <c r="I13" s="40"/>
      <c r="J13" s="40"/>
      <c r="K13" s="40"/>
      <c r="L13" s="40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02"/>
      <c r="Y13" s="123"/>
      <c r="Z13" s="123"/>
      <c r="AA13" s="123"/>
      <c r="AB13" s="123"/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 t="s">
        <v>660</v>
      </c>
      <c r="AJ13" s="123"/>
      <c r="AK13" s="123"/>
      <c r="AL13" s="40">
        <v>185</v>
      </c>
      <c r="AM13" s="40"/>
    </row>
    <row r="14" spans="1:39" ht="15.75" x14ac:dyDescent="0.25">
      <c r="A14" s="41"/>
      <c r="B14" s="41" t="s">
        <v>587</v>
      </c>
      <c r="C14" s="40"/>
      <c r="D14" s="42" t="s">
        <v>115</v>
      </c>
      <c r="E14" s="42"/>
      <c r="F14" s="42"/>
      <c r="G14" s="40"/>
      <c r="H14" s="40"/>
      <c r="I14" s="40"/>
      <c r="J14" s="40"/>
      <c r="K14" s="40"/>
      <c r="L14" s="40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0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40" t="s">
        <v>169</v>
      </c>
      <c r="AM14" s="40"/>
    </row>
    <row r="15" spans="1:39" ht="15.75" x14ac:dyDescent="0.25">
      <c r="A15" s="84"/>
      <c r="B15" s="84"/>
      <c r="C15" s="177"/>
      <c r="D15" s="85"/>
      <c r="E15" s="85"/>
      <c r="F15" s="85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7"/>
      <c r="X15" s="7"/>
      <c r="Y15" s="29"/>
      <c r="Z15" s="82"/>
    </row>
    <row r="16" spans="1:39" ht="15.75" x14ac:dyDescent="0.25">
      <c r="A16" s="27"/>
      <c r="B16" s="27"/>
      <c r="C16" s="178"/>
      <c r="D16" s="27"/>
      <c r="E16" s="179"/>
      <c r="F16" s="27"/>
      <c r="G16" s="180"/>
      <c r="H16" s="179"/>
      <c r="I16" s="179"/>
      <c r="J16" s="179"/>
      <c r="K16" s="179"/>
      <c r="L16" s="179"/>
      <c r="M16" s="179"/>
      <c r="N16" s="111"/>
      <c r="O16" s="111"/>
      <c r="P16" s="111"/>
      <c r="Q16" s="111"/>
      <c r="R16" s="111"/>
      <c r="S16" s="111"/>
      <c r="T16" s="111"/>
      <c r="U16" s="111"/>
      <c r="V16" s="114"/>
      <c r="W16" s="7"/>
      <c r="X16" s="7"/>
      <c r="Y16" s="29"/>
      <c r="Z16" s="82"/>
    </row>
    <row r="22" spans="1:22" ht="15.75" x14ac:dyDescent="0.25">
      <c r="A22" s="84"/>
      <c r="B22" s="84"/>
      <c r="C22" s="85"/>
      <c r="D22" s="85"/>
      <c r="E22" s="85"/>
      <c r="F22" s="85"/>
      <c r="G22" s="85"/>
      <c r="H22" s="81"/>
      <c r="I22" s="85"/>
      <c r="J22" s="85"/>
      <c r="K22" s="85"/>
      <c r="L22" s="85"/>
      <c r="M22" s="85"/>
      <c r="N22" s="85"/>
      <c r="O22" s="82"/>
      <c r="P22" s="82"/>
      <c r="Q22" s="82"/>
      <c r="R22" s="82"/>
      <c r="S22" s="82"/>
      <c r="T22" s="82"/>
      <c r="U22" s="82"/>
      <c r="V22" s="82"/>
    </row>
    <row r="23" spans="1:22" ht="15.75" x14ac:dyDescent="0.25">
      <c r="A23" s="84"/>
      <c r="B23" s="84"/>
      <c r="C23" s="85"/>
      <c r="D23" s="85"/>
      <c r="E23" s="85"/>
      <c r="F23" s="8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.75" x14ac:dyDescent="0.25">
      <c r="A24" s="79"/>
      <c r="B24" s="79"/>
      <c r="C24" s="78"/>
      <c r="D24" s="78"/>
      <c r="E24" s="78"/>
      <c r="F24" s="78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5.75" x14ac:dyDescent="0.25">
      <c r="A25" s="84"/>
      <c r="B25" s="84"/>
      <c r="C25" s="85"/>
      <c r="D25" s="85"/>
      <c r="E25" s="85"/>
      <c r="F25" s="8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5.75" x14ac:dyDescent="0.25">
      <c r="A26" s="84"/>
      <c r="B26" s="84"/>
      <c r="C26" s="85"/>
      <c r="D26" s="85"/>
      <c r="E26" s="85"/>
      <c r="F26" s="8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15.75" x14ac:dyDescent="0.25">
      <c r="A27" s="79"/>
      <c r="B27" s="79"/>
      <c r="C27" s="88"/>
      <c r="D27" s="78"/>
      <c r="E27" s="78"/>
      <c r="F27" s="78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15.75" x14ac:dyDescent="0.25">
      <c r="A28" s="84"/>
      <c r="B28" s="84"/>
      <c r="C28" s="89"/>
      <c r="D28" s="85"/>
      <c r="E28" s="85"/>
      <c r="F28" s="85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K31" sqref="K31"/>
    </sheetView>
  </sheetViews>
  <sheetFormatPr defaultRowHeight="15" x14ac:dyDescent="0.25"/>
  <cols>
    <col min="1" max="1" width="6.7109375" customWidth="1"/>
    <col min="2" max="2" width="25" style="13" customWidth="1"/>
    <col min="3" max="3" width="12.28515625" hidden="1" customWidth="1"/>
    <col min="4" max="4" width="26.7109375" style="13" customWidth="1"/>
    <col min="5" max="5" width="10.7109375" style="13" customWidth="1"/>
    <col min="6" max="6" width="9.140625" style="13"/>
  </cols>
  <sheetData>
    <row r="2" spans="1:6" ht="15.75" x14ac:dyDescent="0.25">
      <c r="B2" s="158" t="s">
        <v>51</v>
      </c>
      <c r="C2" s="51"/>
      <c r="D2" s="121"/>
      <c r="E2" s="121"/>
      <c r="F2" s="121"/>
    </row>
    <row r="3" spans="1:6" ht="15.75" x14ac:dyDescent="0.25">
      <c r="B3" s="121"/>
      <c r="C3" s="51"/>
      <c r="D3" s="121"/>
      <c r="E3" s="121"/>
      <c r="F3" s="121"/>
    </row>
    <row r="4" spans="1:6" ht="15.75" x14ac:dyDescent="0.25">
      <c r="A4" s="137" t="s">
        <v>16</v>
      </c>
      <c r="B4" s="139" t="s">
        <v>17</v>
      </c>
      <c r="C4" s="139" t="s">
        <v>14</v>
      </c>
      <c r="D4" s="139" t="s">
        <v>12</v>
      </c>
      <c r="E4" s="139" t="s">
        <v>13</v>
      </c>
      <c r="F4" s="140" t="s">
        <v>0</v>
      </c>
    </row>
    <row r="5" spans="1:6" ht="15.75" x14ac:dyDescent="0.25">
      <c r="A5" s="20">
        <v>1</v>
      </c>
      <c r="B5" s="44" t="s">
        <v>362</v>
      </c>
      <c r="C5" s="44"/>
      <c r="D5" s="44" t="s">
        <v>85</v>
      </c>
      <c r="E5" s="44" t="s">
        <v>363</v>
      </c>
      <c r="F5" s="43">
        <v>30</v>
      </c>
    </row>
    <row r="6" spans="1:6" ht="15.75" x14ac:dyDescent="0.25">
      <c r="A6" s="20" t="s">
        <v>38</v>
      </c>
      <c r="B6" s="44" t="s">
        <v>368</v>
      </c>
      <c r="C6" s="44"/>
      <c r="D6" s="44" t="s">
        <v>85</v>
      </c>
      <c r="E6" s="44" t="s">
        <v>369</v>
      </c>
      <c r="F6" s="43">
        <v>27</v>
      </c>
    </row>
    <row r="7" spans="1:6" ht="15.75" x14ac:dyDescent="0.25">
      <c r="A7" s="20" t="s">
        <v>39</v>
      </c>
      <c r="B7" s="44" t="s">
        <v>364</v>
      </c>
      <c r="C7" s="44"/>
      <c r="D7" s="44" t="s">
        <v>80</v>
      </c>
      <c r="E7" s="44" t="s">
        <v>365</v>
      </c>
      <c r="F7" s="43">
        <v>25</v>
      </c>
    </row>
    <row r="8" spans="1:6" ht="15.75" x14ac:dyDescent="0.25">
      <c r="A8" s="20" t="s">
        <v>40</v>
      </c>
      <c r="B8" s="44" t="s">
        <v>366</v>
      </c>
      <c r="C8" s="44"/>
      <c r="D8" s="44" t="s">
        <v>127</v>
      </c>
      <c r="E8" s="44" t="s">
        <v>367</v>
      </c>
      <c r="F8" s="43">
        <v>23</v>
      </c>
    </row>
    <row r="9" spans="1:6" ht="15.75" x14ac:dyDescent="0.25">
      <c r="A9" s="20" t="s">
        <v>41</v>
      </c>
      <c r="B9" s="44" t="s">
        <v>370</v>
      </c>
      <c r="C9" s="44"/>
      <c r="D9" s="44" t="s">
        <v>144</v>
      </c>
      <c r="E9" s="44" t="s">
        <v>371</v>
      </c>
      <c r="F9" s="43">
        <v>22</v>
      </c>
    </row>
    <row r="10" spans="1:6" ht="15.75" x14ac:dyDescent="0.25">
      <c r="A10" s="20" t="s">
        <v>42</v>
      </c>
      <c r="B10" s="13" t="s">
        <v>376</v>
      </c>
      <c r="D10" s="12" t="s">
        <v>88</v>
      </c>
      <c r="E10" s="167" t="s">
        <v>377</v>
      </c>
      <c r="F10" s="43">
        <v>21</v>
      </c>
    </row>
    <row r="11" spans="1:6" ht="15.75" x14ac:dyDescent="0.25">
      <c r="A11" s="20" t="s">
        <v>43</v>
      </c>
      <c r="B11" s="43" t="s">
        <v>374</v>
      </c>
      <c r="C11" s="102"/>
      <c r="D11" s="43" t="s">
        <v>80</v>
      </c>
      <c r="E11" s="44" t="s">
        <v>375</v>
      </c>
      <c r="F11" s="43">
        <v>20</v>
      </c>
    </row>
    <row r="12" spans="1:6" ht="15.75" x14ac:dyDescent="0.25">
      <c r="A12" s="20" t="s">
        <v>44</v>
      </c>
      <c r="B12" s="43" t="s">
        <v>373</v>
      </c>
      <c r="C12" s="102"/>
      <c r="D12" s="43" t="s">
        <v>144</v>
      </c>
      <c r="E12" s="44" t="s">
        <v>372</v>
      </c>
      <c r="F12" s="43">
        <v>19</v>
      </c>
    </row>
    <row r="13" spans="1:6" ht="15.75" x14ac:dyDescent="0.25">
      <c r="A13" s="20" t="s">
        <v>45</v>
      </c>
      <c r="B13" s="12" t="s">
        <v>378</v>
      </c>
      <c r="C13" s="35"/>
      <c r="D13" s="12" t="s">
        <v>153</v>
      </c>
      <c r="E13" s="20" t="s">
        <v>379</v>
      </c>
      <c r="F13" s="43">
        <v>18</v>
      </c>
    </row>
    <row r="14" spans="1:6" ht="15.75" x14ac:dyDescent="0.25">
      <c r="A14" s="20" t="s">
        <v>46</v>
      </c>
      <c r="B14" s="44" t="s">
        <v>380</v>
      </c>
      <c r="C14" s="44"/>
      <c r="D14" s="44" t="s">
        <v>127</v>
      </c>
      <c r="E14" s="44" t="s">
        <v>381</v>
      </c>
      <c r="F14" s="43">
        <v>17</v>
      </c>
    </row>
    <row r="15" spans="1:6" ht="15.75" x14ac:dyDescent="0.25">
      <c r="A15" s="20" t="s">
        <v>47</v>
      </c>
      <c r="B15" s="44" t="s">
        <v>383</v>
      </c>
      <c r="C15" s="44"/>
      <c r="D15" s="44" t="s">
        <v>79</v>
      </c>
      <c r="E15" s="44" t="s">
        <v>382</v>
      </c>
      <c r="F15" s="43">
        <v>16</v>
      </c>
    </row>
    <row r="16" spans="1:6" ht="15.75" x14ac:dyDescent="0.25">
      <c r="A16" s="20" t="s">
        <v>48</v>
      </c>
      <c r="B16" s="44" t="s">
        <v>384</v>
      </c>
      <c r="C16" s="44"/>
      <c r="D16" s="44" t="s">
        <v>79</v>
      </c>
      <c r="E16" s="44" t="s">
        <v>385</v>
      </c>
      <c r="F16" s="43">
        <v>15</v>
      </c>
    </row>
    <row r="17" spans="1:6" ht="15.75" x14ac:dyDescent="0.25">
      <c r="A17" s="20" t="s">
        <v>49</v>
      </c>
      <c r="B17" s="44" t="s">
        <v>386</v>
      </c>
      <c r="C17" s="44"/>
      <c r="D17" s="44" t="s">
        <v>93</v>
      </c>
      <c r="E17" s="44" t="s">
        <v>387</v>
      </c>
      <c r="F17" s="43">
        <v>14</v>
      </c>
    </row>
    <row r="18" spans="1:6" ht="15.75" x14ac:dyDescent="0.25">
      <c r="A18" s="20" t="s">
        <v>50</v>
      </c>
      <c r="B18" s="44" t="s">
        <v>388</v>
      </c>
      <c r="C18" s="44"/>
      <c r="D18" s="44" t="s">
        <v>94</v>
      </c>
      <c r="E18" s="44" t="s">
        <v>389</v>
      </c>
      <c r="F18" s="43">
        <v>13</v>
      </c>
    </row>
    <row r="19" spans="1:6" ht="15.75" x14ac:dyDescent="0.25">
      <c r="A19" s="20" t="s">
        <v>54</v>
      </c>
      <c r="B19" s="44" t="s">
        <v>390</v>
      </c>
      <c r="C19" s="44"/>
      <c r="D19" s="44" t="s">
        <v>88</v>
      </c>
      <c r="E19" s="44" t="s">
        <v>391</v>
      </c>
      <c r="F19" s="43">
        <v>12</v>
      </c>
    </row>
    <row r="20" spans="1:6" ht="15.75" x14ac:dyDescent="0.25">
      <c r="A20" s="44" t="s">
        <v>7</v>
      </c>
      <c r="B20" s="44" t="s">
        <v>392</v>
      </c>
      <c r="C20" s="44"/>
      <c r="D20" s="44" t="s">
        <v>94</v>
      </c>
      <c r="E20" s="44" t="s">
        <v>393</v>
      </c>
      <c r="F20" s="43">
        <v>11</v>
      </c>
    </row>
    <row r="21" spans="1:6" ht="15.75" x14ac:dyDescent="0.25">
      <c r="A21" s="43" t="s">
        <v>397</v>
      </c>
      <c r="B21" s="43" t="s">
        <v>394</v>
      </c>
      <c r="C21" s="102"/>
      <c r="D21" s="43" t="s">
        <v>115</v>
      </c>
      <c r="E21" s="44" t="s">
        <v>395</v>
      </c>
      <c r="F21" s="43">
        <v>9.5</v>
      </c>
    </row>
    <row r="22" spans="1:6" ht="15.75" x14ac:dyDescent="0.25">
      <c r="A22" s="43" t="s">
        <v>397</v>
      </c>
      <c r="B22" s="43" t="s">
        <v>396</v>
      </c>
      <c r="C22" s="102"/>
      <c r="D22" s="43" t="s">
        <v>80</v>
      </c>
      <c r="E22" s="44" t="s">
        <v>395</v>
      </c>
      <c r="F22" s="43">
        <v>9.5</v>
      </c>
    </row>
    <row r="23" spans="1:6" ht="16.5" customHeight="1" x14ac:dyDescent="0.25">
      <c r="A23" s="43">
        <v>19</v>
      </c>
      <c r="B23" s="43" t="s">
        <v>398</v>
      </c>
      <c r="C23" s="102"/>
      <c r="D23" s="43" t="s">
        <v>83</v>
      </c>
      <c r="E23" s="44" t="s">
        <v>399</v>
      </c>
      <c r="F23" s="43">
        <v>8</v>
      </c>
    </row>
    <row r="24" spans="1:6" ht="15.75" x14ac:dyDescent="0.25">
      <c r="A24" s="43">
        <v>20</v>
      </c>
      <c r="B24" s="43" t="s">
        <v>400</v>
      </c>
      <c r="C24" s="102"/>
      <c r="D24" s="43" t="s">
        <v>86</v>
      </c>
      <c r="E24" s="44" t="s">
        <v>401</v>
      </c>
      <c r="F24" s="43">
        <v>7</v>
      </c>
    </row>
    <row r="25" spans="1:6" ht="15.75" x14ac:dyDescent="0.25">
      <c r="A25" s="43">
        <v>21</v>
      </c>
      <c r="B25" s="43" t="s">
        <v>402</v>
      </c>
      <c r="C25" s="102"/>
      <c r="D25" s="43" t="s">
        <v>81</v>
      </c>
      <c r="E25" s="44" t="s">
        <v>403</v>
      </c>
      <c r="F25" s="43">
        <v>6</v>
      </c>
    </row>
    <row r="26" spans="1:6" ht="15.75" x14ac:dyDescent="0.25">
      <c r="A26" s="43">
        <v>22</v>
      </c>
      <c r="B26" s="43" t="s">
        <v>404</v>
      </c>
      <c r="C26" s="102"/>
      <c r="D26" s="43" t="s">
        <v>80</v>
      </c>
      <c r="E26" s="44" t="s">
        <v>405</v>
      </c>
      <c r="F26" s="43">
        <v>5</v>
      </c>
    </row>
    <row r="27" spans="1:6" ht="15.75" x14ac:dyDescent="0.25">
      <c r="A27" s="44" t="s">
        <v>309</v>
      </c>
      <c r="B27" s="44" t="s">
        <v>406</v>
      </c>
      <c r="C27" s="44"/>
      <c r="D27" s="44" t="s">
        <v>81</v>
      </c>
      <c r="E27" s="44" t="s">
        <v>407</v>
      </c>
      <c r="F27" s="44"/>
    </row>
    <row r="28" spans="1:6" x14ac:dyDescent="0.25">
      <c r="A28" s="22"/>
      <c r="B28" s="22"/>
      <c r="C28" s="22"/>
      <c r="D28" s="22"/>
      <c r="E28" s="22"/>
      <c r="F28" s="22"/>
    </row>
    <row r="29" spans="1:6" x14ac:dyDescent="0.25">
      <c r="A29" s="22"/>
      <c r="B29" s="22"/>
      <c r="C29" s="22"/>
      <c r="D29" s="22"/>
      <c r="E29" s="22"/>
      <c r="F29" s="22"/>
    </row>
    <row r="30" spans="1:6" x14ac:dyDescent="0.25">
      <c r="A30" s="22"/>
      <c r="B30" s="22"/>
      <c r="C30" s="22"/>
      <c r="D30" s="22"/>
      <c r="E30" s="22"/>
      <c r="F30" s="22"/>
    </row>
    <row r="31" spans="1:6" x14ac:dyDescent="0.25">
      <c r="A31" s="22"/>
      <c r="B31" s="29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72"/>
      <c r="C33" s="72"/>
      <c r="D33" s="72"/>
      <c r="E33" s="72"/>
      <c r="F33" s="7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69"/>
      <c r="E41" s="29"/>
      <c r="F41" s="29"/>
    </row>
    <row r="42" spans="1:6" x14ac:dyDescent="0.25">
      <c r="A42" s="22"/>
      <c r="B42" s="22"/>
      <c r="C42" s="22"/>
      <c r="D42" s="69"/>
      <c r="E42" s="69"/>
      <c r="F42" s="29"/>
    </row>
    <row r="43" spans="1:6" x14ac:dyDescent="0.25">
      <c r="A43" s="22"/>
      <c r="B43" s="69"/>
      <c r="C43" s="7"/>
      <c r="D43" s="69"/>
      <c r="E43" s="69"/>
      <c r="F43" s="29"/>
    </row>
    <row r="44" spans="1:6" x14ac:dyDescent="0.25">
      <c r="A44" s="22"/>
      <c r="B44" s="69"/>
      <c r="C44" s="7"/>
      <c r="D44" s="69"/>
      <c r="E44" s="69"/>
      <c r="F44" s="29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F35" sqref="F35"/>
    </sheetView>
  </sheetViews>
  <sheetFormatPr defaultRowHeight="15" x14ac:dyDescent="0.25"/>
  <cols>
    <col min="2" max="2" width="21.85546875" customWidth="1"/>
    <col min="3" max="3" width="0.140625" hidden="1" customWidth="1"/>
    <col min="4" max="4" width="22.140625" customWidth="1"/>
    <col min="5" max="5" width="10.42578125" style="166" customWidth="1"/>
  </cols>
  <sheetData>
    <row r="1" spans="1:12" ht="15.75" x14ac:dyDescent="0.25">
      <c r="A1" s="51"/>
      <c r="B1" s="51"/>
      <c r="C1" s="51"/>
      <c r="D1" s="51"/>
      <c r="E1" s="167"/>
      <c r="F1" s="51"/>
    </row>
    <row r="2" spans="1:12" ht="15.75" x14ac:dyDescent="0.25">
      <c r="A2" s="51"/>
      <c r="B2" s="50" t="s">
        <v>52</v>
      </c>
      <c r="C2" s="51"/>
      <c r="D2" s="111"/>
      <c r="E2" s="112"/>
      <c r="F2" s="111"/>
    </row>
    <row r="3" spans="1:12" ht="15.75" x14ac:dyDescent="0.25">
      <c r="A3" s="112"/>
      <c r="B3" s="51"/>
      <c r="C3" s="51"/>
      <c r="D3" s="112"/>
      <c r="E3" s="112"/>
      <c r="F3" s="112"/>
    </row>
    <row r="4" spans="1:12" ht="15.75" x14ac:dyDescent="0.25">
      <c r="A4" s="139" t="s">
        <v>16</v>
      </c>
      <c r="B4" s="139" t="s">
        <v>17</v>
      </c>
      <c r="C4" s="139" t="s">
        <v>14</v>
      </c>
      <c r="D4" s="139" t="s">
        <v>12</v>
      </c>
      <c r="E4" s="139" t="s">
        <v>13</v>
      </c>
      <c r="F4" s="139" t="s">
        <v>0</v>
      </c>
    </row>
    <row r="5" spans="1:12" ht="15.75" x14ac:dyDescent="0.25">
      <c r="A5" s="44" t="s">
        <v>37</v>
      </c>
      <c r="B5" s="44" t="s">
        <v>589</v>
      </c>
      <c r="C5" s="44"/>
      <c r="D5" s="44" t="s">
        <v>95</v>
      </c>
      <c r="E5" s="44" t="s">
        <v>590</v>
      </c>
      <c r="F5" s="44" t="s">
        <v>66</v>
      </c>
    </row>
    <row r="6" spans="1:12" ht="15.75" x14ac:dyDescent="0.25">
      <c r="A6" s="44" t="s">
        <v>38</v>
      </c>
      <c r="B6" s="44" t="s">
        <v>591</v>
      </c>
      <c r="C6" s="44"/>
      <c r="D6" s="44" t="s">
        <v>79</v>
      </c>
      <c r="E6" s="44" t="s">
        <v>592</v>
      </c>
      <c r="F6" s="44" t="s">
        <v>67</v>
      </c>
    </row>
    <row r="7" spans="1:12" ht="15.75" x14ac:dyDescent="0.25">
      <c r="A7" s="44" t="s">
        <v>39</v>
      </c>
      <c r="B7" s="44" t="s">
        <v>593</v>
      </c>
      <c r="C7" s="44"/>
      <c r="D7" s="44" t="s">
        <v>85</v>
      </c>
      <c r="E7" s="44" t="s">
        <v>594</v>
      </c>
      <c r="F7" s="44" t="s">
        <v>60</v>
      </c>
    </row>
    <row r="8" spans="1:12" ht="15.75" x14ac:dyDescent="0.25">
      <c r="A8" s="44" t="s">
        <v>40</v>
      </c>
      <c r="B8" s="43" t="s">
        <v>600</v>
      </c>
      <c r="C8" s="35"/>
      <c r="D8" s="43" t="s">
        <v>94</v>
      </c>
      <c r="E8" s="167" t="s">
        <v>602</v>
      </c>
      <c r="F8" s="44" t="s">
        <v>63</v>
      </c>
    </row>
    <row r="9" spans="1:12" ht="15.75" x14ac:dyDescent="0.25">
      <c r="A9" s="44" t="s">
        <v>41</v>
      </c>
      <c r="B9" s="159" t="s">
        <v>595</v>
      </c>
      <c r="C9" s="44"/>
      <c r="D9" s="44" t="s">
        <v>153</v>
      </c>
      <c r="E9" s="44" t="s">
        <v>596</v>
      </c>
      <c r="F9" s="44" t="s">
        <v>64</v>
      </c>
    </row>
    <row r="10" spans="1:12" ht="15.75" x14ac:dyDescent="0.25">
      <c r="A10" s="44" t="s">
        <v>42</v>
      </c>
      <c r="B10" s="44" t="s">
        <v>113</v>
      </c>
      <c r="C10" s="44"/>
      <c r="D10" s="44" t="s">
        <v>98</v>
      </c>
      <c r="E10" s="44" t="s">
        <v>597</v>
      </c>
      <c r="F10" s="44" t="s">
        <v>61</v>
      </c>
    </row>
    <row r="11" spans="1:12" ht="15.75" x14ac:dyDescent="0.25">
      <c r="A11" s="44" t="s">
        <v>43</v>
      </c>
      <c r="B11" s="121" t="s">
        <v>601</v>
      </c>
      <c r="C11" s="121"/>
      <c r="D11" s="121" t="s">
        <v>80</v>
      </c>
      <c r="E11" s="167" t="s">
        <v>603</v>
      </c>
      <c r="F11" s="44" t="s">
        <v>62</v>
      </c>
    </row>
    <row r="12" spans="1:12" ht="15.75" x14ac:dyDescent="0.25">
      <c r="A12" s="44" t="s">
        <v>44</v>
      </c>
      <c r="B12" s="43" t="s">
        <v>598</v>
      </c>
      <c r="C12" s="44"/>
      <c r="D12" s="44" t="s">
        <v>153</v>
      </c>
      <c r="E12" s="44" t="s">
        <v>599</v>
      </c>
      <c r="F12" s="44" t="s">
        <v>58</v>
      </c>
    </row>
    <row r="13" spans="1:12" ht="15.75" x14ac:dyDescent="0.25">
      <c r="A13" s="44" t="s">
        <v>45</v>
      </c>
      <c r="B13" s="44" t="s">
        <v>604</v>
      </c>
      <c r="C13" s="44"/>
      <c r="D13" s="44" t="s">
        <v>93</v>
      </c>
      <c r="E13" s="44" t="s">
        <v>605</v>
      </c>
      <c r="F13" s="44" t="s">
        <v>57</v>
      </c>
      <c r="H13" s="112"/>
      <c r="I13" s="112"/>
      <c r="J13" s="112"/>
      <c r="K13" s="112"/>
      <c r="L13" s="112"/>
    </row>
    <row r="14" spans="1:12" ht="15.75" x14ac:dyDescent="0.25">
      <c r="A14" s="44" t="s">
        <v>46</v>
      </c>
      <c r="B14" s="44" t="s">
        <v>606</v>
      </c>
      <c r="C14" s="44"/>
      <c r="D14" s="44" t="s">
        <v>81</v>
      </c>
      <c r="E14" s="44" t="s">
        <v>607</v>
      </c>
      <c r="F14" s="44" t="s">
        <v>56</v>
      </c>
    </row>
    <row r="15" spans="1:12" ht="15.75" x14ac:dyDescent="0.25">
      <c r="A15" s="44" t="s">
        <v>47</v>
      </c>
      <c r="B15" s="44" t="s">
        <v>608</v>
      </c>
      <c r="C15" s="44"/>
      <c r="D15" s="44" t="s">
        <v>80</v>
      </c>
      <c r="E15" s="44" t="s">
        <v>609</v>
      </c>
      <c r="F15" s="44" t="s">
        <v>7</v>
      </c>
    </row>
    <row r="16" spans="1:12" ht="15.75" x14ac:dyDescent="0.25">
      <c r="A16" s="44" t="s">
        <v>48</v>
      </c>
      <c r="B16" s="44" t="s">
        <v>610</v>
      </c>
      <c r="C16" s="44"/>
      <c r="D16" s="44" t="s">
        <v>85</v>
      </c>
      <c r="E16" s="44" t="s">
        <v>611</v>
      </c>
      <c r="F16" s="44" t="s">
        <v>54</v>
      </c>
    </row>
    <row r="17" spans="1:6" ht="15.75" x14ac:dyDescent="0.25">
      <c r="A17" s="44" t="s">
        <v>49</v>
      </c>
      <c r="B17" s="44" t="s">
        <v>612</v>
      </c>
      <c r="C17" s="44"/>
      <c r="D17" s="44" t="s">
        <v>88</v>
      </c>
      <c r="E17" s="44" t="s">
        <v>613</v>
      </c>
      <c r="F17" s="44" t="s">
        <v>50</v>
      </c>
    </row>
    <row r="18" spans="1:6" ht="15.75" x14ac:dyDescent="0.25">
      <c r="A18" s="44" t="s">
        <v>50</v>
      </c>
      <c r="B18" s="44" t="s">
        <v>614</v>
      </c>
      <c r="C18" s="44"/>
      <c r="D18" s="44" t="s">
        <v>80</v>
      </c>
      <c r="E18" s="44" t="s">
        <v>615</v>
      </c>
      <c r="F18" s="44" t="s">
        <v>49</v>
      </c>
    </row>
    <row r="19" spans="1:6" ht="15.75" x14ac:dyDescent="0.25">
      <c r="A19" s="44" t="s">
        <v>54</v>
      </c>
      <c r="B19" s="44" t="s">
        <v>616</v>
      </c>
      <c r="C19" s="44"/>
      <c r="D19" s="44" t="s">
        <v>79</v>
      </c>
      <c r="E19" s="44" t="s">
        <v>617</v>
      </c>
      <c r="F19" s="44" t="s">
        <v>48</v>
      </c>
    </row>
    <row r="20" spans="1:6" ht="15.75" x14ac:dyDescent="0.25">
      <c r="A20" s="44" t="s">
        <v>7</v>
      </c>
      <c r="B20" s="44" t="s">
        <v>618</v>
      </c>
      <c r="C20" s="44"/>
      <c r="D20" s="113" t="s">
        <v>153</v>
      </c>
      <c r="E20" s="44" t="s">
        <v>619</v>
      </c>
      <c r="F20" s="43">
        <v>11</v>
      </c>
    </row>
    <row r="21" spans="1:6" ht="15.75" x14ac:dyDescent="0.25">
      <c r="A21" s="44" t="s">
        <v>56</v>
      </c>
      <c r="B21" s="44" t="s">
        <v>620</v>
      </c>
      <c r="C21" s="44"/>
      <c r="D21" s="113" t="s">
        <v>127</v>
      </c>
      <c r="E21" s="113" t="s">
        <v>621</v>
      </c>
      <c r="F21" s="43">
        <v>10</v>
      </c>
    </row>
    <row r="22" spans="1:6" ht="15.75" x14ac:dyDescent="0.25">
      <c r="A22" s="44" t="s">
        <v>57</v>
      </c>
      <c r="B22" s="113" t="s">
        <v>622</v>
      </c>
      <c r="C22" s="102"/>
      <c r="D22" s="113" t="s">
        <v>127</v>
      </c>
      <c r="E22" s="113" t="s">
        <v>623</v>
      </c>
      <c r="F22" s="43">
        <v>9</v>
      </c>
    </row>
    <row r="23" spans="1:6" ht="15.75" x14ac:dyDescent="0.25">
      <c r="A23" s="44" t="s">
        <v>58</v>
      </c>
      <c r="B23" s="113" t="s">
        <v>624</v>
      </c>
      <c r="C23" s="102"/>
      <c r="D23" s="113" t="s">
        <v>115</v>
      </c>
      <c r="E23" s="113" t="s">
        <v>625</v>
      </c>
      <c r="F23" s="43">
        <v>8</v>
      </c>
    </row>
    <row r="24" spans="1:6" ht="15.75" x14ac:dyDescent="0.25">
      <c r="A24" s="44" t="s">
        <v>62</v>
      </c>
      <c r="B24" s="44" t="s">
        <v>626</v>
      </c>
      <c r="C24" s="44"/>
      <c r="D24" s="44" t="s">
        <v>85</v>
      </c>
      <c r="E24" s="44" t="s">
        <v>627</v>
      </c>
      <c r="F24" s="43">
        <v>7</v>
      </c>
    </row>
    <row r="25" spans="1:6" ht="15.75" x14ac:dyDescent="0.25">
      <c r="A25" s="44" t="s">
        <v>61</v>
      </c>
      <c r="B25" s="44" t="s">
        <v>628</v>
      </c>
      <c r="C25" s="44"/>
      <c r="D25" s="44" t="s">
        <v>127</v>
      </c>
      <c r="E25" s="44" t="s">
        <v>629</v>
      </c>
      <c r="F25" s="43">
        <v>6</v>
      </c>
    </row>
    <row r="26" spans="1:6" ht="15.75" x14ac:dyDescent="0.25">
      <c r="A26" s="44" t="s">
        <v>64</v>
      </c>
      <c r="B26" s="44" t="s">
        <v>630</v>
      </c>
      <c r="C26" s="44"/>
      <c r="D26" s="44" t="s">
        <v>115</v>
      </c>
      <c r="E26" s="44" t="s">
        <v>631</v>
      </c>
      <c r="F26" s="43">
        <v>5</v>
      </c>
    </row>
    <row r="27" spans="1:6" ht="15.75" x14ac:dyDescent="0.25">
      <c r="A27" s="44" t="s">
        <v>63</v>
      </c>
      <c r="B27" s="44" t="s">
        <v>632</v>
      </c>
      <c r="C27" s="44"/>
      <c r="D27" s="44" t="s">
        <v>153</v>
      </c>
      <c r="E27" s="44" t="s">
        <v>633</v>
      </c>
      <c r="F27" s="43">
        <v>4</v>
      </c>
    </row>
    <row r="28" spans="1:6" ht="15.75" x14ac:dyDescent="0.25">
      <c r="A28" s="44" t="s">
        <v>65</v>
      </c>
      <c r="B28" s="44" t="s">
        <v>634</v>
      </c>
      <c r="C28" s="44"/>
      <c r="D28" s="44" t="s">
        <v>86</v>
      </c>
      <c r="E28" s="44" t="s">
        <v>635</v>
      </c>
      <c r="F28" s="43">
        <v>3</v>
      </c>
    </row>
    <row r="29" spans="1:6" ht="15.75" x14ac:dyDescent="0.25">
      <c r="A29" s="44" t="s">
        <v>60</v>
      </c>
      <c r="B29" s="44" t="s">
        <v>636</v>
      </c>
      <c r="C29" s="44"/>
      <c r="D29" s="44" t="s">
        <v>86</v>
      </c>
      <c r="E29" s="44" t="s">
        <v>637</v>
      </c>
      <c r="F29" s="43">
        <v>2</v>
      </c>
    </row>
    <row r="30" spans="1:6" ht="15.75" x14ac:dyDescent="0.25">
      <c r="A30" s="20" t="s">
        <v>70</v>
      </c>
      <c r="B30" s="20" t="s">
        <v>638</v>
      </c>
      <c r="C30" s="20"/>
      <c r="D30" s="20" t="s">
        <v>144</v>
      </c>
      <c r="E30" s="113" t="s">
        <v>639</v>
      </c>
      <c r="F30" s="92">
        <v>1</v>
      </c>
    </row>
    <row r="31" spans="1:6" ht="15.75" x14ac:dyDescent="0.25">
      <c r="A31" s="20" t="s">
        <v>67</v>
      </c>
      <c r="B31" s="20" t="s">
        <v>640</v>
      </c>
      <c r="C31" s="20"/>
      <c r="D31" s="20" t="s">
        <v>83</v>
      </c>
      <c r="E31" s="44" t="s">
        <v>641</v>
      </c>
      <c r="F31" s="43"/>
    </row>
    <row r="32" spans="1:6" ht="15.75" x14ac:dyDescent="0.25">
      <c r="A32" s="12"/>
      <c r="B32" s="113" t="s">
        <v>642</v>
      </c>
      <c r="C32" s="35"/>
      <c r="D32" s="113" t="s">
        <v>88</v>
      </c>
      <c r="E32" s="44" t="s">
        <v>169</v>
      </c>
      <c r="F32" s="43"/>
    </row>
    <row r="33" spans="1:6" ht="15.75" x14ac:dyDescent="0.25">
      <c r="A33" s="12"/>
      <c r="B33" s="113" t="s">
        <v>643</v>
      </c>
      <c r="C33" s="12"/>
      <c r="D33" s="113" t="s">
        <v>85</v>
      </c>
      <c r="E33" s="113" t="s">
        <v>169</v>
      </c>
      <c r="F33" s="92"/>
    </row>
    <row r="34" spans="1:6" ht="15.75" x14ac:dyDescent="0.25">
      <c r="A34" s="12"/>
      <c r="B34" s="113" t="s">
        <v>644</v>
      </c>
      <c r="C34" s="12"/>
      <c r="D34" s="113" t="s">
        <v>85</v>
      </c>
      <c r="E34" s="113" t="s">
        <v>169</v>
      </c>
      <c r="F34" s="92"/>
    </row>
    <row r="35" spans="1:6" ht="15.75" x14ac:dyDescent="0.25">
      <c r="A35" s="63"/>
      <c r="B35" s="113" t="s">
        <v>645</v>
      </c>
      <c r="C35" s="35"/>
      <c r="D35" s="113" t="s">
        <v>86</v>
      </c>
      <c r="E35" s="113" t="s">
        <v>169</v>
      </c>
      <c r="F35" s="43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F21" sqref="F21"/>
    </sheetView>
  </sheetViews>
  <sheetFormatPr defaultRowHeight="15" x14ac:dyDescent="0.25"/>
  <cols>
    <col min="1" max="1" width="7" customWidth="1"/>
    <col min="2" max="2" width="23.28515625" style="13" customWidth="1"/>
    <col min="3" max="3" width="10" customWidth="1"/>
    <col min="7" max="7" width="7.85546875" customWidth="1"/>
    <col min="8" max="8" width="22.5703125" style="13" customWidth="1"/>
    <col min="9" max="9" width="11.28515625" customWidth="1"/>
  </cols>
  <sheetData>
    <row r="2" spans="1:10" x14ac:dyDescent="0.25">
      <c r="B2" s="34" t="s">
        <v>71</v>
      </c>
      <c r="H2" s="34" t="s">
        <v>72</v>
      </c>
    </row>
    <row r="4" spans="1:10" x14ac:dyDescent="0.25">
      <c r="A4" s="138" t="s">
        <v>16</v>
      </c>
      <c r="B4" s="138" t="s">
        <v>53</v>
      </c>
      <c r="C4" s="138" t="s">
        <v>13</v>
      </c>
      <c r="D4" s="138" t="s">
        <v>0</v>
      </c>
      <c r="G4" s="137" t="s">
        <v>16</v>
      </c>
      <c r="H4" s="137" t="s">
        <v>53</v>
      </c>
      <c r="I4" s="137" t="s">
        <v>13</v>
      </c>
      <c r="J4" s="137" t="s">
        <v>0</v>
      </c>
    </row>
    <row r="5" spans="1:10" x14ac:dyDescent="0.25">
      <c r="A5" s="12">
        <v>1</v>
      </c>
      <c r="B5" s="13" t="s">
        <v>84</v>
      </c>
      <c r="C5" s="20" t="s">
        <v>315</v>
      </c>
      <c r="D5" s="12">
        <v>60</v>
      </c>
      <c r="G5" s="74">
        <v>1</v>
      </c>
      <c r="H5" s="13" t="s">
        <v>84</v>
      </c>
      <c r="I5" s="20" t="s">
        <v>333</v>
      </c>
      <c r="J5" s="12">
        <v>60</v>
      </c>
    </row>
    <row r="6" spans="1:10" x14ac:dyDescent="0.25">
      <c r="A6" s="12">
        <v>2</v>
      </c>
      <c r="B6" s="20" t="s">
        <v>106</v>
      </c>
      <c r="C6" s="20" t="s">
        <v>316</v>
      </c>
      <c r="D6" s="12">
        <v>54</v>
      </c>
      <c r="G6" s="74">
        <v>2</v>
      </c>
      <c r="H6" s="20" t="s">
        <v>93</v>
      </c>
      <c r="I6" s="20" t="s">
        <v>334</v>
      </c>
      <c r="J6" s="12">
        <v>54</v>
      </c>
    </row>
    <row r="7" spans="1:10" x14ac:dyDescent="0.25">
      <c r="A7" s="12">
        <v>3</v>
      </c>
      <c r="B7" s="20" t="s">
        <v>81</v>
      </c>
      <c r="C7" s="20" t="s">
        <v>317</v>
      </c>
      <c r="D7" s="12">
        <v>50</v>
      </c>
      <c r="G7" s="74">
        <v>3</v>
      </c>
      <c r="H7" s="20" t="s">
        <v>144</v>
      </c>
      <c r="I7" s="20" t="s">
        <v>335</v>
      </c>
      <c r="J7" s="12">
        <v>50</v>
      </c>
    </row>
    <row r="8" spans="1:10" x14ac:dyDescent="0.25">
      <c r="A8" s="12">
        <v>4</v>
      </c>
      <c r="B8" s="20" t="s">
        <v>85</v>
      </c>
      <c r="C8" s="20" t="s">
        <v>318</v>
      </c>
      <c r="D8" s="12">
        <v>46</v>
      </c>
      <c r="G8" s="74">
        <v>4</v>
      </c>
      <c r="H8" s="20" t="s">
        <v>106</v>
      </c>
      <c r="I8" s="20" t="s">
        <v>332</v>
      </c>
      <c r="J8" s="12">
        <v>46</v>
      </c>
    </row>
    <row r="9" spans="1:10" x14ac:dyDescent="0.25">
      <c r="A9" s="12">
        <v>5</v>
      </c>
      <c r="B9" s="20" t="s">
        <v>83</v>
      </c>
      <c r="C9" s="20" t="s">
        <v>319</v>
      </c>
      <c r="D9" s="12">
        <v>44</v>
      </c>
      <c r="G9" s="74">
        <v>5</v>
      </c>
      <c r="H9" s="20" t="s">
        <v>80</v>
      </c>
      <c r="I9" s="20" t="s">
        <v>336</v>
      </c>
      <c r="J9" s="12">
        <v>44</v>
      </c>
    </row>
    <row r="10" spans="1:10" x14ac:dyDescent="0.25">
      <c r="A10" s="12">
        <v>6</v>
      </c>
      <c r="B10" s="20" t="s">
        <v>80</v>
      </c>
      <c r="C10" s="20" t="s">
        <v>320</v>
      </c>
      <c r="D10" s="12">
        <v>42</v>
      </c>
      <c r="G10" s="74">
        <v>6</v>
      </c>
      <c r="H10" s="20" t="s">
        <v>79</v>
      </c>
      <c r="I10" s="20" t="s">
        <v>337</v>
      </c>
      <c r="J10" s="12">
        <v>42</v>
      </c>
    </row>
    <row r="11" spans="1:10" x14ac:dyDescent="0.25">
      <c r="A11" s="20" t="s">
        <v>43</v>
      </c>
      <c r="B11" s="20" t="s">
        <v>89</v>
      </c>
      <c r="C11" s="20" t="s">
        <v>321</v>
      </c>
      <c r="D11" s="20" t="s">
        <v>329</v>
      </c>
      <c r="G11" s="74">
        <v>7</v>
      </c>
      <c r="H11" s="20" t="s">
        <v>89</v>
      </c>
      <c r="I11" s="20" t="s">
        <v>338</v>
      </c>
      <c r="J11" s="12">
        <v>40</v>
      </c>
    </row>
    <row r="12" spans="1:10" x14ac:dyDescent="0.25">
      <c r="A12" s="20" t="s">
        <v>44</v>
      </c>
      <c r="B12" s="20" t="s">
        <v>144</v>
      </c>
      <c r="C12" s="20" t="s">
        <v>322</v>
      </c>
      <c r="D12" s="20" t="s">
        <v>330</v>
      </c>
      <c r="G12" s="74">
        <v>8</v>
      </c>
      <c r="H12" s="20" t="s">
        <v>81</v>
      </c>
      <c r="I12" s="20" t="s">
        <v>339</v>
      </c>
      <c r="J12" s="12">
        <v>38</v>
      </c>
    </row>
    <row r="13" spans="1:10" x14ac:dyDescent="0.25">
      <c r="A13" s="12">
        <v>9</v>
      </c>
      <c r="B13" s="20" t="s">
        <v>87</v>
      </c>
      <c r="C13" s="20" t="s">
        <v>323</v>
      </c>
      <c r="D13" s="12">
        <v>36</v>
      </c>
      <c r="G13" s="74">
        <v>9</v>
      </c>
      <c r="H13" s="20" t="s">
        <v>88</v>
      </c>
      <c r="I13" s="20" t="s">
        <v>340</v>
      </c>
      <c r="J13" s="12">
        <v>36</v>
      </c>
    </row>
    <row r="14" spans="1:10" x14ac:dyDescent="0.25">
      <c r="A14" s="12">
        <v>10</v>
      </c>
      <c r="B14" s="20" t="s">
        <v>79</v>
      </c>
      <c r="C14" s="20" t="s">
        <v>324</v>
      </c>
      <c r="D14" s="12">
        <v>34</v>
      </c>
      <c r="G14" s="74">
        <v>10</v>
      </c>
      <c r="H14" s="20" t="s">
        <v>95</v>
      </c>
      <c r="I14" s="20" t="s">
        <v>341</v>
      </c>
      <c r="J14" s="12">
        <v>34</v>
      </c>
    </row>
    <row r="15" spans="1:10" x14ac:dyDescent="0.25">
      <c r="A15" s="12">
        <v>11</v>
      </c>
      <c r="B15" s="20" t="s">
        <v>93</v>
      </c>
      <c r="C15" s="20" t="s">
        <v>325</v>
      </c>
      <c r="D15" s="12">
        <v>32</v>
      </c>
      <c r="G15" s="74">
        <v>11</v>
      </c>
      <c r="H15" s="20" t="s">
        <v>94</v>
      </c>
      <c r="I15" s="20" t="s">
        <v>342</v>
      </c>
      <c r="J15" s="12">
        <v>32</v>
      </c>
    </row>
    <row r="16" spans="1:10" x14ac:dyDescent="0.25">
      <c r="A16" s="12">
        <v>12</v>
      </c>
      <c r="B16" s="20" t="s">
        <v>326</v>
      </c>
      <c r="C16" s="20" t="s">
        <v>327</v>
      </c>
      <c r="D16" s="12">
        <v>30</v>
      </c>
      <c r="G16" s="74">
        <v>12</v>
      </c>
      <c r="H16" s="20" t="s">
        <v>85</v>
      </c>
      <c r="I16" s="20" t="s">
        <v>343</v>
      </c>
      <c r="J16" s="12">
        <v>30</v>
      </c>
    </row>
    <row r="17" spans="1:10" x14ac:dyDescent="0.25">
      <c r="A17" s="12">
        <v>13</v>
      </c>
      <c r="B17" s="12" t="s">
        <v>94</v>
      </c>
      <c r="C17" s="20" t="s">
        <v>328</v>
      </c>
      <c r="D17" s="12">
        <v>28</v>
      </c>
      <c r="G17" s="12">
        <v>13</v>
      </c>
      <c r="H17" s="12" t="s">
        <v>83</v>
      </c>
      <c r="I17" s="12" t="s">
        <v>344</v>
      </c>
      <c r="J17" s="12">
        <v>28</v>
      </c>
    </row>
    <row r="18" spans="1:10" x14ac:dyDescent="0.25">
      <c r="A18" s="12">
        <v>14</v>
      </c>
      <c r="B18" s="117" t="s">
        <v>95</v>
      </c>
      <c r="C18" s="20" t="s">
        <v>331</v>
      </c>
      <c r="D18" s="12">
        <v>26</v>
      </c>
      <c r="G18" s="12">
        <v>14</v>
      </c>
      <c r="H18" s="20" t="s">
        <v>87</v>
      </c>
      <c r="I18" s="12" t="s">
        <v>345</v>
      </c>
      <c r="J18" s="12">
        <v>26</v>
      </c>
    </row>
    <row r="19" spans="1:10" x14ac:dyDescent="0.25">
      <c r="A19" s="29"/>
      <c r="B19" s="29"/>
      <c r="C19" s="22"/>
      <c r="D19" s="29"/>
      <c r="G19" s="12">
        <v>15</v>
      </c>
      <c r="H19" s="12" t="s">
        <v>86</v>
      </c>
      <c r="I19" s="12" t="s">
        <v>346</v>
      </c>
      <c r="J19" s="12">
        <v>24</v>
      </c>
    </row>
    <row r="20" spans="1:10" x14ac:dyDescent="0.25">
      <c r="A20" s="22"/>
      <c r="B20" s="22"/>
      <c r="C20" s="22"/>
      <c r="D20" s="22"/>
      <c r="G20" s="29"/>
      <c r="H20" s="29"/>
      <c r="I20" s="7"/>
      <c r="J20" s="29"/>
    </row>
    <row r="21" spans="1:10" ht="15.75" x14ac:dyDescent="0.25">
      <c r="A21" s="112"/>
      <c r="B21" s="112"/>
      <c r="C21" s="22"/>
      <c r="D21" s="22"/>
      <c r="G21" s="131"/>
      <c r="H21" s="114"/>
      <c r="I21" s="7"/>
      <c r="J21" s="29"/>
    </row>
    <row r="22" spans="1:10" ht="15.75" x14ac:dyDescent="0.25">
      <c r="A22" s="112"/>
      <c r="B22" s="112"/>
      <c r="C22" s="22"/>
      <c r="D22" s="22"/>
      <c r="G22" s="114"/>
      <c r="H22" s="114"/>
      <c r="I22" s="7"/>
      <c r="J22" s="29"/>
    </row>
    <row r="23" spans="1:10" ht="15.75" x14ac:dyDescent="0.25">
      <c r="A23" s="112"/>
      <c r="B23" s="112"/>
      <c r="C23" s="22"/>
      <c r="D23" s="22"/>
      <c r="G23" s="114"/>
      <c r="H23" s="114"/>
      <c r="I23" s="7"/>
      <c r="J23" s="29"/>
    </row>
    <row r="24" spans="1:10" ht="15.75" x14ac:dyDescent="0.25">
      <c r="A24" s="112"/>
      <c r="B24" s="112"/>
      <c r="C24" s="22"/>
      <c r="D24" s="22"/>
      <c r="G24" s="114"/>
      <c r="H24" s="114"/>
      <c r="I24" s="7"/>
      <c r="J24" s="29"/>
    </row>
    <row r="25" spans="1:10" ht="15.75" x14ac:dyDescent="0.25">
      <c r="A25" s="114"/>
      <c r="B25" s="114"/>
      <c r="C25" s="22"/>
      <c r="D25" s="22"/>
      <c r="G25" s="114"/>
      <c r="H25" s="114"/>
      <c r="I25" s="7"/>
      <c r="J25" s="29"/>
    </row>
    <row r="26" spans="1:10" ht="15.75" x14ac:dyDescent="0.25">
      <c r="A26" s="112"/>
      <c r="B26" s="112"/>
      <c r="C26" s="22"/>
      <c r="D26" s="22"/>
      <c r="G26" s="121"/>
      <c r="H26" s="121"/>
    </row>
    <row r="27" spans="1:10" ht="15.75" x14ac:dyDescent="0.25">
      <c r="A27" s="112"/>
      <c r="B27" s="112"/>
      <c r="C27" s="22"/>
      <c r="D27" s="22"/>
      <c r="G27" s="51"/>
      <c r="H27" s="121"/>
    </row>
    <row r="28" spans="1:10" ht="15.75" x14ac:dyDescent="0.25">
      <c r="A28" s="112"/>
      <c r="B28" s="112"/>
      <c r="C28" s="22"/>
      <c r="D28" s="22"/>
      <c r="G28" s="51"/>
      <c r="H28" s="121"/>
    </row>
    <row r="29" spans="1:10" ht="15.75" x14ac:dyDescent="0.25">
      <c r="A29" s="112"/>
      <c r="B29" s="112"/>
      <c r="C29" s="22"/>
      <c r="D29" s="22"/>
      <c r="G29" s="51"/>
      <c r="H29" s="121"/>
    </row>
    <row r="30" spans="1:10" ht="15.75" x14ac:dyDescent="0.25">
      <c r="A30" s="51"/>
      <c r="B30" s="121"/>
      <c r="C30" s="22"/>
      <c r="D30" s="22"/>
      <c r="G30" s="51"/>
      <c r="H30" s="121"/>
    </row>
    <row r="31" spans="1:10" ht="15.75" x14ac:dyDescent="0.25">
      <c r="A31" s="112"/>
      <c r="B31" s="112"/>
      <c r="C31" s="22"/>
      <c r="D31" s="22"/>
      <c r="G31" s="121"/>
      <c r="H31" s="121"/>
    </row>
    <row r="32" spans="1:10" ht="15.75" x14ac:dyDescent="0.25">
      <c r="A32" s="51"/>
      <c r="B32" s="128"/>
      <c r="G32" s="51"/>
      <c r="H32" s="121"/>
    </row>
    <row r="33" spans="1:8" ht="15.75" x14ac:dyDescent="0.25">
      <c r="A33" s="51"/>
      <c r="B33" s="128"/>
      <c r="H33" s="121"/>
    </row>
    <row r="34" spans="1:8" ht="15.75" x14ac:dyDescent="0.25">
      <c r="A34" s="51"/>
      <c r="B34" s="128"/>
      <c r="H34" s="121"/>
    </row>
  </sheetData>
  <pageMargins left="0.23622047244094491" right="0.23622047244094491" top="0.35433070866141736" bottom="0.35433070866141736" header="0.31496062992125984" footer="0.3149606299212598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F25" sqref="F25"/>
    </sheetView>
  </sheetViews>
  <sheetFormatPr defaultRowHeight="15" x14ac:dyDescent="0.25"/>
  <cols>
    <col min="1" max="1" width="4.28515625" customWidth="1"/>
    <col min="2" max="2" width="18" customWidth="1"/>
    <col min="3" max="3" width="8.28515625" customWidth="1"/>
    <col min="4" max="4" width="6" customWidth="1"/>
    <col min="5" max="5" width="9.140625" customWidth="1"/>
    <col min="6" max="6" width="6" customWidth="1"/>
    <col min="7" max="7" width="10.7109375" customWidth="1"/>
    <col min="8" max="8" width="6" customWidth="1"/>
    <col min="9" max="9" width="7.85546875" customWidth="1"/>
    <col min="10" max="10" width="6" customWidth="1"/>
    <col min="11" max="11" width="8.28515625" customWidth="1"/>
    <col min="12" max="12" width="6" customWidth="1"/>
    <col min="13" max="13" width="12" customWidth="1"/>
    <col min="14" max="14" width="6" customWidth="1"/>
    <col min="15" max="15" width="11.5703125" customWidth="1"/>
    <col min="16" max="16" width="6" customWidth="1"/>
    <col min="17" max="17" width="6.5703125" customWidth="1"/>
  </cols>
  <sheetData>
    <row r="1" spans="1:17" ht="1.5" customHeight="1" x14ac:dyDescent="0.25"/>
    <row r="2" spans="1:17" x14ac:dyDescent="0.25">
      <c r="D2" t="s">
        <v>659</v>
      </c>
    </row>
    <row r="3" spans="1:17" x14ac:dyDescent="0.25">
      <c r="A3" s="7"/>
      <c r="B3" s="7"/>
      <c r="C3" s="7"/>
      <c r="D3" s="7"/>
      <c r="E3" s="7"/>
      <c r="F3" s="7"/>
      <c r="G3" s="7" t="s">
        <v>656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.75" thickBot="1" x14ac:dyDescent="0.3">
      <c r="A4" s="7"/>
      <c r="B4" s="11" t="s">
        <v>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30" customHeight="1" thickTop="1" thickBot="1" x14ac:dyDescent="0.3">
      <c r="A5" s="151"/>
      <c r="B5" s="152" t="s">
        <v>8</v>
      </c>
      <c r="C5" s="153" t="s">
        <v>91</v>
      </c>
      <c r="D5" s="154" t="s">
        <v>0</v>
      </c>
      <c r="E5" s="151" t="s">
        <v>1</v>
      </c>
      <c r="F5" s="154" t="s">
        <v>0</v>
      </c>
      <c r="G5" s="151" t="s">
        <v>2</v>
      </c>
      <c r="H5" s="154" t="s">
        <v>0</v>
      </c>
      <c r="I5" s="151" t="s">
        <v>3</v>
      </c>
      <c r="J5" s="154" t="s">
        <v>0</v>
      </c>
      <c r="K5" s="151" t="s">
        <v>4</v>
      </c>
      <c r="L5" s="154" t="s">
        <v>0</v>
      </c>
      <c r="M5" s="151" t="s">
        <v>9</v>
      </c>
      <c r="N5" s="154" t="s">
        <v>0</v>
      </c>
      <c r="O5" s="151" t="s">
        <v>73</v>
      </c>
      <c r="P5" s="154" t="s">
        <v>5</v>
      </c>
      <c r="Q5" s="155" t="s">
        <v>6</v>
      </c>
    </row>
    <row r="6" spans="1:17" ht="27" customHeight="1" thickTop="1" thickBot="1" x14ac:dyDescent="0.3">
      <c r="A6" s="1">
        <v>1</v>
      </c>
      <c r="B6" s="36" t="s">
        <v>75</v>
      </c>
      <c r="C6" s="5" t="s">
        <v>448</v>
      </c>
      <c r="D6" s="6">
        <f>30+15</f>
        <v>45</v>
      </c>
      <c r="E6" s="5" t="s">
        <v>490</v>
      </c>
      <c r="F6" s="6">
        <f>30</f>
        <v>30</v>
      </c>
      <c r="G6" s="5" t="s">
        <v>542</v>
      </c>
      <c r="H6" s="6">
        <f>30+18</f>
        <v>48</v>
      </c>
      <c r="I6" s="5"/>
      <c r="J6" s="6"/>
      <c r="K6" s="5"/>
      <c r="L6" s="6"/>
      <c r="M6" s="5" t="s">
        <v>314</v>
      </c>
      <c r="N6" s="6">
        <v>21</v>
      </c>
      <c r="O6" s="5" t="s">
        <v>350</v>
      </c>
      <c r="P6" s="6">
        <v>46</v>
      </c>
      <c r="Q6" s="55">
        <f t="shared" ref="Q6:Q21" si="0">SUM(D6,F6,H6,J6,L6,N6,P6)</f>
        <v>190</v>
      </c>
    </row>
    <row r="7" spans="1:17" ht="27" customHeight="1" thickTop="1" thickBot="1" x14ac:dyDescent="0.3">
      <c r="A7" s="26">
        <v>2</v>
      </c>
      <c r="B7" s="36" t="s">
        <v>93</v>
      </c>
      <c r="C7" s="5" t="s">
        <v>312</v>
      </c>
      <c r="D7" s="6">
        <v>23</v>
      </c>
      <c r="E7" s="5" t="s">
        <v>177</v>
      </c>
      <c r="F7" s="6">
        <v>13</v>
      </c>
      <c r="G7" s="5" t="s">
        <v>544</v>
      </c>
      <c r="H7" s="6">
        <f>21</f>
        <v>21</v>
      </c>
      <c r="I7" s="5" t="s">
        <v>312</v>
      </c>
      <c r="J7" s="6">
        <v>23</v>
      </c>
      <c r="K7" s="5" t="s">
        <v>256</v>
      </c>
      <c r="L7" s="6">
        <v>30</v>
      </c>
      <c r="M7" s="5" t="s">
        <v>450</v>
      </c>
      <c r="N7" s="6">
        <v>18</v>
      </c>
      <c r="O7" s="5" t="s">
        <v>348</v>
      </c>
      <c r="P7" s="6">
        <v>54</v>
      </c>
      <c r="Q7" s="55">
        <f t="shared" si="0"/>
        <v>182</v>
      </c>
    </row>
    <row r="8" spans="1:17" ht="27" customHeight="1" thickTop="1" thickBot="1" x14ac:dyDescent="0.3">
      <c r="A8" s="1">
        <v>3</v>
      </c>
      <c r="B8" s="36" t="s">
        <v>79</v>
      </c>
      <c r="C8" s="5" t="s">
        <v>174</v>
      </c>
      <c r="D8" s="6">
        <v>19</v>
      </c>
      <c r="E8" s="5" t="s">
        <v>647</v>
      </c>
      <c r="F8" s="6">
        <f>27+15</f>
        <v>42</v>
      </c>
      <c r="G8" s="5"/>
      <c r="H8" s="6"/>
      <c r="I8" s="5"/>
      <c r="J8" s="6"/>
      <c r="K8" s="5" t="s">
        <v>588</v>
      </c>
      <c r="L8" s="6">
        <f>22+21</f>
        <v>43</v>
      </c>
      <c r="M8" s="5" t="s">
        <v>646</v>
      </c>
      <c r="N8" s="6">
        <v>27</v>
      </c>
      <c r="O8" s="5" t="s">
        <v>352</v>
      </c>
      <c r="P8" s="6">
        <v>42</v>
      </c>
      <c r="Q8" s="55">
        <f t="shared" si="0"/>
        <v>173</v>
      </c>
    </row>
    <row r="9" spans="1:17" ht="27" customHeight="1" thickTop="1" thickBot="1" x14ac:dyDescent="0.3">
      <c r="A9" s="1">
        <v>4</v>
      </c>
      <c r="B9" s="36" t="s">
        <v>80</v>
      </c>
      <c r="C9" s="5"/>
      <c r="D9" s="6"/>
      <c r="E9" s="5" t="s">
        <v>494</v>
      </c>
      <c r="F9" s="6">
        <v>20</v>
      </c>
      <c r="G9" s="5"/>
      <c r="H9" s="6"/>
      <c r="I9" s="5" t="s">
        <v>449</v>
      </c>
      <c r="J9" s="6">
        <v>27</v>
      </c>
      <c r="K9" s="5" t="s">
        <v>449</v>
      </c>
      <c r="L9" s="6">
        <v>27</v>
      </c>
      <c r="M9" s="5" t="s">
        <v>650</v>
      </c>
      <c r="N9" s="6">
        <f>20+16+13</f>
        <v>49</v>
      </c>
      <c r="O9" s="5" t="s">
        <v>351</v>
      </c>
      <c r="P9" s="6">
        <v>44</v>
      </c>
      <c r="Q9" s="55">
        <f t="shared" si="0"/>
        <v>167</v>
      </c>
    </row>
    <row r="10" spans="1:17" ht="27" customHeight="1" thickTop="1" thickBot="1" x14ac:dyDescent="0.3">
      <c r="A10" s="1">
        <v>5</v>
      </c>
      <c r="B10" s="36" t="s">
        <v>89</v>
      </c>
      <c r="C10" s="5" t="s">
        <v>313</v>
      </c>
      <c r="D10" s="6">
        <v>22</v>
      </c>
      <c r="E10" s="5" t="s">
        <v>491</v>
      </c>
      <c r="F10" s="6">
        <f>25+19+17</f>
        <v>61</v>
      </c>
      <c r="G10" s="5" t="s">
        <v>261</v>
      </c>
      <c r="H10" s="6">
        <v>17</v>
      </c>
      <c r="I10" s="5"/>
      <c r="J10" s="6"/>
      <c r="K10" s="5" t="s">
        <v>226</v>
      </c>
      <c r="L10" s="6">
        <v>25</v>
      </c>
      <c r="M10" s="5" t="s">
        <v>651</v>
      </c>
      <c r="N10" s="6"/>
      <c r="O10" s="5" t="s">
        <v>353</v>
      </c>
      <c r="P10" s="6">
        <v>40</v>
      </c>
      <c r="Q10" s="55">
        <f t="shared" si="0"/>
        <v>165</v>
      </c>
    </row>
    <row r="11" spans="1:17" ht="27" customHeight="1" thickTop="1" thickBot="1" x14ac:dyDescent="0.3">
      <c r="A11" s="1">
        <v>6</v>
      </c>
      <c r="B11" s="36" t="s">
        <v>84</v>
      </c>
      <c r="C11" s="5" t="s">
        <v>262</v>
      </c>
      <c r="D11" s="6">
        <v>16</v>
      </c>
      <c r="E11" s="5" t="s">
        <v>492</v>
      </c>
      <c r="F11" s="6">
        <f>23+22</f>
        <v>45</v>
      </c>
      <c r="G11" s="5" t="s">
        <v>449</v>
      </c>
      <c r="H11" s="6">
        <v>27</v>
      </c>
      <c r="I11" s="5"/>
      <c r="J11" s="6"/>
      <c r="K11" s="5"/>
      <c r="L11" s="6"/>
      <c r="M11" s="5" t="s">
        <v>652</v>
      </c>
      <c r="N11" s="6">
        <f>8+5</f>
        <v>13</v>
      </c>
      <c r="O11" s="5" t="s">
        <v>347</v>
      </c>
      <c r="P11" s="6">
        <v>60</v>
      </c>
      <c r="Q11" s="55">
        <f t="shared" si="0"/>
        <v>161</v>
      </c>
    </row>
    <row r="12" spans="1:17" ht="27" customHeight="1" thickTop="1" thickBot="1" x14ac:dyDescent="0.3">
      <c r="A12" s="1">
        <v>7</v>
      </c>
      <c r="B12" s="36" t="s">
        <v>88</v>
      </c>
      <c r="C12" s="5" t="s">
        <v>450</v>
      </c>
      <c r="D12" s="6">
        <v>18</v>
      </c>
      <c r="E12" s="5"/>
      <c r="F12" s="6"/>
      <c r="G12" s="5" t="s">
        <v>543</v>
      </c>
      <c r="H12" s="6">
        <f>25+22+14</f>
        <v>61</v>
      </c>
      <c r="I12" s="5" t="s">
        <v>256</v>
      </c>
      <c r="J12" s="6">
        <v>30</v>
      </c>
      <c r="K12" s="5"/>
      <c r="L12" s="6"/>
      <c r="M12" s="5" t="s">
        <v>176</v>
      </c>
      <c r="N12" s="6">
        <v>14</v>
      </c>
      <c r="O12" s="5" t="s">
        <v>355</v>
      </c>
      <c r="P12" s="6">
        <v>36</v>
      </c>
      <c r="Q12" s="55">
        <f t="shared" si="0"/>
        <v>159</v>
      </c>
    </row>
    <row r="13" spans="1:17" ht="27" customHeight="1" thickTop="1" thickBot="1" x14ac:dyDescent="0.3">
      <c r="A13" s="1">
        <v>8</v>
      </c>
      <c r="B13" s="36" t="s">
        <v>92</v>
      </c>
      <c r="C13" s="5" t="s">
        <v>311</v>
      </c>
      <c r="D13" s="6">
        <f>25+20</f>
        <v>45</v>
      </c>
      <c r="E13" s="5" t="s">
        <v>450</v>
      </c>
      <c r="F13" s="6">
        <v>18</v>
      </c>
      <c r="G13" s="5" t="s">
        <v>546</v>
      </c>
      <c r="H13" s="6">
        <f>19+4</f>
        <v>23</v>
      </c>
      <c r="I13" s="5"/>
      <c r="J13" s="6"/>
      <c r="K13" s="5" t="s">
        <v>312</v>
      </c>
      <c r="L13" s="6">
        <v>23</v>
      </c>
      <c r="M13" s="5" t="s">
        <v>654</v>
      </c>
      <c r="N13" s="6"/>
      <c r="O13" s="5" t="s">
        <v>349</v>
      </c>
      <c r="P13" s="6">
        <v>50</v>
      </c>
      <c r="Q13" s="55">
        <f t="shared" si="0"/>
        <v>159</v>
      </c>
    </row>
    <row r="14" spans="1:17" ht="27" customHeight="1" thickTop="1" thickBot="1" x14ac:dyDescent="0.3">
      <c r="A14" s="1">
        <v>9</v>
      </c>
      <c r="B14" s="36" t="s">
        <v>81</v>
      </c>
      <c r="C14" s="5"/>
      <c r="D14" s="6"/>
      <c r="E14" s="5"/>
      <c r="F14" s="6"/>
      <c r="G14" s="5" t="s">
        <v>549</v>
      </c>
      <c r="H14" s="6">
        <v>5</v>
      </c>
      <c r="I14" s="5" t="s">
        <v>576</v>
      </c>
      <c r="J14" s="6">
        <f>25+22+16</f>
        <v>63</v>
      </c>
      <c r="K14" s="5" t="s">
        <v>174</v>
      </c>
      <c r="L14" s="6">
        <v>19</v>
      </c>
      <c r="M14" s="5" t="s">
        <v>261</v>
      </c>
      <c r="N14" s="6">
        <v>17</v>
      </c>
      <c r="O14" s="5" t="s">
        <v>354</v>
      </c>
      <c r="P14" s="6">
        <v>38</v>
      </c>
      <c r="Q14" s="55">
        <f t="shared" si="0"/>
        <v>142</v>
      </c>
    </row>
    <row r="15" spans="1:17" ht="27" customHeight="1" thickTop="1" thickBot="1" x14ac:dyDescent="0.3">
      <c r="A15" s="1">
        <v>10</v>
      </c>
      <c r="B15" s="36" t="s">
        <v>83</v>
      </c>
      <c r="C15" s="5" t="s">
        <v>449</v>
      </c>
      <c r="D15" s="6">
        <v>27</v>
      </c>
      <c r="E15" s="5"/>
      <c r="F15" s="6"/>
      <c r="G15" s="5" t="s">
        <v>312</v>
      </c>
      <c r="H15" s="6">
        <v>23</v>
      </c>
      <c r="I15" s="5" t="s">
        <v>173</v>
      </c>
      <c r="J15" s="6">
        <f>21+20</f>
        <v>41</v>
      </c>
      <c r="K15" s="5" t="s">
        <v>494</v>
      </c>
      <c r="L15" s="6">
        <v>20</v>
      </c>
      <c r="M15" s="5" t="s">
        <v>655</v>
      </c>
      <c r="N15" s="6"/>
      <c r="O15" s="5" t="s">
        <v>359</v>
      </c>
      <c r="P15" s="6">
        <v>28</v>
      </c>
      <c r="Q15" s="55">
        <f t="shared" si="0"/>
        <v>139</v>
      </c>
    </row>
    <row r="16" spans="1:17" ht="27" customHeight="1" thickTop="1" thickBot="1" x14ac:dyDescent="0.3">
      <c r="A16" s="1">
        <v>11</v>
      </c>
      <c r="B16" s="134" t="s">
        <v>87</v>
      </c>
      <c r="C16" s="5" t="s">
        <v>454</v>
      </c>
      <c r="D16" s="6"/>
      <c r="E16" s="5" t="s">
        <v>262</v>
      </c>
      <c r="F16" s="6">
        <v>16</v>
      </c>
      <c r="G16" s="5" t="s">
        <v>545</v>
      </c>
      <c r="H16" s="6">
        <f>20+16</f>
        <v>36</v>
      </c>
      <c r="I16" s="5" t="s">
        <v>663</v>
      </c>
      <c r="J16" s="6">
        <f>18+17+15</f>
        <v>50</v>
      </c>
      <c r="K16" s="5"/>
      <c r="L16" s="6"/>
      <c r="M16" s="5"/>
      <c r="N16" s="6"/>
      <c r="O16" s="5" t="s">
        <v>360</v>
      </c>
      <c r="P16" s="6">
        <v>26</v>
      </c>
      <c r="Q16" s="55">
        <f t="shared" si="0"/>
        <v>128</v>
      </c>
    </row>
    <row r="17" spans="1:18" ht="27" customHeight="1" thickTop="1" thickBot="1" x14ac:dyDescent="0.3">
      <c r="A17" s="1">
        <v>12</v>
      </c>
      <c r="B17" s="36" t="s">
        <v>95</v>
      </c>
      <c r="C17" s="5" t="s">
        <v>451</v>
      </c>
      <c r="D17" s="6">
        <f>14+10</f>
        <v>24</v>
      </c>
      <c r="E17" s="5" t="s">
        <v>176</v>
      </c>
      <c r="F17" s="6">
        <v>14</v>
      </c>
      <c r="G17" s="5" t="s">
        <v>183</v>
      </c>
      <c r="H17" s="6">
        <v>15</v>
      </c>
      <c r="I17" s="5"/>
      <c r="J17" s="6"/>
      <c r="K17" s="5"/>
      <c r="L17" s="6"/>
      <c r="M17" s="5" t="s">
        <v>256</v>
      </c>
      <c r="N17" s="6">
        <v>30</v>
      </c>
      <c r="O17" s="5" t="s">
        <v>356</v>
      </c>
      <c r="P17" s="6">
        <v>34</v>
      </c>
      <c r="Q17" s="55">
        <f t="shared" si="0"/>
        <v>117</v>
      </c>
    </row>
    <row r="18" spans="1:18" ht="33" customHeight="1" thickTop="1" thickBot="1" x14ac:dyDescent="0.3">
      <c r="A18" s="1">
        <v>13</v>
      </c>
      <c r="B18" s="36" t="s">
        <v>85</v>
      </c>
      <c r="C18" s="5" t="s">
        <v>452</v>
      </c>
      <c r="D18" s="6">
        <f>17+13</f>
        <v>30</v>
      </c>
      <c r="E18" s="5"/>
      <c r="F18" s="6"/>
      <c r="G18" s="5" t="s">
        <v>548</v>
      </c>
      <c r="H18" s="6">
        <f>9+8</f>
        <v>17</v>
      </c>
      <c r="I18" s="5"/>
      <c r="J18" s="6"/>
      <c r="K18" s="5"/>
      <c r="L18" s="6"/>
      <c r="M18" s="5" t="s">
        <v>648</v>
      </c>
      <c r="N18" s="6">
        <f>25+15</f>
        <v>40</v>
      </c>
      <c r="O18" s="5" t="s">
        <v>358</v>
      </c>
      <c r="P18" s="6">
        <v>30</v>
      </c>
      <c r="Q18" s="55">
        <f t="shared" si="0"/>
        <v>117</v>
      </c>
    </row>
    <row r="19" spans="1:18" ht="27" customHeight="1" thickTop="1" thickBot="1" x14ac:dyDescent="0.3">
      <c r="A19" s="56">
        <v>14</v>
      </c>
      <c r="B19" s="54" t="s">
        <v>94</v>
      </c>
      <c r="C19" s="57" t="s">
        <v>314</v>
      </c>
      <c r="D19" s="58">
        <v>21</v>
      </c>
      <c r="E19" s="53" t="s">
        <v>454</v>
      </c>
      <c r="F19" s="59">
        <v>9</v>
      </c>
      <c r="G19" s="57" t="s">
        <v>547</v>
      </c>
      <c r="H19" s="58">
        <f>11+7</f>
        <v>18</v>
      </c>
      <c r="I19" s="53"/>
      <c r="J19" s="59"/>
      <c r="K19" s="57"/>
      <c r="L19" s="58"/>
      <c r="M19" s="53" t="s">
        <v>312</v>
      </c>
      <c r="N19" s="59">
        <v>23</v>
      </c>
      <c r="O19" s="57" t="s">
        <v>357</v>
      </c>
      <c r="P19" s="58">
        <v>32</v>
      </c>
      <c r="Q19" s="119">
        <f t="shared" si="0"/>
        <v>103</v>
      </c>
    </row>
    <row r="20" spans="1:18" ht="27" customHeight="1" thickTop="1" thickBot="1" x14ac:dyDescent="0.3">
      <c r="A20" s="1" t="s">
        <v>54</v>
      </c>
      <c r="B20" s="36" t="s">
        <v>82</v>
      </c>
      <c r="C20" s="5"/>
      <c r="D20" s="6"/>
      <c r="E20" s="5" t="s">
        <v>493</v>
      </c>
      <c r="F20" s="6">
        <f>21+12+8</f>
        <v>41</v>
      </c>
      <c r="G20" s="5"/>
      <c r="H20" s="6"/>
      <c r="I20" s="5"/>
      <c r="J20" s="6"/>
      <c r="K20" s="5"/>
      <c r="L20" s="6"/>
      <c r="M20" s="5" t="s">
        <v>649</v>
      </c>
      <c r="N20" s="6">
        <f>22+19+11</f>
        <v>52</v>
      </c>
      <c r="O20" s="5"/>
      <c r="P20" s="6"/>
      <c r="Q20" s="119">
        <f t="shared" si="0"/>
        <v>93</v>
      </c>
      <c r="R20" s="7"/>
    </row>
    <row r="21" spans="1:18" ht="27" customHeight="1" thickTop="1" thickBot="1" x14ac:dyDescent="0.3">
      <c r="A21" s="1" t="s">
        <v>7</v>
      </c>
      <c r="B21" s="133" t="s">
        <v>86</v>
      </c>
      <c r="C21" s="5" t="s">
        <v>453</v>
      </c>
      <c r="D21" s="6">
        <f>12+11</f>
        <v>23</v>
      </c>
      <c r="E21" s="5"/>
      <c r="F21" s="6"/>
      <c r="G21" s="5"/>
      <c r="H21" s="6"/>
      <c r="I21" s="5" t="s">
        <v>664</v>
      </c>
      <c r="J21" s="6">
        <f>19+14</f>
        <v>33</v>
      </c>
      <c r="K21" s="5"/>
      <c r="L21" s="6"/>
      <c r="M21" s="5" t="s">
        <v>653</v>
      </c>
      <c r="N21" s="6">
        <f>3+2</f>
        <v>5</v>
      </c>
      <c r="O21" s="5" t="s">
        <v>361</v>
      </c>
      <c r="P21" s="6">
        <v>24</v>
      </c>
      <c r="Q21" s="55">
        <f t="shared" si="0"/>
        <v>85</v>
      </c>
    </row>
    <row r="22" spans="1:18" ht="27" customHeight="1" thickTop="1" x14ac:dyDescent="0.25">
      <c r="A22" s="2"/>
      <c r="B22" s="16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8" ht="27.75" customHeight="1" x14ac:dyDescent="0.25">
      <c r="A23" s="2"/>
      <c r="B23" s="16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8" ht="27.75" customHeight="1" x14ac:dyDescent="0.25">
      <c r="A24" s="2"/>
      <c r="B24" s="16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8" ht="30" customHeight="1" x14ac:dyDescent="0.25">
      <c r="A25" s="2"/>
      <c r="B25" s="16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8" ht="18.75" x14ac:dyDescent="0.25">
      <c r="A26" s="2"/>
      <c r="B26" s="18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8" ht="18.75" x14ac:dyDescent="0.25">
      <c r="A27" s="2"/>
      <c r="B27" s="16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8" x14ac:dyDescent="0.25">
      <c r="A28" s="2"/>
      <c r="B28" s="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autoFilter ref="B5:Q5">
    <sortState ref="B6:Q21">
      <sortCondition descending="1" ref="Q5"/>
    </sortState>
  </autoFilter>
  <pageMargins left="0.23622047244094491" right="0.23622047244094491" top="0.35433070866141736" bottom="0.35433070866141736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7" workbookViewId="0">
      <selection activeCell="B23" sqref="B23"/>
    </sheetView>
  </sheetViews>
  <sheetFormatPr defaultRowHeight="15" x14ac:dyDescent="0.25"/>
  <cols>
    <col min="1" max="1" width="5.42578125" customWidth="1"/>
    <col min="2" max="2" width="24.140625" style="13" customWidth="1"/>
    <col min="3" max="3" width="10.5703125" hidden="1" customWidth="1"/>
    <col min="4" max="4" width="21.7109375" style="13" customWidth="1"/>
    <col min="5" max="5" width="9" customWidth="1"/>
    <col min="12" max="12" width="23.28515625" customWidth="1"/>
  </cols>
  <sheetData>
    <row r="2" spans="1:7" x14ac:dyDescent="0.25">
      <c r="B2" s="34" t="s">
        <v>78</v>
      </c>
      <c r="C2" s="13"/>
    </row>
    <row r="4" spans="1:7" x14ac:dyDescent="0.25">
      <c r="A4" s="138" t="s">
        <v>10</v>
      </c>
      <c r="B4" s="138" t="s">
        <v>11</v>
      </c>
      <c r="C4" s="138" t="s">
        <v>14</v>
      </c>
      <c r="D4" s="138" t="s">
        <v>12</v>
      </c>
      <c r="E4" s="138" t="s">
        <v>55</v>
      </c>
      <c r="F4" s="150" t="s">
        <v>15</v>
      </c>
      <c r="G4" s="138" t="s">
        <v>0</v>
      </c>
    </row>
    <row r="5" spans="1:7" x14ac:dyDescent="0.25">
      <c r="A5" s="12">
        <v>1</v>
      </c>
      <c r="B5" s="20" t="s">
        <v>114</v>
      </c>
      <c r="C5" s="65"/>
      <c r="D5" s="20" t="s">
        <v>115</v>
      </c>
      <c r="E5" s="64" t="s">
        <v>116</v>
      </c>
      <c r="F5" s="64" t="s">
        <v>117</v>
      </c>
      <c r="G5" s="93">
        <v>30</v>
      </c>
    </row>
    <row r="6" spans="1:7" x14ac:dyDescent="0.25">
      <c r="A6" s="12">
        <v>2</v>
      </c>
      <c r="B6" s="20" t="s">
        <v>97</v>
      </c>
      <c r="C6" s="65"/>
      <c r="D6" s="20" t="s">
        <v>98</v>
      </c>
      <c r="E6" s="64" t="s">
        <v>118</v>
      </c>
      <c r="F6" s="64" t="s">
        <v>119</v>
      </c>
      <c r="G6" s="93">
        <v>27</v>
      </c>
    </row>
    <row r="7" spans="1:7" x14ac:dyDescent="0.25">
      <c r="A7" s="12">
        <v>3</v>
      </c>
      <c r="B7" s="20" t="s">
        <v>99</v>
      </c>
      <c r="C7" s="65"/>
      <c r="D7" s="20" t="s">
        <v>98</v>
      </c>
      <c r="E7" s="20" t="s">
        <v>120</v>
      </c>
      <c r="F7" s="20" t="s">
        <v>121</v>
      </c>
      <c r="G7" s="93">
        <v>25</v>
      </c>
    </row>
    <row r="8" spans="1:7" x14ac:dyDescent="0.25">
      <c r="A8" s="62">
        <v>4</v>
      </c>
      <c r="B8" s="20" t="s">
        <v>100</v>
      </c>
      <c r="C8" s="65"/>
      <c r="D8" s="20" t="s">
        <v>98</v>
      </c>
      <c r="E8" s="47" t="s">
        <v>122</v>
      </c>
      <c r="F8" s="20" t="s">
        <v>118</v>
      </c>
      <c r="G8" s="93">
        <v>23</v>
      </c>
    </row>
    <row r="9" spans="1:7" x14ac:dyDescent="0.25">
      <c r="A9" s="12">
        <v>5</v>
      </c>
      <c r="B9" s="12" t="s">
        <v>123</v>
      </c>
      <c r="C9" s="35"/>
      <c r="D9" s="12" t="s">
        <v>115</v>
      </c>
      <c r="E9" s="20" t="s">
        <v>124</v>
      </c>
      <c r="F9" s="64" t="s">
        <v>125</v>
      </c>
      <c r="G9" s="93">
        <v>22</v>
      </c>
    </row>
    <row r="10" spans="1:7" x14ac:dyDescent="0.25">
      <c r="A10" s="12">
        <v>6</v>
      </c>
      <c r="B10" s="12" t="s">
        <v>126</v>
      </c>
      <c r="C10" s="35"/>
      <c r="D10" s="12" t="s">
        <v>127</v>
      </c>
      <c r="E10" s="20" t="s">
        <v>128</v>
      </c>
      <c r="F10" s="64" t="s">
        <v>129</v>
      </c>
      <c r="G10" s="93">
        <v>21</v>
      </c>
    </row>
    <row r="11" spans="1:7" x14ac:dyDescent="0.25">
      <c r="A11" s="12">
        <v>7</v>
      </c>
      <c r="B11" s="12" t="s">
        <v>130</v>
      </c>
      <c r="C11" s="35"/>
      <c r="D11" s="12" t="s">
        <v>127</v>
      </c>
      <c r="E11" s="20" t="s">
        <v>131</v>
      </c>
      <c r="F11" s="20" t="s">
        <v>132</v>
      </c>
      <c r="G11" s="93">
        <v>20</v>
      </c>
    </row>
    <row r="12" spans="1:7" x14ac:dyDescent="0.25">
      <c r="A12" s="12">
        <v>8</v>
      </c>
      <c r="B12" s="20" t="s">
        <v>133</v>
      </c>
      <c r="C12" s="65"/>
      <c r="D12" s="20" t="s">
        <v>87</v>
      </c>
      <c r="E12" s="20" t="s">
        <v>134</v>
      </c>
      <c r="F12" s="157" t="s">
        <v>134</v>
      </c>
      <c r="G12" s="93">
        <v>19</v>
      </c>
    </row>
    <row r="13" spans="1:7" x14ac:dyDescent="0.25">
      <c r="A13" s="12">
        <v>9</v>
      </c>
      <c r="B13" s="20" t="s">
        <v>135</v>
      </c>
      <c r="C13" s="65"/>
      <c r="D13" s="20" t="s">
        <v>88</v>
      </c>
      <c r="E13" s="20" t="s">
        <v>136</v>
      </c>
      <c r="F13" s="64"/>
      <c r="G13" s="93">
        <v>18</v>
      </c>
    </row>
    <row r="14" spans="1:7" x14ac:dyDescent="0.25">
      <c r="A14" s="12">
        <v>10</v>
      </c>
      <c r="B14" s="20" t="s">
        <v>137</v>
      </c>
      <c r="C14" s="65"/>
      <c r="D14" s="20" t="s">
        <v>115</v>
      </c>
      <c r="E14" s="20" t="s">
        <v>138</v>
      </c>
      <c r="F14" s="64"/>
      <c r="G14" s="93">
        <v>17</v>
      </c>
    </row>
    <row r="15" spans="1:7" x14ac:dyDescent="0.25">
      <c r="A15" s="12">
        <v>11</v>
      </c>
      <c r="B15" s="37" t="s">
        <v>139</v>
      </c>
      <c r="C15" s="65"/>
      <c r="D15" s="37" t="s">
        <v>88</v>
      </c>
      <c r="E15" s="20" t="s">
        <v>140</v>
      </c>
      <c r="F15" s="64"/>
      <c r="G15" s="93">
        <v>16</v>
      </c>
    </row>
    <row r="16" spans="1:7" x14ac:dyDescent="0.25">
      <c r="A16" s="12">
        <v>12</v>
      </c>
      <c r="B16" s="37" t="s">
        <v>141</v>
      </c>
      <c r="C16" s="65"/>
      <c r="D16" s="37" t="s">
        <v>81</v>
      </c>
      <c r="E16" s="115" t="s">
        <v>142</v>
      </c>
      <c r="F16" s="64"/>
      <c r="G16" s="93">
        <v>15</v>
      </c>
    </row>
    <row r="17" spans="1:7" x14ac:dyDescent="0.25">
      <c r="A17" s="12">
        <v>13</v>
      </c>
      <c r="B17" s="47" t="s">
        <v>143</v>
      </c>
      <c r="C17" s="35"/>
      <c r="D17" s="12" t="s">
        <v>144</v>
      </c>
      <c r="E17" s="115" t="s">
        <v>145</v>
      </c>
      <c r="F17" s="64"/>
      <c r="G17" s="93">
        <v>14</v>
      </c>
    </row>
    <row r="18" spans="1:7" x14ac:dyDescent="0.25">
      <c r="A18" s="12">
        <v>14</v>
      </c>
      <c r="B18" s="47" t="s">
        <v>146</v>
      </c>
      <c r="C18" s="35"/>
      <c r="D18" s="12" t="s">
        <v>80</v>
      </c>
      <c r="E18" s="115" t="s">
        <v>147</v>
      </c>
      <c r="F18" s="20"/>
      <c r="G18" s="93">
        <v>13</v>
      </c>
    </row>
    <row r="19" spans="1:7" x14ac:dyDescent="0.25">
      <c r="A19" s="12">
        <v>15</v>
      </c>
      <c r="B19" s="115" t="s">
        <v>148</v>
      </c>
      <c r="C19" s="20"/>
      <c r="D19" s="20" t="s">
        <v>86</v>
      </c>
      <c r="E19" s="115" t="s">
        <v>149</v>
      </c>
      <c r="F19" s="20"/>
      <c r="G19" s="93">
        <v>12</v>
      </c>
    </row>
    <row r="20" spans="1:7" x14ac:dyDescent="0.25">
      <c r="A20" s="12">
        <v>16</v>
      </c>
      <c r="B20" s="116" t="s">
        <v>150</v>
      </c>
      <c r="C20" s="12"/>
      <c r="D20" s="12" t="s">
        <v>95</v>
      </c>
      <c r="E20" s="115" t="s">
        <v>151</v>
      </c>
      <c r="F20" s="20"/>
      <c r="G20" s="93">
        <v>11</v>
      </c>
    </row>
    <row r="21" spans="1:7" x14ac:dyDescent="0.25">
      <c r="A21" s="63">
        <v>17</v>
      </c>
      <c r="B21" s="47" t="s">
        <v>152</v>
      </c>
      <c r="C21" s="35"/>
      <c r="D21" s="12" t="s">
        <v>153</v>
      </c>
      <c r="E21" s="115" t="s">
        <v>154</v>
      </c>
      <c r="F21" s="35"/>
      <c r="G21" s="94">
        <v>10</v>
      </c>
    </row>
    <row r="22" spans="1:7" x14ac:dyDescent="0.25">
      <c r="A22" s="63">
        <v>18</v>
      </c>
      <c r="B22" s="47" t="s">
        <v>156</v>
      </c>
      <c r="C22" s="12"/>
      <c r="D22" s="12" t="s">
        <v>153</v>
      </c>
      <c r="E22" s="115" t="s">
        <v>155</v>
      </c>
      <c r="F22" s="35"/>
      <c r="G22" s="94">
        <v>9</v>
      </c>
    </row>
    <row r="23" spans="1:7" x14ac:dyDescent="0.25">
      <c r="A23" s="12">
        <v>19</v>
      </c>
      <c r="B23" s="115" t="s">
        <v>157</v>
      </c>
      <c r="C23" s="20"/>
      <c r="D23" s="20" t="s">
        <v>93</v>
      </c>
      <c r="E23" s="20" t="s">
        <v>158</v>
      </c>
      <c r="F23" s="47"/>
      <c r="G23" s="93">
        <v>8</v>
      </c>
    </row>
    <row r="24" spans="1:7" x14ac:dyDescent="0.25">
      <c r="A24" s="12">
        <v>20</v>
      </c>
      <c r="B24" s="20" t="s">
        <v>159</v>
      </c>
      <c r="C24" s="65"/>
      <c r="D24" s="20" t="s">
        <v>160</v>
      </c>
      <c r="E24" s="20" t="s">
        <v>161</v>
      </c>
      <c r="F24" s="20"/>
      <c r="G24" s="93">
        <v>7</v>
      </c>
    </row>
    <row r="25" spans="1:7" ht="15.75" x14ac:dyDescent="0.25">
      <c r="A25" s="12">
        <v>21</v>
      </c>
      <c r="B25" s="20" t="s">
        <v>162</v>
      </c>
      <c r="C25" s="20"/>
      <c r="D25" s="44" t="s">
        <v>86</v>
      </c>
      <c r="E25" s="20" t="s">
        <v>163</v>
      </c>
      <c r="F25" s="20"/>
      <c r="G25" s="93">
        <v>6</v>
      </c>
    </row>
    <row r="26" spans="1:7" x14ac:dyDescent="0.25">
      <c r="A26" s="12">
        <v>22</v>
      </c>
      <c r="B26" s="12" t="s">
        <v>164</v>
      </c>
      <c r="C26" s="35"/>
      <c r="D26" s="12" t="s">
        <v>86</v>
      </c>
      <c r="E26" s="12" t="s">
        <v>165</v>
      </c>
      <c r="F26" s="12"/>
      <c r="G26" s="12">
        <v>5</v>
      </c>
    </row>
    <row r="27" spans="1:7" x14ac:dyDescent="0.25">
      <c r="A27" s="12">
        <v>23</v>
      </c>
      <c r="B27" s="12" t="s">
        <v>166</v>
      </c>
      <c r="C27" s="35"/>
      <c r="D27" s="12" t="s">
        <v>86</v>
      </c>
      <c r="E27" s="12" t="s">
        <v>167</v>
      </c>
      <c r="F27" s="12"/>
      <c r="G27" s="12">
        <v>4</v>
      </c>
    </row>
    <row r="28" spans="1:7" x14ac:dyDescent="0.25">
      <c r="A28" s="12"/>
      <c r="B28" s="12" t="s">
        <v>168</v>
      </c>
      <c r="C28" s="35"/>
      <c r="D28" s="12" t="s">
        <v>160</v>
      </c>
      <c r="E28" s="12" t="s">
        <v>169</v>
      </c>
      <c r="F28" s="12"/>
      <c r="G28" s="12"/>
    </row>
    <row r="29" spans="1:7" x14ac:dyDescent="0.25">
      <c r="A29" s="12"/>
      <c r="B29" s="12" t="s">
        <v>170</v>
      </c>
      <c r="C29" s="35"/>
      <c r="D29" s="12" t="s">
        <v>160</v>
      </c>
      <c r="E29" s="12" t="s">
        <v>169</v>
      </c>
      <c r="F29" s="12"/>
      <c r="G29" s="12"/>
    </row>
    <row r="31" spans="1:7" x14ac:dyDescent="0.25">
      <c r="A31" s="29"/>
      <c r="B31" s="22"/>
      <c r="C31" s="22"/>
      <c r="D31" s="22"/>
      <c r="E31" s="22"/>
      <c r="F31" s="22"/>
      <c r="G31" s="30"/>
    </row>
    <row r="32" spans="1:7" x14ac:dyDescent="0.25">
      <c r="A32" s="29"/>
      <c r="B32" s="22"/>
      <c r="C32" s="22"/>
      <c r="D32" s="22"/>
      <c r="E32" s="22"/>
      <c r="F32" s="22"/>
      <c r="G32" s="30"/>
    </row>
    <row r="33" spans="1:7" x14ac:dyDescent="0.25">
      <c r="B33" s="34"/>
      <c r="C33" s="13"/>
    </row>
    <row r="35" spans="1:7" x14ac:dyDescent="0.25">
      <c r="A35" s="29"/>
      <c r="B35" s="29"/>
      <c r="C35" s="29"/>
      <c r="D35" s="29"/>
      <c r="E35" s="29"/>
      <c r="F35" s="60"/>
      <c r="G35" s="29"/>
    </row>
    <row r="36" spans="1:7" x14ac:dyDescent="0.25">
      <c r="A36" s="29"/>
      <c r="B36" s="22"/>
      <c r="C36" s="66"/>
      <c r="D36" s="22"/>
      <c r="E36" s="67"/>
      <c r="F36" s="67"/>
      <c r="G36" s="68"/>
    </row>
    <row r="37" spans="1:7" x14ac:dyDescent="0.25">
      <c r="A37" s="29"/>
      <c r="B37" s="22"/>
      <c r="C37" s="66"/>
      <c r="D37" s="22"/>
      <c r="E37" s="67"/>
      <c r="F37" s="67"/>
      <c r="G37" s="68"/>
    </row>
    <row r="38" spans="1:7" x14ac:dyDescent="0.25">
      <c r="A38" s="29"/>
      <c r="B38" s="22"/>
      <c r="C38" s="66"/>
      <c r="D38" s="22"/>
      <c r="E38" s="67"/>
      <c r="F38" s="67"/>
      <c r="G38" s="68"/>
    </row>
    <row r="39" spans="1:7" x14ac:dyDescent="0.25">
      <c r="A39" s="29"/>
      <c r="B39" s="22"/>
      <c r="C39" s="66"/>
      <c r="D39" s="22"/>
      <c r="E39" s="67"/>
      <c r="F39" s="67"/>
      <c r="G39" s="68"/>
    </row>
    <row r="40" spans="1:7" x14ac:dyDescent="0.25">
      <c r="A40" s="29"/>
      <c r="B40" s="22"/>
      <c r="C40" s="66"/>
      <c r="D40" s="22"/>
      <c r="E40" s="67"/>
      <c r="F40" s="67"/>
      <c r="G40" s="68"/>
    </row>
    <row r="41" spans="1:7" x14ac:dyDescent="0.25">
      <c r="A41" s="29"/>
      <c r="B41" s="22"/>
      <c r="C41" s="66"/>
      <c r="D41" s="22"/>
      <c r="E41" s="67"/>
      <c r="F41" s="67"/>
      <c r="G41" s="68"/>
    </row>
    <row r="42" spans="1:7" x14ac:dyDescent="0.25">
      <c r="A42" s="29"/>
      <c r="B42" s="22"/>
      <c r="C42" s="66"/>
      <c r="D42" s="22"/>
      <c r="E42" s="67"/>
      <c r="F42" s="67"/>
      <c r="G42" s="68"/>
    </row>
    <row r="43" spans="1:7" x14ac:dyDescent="0.25">
      <c r="A43" s="29"/>
      <c r="B43" s="22"/>
      <c r="C43" s="66"/>
      <c r="D43" s="22"/>
      <c r="E43" s="67"/>
      <c r="F43" s="67"/>
      <c r="G43" s="68"/>
    </row>
    <row r="44" spans="1:7" x14ac:dyDescent="0.25">
      <c r="A44" s="29"/>
      <c r="B44" s="22"/>
      <c r="C44" s="66"/>
      <c r="D44" s="22"/>
      <c r="E44" s="67"/>
      <c r="F44" s="67"/>
      <c r="G44" s="68"/>
    </row>
    <row r="45" spans="1:7" x14ac:dyDescent="0.25">
      <c r="A45" s="29"/>
      <c r="B45" s="22"/>
      <c r="C45" s="66"/>
      <c r="D45" s="22"/>
      <c r="E45" s="67"/>
      <c r="F45" s="67"/>
      <c r="G45" s="68"/>
    </row>
    <row r="46" spans="1:7" x14ac:dyDescent="0.25">
      <c r="A46" s="29"/>
      <c r="B46" s="22"/>
      <c r="C46" s="66"/>
      <c r="D46" s="22"/>
      <c r="E46" s="67"/>
      <c r="F46" s="67"/>
      <c r="G46" s="68"/>
    </row>
    <row r="47" spans="1:7" x14ac:dyDescent="0.25">
      <c r="A47" s="29"/>
      <c r="B47" s="69"/>
      <c r="C47" s="66"/>
      <c r="D47" s="69"/>
      <c r="E47" s="67"/>
      <c r="F47" s="67"/>
      <c r="G47" s="68"/>
    </row>
    <row r="48" spans="1:7" x14ac:dyDescent="0.25">
      <c r="A48" s="29"/>
      <c r="B48" s="69"/>
      <c r="C48" s="66"/>
      <c r="D48" s="69"/>
      <c r="E48" s="67"/>
      <c r="F48" s="67"/>
      <c r="G48" s="68"/>
    </row>
    <row r="49" spans="1:7" x14ac:dyDescent="0.25">
      <c r="A49" s="29"/>
      <c r="B49" s="29"/>
      <c r="C49" s="7"/>
      <c r="D49" s="29"/>
      <c r="E49" s="7"/>
      <c r="F49" s="22"/>
      <c r="G49" s="30"/>
    </row>
    <row r="50" spans="1:7" x14ac:dyDescent="0.25">
      <c r="A50" s="29"/>
      <c r="B50" s="29"/>
      <c r="C50" s="7"/>
      <c r="D50" s="29"/>
      <c r="E50" s="7"/>
      <c r="F50" s="22"/>
      <c r="G50" s="30"/>
    </row>
    <row r="51" spans="1:7" x14ac:dyDescent="0.25">
      <c r="A51" s="29"/>
      <c r="B51" s="22"/>
      <c r="C51" s="22"/>
      <c r="D51" s="22"/>
      <c r="E51" s="22"/>
      <c r="F51" s="22"/>
      <c r="G51" s="30"/>
    </row>
    <row r="52" spans="1:7" x14ac:dyDescent="0.25">
      <c r="A52" s="62"/>
      <c r="B52" s="11"/>
      <c r="C52" s="29"/>
      <c r="D52" s="29"/>
      <c r="E52" s="7"/>
      <c r="F52" s="7"/>
      <c r="G52" s="7"/>
    </row>
    <row r="53" spans="1:7" x14ac:dyDescent="0.25">
      <c r="A53" s="62"/>
      <c r="B53" s="29"/>
      <c r="C53" s="7"/>
      <c r="D53" s="29"/>
      <c r="E53" s="7"/>
      <c r="F53" s="7"/>
      <c r="G53" s="7"/>
    </row>
    <row r="54" spans="1:7" x14ac:dyDescent="0.25">
      <c r="A54" s="29"/>
      <c r="B54" s="29"/>
      <c r="C54" s="29"/>
      <c r="D54" s="29"/>
      <c r="E54" s="29"/>
      <c r="F54" s="60"/>
      <c r="G54" s="60"/>
    </row>
    <row r="55" spans="1:7" x14ac:dyDescent="0.25">
      <c r="A55" s="29"/>
      <c r="B55" s="22"/>
      <c r="C55" s="22"/>
      <c r="D55" s="22"/>
      <c r="E55" s="22"/>
      <c r="F55" s="22"/>
      <c r="G55" s="30"/>
    </row>
    <row r="56" spans="1:7" x14ac:dyDescent="0.25">
      <c r="A56" s="29"/>
      <c r="B56" s="22"/>
      <c r="C56" s="22"/>
      <c r="D56" s="22"/>
      <c r="E56" s="22"/>
      <c r="F56" s="22"/>
      <c r="G56" s="30"/>
    </row>
    <row r="57" spans="1:7" x14ac:dyDescent="0.25">
      <c r="A57" s="29"/>
      <c r="B57" s="22"/>
      <c r="C57" s="22"/>
      <c r="D57" s="22"/>
      <c r="E57" s="22"/>
      <c r="F57" s="22"/>
      <c r="G57" s="30"/>
    </row>
    <row r="58" spans="1:7" ht="15.75" x14ac:dyDescent="0.25">
      <c r="A58" s="29"/>
      <c r="B58" s="22"/>
      <c r="C58" s="61"/>
      <c r="D58" s="22"/>
      <c r="E58" s="22"/>
      <c r="F58" s="22"/>
      <c r="G58" s="30"/>
    </row>
    <row r="59" spans="1:7" x14ac:dyDescent="0.25">
      <c r="A59" s="29"/>
      <c r="B59" s="22"/>
      <c r="C59" s="22"/>
      <c r="D59" s="22"/>
      <c r="E59" s="22"/>
      <c r="F59" s="22"/>
      <c r="G59" s="30"/>
    </row>
    <row r="60" spans="1:7" x14ac:dyDescent="0.25">
      <c r="A60" s="29"/>
      <c r="B60" s="22"/>
      <c r="C60" s="22"/>
      <c r="D60" s="22"/>
      <c r="E60" s="22"/>
      <c r="F60" s="22"/>
      <c r="G60" s="30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F1" workbookViewId="0">
      <selection activeCell="F11" sqref="A11:XFD11"/>
    </sheetView>
  </sheetViews>
  <sheetFormatPr defaultRowHeight="15" x14ac:dyDescent="0.25"/>
  <cols>
    <col min="1" max="1" width="4.85546875" hidden="1" customWidth="1"/>
    <col min="2" max="2" width="24.7109375" hidden="1" customWidth="1"/>
    <col min="3" max="3" width="11.85546875" hidden="1" customWidth="1"/>
    <col min="4" max="4" width="43.42578125" hidden="1" customWidth="1"/>
    <col min="5" max="5" width="6.85546875" hidden="1" customWidth="1"/>
    <col min="6" max="6" width="6.85546875" customWidth="1"/>
    <col min="7" max="7" width="23.7109375" style="13" customWidth="1"/>
    <col min="8" max="8" width="12.42578125" hidden="1" customWidth="1"/>
    <col min="9" max="9" width="22.140625" style="13" customWidth="1"/>
  </cols>
  <sheetData>
    <row r="2" spans="1:12" x14ac:dyDescent="0.25">
      <c r="A2" s="7"/>
      <c r="B2" s="70"/>
      <c r="C2" s="7"/>
      <c r="D2" s="7"/>
      <c r="E2" s="7"/>
      <c r="G2" s="34" t="s">
        <v>77</v>
      </c>
      <c r="H2" s="13"/>
    </row>
    <row r="3" spans="1:12" x14ac:dyDescent="0.25">
      <c r="A3" s="7"/>
      <c r="B3" s="7"/>
      <c r="C3" s="7"/>
      <c r="D3" s="7"/>
      <c r="E3" s="7"/>
    </row>
    <row r="4" spans="1:12" x14ac:dyDescent="0.25">
      <c r="A4" s="29"/>
      <c r="B4" s="29"/>
      <c r="C4" s="29"/>
      <c r="D4" s="29"/>
      <c r="E4" s="29"/>
      <c r="F4" s="138" t="s">
        <v>10</v>
      </c>
      <c r="G4" s="138" t="s">
        <v>11</v>
      </c>
      <c r="H4" s="138" t="s">
        <v>14</v>
      </c>
      <c r="I4" s="138" t="s">
        <v>12</v>
      </c>
      <c r="J4" s="138" t="s">
        <v>55</v>
      </c>
      <c r="K4" s="150" t="s">
        <v>15</v>
      </c>
      <c r="L4" s="138" t="s">
        <v>0</v>
      </c>
    </row>
    <row r="5" spans="1:12" x14ac:dyDescent="0.25">
      <c r="A5" s="29"/>
      <c r="B5" s="22"/>
      <c r="C5" s="71"/>
      <c r="D5" s="22"/>
      <c r="E5" s="22"/>
      <c r="F5" s="12">
        <v>1</v>
      </c>
      <c r="G5" s="20" t="s">
        <v>107</v>
      </c>
      <c r="H5" s="65"/>
      <c r="I5" s="20" t="s">
        <v>98</v>
      </c>
      <c r="J5" s="64">
        <v>11.42</v>
      </c>
      <c r="K5" s="64">
        <v>10.87</v>
      </c>
      <c r="L5" s="93">
        <v>30</v>
      </c>
    </row>
    <row r="6" spans="1:12" x14ac:dyDescent="0.25">
      <c r="A6" s="29"/>
      <c r="B6" s="22"/>
      <c r="C6" s="22"/>
      <c r="D6" s="22"/>
      <c r="E6" s="22"/>
      <c r="F6" s="12">
        <v>2</v>
      </c>
      <c r="G6" s="20" t="s">
        <v>416</v>
      </c>
      <c r="H6" s="65"/>
      <c r="I6" s="20" t="s">
        <v>83</v>
      </c>
      <c r="J6" s="64">
        <v>11.4</v>
      </c>
      <c r="K6" s="64">
        <v>11.11</v>
      </c>
      <c r="L6" s="93">
        <v>27</v>
      </c>
    </row>
    <row r="7" spans="1:12" x14ac:dyDescent="0.25">
      <c r="A7" s="29"/>
      <c r="B7" s="22"/>
      <c r="C7" s="22"/>
      <c r="D7" s="22"/>
      <c r="E7" s="22"/>
      <c r="F7" s="12">
        <v>3</v>
      </c>
      <c r="G7" s="20" t="s">
        <v>417</v>
      </c>
      <c r="H7" s="65"/>
      <c r="I7" s="20" t="s">
        <v>144</v>
      </c>
      <c r="J7" s="64">
        <v>11.49</v>
      </c>
      <c r="K7" s="64">
        <v>11.34</v>
      </c>
      <c r="L7" s="93">
        <v>25</v>
      </c>
    </row>
    <row r="8" spans="1:12" x14ac:dyDescent="0.25">
      <c r="A8" s="29"/>
      <c r="B8" s="22"/>
      <c r="C8" s="22"/>
      <c r="D8" s="22"/>
      <c r="E8" s="22"/>
      <c r="F8" s="12">
        <v>4</v>
      </c>
      <c r="G8" s="20" t="s">
        <v>418</v>
      </c>
      <c r="H8" s="65"/>
      <c r="I8" s="20" t="s">
        <v>93</v>
      </c>
      <c r="J8" s="64">
        <v>11.66</v>
      </c>
      <c r="K8" s="64">
        <v>11.37</v>
      </c>
      <c r="L8" s="93">
        <v>23</v>
      </c>
    </row>
    <row r="9" spans="1:12" x14ac:dyDescent="0.25">
      <c r="A9" s="29"/>
      <c r="B9" s="22"/>
      <c r="C9" s="22"/>
      <c r="D9" s="22"/>
      <c r="E9" s="22"/>
      <c r="F9" s="12">
        <v>5</v>
      </c>
      <c r="G9" s="20" t="s">
        <v>419</v>
      </c>
      <c r="H9" s="65"/>
      <c r="I9" s="20" t="s">
        <v>127</v>
      </c>
      <c r="J9" s="64">
        <v>12</v>
      </c>
      <c r="K9" s="20" t="s">
        <v>420</v>
      </c>
      <c r="L9" s="93">
        <v>22</v>
      </c>
    </row>
    <row r="10" spans="1:12" x14ac:dyDescent="0.25">
      <c r="A10" s="29"/>
      <c r="B10" s="22"/>
      <c r="C10" s="22"/>
      <c r="D10" s="22"/>
      <c r="E10" s="22"/>
      <c r="F10" s="12">
        <v>6</v>
      </c>
      <c r="G10" s="20" t="s">
        <v>421</v>
      </c>
      <c r="H10" s="65"/>
      <c r="I10" s="20" t="s">
        <v>94</v>
      </c>
      <c r="J10" s="20" t="s">
        <v>422</v>
      </c>
      <c r="K10" s="20" t="s">
        <v>423</v>
      </c>
      <c r="L10" s="93">
        <v>21</v>
      </c>
    </row>
    <row r="11" spans="1:12" x14ac:dyDescent="0.25">
      <c r="A11" s="29"/>
      <c r="B11" s="22"/>
      <c r="C11" s="22"/>
      <c r="D11" s="22"/>
      <c r="E11" s="22"/>
      <c r="F11" s="12">
        <v>7</v>
      </c>
      <c r="G11" s="20" t="s">
        <v>424</v>
      </c>
      <c r="H11" s="65"/>
      <c r="I11" s="20" t="s">
        <v>144</v>
      </c>
      <c r="J11" s="20" t="s">
        <v>425</v>
      </c>
      <c r="K11" s="20" t="s">
        <v>426</v>
      </c>
      <c r="L11" s="93">
        <v>20</v>
      </c>
    </row>
    <row r="12" spans="1:12" x14ac:dyDescent="0.25">
      <c r="A12" s="29"/>
      <c r="B12" s="22"/>
      <c r="C12" s="22"/>
      <c r="D12" s="22"/>
      <c r="E12" s="22"/>
      <c r="F12" s="12">
        <v>8</v>
      </c>
      <c r="G12" s="20" t="s">
        <v>427</v>
      </c>
      <c r="H12" s="65"/>
      <c r="I12" s="20" t="s">
        <v>79</v>
      </c>
      <c r="J12" s="20" t="s">
        <v>428</v>
      </c>
      <c r="K12" s="20" t="s">
        <v>429</v>
      </c>
      <c r="L12" s="93">
        <v>19</v>
      </c>
    </row>
    <row r="13" spans="1:12" x14ac:dyDescent="0.25">
      <c r="A13" s="29"/>
      <c r="B13" s="22"/>
      <c r="C13" s="22"/>
      <c r="D13" s="22"/>
      <c r="E13" s="22"/>
      <c r="F13" s="20" t="s">
        <v>45</v>
      </c>
      <c r="G13" s="20" t="s">
        <v>430</v>
      </c>
      <c r="H13" s="65"/>
      <c r="I13" s="20" t="s">
        <v>88</v>
      </c>
      <c r="J13" s="20" t="s">
        <v>431</v>
      </c>
      <c r="K13" s="20"/>
      <c r="L13" s="115" t="s">
        <v>57</v>
      </c>
    </row>
    <row r="14" spans="1:12" x14ac:dyDescent="0.25">
      <c r="A14" s="29"/>
      <c r="B14" s="22"/>
      <c r="C14" s="22"/>
      <c r="D14" s="22"/>
      <c r="E14" s="22"/>
      <c r="F14" s="20" t="s">
        <v>46</v>
      </c>
      <c r="G14" s="12" t="s">
        <v>432</v>
      </c>
      <c r="H14" s="35"/>
      <c r="I14" s="12" t="s">
        <v>85</v>
      </c>
      <c r="J14" s="20" t="s">
        <v>433</v>
      </c>
      <c r="K14" s="20"/>
      <c r="L14" s="115" t="s">
        <v>56</v>
      </c>
    </row>
    <row r="15" spans="1:12" x14ac:dyDescent="0.25">
      <c r="A15" s="29"/>
      <c r="B15" s="22"/>
      <c r="C15" s="22"/>
      <c r="D15" s="22"/>
      <c r="E15" s="22"/>
      <c r="F15" s="12">
        <v>11</v>
      </c>
      <c r="G15" s="20" t="s">
        <v>434</v>
      </c>
      <c r="H15" s="65"/>
      <c r="I15" s="20" t="s">
        <v>115</v>
      </c>
      <c r="J15" s="20" t="s">
        <v>435</v>
      </c>
      <c r="K15" s="20"/>
      <c r="L15" s="93">
        <v>16</v>
      </c>
    </row>
    <row r="16" spans="1:12" x14ac:dyDescent="0.25">
      <c r="A16" s="29"/>
      <c r="B16" s="22"/>
      <c r="C16" s="22"/>
      <c r="D16" s="22"/>
      <c r="E16" s="22"/>
      <c r="F16" s="12">
        <v>12</v>
      </c>
      <c r="G16" s="20" t="s">
        <v>108</v>
      </c>
      <c r="H16" s="65"/>
      <c r="I16" s="20" t="s">
        <v>98</v>
      </c>
      <c r="J16" s="20" t="s">
        <v>436</v>
      </c>
      <c r="K16" s="20"/>
      <c r="L16" s="93">
        <v>15</v>
      </c>
    </row>
    <row r="17" spans="1:12" x14ac:dyDescent="0.25">
      <c r="A17" s="29"/>
      <c r="B17" s="22"/>
      <c r="C17" s="22"/>
      <c r="D17" s="22"/>
      <c r="E17" s="22"/>
      <c r="F17" s="12">
        <v>13</v>
      </c>
      <c r="G17" s="37" t="s">
        <v>437</v>
      </c>
      <c r="H17" s="65"/>
      <c r="I17" s="37" t="s">
        <v>95</v>
      </c>
      <c r="J17" s="20" t="s">
        <v>438</v>
      </c>
      <c r="K17" s="20"/>
      <c r="L17" s="93">
        <v>14</v>
      </c>
    </row>
    <row r="18" spans="1:12" x14ac:dyDescent="0.25">
      <c r="A18" s="29"/>
      <c r="B18" s="22"/>
      <c r="C18" s="22"/>
      <c r="D18" s="22"/>
      <c r="E18" s="22"/>
      <c r="F18" s="12">
        <v>14</v>
      </c>
      <c r="G18" s="12" t="s">
        <v>439</v>
      </c>
      <c r="H18" s="35"/>
      <c r="I18" s="12" t="s">
        <v>85</v>
      </c>
      <c r="J18" s="20" t="s">
        <v>440</v>
      </c>
      <c r="K18" s="20"/>
      <c r="L18" s="93">
        <v>13</v>
      </c>
    </row>
    <row r="19" spans="1:12" x14ac:dyDescent="0.25">
      <c r="A19" s="29"/>
      <c r="B19" s="22"/>
      <c r="C19" s="22"/>
      <c r="D19" s="22"/>
      <c r="E19" s="22"/>
      <c r="F19" s="12">
        <v>15</v>
      </c>
      <c r="G19" s="12" t="s">
        <v>441</v>
      </c>
      <c r="H19" s="35"/>
      <c r="I19" s="12" t="s">
        <v>86</v>
      </c>
      <c r="J19" s="20" t="s">
        <v>442</v>
      </c>
      <c r="K19" s="20"/>
      <c r="L19" s="93">
        <v>12</v>
      </c>
    </row>
    <row r="20" spans="1:12" x14ac:dyDescent="0.25">
      <c r="A20" s="29"/>
      <c r="B20" s="22"/>
      <c r="C20" s="22"/>
      <c r="D20" s="22"/>
      <c r="E20" s="22"/>
      <c r="F20" s="12">
        <v>16</v>
      </c>
      <c r="G20" s="12" t="s">
        <v>443</v>
      </c>
      <c r="H20" s="20"/>
      <c r="I20" s="12" t="s">
        <v>86</v>
      </c>
      <c r="J20" s="20" t="s">
        <v>444</v>
      </c>
      <c r="K20" s="20"/>
      <c r="L20" s="93">
        <v>11</v>
      </c>
    </row>
    <row r="21" spans="1:12" x14ac:dyDescent="0.25">
      <c r="A21" s="29"/>
      <c r="B21" s="22"/>
      <c r="C21" s="22"/>
      <c r="D21" s="22"/>
      <c r="E21" s="22"/>
      <c r="F21" s="63">
        <v>17</v>
      </c>
      <c r="G21" s="117" t="s">
        <v>445</v>
      </c>
      <c r="H21" s="12"/>
      <c r="I21" s="12" t="s">
        <v>95</v>
      </c>
      <c r="J21" s="20" t="s">
        <v>447</v>
      </c>
      <c r="K21" s="35"/>
      <c r="L21" s="93">
        <v>10</v>
      </c>
    </row>
    <row r="22" spans="1:12" ht="18" customHeight="1" x14ac:dyDescent="0.25">
      <c r="A22" s="7"/>
      <c r="B22" s="7"/>
      <c r="C22" s="7"/>
      <c r="D22" s="7"/>
      <c r="E22" s="7"/>
      <c r="F22" s="63">
        <v>18</v>
      </c>
      <c r="G22" s="12" t="s">
        <v>446</v>
      </c>
      <c r="H22" s="35"/>
      <c r="I22" s="12" t="s">
        <v>87</v>
      </c>
      <c r="J22" s="12">
        <v>13.78</v>
      </c>
      <c r="K22" s="35"/>
      <c r="L22" s="93">
        <v>9</v>
      </c>
    </row>
    <row r="23" spans="1:12" x14ac:dyDescent="0.25">
      <c r="A23" s="7"/>
      <c r="B23" s="70"/>
      <c r="C23" s="7"/>
      <c r="D23" s="7"/>
      <c r="E23" s="7"/>
      <c r="F23" s="29"/>
      <c r="G23" s="29"/>
      <c r="H23" s="29"/>
      <c r="I23" s="29"/>
      <c r="J23" s="29"/>
      <c r="K23" s="60"/>
      <c r="L23" s="171"/>
    </row>
    <row r="24" spans="1:12" x14ac:dyDescent="0.25">
      <c r="A24" s="7"/>
      <c r="B24" s="7"/>
      <c r="C24" s="7"/>
      <c r="D24" s="7"/>
      <c r="E24" s="7"/>
      <c r="F24" s="29"/>
      <c r="G24" s="22"/>
      <c r="H24" s="22"/>
      <c r="I24" s="22"/>
      <c r="J24" s="22"/>
      <c r="K24" s="22"/>
      <c r="L24" s="171"/>
    </row>
    <row r="25" spans="1:12" x14ac:dyDescent="0.25">
      <c r="A25" s="29"/>
      <c r="B25" s="29"/>
      <c r="C25" s="29"/>
      <c r="D25" s="29"/>
      <c r="E25" s="29"/>
      <c r="F25" s="29"/>
      <c r="G25" s="22"/>
      <c r="H25" s="22"/>
      <c r="I25" s="22"/>
      <c r="J25" s="22"/>
      <c r="K25" s="22"/>
      <c r="L25" s="171"/>
    </row>
    <row r="26" spans="1:12" x14ac:dyDescent="0.25">
      <c r="A26" s="29"/>
      <c r="B26" s="22"/>
      <c r="C26" s="71"/>
      <c r="D26" s="22"/>
      <c r="E26" s="22"/>
      <c r="F26" s="29"/>
      <c r="G26" s="22"/>
      <c r="H26" s="22"/>
      <c r="I26" s="22"/>
      <c r="J26" s="22"/>
      <c r="K26" s="22"/>
      <c r="L26" s="171"/>
    </row>
    <row r="27" spans="1:12" ht="15.75" x14ac:dyDescent="0.25">
      <c r="A27" s="29"/>
      <c r="B27" s="22"/>
      <c r="C27" s="22"/>
      <c r="D27" s="22"/>
      <c r="E27" s="22"/>
      <c r="F27" s="29"/>
      <c r="G27" s="22"/>
      <c r="H27" s="61"/>
      <c r="I27" s="22"/>
      <c r="J27" s="22"/>
      <c r="K27" s="22"/>
      <c r="L27" s="171"/>
    </row>
    <row r="28" spans="1:12" x14ac:dyDescent="0.25">
      <c r="A28" s="29"/>
      <c r="B28" s="22"/>
      <c r="C28" s="22"/>
      <c r="D28" s="22"/>
      <c r="E28" s="22"/>
      <c r="F28" s="29"/>
      <c r="G28" s="22"/>
      <c r="H28" s="22"/>
      <c r="I28" s="22"/>
      <c r="J28" s="22"/>
      <c r="K28" s="22"/>
      <c r="L28" s="171"/>
    </row>
    <row r="29" spans="1:12" x14ac:dyDescent="0.25">
      <c r="A29" s="7"/>
      <c r="B29" s="11"/>
      <c r="C29" s="29"/>
      <c r="D29" s="7"/>
      <c r="E29" s="7"/>
      <c r="F29" s="29"/>
      <c r="G29" s="22"/>
      <c r="H29" s="22"/>
      <c r="I29" s="22"/>
      <c r="J29" s="22"/>
      <c r="K29" s="22"/>
      <c r="L29" s="171"/>
    </row>
    <row r="30" spans="1:12" x14ac:dyDescent="0.25">
      <c r="A30" s="7"/>
      <c r="B30" s="7"/>
      <c r="C30" s="7"/>
      <c r="D30" s="7"/>
      <c r="E30" s="7"/>
      <c r="F30" s="7"/>
      <c r="G30" s="29"/>
    </row>
    <row r="31" spans="1:12" x14ac:dyDescent="0.25">
      <c r="A31" s="29"/>
      <c r="B31" s="29"/>
      <c r="C31" s="29"/>
      <c r="D31" s="29"/>
      <c r="E31" s="29"/>
      <c r="F31" s="60"/>
      <c r="G31" s="29"/>
    </row>
    <row r="32" spans="1:12" x14ac:dyDescent="0.25">
      <c r="A32" s="29"/>
      <c r="B32" s="22"/>
      <c r="C32" s="66"/>
      <c r="D32" s="22"/>
      <c r="E32" s="67"/>
      <c r="F32" s="67"/>
      <c r="G32" s="68"/>
    </row>
    <row r="33" spans="1:7" x14ac:dyDescent="0.25">
      <c r="A33" s="29"/>
      <c r="B33" s="22"/>
      <c r="C33" s="66"/>
      <c r="D33" s="22"/>
      <c r="E33" s="67"/>
      <c r="F33" s="67"/>
      <c r="G33" s="68"/>
    </row>
    <row r="34" spans="1:7" x14ac:dyDescent="0.25">
      <c r="A34" s="29"/>
      <c r="B34" s="22"/>
      <c r="C34" s="66"/>
      <c r="D34" s="22"/>
      <c r="E34" s="67"/>
      <c r="F34" s="67"/>
      <c r="G34" s="68"/>
    </row>
    <row r="35" spans="1:7" x14ac:dyDescent="0.25">
      <c r="A35" s="29"/>
      <c r="B35" s="22"/>
      <c r="C35" s="66"/>
      <c r="D35" s="22"/>
      <c r="E35" s="67"/>
      <c r="F35" s="67"/>
      <c r="G35" s="68"/>
    </row>
    <row r="36" spans="1:7" x14ac:dyDescent="0.25">
      <c r="A36" s="29"/>
      <c r="B36" s="22"/>
      <c r="C36" s="66"/>
      <c r="D36" s="22"/>
      <c r="E36" s="67"/>
      <c r="F36" s="67"/>
      <c r="G36" s="68"/>
    </row>
    <row r="37" spans="1:7" x14ac:dyDescent="0.25">
      <c r="A37" s="29"/>
      <c r="B37" s="22"/>
      <c r="C37" s="66"/>
      <c r="D37" s="22"/>
      <c r="E37" s="67"/>
      <c r="F37" s="67"/>
      <c r="G37" s="68"/>
    </row>
    <row r="38" spans="1:7" x14ac:dyDescent="0.25">
      <c r="A38" s="29"/>
      <c r="B38" s="22"/>
      <c r="C38" s="66"/>
      <c r="D38" s="22"/>
      <c r="E38" s="67"/>
      <c r="F38" s="67"/>
      <c r="G38" s="68"/>
    </row>
    <row r="39" spans="1:7" x14ac:dyDescent="0.25">
      <c r="A39" s="29"/>
      <c r="B39" s="22"/>
      <c r="C39" s="66"/>
      <c r="D39" s="22"/>
      <c r="E39" s="67"/>
      <c r="F39" s="67"/>
      <c r="G39" s="68"/>
    </row>
    <row r="40" spans="1:7" x14ac:dyDescent="0.25">
      <c r="A40" s="29"/>
      <c r="B40" s="22"/>
      <c r="C40" s="66"/>
      <c r="D40" s="22"/>
      <c r="E40" s="67"/>
      <c r="F40" s="67"/>
      <c r="G40" s="68"/>
    </row>
    <row r="41" spans="1:7" x14ac:dyDescent="0.25">
      <c r="A41" s="29"/>
      <c r="B41" s="22"/>
      <c r="C41" s="66"/>
      <c r="D41" s="22"/>
      <c r="E41" s="67"/>
      <c r="F41" s="67"/>
      <c r="G41" s="68"/>
    </row>
    <row r="42" spans="1:7" x14ac:dyDescent="0.25">
      <c r="A42" s="29"/>
      <c r="B42" s="22"/>
      <c r="C42" s="66"/>
      <c r="D42" s="22"/>
      <c r="E42" s="67"/>
      <c r="F42" s="67"/>
      <c r="G42" s="68"/>
    </row>
    <row r="43" spans="1:7" x14ac:dyDescent="0.25">
      <c r="A43" s="29"/>
      <c r="B43" s="69"/>
      <c r="C43" s="66"/>
      <c r="D43" s="69"/>
      <c r="E43" s="67"/>
      <c r="F43" s="67"/>
      <c r="G43" s="68"/>
    </row>
    <row r="44" spans="1:7" x14ac:dyDescent="0.25">
      <c r="A44" s="29"/>
      <c r="B44" s="69"/>
      <c r="C44" s="66"/>
      <c r="D44" s="69"/>
      <c r="E44" s="67"/>
      <c r="F44" s="67"/>
      <c r="G44" s="68"/>
    </row>
    <row r="45" spans="1:7" x14ac:dyDescent="0.25">
      <c r="A45" s="29"/>
      <c r="B45" s="7"/>
      <c r="C45" s="7"/>
      <c r="D45" s="7"/>
      <c r="E45" s="7"/>
      <c r="F45" s="22"/>
      <c r="G45" s="30"/>
    </row>
    <row r="46" spans="1:7" x14ac:dyDescent="0.25">
      <c r="A46" s="29"/>
      <c r="B46" s="7"/>
      <c r="C46" s="7"/>
      <c r="D46" s="7"/>
      <c r="E46" s="7"/>
      <c r="F46" s="22"/>
      <c r="G46" s="30"/>
    </row>
    <row r="47" spans="1:7" x14ac:dyDescent="0.25">
      <c r="A47" s="29"/>
      <c r="B47" s="22"/>
      <c r="C47" s="22"/>
      <c r="D47" s="22"/>
      <c r="E47" s="22"/>
      <c r="F47" s="22"/>
      <c r="G47" s="30"/>
    </row>
    <row r="48" spans="1:7" x14ac:dyDescent="0.25">
      <c r="A48" s="62"/>
      <c r="B48" s="11"/>
      <c r="C48" s="29"/>
      <c r="D48" s="7"/>
      <c r="E48" s="7"/>
      <c r="F48" s="7"/>
      <c r="G48" s="29"/>
    </row>
    <row r="49" spans="1:7" x14ac:dyDescent="0.25">
      <c r="A49" s="62"/>
      <c r="B49" s="7"/>
      <c r="C49" s="7"/>
      <c r="D49" s="7"/>
      <c r="E49" s="7"/>
      <c r="F49" s="7"/>
      <c r="G49" s="29"/>
    </row>
    <row r="50" spans="1:7" x14ac:dyDescent="0.25">
      <c r="A50" s="29"/>
      <c r="B50" s="29"/>
      <c r="C50" s="29"/>
      <c r="D50" s="29"/>
      <c r="E50" s="29"/>
      <c r="F50" s="60"/>
      <c r="G50" s="60"/>
    </row>
    <row r="51" spans="1:7" x14ac:dyDescent="0.25">
      <c r="A51" s="29"/>
      <c r="B51" s="22"/>
      <c r="C51" s="22"/>
      <c r="D51" s="22"/>
      <c r="E51" s="22"/>
      <c r="F51" s="22"/>
      <c r="G51" s="30"/>
    </row>
    <row r="52" spans="1:7" x14ac:dyDescent="0.25">
      <c r="A52" s="29"/>
      <c r="B52" s="22"/>
      <c r="C52" s="22"/>
      <c r="D52" s="22"/>
      <c r="E52" s="22"/>
      <c r="F52" s="22"/>
      <c r="G52" s="30"/>
    </row>
    <row r="53" spans="1:7" x14ac:dyDescent="0.25">
      <c r="A53" s="29"/>
      <c r="B53" s="22"/>
      <c r="C53" s="22"/>
      <c r="D53" s="22"/>
      <c r="E53" s="22"/>
      <c r="F53" s="22"/>
      <c r="G53" s="30"/>
    </row>
    <row r="54" spans="1:7" ht="15.75" x14ac:dyDescent="0.25">
      <c r="A54" s="29"/>
      <c r="B54" s="22"/>
      <c r="C54" s="61"/>
      <c r="D54" s="22"/>
      <c r="E54" s="22"/>
      <c r="F54" s="22"/>
      <c r="G54" s="30"/>
    </row>
    <row r="55" spans="1:7" x14ac:dyDescent="0.25">
      <c r="A55" s="29"/>
      <c r="B55" s="22"/>
      <c r="C55" s="22"/>
      <c r="D55" s="22"/>
      <c r="E55" s="22"/>
      <c r="F55" s="22"/>
      <c r="G55" s="30"/>
    </row>
    <row r="56" spans="1:7" x14ac:dyDescent="0.25">
      <c r="A56" s="29"/>
      <c r="B56" s="22"/>
      <c r="C56" s="22"/>
      <c r="D56" s="22"/>
      <c r="E56" s="22"/>
      <c r="F56" s="22"/>
      <c r="G56" s="30"/>
    </row>
  </sheetData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opLeftCell="A7" workbookViewId="0">
      <selection activeCell="A25" sqref="A25:XFD25"/>
    </sheetView>
  </sheetViews>
  <sheetFormatPr defaultRowHeight="15" x14ac:dyDescent="0.25"/>
  <cols>
    <col min="1" max="1" width="5.28515625" customWidth="1"/>
    <col min="2" max="2" width="24.85546875" style="13" customWidth="1"/>
    <col min="3" max="3" width="11.5703125" hidden="1" customWidth="1"/>
    <col min="4" max="4" width="23.5703125" style="13" customWidth="1"/>
    <col min="5" max="5" width="11" customWidth="1"/>
  </cols>
  <sheetData>
    <row r="2" spans="1:6" ht="15.75" x14ac:dyDescent="0.25">
      <c r="B2" s="158" t="s">
        <v>18</v>
      </c>
    </row>
    <row r="4" spans="1:6" ht="15.75" x14ac:dyDescent="0.25">
      <c r="A4" s="140" t="s">
        <v>16</v>
      </c>
      <c r="B4" s="140" t="s">
        <v>17</v>
      </c>
      <c r="C4" s="140" t="s">
        <v>14</v>
      </c>
      <c r="D4" s="140" t="s">
        <v>12</v>
      </c>
      <c r="E4" s="140" t="s">
        <v>13</v>
      </c>
      <c r="F4" s="140" t="s">
        <v>0</v>
      </c>
    </row>
    <row r="5" spans="1:6" ht="15.75" x14ac:dyDescent="0.25">
      <c r="A5" s="43">
        <v>1</v>
      </c>
      <c r="B5" s="44" t="s">
        <v>101</v>
      </c>
      <c r="C5" s="96"/>
      <c r="D5" s="44" t="s">
        <v>98</v>
      </c>
      <c r="E5" s="45">
        <v>25.73</v>
      </c>
      <c r="F5" s="91">
        <v>30</v>
      </c>
    </row>
    <row r="6" spans="1:6" ht="15.75" x14ac:dyDescent="0.25">
      <c r="A6" s="43">
        <v>2</v>
      </c>
      <c r="B6" s="44" t="s">
        <v>184</v>
      </c>
      <c r="C6" s="44"/>
      <c r="D6" s="44" t="s">
        <v>115</v>
      </c>
      <c r="E6" s="91">
        <v>26.54</v>
      </c>
      <c r="F6" s="91">
        <v>27</v>
      </c>
    </row>
    <row r="7" spans="1:6" ht="15.75" x14ac:dyDescent="0.25">
      <c r="A7" s="43">
        <v>3</v>
      </c>
      <c r="B7" s="44" t="s">
        <v>185</v>
      </c>
      <c r="C7" s="91"/>
      <c r="D7" s="44" t="s">
        <v>81</v>
      </c>
      <c r="E7" s="45">
        <v>27.79</v>
      </c>
      <c r="F7" s="91">
        <v>25</v>
      </c>
    </row>
    <row r="8" spans="1:6" ht="15.75" x14ac:dyDescent="0.25">
      <c r="A8" s="43">
        <v>4</v>
      </c>
      <c r="B8" s="44" t="s">
        <v>186</v>
      </c>
      <c r="C8" s="44"/>
      <c r="D8" s="44" t="s">
        <v>85</v>
      </c>
      <c r="E8" s="44" t="s">
        <v>187</v>
      </c>
      <c r="F8" s="91">
        <v>23</v>
      </c>
    </row>
    <row r="9" spans="1:6" ht="15.75" x14ac:dyDescent="0.25">
      <c r="A9" s="43">
        <v>5</v>
      </c>
      <c r="B9" s="44" t="s">
        <v>188</v>
      </c>
      <c r="C9" s="44"/>
      <c r="D9" s="44" t="s">
        <v>115</v>
      </c>
      <c r="E9" s="44" t="s">
        <v>189</v>
      </c>
      <c r="F9" s="91">
        <v>22</v>
      </c>
    </row>
    <row r="10" spans="1:6" ht="15.75" x14ac:dyDescent="0.25">
      <c r="A10" s="43">
        <v>6</v>
      </c>
      <c r="B10" s="44" t="s">
        <v>190</v>
      </c>
      <c r="C10" s="44"/>
      <c r="D10" s="44" t="s">
        <v>144</v>
      </c>
      <c r="E10" s="44" t="s">
        <v>191</v>
      </c>
      <c r="F10" s="91">
        <v>21</v>
      </c>
    </row>
    <row r="11" spans="1:6" ht="15.75" x14ac:dyDescent="0.25">
      <c r="A11" s="43">
        <v>7</v>
      </c>
      <c r="B11" s="44" t="s">
        <v>192</v>
      </c>
      <c r="C11" s="44"/>
      <c r="D11" s="44" t="s">
        <v>115</v>
      </c>
      <c r="E11" s="44" t="s">
        <v>193</v>
      </c>
      <c r="F11" s="91">
        <v>20</v>
      </c>
    </row>
    <row r="12" spans="1:6" ht="15.75" x14ac:dyDescent="0.25">
      <c r="A12" s="43">
        <v>8</v>
      </c>
      <c r="B12" s="44" t="s">
        <v>194</v>
      </c>
      <c r="C12" s="44"/>
      <c r="D12" s="44" t="s">
        <v>153</v>
      </c>
      <c r="E12" s="44" t="s">
        <v>195</v>
      </c>
      <c r="F12" s="44" t="s">
        <v>58</v>
      </c>
    </row>
    <row r="13" spans="1:6" ht="15.75" x14ac:dyDescent="0.25">
      <c r="A13" s="43">
        <v>9</v>
      </c>
      <c r="B13" s="44" t="s">
        <v>196</v>
      </c>
      <c r="C13" s="44"/>
      <c r="D13" s="44" t="s">
        <v>88</v>
      </c>
      <c r="E13" s="44" t="s">
        <v>197</v>
      </c>
      <c r="F13" s="91">
        <v>18</v>
      </c>
    </row>
    <row r="14" spans="1:6" ht="15.75" x14ac:dyDescent="0.25">
      <c r="A14" s="43">
        <v>10</v>
      </c>
      <c r="B14" s="12" t="s">
        <v>198</v>
      </c>
      <c r="C14" s="35"/>
      <c r="D14" s="12" t="s">
        <v>80</v>
      </c>
      <c r="E14" s="91">
        <v>31.99</v>
      </c>
      <c r="F14" s="91">
        <v>17</v>
      </c>
    </row>
    <row r="15" spans="1:6" ht="15.75" x14ac:dyDescent="0.25">
      <c r="A15" s="43">
        <v>11</v>
      </c>
      <c r="B15" s="44" t="s">
        <v>199</v>
      </c>
      <c r="C15" s="91"/>
      <c r="D15" s="44" t="s">
        <v>88</v>
      </c>
      <c r="E15" s="91">
        <v>32.049999999999997</v>
      </c>
      <c r="F15" s="91">
        <v>16</v>
      </c>
    </row>
    <row r="16" spans="1:6" ht="15.75" x14ac:dyDescent="0.25">
      <c r="A16" s="43">
        <v>12</v>
      </c>
      <c r="B16" s="44" t="s">
        <v>200</v>
      </c>
      <c r="C16" s="44"/>
      <c r="D16" s="44" t="s">
        <v>86</v>
      </c>
      <c r="E16" s="91">
        <v>32.159999999999997</v>
      </c>
      <c r="F16" s="91">
        <v>15</v>
      </c>
    </row>
    <row r="17" spans="1:17" ht="15.75" x14ac:dyDescent="0.25">
      <c r="A17" s="43">
        <v>13</v>
      </c>
      <c r="B17" s="44" t="s">
        <v>201</v>
      </c>
      <c r="C17" s="44"/>
      <c r="D17" s="44" t="s">
        <v>127</v>
      </c>
      <c r="E17" s="91">
        <v>32.29</v>
      </c>
      <c r="F17" s="91">
        <v>14</v>
      </c>
    </row>
    <row r="18" spans="1:17" ht="15.75" x14ac:dyDescent="0.25">
      <c r="A18" s="43">
        <v>14</v>
      </c>
      <c r="B18" s="12" t="s">
        <v>202</v>
      </c>
      <c r="C18" s="35"/>
      <c r="D18" s="12" t="s">
        <v>85</v>
      </c>
      <c r="E18" s="44" t="s">
        <v>203</v>
      </c>
      <c r="F18" s="44" t="s">
        <v>49</v>
      </c>
    </row>
    <row r="19" spans="1:17" ht="15.75" x14ac:dyDescent="0.25">
      <c r="A19" s="43">
        <v>15</v>
      </c>
      <c r="B19" s="44" t="s">
        <v>204</v>
      </c>
      <c r="C19" s="44"/>
      <c r="D19" s="44" t="s">
        <v>93</v>
      </c>
      <c r="E19" s="44" t="s">
        <v>205</v>
      </c>
      <c r="F19" s="91">
        <v>12</v>
      </c>
    </row>
    <row r="20" spans="1:17" ht="15.75" x14ac:dyDescent="0.25">
      <c r="A20" s="43">
        <v>16</v>
      </c>
      <c r="B20" s="44" t="s">
        <v>102</v>
      </c>
      <c r="C20" s="44"/>
      <c r="D20" s="44" t="s">
        <v>98</v>
      </c>
      <c r="E20" s="44" t="s">
        <v>206</v>
      </c>
      <c r="F20" s="91">
        <v>11</v>
      </c>
    </row>
    <row r="21" spans="1:17" ht="15.75" x14ac:dyDescent="0.25">
      <c r="A21" s="43">
        <v>17</v>
      </c>
      <c r="B21" s="44" t="s">
        <v>207</v>
      </c>
      <c r="C21" s="44"/>
      <c r="D21" s="44" t="s">
        <v>87</v>
      </c>
      <c r="E21" s="44" t="s">
        <v>208</v>
      </c>
      <c r="F21" s="44" t="s">
        <v>46</v>
      </c>
    </row>
    <row r="22" spans="1:17" ht="15.75" x14ac:dyDescent="0.25">
      <c r="A22" s="43">
        <v>18</v>
      </c>
      <c r="B22" s="43" t="s">
        <v>209</v>
      </c>
      <c r="C22" s="43"/>
      <c r="D22" s="43" t="s">
        <v>87</v>
      </c>
      <c r="E22" s="43">
        <v>33.57</v>
      </c>
      <c r="F22" s="44" t="s">
        <v>45</v>
      </c>
    </row>
    <row r="23" spans="1:17" ht="15.75" x14ac:dyDescent="0.25">
      <c r="A23" s="43">
        <v>19</v>
      </c>
      <c r="B23" s="44" t="s">
        <v>210</v>
      </c>
      <c r="C23" s="44"/>
      <c r="D23" s="44" t="s">
        <v>95</v>
      </c>
      <c r="E23" s="44" t="s">
        <v>211</v>
      </c>
      <c r="F23" s="44" t="s">
        <v>44</v>
      </c>
    </row>
    <row r="24" spans="1:17" ht="15.75" x14ac:dyDescent="0.25">
      <c r="A24" s="43">
        <v>20</v>
      </c>
      <c r="B24" s="44" t="s">
        <v>212</v>
      </c>
      <c r="C24" s="44"/>
      <c r="D24" s="44" t="s">
        <v>95</v>
      </c>
      <c r="E24" s="44" t="s">
        <v>213</v>
      </c>
      <c r="F24" s="44" t="s">
        <v>43</v>
      </c>
    </row>
    <row r="25" spans="1:17" ht="15.75" x14ac:dyDescent="0.25">
      <c r="A25" s="43">
        <v>21</v>
      </c>
      <c r="B25" s="44" t="s">
        <v>214</v>
      </c>
      <c r="C25" s="44"/>
      <c r="D25" s="44" t="s">
        <v>95</v>
      </c>
      <c r="E25" s="44" t="s">
        <v>215</v>
      </c>
      <c r="F25" s="44" t="s">
        <v>42</v>
      </c>
    </row>
    <row r="26" spans="1:17" ht="15.75" x14ac:dyDescent="0.25">
      <c r="A26" s="43">
        <v>22</v>
      </c>
      <c r="B26" s="44" t="s">
        <v>216</v>
      </c>
      <c r="C26" s="44"/>
      <c r="D26" s="44" t="s">
        <v>144</v>
      </c>
      <c r="E26" s="44" t="s">
        <v>217</v>
      </c>
      <c r="F26" s="44" t="s">
        <v>41</v>
      </c>
    </row>
    <row r="27" spans="1:17" ht="15.75" x14ac:dyDescent="0.25">
      <c r="A27" s="43">
        <v>23</v>
      </c>
      <c r="B27" s="44" t="s">
        <v>218</v>
      </c>
      <c r="C27" s="44"/>
      <c r="D27" s="44" t="s">
        <v>79</v>
      </c>
      <c r="E27" s="44" t="s">
        <v>219</v>
      </c>
      <c r="F27" s="44" t="s">
        <v>40</v>
      </c>
    </row>
    <row r="28" spans="1:17" ht="15.75" x14ac:dyDescent="0.25">
      <c r="A28" s="43"/>
      <c r="B28" s="44" t="s">
        <v>220</v>
      </c>
      <c r="C28" s="44"/>
      <c r="D28" s="44" t="s">
        <v>79</v>
      </c>
      <c r="E28" s="44" t="s">
        <v>221</v>
      </c>
      <c r="F28" s="44"/>
    </row>
    <row r="29" spans="1:17" ht="15.75" x14ac:dyDescent="0.25">
      <c r="A29" s="43"/>
      <c r="B29" s="44" t="s">
        <v>222</v>
      </c>
      <c r="C29" s="44"/>
      <c r="D29" s="44" t="s">
        <v>94</v>
      </c>
      <c r="E29" s="44" t="s">
        <v>169</v>
      </c>
      <c r="F29" s="44"/>
      <c r="J29" s="22"/>
      <c r="N29" s="22"/>
      <c r="Q29" s="22"/>
    </row>
    <row r="30" spans="1:17" ht="15.75" x14ac:dyDescent="0.25">
      <c r="A30" s="43"/>
      <c r="B30" s="44" t="s">
        <v>223</v>
      </c>
      <c r="C30" s="20"/>
      <c r="D30" s="44" t="s">
        <v>94</v>
      </c>
      <c r="E30" s="44" t="s">
        <v>169</v>
      </c>
      <c r="F30" s="44"/>
    </row>
    <row r="31" spans="1:17" x14ac:dyDescent="0.25">
      <c r="A31" s="29"/>
      <c r="B31" s="22"/>
      <c r="C31" s="22"/>
      <c r="D31" s="22"/>
      <c r="E31" s="22"/>
      <c r="F31" s="22"/>
    </row>
    <row r="32" spans="1:17" x14ac:dyDescent="0.25">
      <c r="A32" s="29"/>
      <c r="B32" s="22"/>
      <c r="C32" s="22"/>
      <c r="D32" s="22"/>
      <c r="E32" s="22"/>
      <c r="F32" s="22"/>
    </row>
    <row r="33" spans="1:6" x14ac:dyDescent="0.25">
      <c r="A33" s="29"/>
      <c r="B33" s="22"/>
      <c r="C33" s="22"/>
      <c r="D33" s="22"/>
      <c r="E33" s="22"/>
      <c r="F33" s="22"/>
    </row>
    <row r="34" spans="1:6" x14ac:dyDescent="0.25">
      <c r="A34" s="29"/>
      <c r="B34" s="22"/>
      <c r="C34" s="22"/>
      <c r="D34" s="22"/>
      <c r="E34" s="22"/>
      <c r="F34" s="22"/>
    </row>
    <row r="35" spans="1:6" x14ac:dyDescent="0.25">
      <c r="A35" s="29"/>
      <c r="B35" s="22"/>
      <c r="C35" s="22"/>
      <c r="D35" s="22"/>
      <c r="E35" s="22"/>
      <c r="F35" s="22"/>
    </row>
    <row r="36" spans="1:6" x14ac:dyDescent="0.25">
      <c r="A36" s="29"/>
      <c r="B36" s="22"/>
      <c r="C36" s="22"/>
      <c r="D36" s="22"/>
      <c r="E36" s="22"/>
      <c r="F36" s="22"/>
    </row>
    <row r="37" spans="1:6" x14ac:dyDescent="0.25">
      <c r="A37" s="29"/>
      <c r="B37" s="46"/>
      <c r="C37" s="46"/>
      <c r="D37" s="46"/>
      <c r="E37" s="46"/>
      <c r="F37" s="46"/>
    </row>
  </sheetData>
  <pageMargins left="0.7" right="0.7" top="0.75" bottom="0.75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5" sqref="A5:XFD5"/>
    </sheetView>
  </sheetViews>
  <sheetFormatPr defaultRowHeight="15" x14ac:dyDescent="0.25"/>
  <cols>
    <col min="1" max="1" width="6.28515625" customWidth="1"/>
    <col min="2" max="2" width="25.5703125" customWidth="1"/>
    <col min="3" max="3" width="24.5703125" customWidth="1"/>
    <col min="4" max="4" width="10.85546875" customWidth="1"/>
    <col min="5" max="5" width="7" customWidth="1"/>
    <col min="6" max="8" width="6.42578125" customWidth="1"/>
    <col min="9" max="9" width="6.140625" customWidth="1"/>
    <col min="10" max="11" width="6.28515625" customWidth="1"/>
    <col min="12" max="13" width="6" customWidth="1"/>
    <col min="14" max="14" width="6.28515625" customWidth="1"/>
    <col min="15" max="15" width="5.42578125" customWidth="1"/>
    <col min="16" max="16" width="5.5703125" customWidth="1"/>
    <col min="17" max="17" width="4.85546875" customWidth="1"/>
    <col min="18" max="18" width="5.5703125" customWidth="1"/>
    <col min="19" max="19" width="6.140625" customWidth="1"/>
    <col min="20" max="20" width="5" customWidth="1"/>
    <col min="21" max="21" width="7" customWidth="1"/>
  </cols>
  <sheetData>
    <row r="1" spans="1:21" x14ac:dyDescent="0.25">
      <c r="A1" s="16"/>
      <c r="B1" s="17"/>
      <c r="C1" s="17"/>
      <c r="D1" s="17"/>
      <c r="E1" s="16"/>
      <c r="F1" s="18"/>
      <c r="G1" s="17"/>
      <c r="H1" s="17"/>
      <c r="I1" s="17"/>
      <c r="J1" s="17"/>
      <c r="K1" s="17"/>
      <c r="L1" s="17"/>
      <c r="M1" s="17"/>
      <c r="N1" s="16"/>
      <c r="O1" s="16"/>
      <c r="P1" s="16"/>
      <c r="Q1" s="19"/>
    </row>
    <row r="2" spans="1:21" x14ac:dyDescent="0.25">
      <c r="B2" s="33" t="s">
        <v>19</v>
      </c>
      <c r="F2" s="76"/>
      <c r="G2" s="75"/>
      <c r="H2" s="75"/>
      <c r="I2" s="75"/>
      <c r="J2" s="75"/>
      <c r="K2" s="75"/>
      <c r="L2" s="75"/>
      <c r="M2" s="75"/>
      <c r="N2" s="71"/>
      <c r="O2" s="71"/>
      <c r="P2" s="71"/>
      <c r="Q2" s="77"/>
      <c r="R2" s="7"/>
      <c r="S2" s="7"/>
      <c r="T2" s="7"/>
      <c r="U2" s="7"/>
    </row>
    <row r="3" spans="1:21" ht="15.75" thickBot="1" x14ac:dyDescent="0.3">
      <c r="F3" s="76"/>
      <c r="G3" s="75"/>
      <c r="H3" s="75"/>
      <c r="I3" s="75"/>
      <c r="J3" s="75"/>
      <c r="K3" s="75"/>
      <c r="L3" s="75"/>
      <c r="M3" s="75"/>
      <c r="N3" s="71"/>
      <c r="O3" s="71"/>
      <c r="P3" s="71"/>
      <c r="Q3" s="77"/>
      <c r="R3" s="7"/>
      <c r="S3" s="7"/>
      <c r="T3" s="7"/>
      <c r="U3" s="7"/>
    </row>
    <row r="4" spans="1:21" ht="15.75" x14ac:dyDescent="0.25">
      <c r="A4" s="147" t="s">
        <v>16</v>
      </c>
      <c r="B4" s="148" t="s">
        <v>17</v>
      </c>
      <c r="C4" s="148" t="s">
        <v>12</v>
      </c>
      <c r="D4" s="148" t="s">
        <v>13</v>
      </c>
      <c r="E4" s="149" t="s">
        <v>0</v>
      </c>
      <c r="F4" s="27"/>
      <c r="G4" s="27"/>
      <c r="H4" s="27"/>
      <c r="I4" s="27"/>
      <c r="J4" s="27"/>
      <c r="K4" s="27"/>
      <c r="L4" s="27"/>
      <c r="M4" s="27"/>
      <c r="N4" s="27"/>
      <c r="O4" s="7"/>
      <c r="P4" s="27"/>
      <c r="Q4" s="7"/>
      <c r="R4" s="7"/>
      <c r="S4" s="7"/>
      <c r="T4" s="7"/>
      <c r="U4" s="7"/>
    </row>
    <row r="5" spans="1:21" ht="15.75" x14ac:dyDescent="0.25">
      <c r="A5" s="95">
        <v>1</v>
      </c>
      <c r="B5" s="44" t="s">
        <v>109</v>
      </c>
      <c r="C5" s="44" t="s">
        <v>98</v>
      </c>
      <c r="D5" s="91">
        <v>23.87</v>
      </c>
      <c r="E5" s="97">
        <v>30</v>
      </c>
      <c r="F5" s="27"/>
      <c r="G5" s="28"/>
      <c r="H5" s="28"/>
      <c r="I5" s="28"/>
      <c r="J5" s="28"/>
      <c r="K5" s="28"/>
      <c r="L5" s="28"/>
      <c r="M5" s="28"/>
      <c r="N5" s="28"/>
      <c r="O5" s="28"/>
      <c r="P5" s="27"/>
      <c r="Q5" s="7"/>
      <c r="R5" s="7"/>
      <c r="S5" s="7"/>
      <c r="T5" s="7"/>
      <c r="U5" s="7"/>
    </row>
    <row r="6" spans="1:21" ht="15.75" x14ac:dyDescent="0.25">
      <c r="A6" s="95">
        <v>2</v>
      </c>
      <c r="B6" s="44" t="s">
        <v>455</v>
      </c>
      <c r="C6" s="44" t="s">
        <v>79</v>
      </c>
      <c r="D6" s="44" t="s">
        <v>456</v>
      </c>
      <c r="E6" s="97">
        <v>27</v>
      </c>
      <c r="F6" s="27"/>
      <c r="G6" s="28"/>
      <c r="H6" s="28"/>
      <c r="I6" s="28"/>
      <c r="J6" s="28"/>
      <c r="K6" s="28"/>
      <c r="L6" s="28"/>
      <c r="M6" s="28"/>
      <c r="N6" s="28"/>
      <c r="O6" s="28"/>
      <c r="P6" s="27"/>
      <c r="Q6" s="7"/>
      <c r="R6" s="7"/>
      <c r="S6" s="7"/>
      <c r="T6" s="7"/>
      <c r="U6" s="7"/>
    </row>
    <row r="7" spans="1:21" ht="15.75" x14ac:dyDescent="0.25">
      <c r="A7" s="95">
        <v>3</v>
      </c>
      <c r="B7" s="44" t="s">
        <v>457</v>
      </c>
      <c r="C7" s="44" t="s">
        <v>127</v>
      </c>
      <c r="D7" s="44" t="s">
        <v>458</v>
      </c>
      <c r="E7" s="97">
        <v>25</v>
      </c>
      <c r="F7" s="27"/>
      <c r="G7" s="28"/>
      <c r="H7" s="28"/>
      <c r="I7" s="28"/>
      <c r="J7" s="28"/>
      <c r="K7" s="28"/>
      <c r="L7" s="28"/>
      <c r="M7" s="28"/>
      <c r="N7" s="28"/>
      <c r="O7" s="28"/>
      <c r="P7" s="27"/>
      <c r="Q7" s="7"/>
      <c r="R7" s="7"/>
      <c r="S7" s="7"/>
      <c r="T7" s="7"/>
      <c r="U7" s="7"/>
    </row>
    <row r="8" spans="1:21" ht="15.75" x14ac:dyDescent="0.25">
      <c r="A8" s="95">
        <v>4</v>
      </c>
      <c r="B8" s="44" t="s">
        <v>459</v>
      </c>
      <c r="C8" s="44" t="s">
        <v>115</v>
      </c>
      <c r="D8" s="44" t="s">
        <v>460</v>
      </c>
      <c r="E8" s="97">
        <v>23</v>
      </c>
      <c r="F8" s="27"/>
      <c r="G8" s="28"/>
      <c r="H8" s="28"/>
      <c r="I8" s="28"/>
      <c r="J8" s="28"/>
      <c r="K8" s="28"/>
      <c r="L8" s="28"/>
      <c r="M8" s="28"/>
      <c r="N8" s="28"/>
      <c r="O8" s="28"/>
      <c r="P8" s="27"/>
      <c r="Q8" s="7"/>
      <c r="R8" s="7"/>
      <c r="S8" s="7"/>
      <c r="T8" s="7"/>
      <c r="U8" s="7"/>
    </row>
    <row r="9" spans="1:21" ht="15.75" x14ac:dyDescent="0.25">
      <c r="A9" s="95">
        <v>5</v>
      </c>
      <c r="B9" s="12" t="s">
        <v>461</v>
      </c>
      <c r="C9" s="43" t="s">
        <v>115</v>
      </c>
      <c r="D9" s="44" t="s">
        <v>462</v>
      </c>
      <c r="E9" s="97">
        <v>22</v>
      </c>
      <c r="F9" s="80"/>
      <c r="G9" s="78"/>
      <c r="H9" s="78"/>
      <c r="I9" s="78"/>
      <c r="J9" s="78"/>
      <c r="K9" s="78"/>
      <c r="L9" s="78"/>
      <c r="M9" s="78"/>
      <c r="N9" s="78"/>
      <c r="O9" s="78"/>
      <c r="P9" s="80"/>
      <c r="Q9" s="7"/>
      <c r="R9" s="7"/>
      <c r="S9" s="7"/>
      <c r="T9" s="7"/>
      <c r="U9" s="7"/>
    </row>
    <row r="10" spans="1:21" ht="15.75" x14ac:dyDescent="0.25">
      <c r="A10" s="95">
        <v>6</v>
      </c>
      <c r="B10" s="44" t="s">
        <v>463</v>
      </c>
      <c r="C10" s="44" t="s">
        <v>153</v>
      </c>
      <c r="D10" s="172" t="s">
        <v>464</v>
      </c>
      <c r="E10" s="97">
        <v>21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7"/>
      <c r="Q10" s="7"/>
      <c r="R10" s="7"/>
      <c r="S10" s="7"/>
      <c r="T10" s="7"/>
      <c r="U10" s="7"/>
    </row>
    <row r="11" spans="1:21" ht="15.75" x14ac:dyDescent="0.25">
      <c r="A11" s="95">
        <v>7</v>
      </c>
      <c r="B11" s="44" t="s">
        <v>465</v>
      </c>
      <c r="C11" s="44" t="s">
        <v>80</v>
      </c>
      <c r="D11" s="44" t="s">
        <v>466</v>
      </c>
      <c r="E11" s="97">
        <v>20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7"/>
      <c r="Q11" s="7"/>
      <c r="R11" s="7"/>
      <c r="S11" s="7"/>
      <c r="T11" s="7"/>
      <c r="U11" s="7"/>
    </row>
    <row r="12" spans="1:21" ht="15.75" x14ac:dyDescent="0.25">
      <c r="A12" s="120" t="s">
        <v>44</v>
      </c>
      <c r="B12" s="44" t="s">
        <v>467</v>
      </c>
      <c r="C12" s="44" t="s">
        <v>127</v>
      </c>
      <c r="D12" s="44" t="s">
        <v>468</v>
      </c>
      <c r="E12" s="97">
        <v>19</v>
      </c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7"/>
      <c r="Q12" s="7"/>
      <c r="R12" s="7"/>
      <c r="S12" s="7"/>
      <c r="T12" s="7"/>
      <c r="U12" s="7"/>
    </row>
    <row r="13" spans="1:21" ht="15.75" x14ac:dyDescent="0.25">
      <c r="A13" s="120" t="s">
        <v>45</v>
      </c>
      <c r="B13" s="43" t="s">
        <v>469</v>
      </c>
      <c r="C13" s="43" t="s">
        <v>144</v>
      </c>
      <c r="D13" s="172" t="s">
        <v>470</v>
      </c>
      <c r="E13" s="97">
        <v>18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/>
      <c r="Q13" s="7"/>
      <c r="R13" s="7"/>
      <c r="S13" s="7"/>
      <c r="T13" s="7"/>
      <c r="U13" s="7"/>
    </row>
    <row r="14" spans="1:21" ht="17.25" customHeight="1" x14ac:dyDescent="0.25">
      <c r="A14" s="95">
        <v>10</v>
      </c>
      <c r="B14" s="44" t="s">
        <v>471</v>
      </c>
      <c r="C14" s="44" t="s">
        <v>127</v>
      </c>
      <c r="D14" s="172" t="s">
        <v>472</v>
      </c>
      <c r="E14" s="97">
        <v>17</v>
      </c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7"/>
      <c r="S14" s="7"/>
      <c r="T14" s="7"/>
      <c r="U14" s="7"/>
    </row>
    <row r="15" spans="1:21" ht="15.75" x14ac:dyDescent="0.25">
      <c r="A15" s="95">
        <v>11</v>
      </c>
      <c r="B15" s="44" t="s">
        <v>473</v>
      </c>
      <c r="C15" s="44" t="s">
        <v>87</v>
      </c>
      <c r="D15" s="172" t="s">
        <v>474</v>
      </c>
      <c r="E15" s="98" t="s">
        <v>7</v>
      </c>
      <c r="F15" s="76"/>
      <c r="G15" s="75"/>
      <c r="H15" s="75"/>
      <c r="I15" s="75"/>
      <c r="J15" s="75"/>
      <c r="K15" s="75"/>
      <c r="L15" s="75"/>
      <c r="M15" s="7"/>
      <c r="N15" s="7"/>
      <c r="O15" s="7"/>
      <c r="P15" s="7"/>
      <c r="Q15" s="7"/>
      <c r="R15" s="7"/>
      <c r="S15" s="7"/>
      <c r="T15" s="7"/>
      <c r="U15" s="7"/>
    </row>
    <row r="16" spans="1:21" ht="15.75" x14ac:dyDescent="0.25">
      <c r="A16" s="95">
        <v>12</v>
      </c>
      <c r="B16" s="44" t="s">
        <v>476</v>
      </c>
      <c r="C16" s="44" t="s">
        <v>79</v>
      </c>
      <c r="D16" s="172" t="s">
        <v>475</v>
      </c>
      <c r="E16" s="97">
        <v>15</v>
      </c>
      <c r="F16" s="76"/>
      <c r="G16" s="75"/>
      <c r="H16" s="75"/>
      <c r="I16" s="75"/>
      <c r="J16" s="75"/>
      <c r="K16" s="75"/>
      <c r="L16" s="75"/>
      <c r="M16" s="7"/>
      <c r="N16" s="7"/>
      <c r="O16" s="7"/>
      <c r="P16" s="7"/>
      <c r="Q16" s="7"/>
      <c r="R16" s="7"/>
      <c r="S16" s="7"/>
      <c r="T16" s="7"/>
      <c r="U16" s="7"/>
    </row>
    <row r="17" spans="1:21" ht="15.75" x14ac:dyDescent="0.25">
      <c r="A17" s="95">
        <v>13</v>
      </c>
      <c r="B17" s="44" t="s">
        <v>477</v>
      </c>
      <c r="C17" s="44" t="s">
        <v>95</v>
      </c>
      <c r="D17" s="172" t="s">
        <v>478</v>
      </c>
      <c r="E17" s="98" t="s">
        <v>50</v>
      </c>
      <c r="F17" s="81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2"/>
      <c r="R17" s="83"/>
      <c r="S17" s="82"/>
      <c r="T17" s="82"/>
      <c r="U17" s="82"/>
    </row>
    <row r="18" spans="1:21" ht="15.75" x14ac:dyDescent="0.25">
      <c r="A18" s="99">
        <v>14</v>
      </c>
      <c r="B18" s="100" t="s">
        <v>479</v>
      </c>
      <c r="C18" s="100" t="s">
        <v>93</v>
      </c>
      <c r="D18" s="173" t="s">
        <v>480</v>
      </c>
      <c r="E18" s="101" t="s">
        <v>49</v>
      </c>
      <c r="F18" s="85"/>
      <c r="G18" s="85"/>
      <c r="H18" s="85"/>
      <c r="I18" s="85"/>
      <c r="J18" s="85"/>
      <c r="K18" s="85"/>
      <c r="L18" s="85"/>
      <c r="M18" s="85"/>
      <c r="N18" s="82"/>
      <c r="O18" s="82"/>
      <c r="P18" s="82"/>
      <c r="Q18" s="82"/>
      <c r="R18" s="82"/>
      <c r="S18" s="82"/>
      <c r="T18" s="82"/>
      <c r="U18" s="82"/>
    </row>
    <row r="19" spans="1:21" ht="15.75" x14ac:dyDescent="0.25">
      <c r="A19" s="41">
        <v>15</v>
      </c>
      <c r="B19" s="41" t="s">
        <v>481</v>
      </c>
      <c r="C19" s="42" t="s">
        <v>153</v>
      </c>
      <c r="D19" s="42" t="s">
        <v>482</v>
      </c>
      <c r="E19" s="42" t="s">
        <v>48</v>
      </c>
      <c r="F19" s="85"/>
      <c r="G19" s="81"/>
      <c r="H19" s="85"/>
      <c r="I19" s="85"/>
      <c r="J19" s="85"/>
      <c r="K19" s="85"/>
      <c r="L19" s="85"/>
      <c r="M19" s="85"/>
      <c r="N19" s="82"/>
      <c r="O19" s="82"/>
      <c r="P19" s="82"/>
      <c r="Q19" s="82"/>
      <c r="R19" s="82"/>
      <c r="S19" s="82"/>
      <c r="T19" s="82"/>
      <c r="U19" s="82"/>
    </row>
    <row r="20" spans="1:21" ht="15.75" x14ac:dyDescent="0.25">
      <c r="A20" s="42" t="s">
        <v>7</v>
      </c>
      <c r="B20" s="41" t="s">
        <v>483</v>
      </c>
      <c r="C20" s="42" t="s">
        <v>127</v>
      </c>
      <c r="D20" s="42" t="s">
        <v>484</v>
      </c>
      <c r="E20" s="42" t="s">
        <v>47</v>
      </c>
      <c r="F20" s="78"/>
      <c r="G20" s="80"/>
      <c r="H20" s="78"/>
      <c r="I20" s="78"/>
      <c r="J20" s="78"/>
      <c r="K20" s="78"/>
      <c r="L20" s="78"/>
      <c r="M20" s="78"/>
      <c r="N20" s="86"/>
      <c r="O20" s="86"/>
      <c r="P20" s="86"/>
      <c r="Q20" s="86"/>
      <c r="R20" s="86"/>
      <c r="S20" s="86"/>
      <c r="T20" s="86"/>
      <c r="U20" s="86"/>
    </row>
    <row r="21" spans="1:21" ht="15.75" x14ac:dyDescent="0.25">
      <c r="A21" s="42" t="s">
        <v>56</v>
      </c>
      <c r="B21" s="44" t="s">
        <v>110</v>
      </c>
      <c r="C21" s="44" t="s">
        <v>98</v>
      </c>
      <c r="D21" s="121">
        <v>28.31</v>
      </c>
      <c r="E21" s="42" t="s">
        <v>46</v>
      </c>
      <c r="F21" s="85"/>
      <c r="G21" s="81"/>
      <c r="H21" s="85"/>
      <c r="I21" s="85"/>
      <c r="J21" s="85"/>
      <c r="K21" s="85"/>
      <c r="L21" s="85"/>
      <c r="M21" s="85"/>
      <c r="N21" s="82"/>
      <c r="O21" s="82"/>
      <c r="P21" s="82"/>
      <c r="Q21" s="82"/>
      <c r="R21" s="82"/>
      <c r="S21" s="82"/>
      <c r="T21" s="82"/>
      <c r="U21" s="82"/>
    </row>
    <row r="22" spans="1:21" ht="15.75" x14ac:dyDescent="0.25">
      <c r="A22" s="41">
        <v>18</v>
      </c>
      <c r="B22" s="135" t="s">
        <v>485</v>
      </c>
      <c r="C22" s="136" t="s">
        <v>94</v>
      </c>
      <c r="D22" s="42" t="s">
        <v>486</v>
      </c>
      <c r="E22" s="42" t="s">
        <v>45</v>
      </c>
      <c r="F22" s="85"/>
      <c r="G22" s="81"/>
      <c r="H22" s="85"/>
      <c r="I22" s="85"/>
      <c r="J22" s="85"/>
      <c r="K22" s="85"/>
      <c r="L22" s="85"/>
      <c r="M22" s="85"/>
      <c r="N22" s="87"/>
      <c r="O22" s="82"/>
      <c r="P22" s="82"/>
      <c r="Q22" s="82"/>
      <c r="R22" s="82"/>
      <c r="S22" s="82"/>
      <c r="T22" s="82"/>
      <c r="U22" s="82"/>
    </row>
    <row r="23" spans="1:21" ht="15.75" x14ac:dyDescent="0.25">
      <c r="A23" s="41">
        <v>19</v>
      </c>
      <c r="B23" s="41" t="s">
        <v>487</v>
      </c>
      <c r="C23" s="42" t="s">
        <v>153</v>
      </c>
      <c r="D23" s="42" t="s">
        <v>488</v>
      </c>
      <c r="E23" s="42" t="s">
        <v>44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.75" x14ac:dyDescent="0.25">
      <c r="A24" s="41"/>
      <c r="B24" s="41" t="s">
        <v>489</v>
      </c>
      <c r="C24" s="42" t="s">
        <v>79</v>
      </c>
      <c r="D24" s="42" t="s">
        <v>221</v>
      </c>
      <c r="E24" s="42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5.75" x14ac:dyDescent="0.25">
      <c r="A25" s="84"/>
      <c r="B25" s="84"/>
      <c r="C25" s="85"/>
      <c r="D25" s="85"/>
      <c r="E25" s="8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.75" x14ac:dyDescent="0.25">
      <c r="A26" s="84"/>
      <c r="B26" s="84"/>
      <c r="C26" s="85"/>
      <c r="D26" s="85"/>
      <c r="E26" s="85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15.75" x14ac:dyDescent="0.25">
      <c r="A27" s="84"/>
      <c r="B27" s="84"/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5.75" x14ac:dyDescent="0.25">
      <c r="A28" s="84"/>
      <c r="B28" s="84"/>
      <c r="C28" s="85"/>
      <c r="D28" s="85"/>
      <c r="E28" s="85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5.75" x14ac:dyDescent="0.25">
      <c r="A29" s="174"/>
      <c r="B29" s="84"/>
      <c r="C29" s="85"/>
      <c r="D29" s="85"/>
      <c r="E29" s="114"/>
    </row>
    <row r="30" spans="1:21" ht="15.75" x14ac:dyDescent="0.25">
      <c r="A30" s="174"/>
      <c r="B30" s="114"/>
      <c r="C30" s="114"/>
      <c r="D30" s="175"/>
      <c r="E30" s="29"/>
    </row>
    <row r="31" spans="1:21" ht="15.75" x14ac:dyDescent="0.25">
      <c r="A31" s="7"/>
      <c r="B31" s="174"/>
      <c r="C31" s="176"/>
      <c r="D31" s="29"/>
      <c r="E31" s="176"/>
    </row>
  </sheetData>
  <pageMargins left="0.23622047244094491" right="0.23622047244094491" top="0.74803149606299213" bottom="0.74803149606299213" header="0.31496062992125984" footer="0.31496062992125984"/>
  <pageSetup paperSize="9" scale="98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H16" sqref="H16"/>
    </sheetView>
  </sheetViews>
  <sheetFormatPr defaultRowHeight="15" x14ac:dyDescent="0.25"/>
  <cols>
    <col min="1" max="1" width="5.140625" customWidth="1"/>
    <col min="2" max="2" width="23.140625" customWidth="1"/>
    <col min="3" max="3" width="11.5703125" hidden="1" customWidth="1"/>
    <col min="4" max="4" width="19" customWidth="1"/>
    <col min="5" max="5" width="10.28515625" customWidth="1"/>
    <col min="11" max="11" width="12.5703125" bestFit="1" customWidth="1"/>
  </cols>
  <sheetData>
    <row r="2" spans="1:12" ht="15.75" x14ac:dyDescent="0.25">
      <c r="A2" s="51"/>
      <c r="B2" s="50" t="s">
        <v>20</v>
      </c>
      <c r="C2" s="51"/>
      <c r="D2" s="51"/>
      <c r="E2" s="51"/>
      <c r="F2" s="51"/>
    </row>
    <row r="3" spans="1:12" ht="15.75" x14ac:dyDescent="0.25">
      <c r="A3" s="51"/>
      <c r="B3" s="51"/>
      <c r="C3" s="51"/>
      <c r="D3" s="51"/>
      <c r="E3" s="51"/>
      <c r="F3" s="51"/>
    </row>
    <row r="4" spans="1:12" ht="15.75" x14ac:dyDescent="0.25">
      <c r="A4" s="140" t="s">
        <v>16</v>
      </c>
      <c r="B4" s="140" t="s">
        <v>17</v>
      </c>
      <c r="C4" s="140" t="s">
        <v>14</v>
      </c>
      <c r="D4" s="140" t="s">
        <v>12</v>
      </c>
      <c r="E4" s="140" t="s">
        <v>13</v>
      </c>
      <c r="F4" s="140" t="s">
        <v>0</v>
      </c>
      <c r="G4" s="29"/>
      <c r="H4" s="29"/>
      <c r="I4" s="29"/>
      <c r="J4" s="29"/>
    </row>
    <row r="5" spans="1:12" ht="15.75" x14ac:dyDescent="0.25">
      <c r="A5" s="43">
        <v>1</v>
      </c>
      <c r="B5" s="44" t="s">
        <v>103</v>
      </c>
      <c r="C5" s="44"/>
      <c r="D5" s="44" t="s">
        <v>104</v>
      </c>
      <c r="E5" s="44" t="s">
        <v>232</v>
      </c>
      <c r="F5" s="91">
        <v>30</v>
      </c>
      <c r="G5" s="31"/>
      <c r="H5" s="22"/>
      <c r="I5" s="22"/>
      <c r="J5" s="22"/>
    </row>
    <row r="6" spans="1:12" ht="15.75" x14ac:dyDescent="0.25">
      <c r="A6" s="43">
        <v>2</v>
      </c>
      <c r="B6" s="44" t="s">
        <v>233</v>
      </c>
      <c r="C6" s="44"/>
      <c r="D6" s="44" t="s">
        <v>93</v>
      </c>
      <c r="E6" s="44" t="s">
        <v>234</v>
      </c>
      <c r="F6" s="91">
        <v>27</v>
      </c>
      <c r="G6" s="22"/>
      <c r="H6" s="22"/>
      <c r="I6" s="22"/>
      <c r="J6" s="22"/>
    </row>
    <row r="7" spans="1:12" ht="15.75" x14ac:dyDescent="0.25">
      <c r="A7" s="43">
        <v>3</v>
      </c>
      <c r="B7" s="12" t="s">
        <v>235</v>
      </c>
      <c r="C7" s="12"/>
      <c r="D7" s="12" t="s">
        <v>127</v>
      </c>
      <c r="E7" s="44" t="s">
        <v>236</v>
      </c>
      <c r="F7" s="91">
        <v>25</v>
      </c>
      <c r="G7" s="22"/>
      <c r="H7" s="22"/>
      <c r="I7" s="22"/>
      <c r="J7" s="22"/>
    </row>
    <row r="8" spans="1:12" ht="15.75" x14ac:dyDescent="0.25">
      <c r="A8" s="43">
        <v>4</v>
      </c>
      <c r="B8" s="44" t="s">
        <v>237</v>
      </c>
      <c r="C8" s="44"/>
      <c r="D8" s="44" t="s">
        <v>127</v>
      </c>
      <c r="E8" s="44" t="s">
        <v>238</v>
      </c>
      <c r="F8" s="91">
        <v>23</v>
      </c>
      <c r="G8" s="22"/>
      <c r="H8" s="22"/>
      <c r="I8" s="22"/>
      <c r="J8" s="22"/>
    </row>
    <row r="9" spans="1:12" ht="15.75" x14ac:dyDescent="0.25">
      <c r="A9" s="43">
        <v>5</v>
      </c>
      <c r="B9" s="44" t="s">
        <v>239</v>
      </c>
      <c r="C9" s="44"/>
      <c r="D9" s="44" t="s">
        <v>87</v>
      </c>
      <c r="E9" s="44" t="s">
        <v>240</v>
      </c>
      <c r="F9" s="91">
        <v>22</v>
      </c>
      <c r="G9" s="22"/>
      <c r="H9" s="22"/>
      <c r="I9" s="22"/>
      <c r="J9" s="22"/>
    </row>
    <row r="10" spans="1:12" ht="15.75" x14ac:dyDescent="0.25">
      <c r="A10" s="43">
        <v>6</v>
      </c>
      <c r="B10" s="44" t="s">
        <v>241</v>
      </c>
      <c r="C10" s="44"/>
      <c r="D10" s="44" t="s">
        <v>87</v>
      </c>
      <c r="E10" s="44" t="s">
        <v>242</v>
      </c>
      <c r="F10" s="91">
        <v>21</v>
      </c>
      <c r="G10" s="22"/>
      <c r="H10" s="22"/>
      <c r="I10" s="22"/>
      <c r="J10" s="22"/>
    </row>
    <row r="11" spans="1:12" ht="15.75" x14ac:dyDescent="0.25">
      <c r="A11" s="43">
        <v>7</v>
      </c>
      <c r="B11" s="44" t="s">
        <v>243</v>
      </c>
      <c r="C11" s="44"/>
      <c r="D11" s="44" t="s">
        <v>93</v>
      </c>
      <c r="E11" s="44" t="s">
        <v>244</v>
      </c>
      <c r="F11" s="91">
        <v>20</v>
      </c>
      <c r="G11" s="22"/>
      <c r="H11" s="22"/>
      <c r="I11" s="22"/>
      <c r="J11" s="22"/>
      <c r="K11" s="22"/>
      <c r="L11" s="22"/>
    </row>
    <row r="12" spans="1:12" ht="15.75" x14ac:dyDescent="0.25">
      <c r="A12" s="43">
        <v>8</v>
      </c>
      <c r="B12" s="44" t="s">
        <v>245</v>
      </c>
      <c r="C12" s="44"/>
      <c r="D12" s="44" t="s">
        <v>87</v>
      </c>
      <c r="E12" s="44" t="s">
        <v>246</v>
      </c>
      <c r="F12" s="44" t="s">
        <v>58</v>
      </c>
      <c r="G12" s="22"/>
      <c r="H12" s="22"/>
      <c r="I12" s="22"/>
      <c r="J12" s="22"/>
      <c r="K12" s="22"/>
      <c r="L12" s="22"/>
    </row>
    <row r="13" spans="1:12" x14ac:dyDescent="0.25">
      <c r="A13" s="20" t="s">
        <v>45</v>
      </c>
      <c r="B13" s="20" t="s">
        <v>247</v>
      </c>
      <c r="C13" s="20"/>
      <c r="D13" s="20" t="s">
        <v>94</v>
      </c>
      <c r="E13" s="20" t="s">
        <v>248</v>
      </c>
      <c r="F13" s="20" t="s">
        <v>57</v>
      </c>
    </row>
    <row r="14" spans="1:12" x14ac:dyDescent="0.25">
      <c r="A14" s="20" t="s">
        <v>46</v>
      </c>
      <c r="B14" s="20" t="s">
        <v>249</v>
      </c>
      <c r="C14" s="20"/>
      <c r="D14" s="20" t="s">
        <v>79</v>
      </c>
      <c r="E14" s="20" t="s">
        <v>250</v>
      </c>
      <c r="F14" s="20" t="s">
        <v>56</v>
      </c>
    </row>
    <row r="15" spans="1:12" x14ac:dyDescent="0.25">
      <c r="A15" s="20" t="s">
        <v>47</v>
      </c>
      <c r="B15" s="20" t="s">
        <v>251</v>
      </c>
      <c r="C15" s="20"/>
      <c r="D15" s="20" t="s">
        <v>95</v>
      </c>
      <c r="E15" s="20" t="s">
        <v>252</v>
      </c>
      <c r="F15" s="20" t="s">
        <v>7</v>
      </c>
    </row>
    <row r="16" spans="1:12" x14ac:dyDescent="0.25">
      <c r="A16" s="20" t="s">
        <v>48</v>
      </c>
      <c r="B16" s="20" t="s">
        <v>168</v>
      </c>
      <c r="C16" s="20"/>
      <c r="D16" s="20" t="s">
        <v>94</v>
      </c>
      <c r="E16" s="20" t="s">
        <v>253</v>
      </c>
      <c r="F16" s="20" t="s">
        <v>54</v>
      </c>
    </row>
    <row r="17" spans="1:12" x14ac:dyDescent="0.25">
      <c r="A17" s="20"/>
      <c r="B17" s="20" t="s">
        <v>254</v>
      </c>
      <c r="C17" s="20"/>
      <c r="D17" s="20" t="s">
        <v>79</v>
      </c>
      <c r="E17" s="20" t="s">
        <v>169</v>
      </c>
      <c r="F17" s="20"/>
    </row>
    <row r="18" spans="1:12" x14ac:dyDescent="0.25">
      <c r="A18" s="20"/>
      <c r="B18" s="20" t="s">
        <v>255</v>
      </c>
      <c r="C18" s="20"/>
      <c r="D18" s="20" t="s">
        <v>81</v>
      </c>
      <c r="E18" s="20" t="s">
        <v>169</v>
      </c>
      <c r="F18" s="20"/>
    </row>
    <row r="19" spans="1:12" x14ac:dyDescent="0.25">
      <c r="A19" s="22"/>
      <c r="B19" s="22"/>
      <c r="C19" s="22"/>
      <c r="D19" s="22"/>
      <c r="E19" s="22"/>
      <c r="F19" s="22"/>
    </row>
    <row r="20" spans="1:12" x14ac:dyDescent="0.25">
      <c r="A20" s="22"/>
      <c r="B20" s="22"/>
      <c r="C20" s="22"/>
      <c r="D20" s="22"/>
      <c r="E20" s="22"/>
      <c r="F20" s="22"/>
    </row>
    <row r="21" spans="1:12" x14ac:dyDescent="0.25">
      <c r="A21" s="22"/>
      <c r="B21" s="22"/>
      <c r="C21" s="22"/>
      <c r="D21" s="22"/>
      <c r="E21" s="22"/>
      <c r="F21" s="22"/>
    </row>
    <row r="22" spans="1:12" x14ac:dyDescent="0.25">
      <c r="A22" s="22"/>
      <c r="B22" s="22"/>
      <c r="C22" s="22"/>
      <c r="D22" s="22"/>
      <c r="E22" s="22"/>
      <c r="F22" s="22"/>
    </row>
    <row r="23" spans="1:12" ht="15.75" x14ac:dyDescent="0.25">
      <c r="A23" s="114"/>
      <c r="B23" s="112"/>
      <c r="C23" s="112"/>
      <c r="D23" s="112"/>
      <c r="E23" s="112"/>
      <c r="F23" s="112"/>
      <c r="G23" s="22"/>
      <c r="H23" s="22"/>
      <c r="I23" s="22"/>
      <c r="J23" s="22"/>
      <c r="K23" s="22"/>
      <c r="L23" s="22"/>
    </row>
    <row r="24" spans="1:12" ht="15.75" x14ac:dyDescent="0.25">
      <c r="A24" s="114"/>
      <c r="B24" s="112"/>
      <c r="C24" s="112"/>
      <c r="D24" s="112"/>
      <c r="E24" s="112"/>
      <c r="F24" s="112"/>
      <c r="G24" s="22"/>
      <c r="H24" s="22"/>
      <c r="I24" s="22"/>
      <c r="J24" s="22"/>
      <c r="K24" s="22"/>
      <c r="L24" s="22"/>
    </row>
    <row r="25" spans="1:12" x14ac:dyDescent="0.25">
      <c r="A25" s="73"/>
      <c r="B25" s="90"/>
      <c r="C25" s="90"/>
      <c r="D25" s="90"/>
      <c r="E25" s="90"/>
      <c r="F25" s="90"/>
    </row>
    <row r="26" spans="1:12" x14ac:dyDescent="0.25">
      <c r="A26" s="73"/>
      <c r="B26" s="90"/>
      <c r="C26" s="90"/>
      <c r="D26" s="90"/>
      <c r="E26" s="90"/>
      <c r="F26" s="90"/>
    </row>
    <row r="27" spans="1:12" x14ac:dyDescent="0.25">
      <c r="A27" s="73"/>
      <c r="B27" s="90"/>
      <c r="C27" s="90"/>
      <c r="D27" s="90"/>
      <c r="E27" s="90"/>
      <c r="F27" s="90"/>
    </row>
    <row r="28" spans="1:12" x14ac:dyDescent="0.25">
      <c r="A28" s="73"/>
      <c r="B28" s="90"/>
      <c r="C28" s="90"/>
      <c r="D28" s="90"/>
      <c r="E28" s="90"/>
      <c r="F28" s="90"/>
    </row>
    <row r="29" spans="1:12" x14ac:dyDescent="0.25">
      <c r="A29" s="73"/>
      <c r="B29" s="90"/>
      <c r="C29" s="90"/>
      <c r="D29" s="90"/>
      <c r="E29" s="90"/>
      <c r="F29" s="90"/>
    </row>
    <row r="30" spans="1:12" x14ac:dyDescent="0.25">
      <c r="A30" s="73"/>
      <c r="B30" s="90"/>
      <c r="C30" s="90"/>
      <c r="D30" s="90"/>
      <c r="E30" s="90"/>
      <c r="F30" s="90"/>
    </row>
    <row r="31" spans="1:12" x14ac:dyDescent="0.25">
      <c r="A31" s="73"/>
      <c r="B31" s="90"/>
      <c r="C31" s="90"/>
      <c r="D31" s="90"/>
      <c r="E31" s="90"/>
      <c r="F31" s="9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10" workbookViewId="0">
      <selection activeCell="B24" sqref="B24"/>
    </sheetView>
  </sheetViews>
  <sheetFormatPr defaultRowHeight="15" x14ac:dyDescent="0.25"/>
  <cols>
    <col min="1" max="1" width="4.85546875" customWidth="1"/>
    <col min="2" max="2" width="27.42578125" customWidth="1"/>
    <col min="3" max="3" width="12.140625" hidden="1" customWidth="1"/>
    <col min="4" max="4" width="23.85546875" customWidth="1"/>
    <col min="5" max="5" width="9.85546875" customWidth="1"/>
  </cols>
  <sheetData>
    <row r="2" spans="1:7" ht="15.75" x14ac:dyDescent="0.25">
      <c r="A2" s="51"/>
      <c r="B2" s="50" t="s">
        <v>21</v>
      </c>
      <c r="C2" s="51"/>
      <c r="D2" s="51"/>
      <c r="E2" s="51"/>
      <c r="F2" s="51"/>
    </row>
    <row r="3" spans="1:7" ht="15.75" x14ac:dyDescent="0.25">
      <c r="A3" s="51"/>
      <c r="B3" s="51"/>
      <c r="C3" s="51"/>
      <c r="D3" s="51"/>
      <c r="E3" s="51"/>
      <c r="F3" s="51"/>
    </row>
    <row r="4" spans="1:7" ht="15.75" x14ac:dyDescent="0.25">
      <c r="A4" s="140" t="s">
        <v>16</v>
      </c>
      <c r="B4" s="140" t="s">
        <v>17</v>
      </c>
      <c r="C4" s="140" t="s">
        <v>14</v>
      </c>
      <c r="D4" s="140" t="s">
        <v>12</v>
      </c>
      <c r="E4" s="140" t="s">
        <v>13</v>
      </c>
      <c r="F4" s="140" t="s">
        <v>0</v>
      </c>
      <c r="G4" s="22"/>
    </row>
    <row r="5" spans="1:7" ht="15.75" x14ac:dyDescent="0.25">
      <c r="A5" s="43">
        <v>1</v>
      </c>
      <c r="B5" s="44" t="s">
        <v>111</v>
      </c>
      <c r="C5" s="44"/>
      <c r="D5" s="44" t="s">
        <v>98</v>
      </c>
      <c r="E5" s="44" t="s">
        <v>495</v>
      </c>
      <c r="F5" s="44" t="s">
        <v>66</v>
      </c>
      <c r="G5" s="22"/>
    </row>
    <row r="6" spans="1:7" ht="15.75" x14ac:dyDescent="0.25">
      <c r="A6" s="43">
        <v>2</v>
      </c>
      <c r="B6" s="44" t="s">
        <v>496</v>
      </c>
      <c r="C6" s="103"/>
      <c r="D6" s="44" t="s">
        <v>115</v>
      </c>
      <c r="E6" s="44" t="s">
        <v>497</v>
      </c>
      <c r="F6" s="44" t="s">
        <v>67</v>
      </c>
      <c r="G6" s="22"/>
    </row>
    <row r="7" spans="1:7" ht="15.75" x14ac:dyDescent="0.25">
      <c r="A7" s="43">
        <v>3</v>
      </c>
      <c r="B7" s="12" t="s">
        <v>498</v>
      </c>
      <c r="C7" s="12"/>
      <c r="D7" s="12" t="s">
        <v>88</v>
      </c>
      <c r="E7" s="44" t="s">
        <v>499</v>
      </c>
      <c r="F7" s="44" t="s">
        <v>60</v>
      </c>
      <c r="G7" s="22"/>
    </row>
    <row r="8" spans="1:7" ht="15.75" x14ac:dyDescent="0.25">
      <c r="A8" s="43">
        <v>4</v>
      </c>
      <c r="B8" s="44" t="s">
        <v>500</v>
      </c>
      <c r="C8" s="44"/>
      <c r="D8" s="44" t="s">
        <v>83</v>
      </c>
      <c r="E8" s="44" t="s">
        <v>501</v>
      </c>
      <c r="F8" s="44" t="s">
        <v>63</v>
      </c>
      <c r="G8" s="22"/>
    </row>
    <row r="9" spans="1:7" ht="15.75" x14ac:dyDescent="0.25">
      <c r="A9" s="43">
        <v>5</v>
      </c>
      <c r="B9" s="44" t="s">
        <v>502</v>
      </c>
      <c r="C9" s="44"/>
      <c r="D9" s="44" t="s">
        <v>88</v>
      </c>
      <c r="E9" s="44" t="s">
        <v>503</v>
      </c>
      <c r="F9" s="44" t="s">
        <v>64</v>
      </c>
      <c r="G9" s="22"/>
    </row>
    <row r="10" spans="1:7" ht="15.75" x14ac:dyDescent="0.25">
      <c r="A10" s="43">
        <v>6</v>
      </c>
      <c r="B10" s="44" t="s">
        <v>522</v>
      </c>
      <c r="C10" s="44"/>
      <c r="D10" s="44" t="s">
        <v>93</v>
      </c>
      <c r="E10" s="44" t="s">
        <v>505</v>
      </c>
      <c r="F10" s="44" t="s">
        <v>61</v>
      </c>
      <c r="G10" s="22"/>
    </row>
    <row r="11" spans="1:7" ht="15.75" x14ac:dyDescent="0.25">
      <c r="A11" s="43">
        <v>7</v>
      </c>
      <c r="B11" s="44" t="s">
        <v>506</v>
      </c>
      <c r="C11" s="44"/>
      <c r="D11" s="44" t="s">
        <v>87</v>
      </c>
      <c r="E11" s="44" t="s">
        <v>507</v>
      </c>
      <c r="F11" s="44" t="s">
        <v>62</v>
      </c>
      <c r="G11" s="22"/>
    </row>
    <row r="12" spans="1:7" ht="15.75" x14ac:dyDescent="0.25">
      <c r="A12" s="43">
        <v>8</v>
      </c>
      <c r="B12" s="44" t="s">
        <v>508</v>
      </c>
      <c r="C12" s="44"/>
      <c r="D12" s="44" t="s">
        <v>509</v>
      </c>
      <c r="E12" s="44" t="s">
        <v>510</v>
      </c>
      <c r="F12" s="44" t="s">
        <v>58</v>
      </c>
      <c r="G12" s="22"/>
    </row>
    <row r="13" spans="1:7" ht="15.75" x14ac:dyDescent="0.25">
      <c r="A13" s="43">
        <v>9</v>
      </c>
      <c r="B13" s="44" t="s">
        <v>112</v>
      </c>
      <c r="C13" s="103"/>
      <c r="D13" s="44" t="s">
        <v>98</v>
      </c>
      <c r="E13" s="44" t="s">
        <v>511</v>
      </c>
      <c r="F13" s="44" t="s">
        <v>57</v>
      </c>
      <c r="G13" s="22"/>
    </row>
    <row r="14" spans="1:7" ht="15.75" x14ac:dyDescent="0.25">
      <c r="A14" s="43">
        <v>10</v>
      </c>
      <c r="B14" s="44" t="s">
        <v>512</v>
      </c>
      <c r="C14" s="44"/>
      <c r="D14" s="44" t="s">
        <v>127</v>
      </c>
      <c r="E14" s="44" t="s">
        <v>513</v>
      </c>
      <c r="F14" s="44" t="s">
        <v>56</v>
      </c>
      <c r="G14" s="22"/>
    </row>
    <row r="15" spans="1:7" ht="15.75" x14ac:dyDescent="0.25">
      <c r="A15" s="43">
        <v>11</v>
      </c>
      <c r="B15" s="44" t="s">
        <v>514</v>
      </c>
      <c r="C15" s="44"/>
      <c r="D15" s="44" t="s">
        <v>87</v>
      </c>
      <c r="E15" s="44" t="s">
        <v>515</v>
      </c>
      <c r="F15" s="44" t="s">
        <v>7</v>
      </c>
      <c r="G15" s="22"/>
    </row>
    <row r="16" spans="1:7" ht="15.75" x14ac:dyDescent="0.25">
      <c r="A16" s="43">
        <v>12</v>
      </c>
      <c r="B16" s="44" t="s">
        <v>516</v>
      </c>
      <c r="C16" s="44"/>
      <c r="D16" s="44" t="s">
        <v>95</v>
      </c>
      <c r="E16" s="44" t="s">
        <v>517</v>
      </c>
      <c r="F16" s="44" t="s">
        <v>54</v>
      </c>
      <c r="G16" s="22"/>
    </row>
    <row r="17" spans="1:9" ht="15.75" x14ac:dyDescent="0.25">
      <c r="A17" s="43">
        <v>13</v>
      </c>
      <c r="B17" s="44" t="s">
        <v>518</v>
      </c>
      <c r="C17" s="44"/>
      <c r="D17" s="44" t="s">
        <v>88</v>
      </c>
      <c r="E17" s="44" t="s">
        <v>519</v>
      </c>
      <c r="F17" s="44" t="s">
        <v>50</v>
      </c>
      <c r="G17" s="22"/>
    </row>
    <row r="18" spans="1:9" ht="15.75" x14ac:dyDescent="0.25">
      <c r="A18" s="43">
        <v>14</v>
      </c>
      <c r="B18" s="44" t="s">
        <v>520</v>
      </c>
      <c r="C18" s="44"/>
      <c r="D18" s="44" t="s">
        <v>87</v>
      </c>
      <c r="E18" s="44" t="s">
        <v>521</v>
      </c>
      <c r="F18" s="44" t="s">
        <v>49</v>
      </c>
      <c r="G18" s="22"/>
    </row>
    <row r="19" spans="1:9" ht="15.75" x14ac:dyDescent="0.25">
      <c r="A19" s="44" t="s">
        <v>54</v>
      </c>
      <c r="B19" s="44" t="s">
        <v>504</v>
      </c>
      <c r="C19" s="44"/>
      <c r="D19" s="44" t="s">
        <v>93</v>
      </c>
      <c r="E19" s="44" t="s">
        <v>523</v>
      </c>
      <c r="F19" s="43">
        <v>12</v>
      </c>
      <c r="G19" s="22"/>
      <c r="H19" s="22"/>
      <c r="I19" s="29"/>
    </row>
    <row r="20" spans="1:9" ht="15.75" x14ac:dyDescent="0.25">
      <c r="A20" s="44" t="s">
        <v>7</v>
      </c>
      <c r="B20" s="44" t="s">
        <v>524</v>
      </c>
      <c r="C20" s="44"/>
      <c r="D20" s="44" t="s">
        <v>94</v>
      </c>
      <c r="E20" s="44" t="s">
        <v>525</v>
      </c>
      <c r="F20" s="43">
        <v>11</v>
      </c>
      <c r="G20" s="22"/>
      <c r="H20" s="22"/>
      <c r="I20" s="29"/>
    </row>
    <row r="21" spans="1:9" ht="15.75" x14ac:dyDescent="0.25">
      <c r="A21" s="44" t="s">
        <v>56</v>
      </c>
      <c r="B21" s="44" t="s">
        <v>526</v>
      </c>
      <c r="C21" s="43"/>
      <c r="D21" s="43" t="s">
        <v>93</v>
      </c>
      <c r="E21" s="43" t="s">
        <v>527</v>
      </c>
      <c r="F21" s="43">
        <v>10</v>
      </c>
    </row>
    <row r="22" spans="1:9" ht="15.75" x14ac:dyDescent="0.25">
      <c r="A22" s="44" t="s">
        <v>57</v>
      </c>
      <c r="B22" s="44" t="s">
        <v>528</v>
      </c>
      <c r="C22" s="43"/>
      <c r="D22" s="43" t="s">
        <v>85</v>
      </c>
      <c r="E22" s="43" t="s">
        <v>529</v>
      </c>
      <c r="F22" s="43">
        <v>9</v>
      </c>
    </row>
    <row r="23" spans="1:9" ht="15.75" x14ac:dyDescent="0.25">
      <c r="A23" s="44" t="s">
        <v>58</v>
      </c>
      <c r="B23" s="44" t="s">
        <v>530</v>
      </c>
      <c r="C23" s="43"/>
      <c r="D23" s="43" t="s">
        <v>85</v>
      </c>
      <c r="E23" s="43" t="s">
        <v>531</v>
      </c>
      <c r="F23" s="43">
        <v>8</v>
      </c>
    </row>
    <row r="24" spans="1:9" ht="15.75" x14ac:dyDescent="0.25">
      <c r="A24" s="44" t="s">
        <v>62</v>
      </c>
      <c r="B24" s="44" t="s">
        <v>532</v>
      </c>
      <c r="C24" s="43"/>
      <c r="D24" s="43" t="s">
        <v>94</v>
      </c>
      <c r="E24" s="43" t="s">
        <v>533</v>
      </c>
      <c r="F24" s="43">
        <v>7</v>
      </c>
    </row>
    <row r="25" spans="1:9" ht="15.75" x14ac:dyDescent="0.25">
      <c r="A25" s="44" t="s">
        <v>61</v>
      </c>
      <c r="B25" s="44" t="s">
        <v>534</v>
      </c>
      <c r="C25" s="44"/>
      <c r="D25" s="44" t="s">
        <v>93</v>
      </c>
      <c r="E25" s="44" t="s">
        <v>535</v>
      </c>
      <c r="F25" s="44" t="s">
        <v>42</v>
      </c>
      <c r="G25" s="22"/>
      <c r="H25" s="22"/>
      <c r="I25" s="29"/>
    </row>
    <row r="26" spans="1:9" ht="15.75" x14ac:dyDescent="0.25">
      <c r="A26" s="44" t="s">
        <v>64</v>
      </c>
      <c r="B26" s="44" t="s">
        <v>536</v>
      </c>
      <c r="C26" s="44"/>
      <c r="D26" s="44" t="s">
        <v>81</v>
      </c>
      <c r="E26" s="44" t="s">
        <v>537</v>
      </c>
      <c r="F26" s="44" t="s">
        <v>41</v>
      </c>
    </row>
    <row r="27" spans="1:9" ht="15.75" x14ac:dyDescent="0.25">
      <c r="A27" s="44" t="s">
        <v>63</v>
      </c>
      <c r="B27" s="44" t="s">
        <v>538</v>
      </c>
      <c r="C27" s="44"/>
      <c r="D27" s="44" t="s">
        <v>509</v>
      </c>
      <c r="E27" s="44" t="s">
        <v>539</v>
      </c>
      <c r="F27" s="44" t="s">
        <v>40</v>
      </c>
    </row>
    <row r="28" spans="1:9" ht="15.75" x14ac:dyDescent="0.25">
      <c r="A28" s="44"/>
      <c r="B28" s="44" t="s">
        <v>540</v>
      </c>
      <c r="C28" s="44"/>
      <c r="D28" s="44" t="s">
        <v>115</v>
      </c>
      <c r="E28" s="44" t="s">
        <v>169</v>
      </c>
      <c r="F28" s="44"/>
    </row>
    <row r="29" spans="1:9" x14ac:dyDescent="0.25">
      <c r="A29" s="20"/>
      <c r="B29" s="20" t="s">
        <v>541</v>
      </c>
      <c r="C29" s="20"/>
      <c r="D29" s="20" t="s">
        <v>87</v>
      </c>
      <c r="E29" s="20" t="s">
        <v>169</v>
      </c>
      <c r="F29" s="20"/>
    </row>
    <row r="30" spans="1:9" x14ac:dyDescent="0.25">
      <c r="A30" s="22"/>
      <c r="B30" s="22"/>
      <c r="C30" s="22"/>
      <c r="D30" s="22"/>
      <c r="E30" s="22"/>
      <c r="F30" s="22"/>
    </row>
    <row r="31" spans="1:9" x14ac:dyDescent="0.25">
      <c r="A31" s="22"/>
      <c r="E31" s="22"/>
      <c r="F31" s="22"/>
    </row>
    <row r="32" spans="1:9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72"/>
      <c r="C33" s="72"/>
      <c r="D33" s="72"/>
      <c r="E33" s="72"/>
      <c r="F33" s="7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69"/>
      <c r="E41" s="29"/>
      <c r="F41" s="29"/>
    </row>
    <row r="42" spans="1:6" x14ac:dyDescent="0.25">
      <c r="A42" s="22"/>
      <c r="B42" s="22"/>
      <c r="C42" s="22"/>
      <c r="D42" s="69"/>
      <c r="E42" s="69"/>
      <c r="F42" s="29"/>
    </row>
    <row r="43" spans="1:6" x14ac:dyDescent="0.25">
      <c r="A43" s="22"/>
      <c r="B43" s="69"/>
      <c r="C43" s="7"/>
      <c r="D43" s="69"/>
      <c r="E43" s="69"/>
      <c r="F43" s="29"/>
    </row>
    <row r="44" spans="1:6" x14ac:dyDescent="0.25">
      <c r="A44" s="22"/>
      <c r="B44" s="69"/>
      <c r="C44" s="7"/>
      <c r="D44" s="69"/>
      <c r="E44" s="69"/>
      <c r="F44" s="29"/>
    </row>
  </sheetData>
  <pageMargins left="0.7" right="0.7" top="0.75" bottom="0.75" header="0.3" footer="0.3"/>
  <pageSetup paperSize="9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>
      <selection activeCell="I19" sqref="I19"/>
    </sheetView>
  </sheetViews>
  <sheetFormatPr defaultRowHeight="15" x14ac:dyDescent="0.25"/>
  <cols>
    <col min="1" max="1" width="5" customWidth="1"/>
    <col min="2" max="2" width="27.140625" customWidth="1"/>
    <col min="3" max="3" width="12.28515625" hidden="1" customWidth="1"/>
    <col min="4" max="4" width="23.7109375" customWidth="1"/>
    <col min="5" max="5" width="10.5703125" customWidth="1"/>
  </cols>
  <sheetData>
    <row r="2" spans="1:6" x14ac:dyDescent="0.25">
      <c r="A2" s="48"/>
      <c r="B2" s="33" t="s">
        <v>34</v>
      </c>
      <c r="C2" s="48"/>
      <c r="D2" s="48"/>
      <c r="E2" s="48"/>
      <c r="F2" s="48"/>
    </row>
    <row r="3" spans="1:6" x14ac:dyDescent="0.25">
      <c r="A3" s="48"/>
      <c r="B3" s="48"/>
      <c r="C3" s="48"/>
      <c r="D3" s="48"/>
      <c r="E3" s="48"/>
      <c r="F3" s="48"/>
    </row>
    <row r="4" spans="1:6" ht="15.75" x14ac:dyDescent="0.25">
      <c r="A4" s="140" t="s">
        <v>16</v>
      </c>
      <c r="B4" s="140" t="s">
        <v>35</v>
      </c>
      <c r="C4" s="140" t="s">
        <v>14</v>
      </c>
      <c r="D4" s="140" t="s">
        <v>12</v>
      </c>
      <c r="E4" s="140" t="s">
        <v>13</v>
      </c>
      <c r="F4" s="140" t="s">
        <v>0</v>
      </c>
    </row>
    <row r="5" spans="1:6" ht="15.75" x14ac:dyDescent="0.25">
      <c r="A5" s="43">
        <v>1</v>
      </c>
      <c r="B5" s="43" t="s">
        <v>263</v>
      </c>
      <c r="C5" s="49"/>
      <c r="D5" s="44" t="s">
        <v>81</v>
      </c>
      <c r="E5" s="45" t="s">
        <v>264</v>
      </c>
      <c r="F5" s="91">
        <v>30</v>
      </c>
    </row>
    <row r="6" spans="1:6" ht="15.75" x14ac:dyDescent="0.25">
      <c r="A6" s="43">
        <v>2</v>
      </c>
      <c r="B6" s="43" t="s">
        <v>265</v>
      </c>
      <c r="C6" s="52"/>
      <c r="D6" s="44" t="s">
        <v>79</v>
      </c>
      <c r="E6" s="44" t="s">
        <v>266</v>
      </c>
      <c r="F6" s="91">
        <v>27</v>
      </c>
    </row>
    <row r="7" spans="1:6" ht="15.75" x14ac:dyDescent="0.25">
      <c r="A7" s="43">
        <v>3</v>
      </c>
      <c r="B7" s="43" t="s">
        <v>267</v>
      </c>
      <c r="C7" s="44"/>
      <c r="D7" s="44" t="s">
        <v>80</v>
      </c>
      <c r="E7" s="44" t="s">
        <v>268</v>
      </c>
      <c r="F7" s="91">
        <v>25</v>
      </c>
    </row>
    <row r="8" spans="1:6" ht="15.75" x14ac:dyDescent="0.25">
      <c r="A8" s="43">
        <v>4</v>
      </c>
      <c r="B8" s="43" t="s">
        <v>269</v>
      </c>
      <c r="C8" s="44"/>
      <c r="D8" s="44" t="s">
        <v>85</v>
      </c>
      <c r="E8" s="44" t="s">
        <v>270</v>
      </c>
      <c r="F8" s="91">
        <v>23</v>
      </c>
    </row>
    <row r="9" spans="1:6" ht="15.75" x14ac:dyDescent="0.25">
      <c r="A9" s="43">
        <v>5</v>
      </c>
      <c r="B9" s="43" t="s">
        <v>271</v>
      </c>
      <c r="C9" s="44"/>
      <c r="D9" s="44" t="s">
        <v>86</v>
      </c>
      <c r="E9" s="44" t="s">
        <v>272</v>
      </c>
      <c r="F9" s="91">
        <v>22</v>
      </c>
    </row>
    <row r="10" spans="1:6" ht="15.75" x14ac:dyDescent="0.25">
      <c r="A10" s="43">
        <v>6</v>
      </c>
      <c r="B10" s="43" t="s">
        <v>273</v>
      </c>
      <c r="C10" s="44"/>
      <c r="D10" s="44" t="s">
        <v>85</v>
      </c>
      <c r="E10" s="44" t="s">
        <v>274</v>
      </c>
      <c r="F10" s="91">
        <v>21</v>
      </c>
    </row>
    <row r="11" spans="1:6" ht="15.75" x14ac:dyDescent="0.25">
      <c r="A11" s="43">
        <v>7</v>
      </c>
      <c r="B11" s="43" t="s">
        <v>275</v>
      </c>
      <c r="C11" s="44"/>
      <c r="D11" s="44" t="s">
        <v>79</v>
      </c>
      <c r="E11" s="44" t="s">
        <v>276</v>
      </c>
      <c r="F11" s="91">
        <v>20</v>
      </c>
    </row>
    <row r="12" spans="1:6" ht="15.75" x14ac:dyDescent="0.25">
      <c r="A12" s="43">
        <v>8</v>
      </c>
      <c r="B12" s="43" t="s">
        <v>277</v>
      </c>
      <c r="C12" s="44"/>
      <c r="D12" s="44" t="s">
        <v>93</v>
      </c>
      <c r="E12" s="44" t="s">
        <v>278</v>
      </c>
      <c r="F12" s="91">
        <v>19</v>
      </c>
    </row>
    <row r="13" spans="1:6" ht="15.75" x14ac:dyDescent="0.25">
      <c r="A13" s="43">
        <v>9</v>
      </c>
      <c r="B13" s="43" t="s">
        <v>279</v>
      </c>
      <c r="C13" s="44"/>
      <c r="D13" s="44" t="s">
        <v>86</v>
      </c>
      <c r="E13" s="44" t="s">
        <v>280</v>
      </c>
      <c r="F13" s="91">
        <v>18</v>
      </c>
    </row>
    <row r="14" spans="1:6" ht="15.75" x14ac:dyDescent="0.25">
      <c r="A14" s="43">
        <v>10</v>
      </c>
      <c r="B14" s="44" t="s">
        <v>281</v>
      </c>
      <c r="C14" s="44"/>
      <c r="D14" s="43" t="s">
        <v>81</v>
      </c>
      <c r="E14" s="44" t="s">
        <v>282</v>
      </c>
      <c r="F14" s="91">
        <v>17</v>
      </c>
    </row>
    <row r="15" spans="1:6" ht="15.75" x14ac:dyDescent="0.25">
      <c r="A15" s="12">
        <v>11</v>
      </c>
      <c r="B15" s="44" t="s">
        <v>283</v>
      </c>
      <c r="C15" s="44"/>
      <c r="D15" s="43" t="s">
        <v>80</v>
      </c>
      <c r="E15" s="44" t="s">
        <v>284</v>
      </c>
      <c r="F15" s="160">
        <v>16</v>
      </c>
    </row>
    <row r="16" spans="1:6" ht="15.75" x14ac:dyDescent="0.25">
      <c r="A16" s="12">
        <v>12</v>
      </c>
      <c r="B16" s="43" t="s">
        <v>287</v>
      </c>
      <c r="C16" s="43"/>
      <c r="D16" s="43" t="s">
        <v>94</v>
      </c>
      <c r="E16" s="121" t="s">
        <v>288</v>
      </c>
      <c r="F16" s="160">
        <v>15</v>
      </c>
    </row>
    <row r="17" spans="1:6" ht="14.25" customHeight="1" x14ac:dyDescent="0.25">
      <c r="A17" s="12">
        <v>13</v>
      </c>
      <c r="B17" s="43" t="s">
        <v>285</v>
      </c>
      <c r="C17" s="43"/>
      <c r="D17" s="43" t="s">
        <v>87</v>
      </c>
      <c r="E17" s="44" t="s">
        <v>286</v>
      </c>
      <c r="F17" s="160">
        <v>14</v>
      </c>
    </row>
    <row r="18" spans="1:6" ht="15.75" x14ac:dyDescent="0.25">
      <c r="A18" s="63">
        <v>14</v>
      </c>
      <c r="B18" s="43" t="s">
        <v>289</v>
      </c>
      <c r="C18" s="44"/>
      <c r="D18" s="44" t="s">
        <v>144</v>
      </c>
      <c r="E18" s="44" t="s">
        <v>290</v>
      </c>
      <c r="F18" s="160">
        <v>13</v>
      </c>
    </row>
    <row r="19" spans="1:6" ht="15.75" x14ac:dyDescent="0.25">
      <c r="A19" s="43">
        <v>15</v>
      </c>
      <c r="B19" s="43" t="s">
        <v>291</v>
      </c>
      <c r="C19" s="43"/>
      <c r="D19" s="43" t="s">
        <v>86</v>
      </c>
      <c r="E19" s="43" t="s">
        <v>292</v>
      </c>
      <c r="F19" s="43">
        <v>12</v>
      </c>
    </row>
    <row r="20" spans="1:6" ht="15.75" x14ac:dyDescent="0.25">
      <c r="A20" s="43">
        <v>16</v>
      </c>
      <c r="B20" s="43" t="s">
        <v>293</v>
      </c>
      <c r="C20" s="43"/>
      <c r="D20" s="43" t="s">
        <v>87</v>
      </c>
      <c r="E20" s="43" t="s">
        <v>294</v>
      </c>
      <c r="F20" s="43">
        <v>11</v>
      </c>
    </row>
    <row r="21" spans="1:6" x14ac:dyDescent="0.25">
      <c r="D21" s="69"/>
    </row>
    <row r="23" spans="1:6" x14ac:dyDescent="0.25">
      <c r="D23" s="69"/>
    </row>
    <row r="24" spans="1:6" x14ac:dyDescent="0.25">
      <c r="D24" s="69"/>
    </row>
    <row r="25" spans="1:6" x14ac:dyDescent="0.25">
      <c r="A25" s="22"/>
      <c r="B25" s="22"/>
      <c r="C25" s="22"/>
      <c r="D25" s="22"/>
    </row>
    <row r="26" spans="1:6" x14ac:dyDescent="0.25">
      <c r="A26" s="22"/>
      <c r="B26" s="22"/>
      <c r="C26" s="22"/>
      <c r="D26" s="22"/>
    </row>
    <row r="27" spans="1:6" x14ac:dyDescent="0.25">
      <c r="A27" s="22"/>
      <c r="B27" s="22"/>
      <c r="C27" s="22"/>
      <c r="D27" s="22"/>
    </row>
    <row r="28" spans="1:6" x14ac:dyDescent="0.25">
      <c r="A28" s="22"/>
      <c r="B28" s="22"/>
      <c r="C28" s="22"/>
      <c r="D28" s="22"/>
    </row>
    <row r="29" spans="1:6" x14ac:dyDescent="0.25">
      <c r="A29" s="22"/>
      <c r="B29" s="22"/>
      <c r="C29" s="22"/>
      <c r="D29" s="22"/>
    </row>
    <row r="30" spans="1:6" x14ac:dyDescent="0.25">
      <c r="A30" s="22"/>
      <c r="B30" s="22"/>
      <c r="C30" s="22"/>
      <c r="D30" s="22"/>
    </row>
    <row r="31" spans="1:6" x14ac:dyDescent="0.25">
      <c r="A31" s="22"/>
      <c r="B31" s="22"/>
      <c r="C31" s="22"/>
      <c r="D31" s="22"/>
    </row>
    <row r="39" spans="1:4" x14ac:dyDescent="0.25">
      <c r="A39" s="22"/>
      <c r="B39" s="22"/>
      <c r="C39" s="22"/>
      <c r="D39" s="22"/>
    </row>
    <row r="40" spans="1:4" x14ac:dyDescent="0.25">
      <c r="A40" s="29"/>
      <c r="B40" s="7"/>
      <c r="C40" s="7"/>
      <c r="D40" s="29"/>
    </row>
    <row r="41" spans="1:4" x14ac:dyDescent="0.25">
      <c r="A41" s="29"/>
      <c r="B41" s="7"/>
      <c r="C41" s="7"/>
      <c r="D41" s="29"/>
    </row>
    <row r="42" spans="1:4" x14ac:dyDescent="0.25">
      <c r="A42" s="29"/>
      <c r="B42" s="7"/>
      <c r="C42" s="7"/>
      <c r="D42" s="29"/>
    </row>
    <row r="43" spans="1:4" x14ac:dyDescent="0.25">
      <c r="A43" s="29"/>
      <c r="B43" s="7"/>
      <c r="C43" s="7"/>
      <c r="D43" s="29"/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merginos</vt:lpstr>
      <vt:lpstr>vaikinai</vt:lpstr>
      <vt:lpstr>100M</vt:lpstr>
      <vt:lpstr>100V</vt:lpstr>
      <vt:lpstr>200 M</vt:lpstr>
      <vt:lpstr>200 V</vt:lpstr>
      <vt:lpstr>800 M</vt:lpstr>
      <vt:lpstr>800 V</vt:lpstr>
      <vt:lpstr>tolis M</vt:lpstr>
      <vt:lpstr>tolis V</vt:lpstr>
      <vt:lpstr>aukštis M</vt:lpstr>
      <vt:lpstr>aukštis V</vt:lpstr>
      <vt:lpstr>Besb. kam. M</vt:lpstr>
      <vt:lpstr>Beisb. kam. V</vt:lpstr>
      <vt:lpstr>4X200m.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Namai</dc:creator>
  <cp:lastModifiedBy>Steponas Misiūnas</cp:lastModifiedBy>
  <cp:lastPrinted>2018-05-22T20:45:22Z</cp:lastPrinted>
  <dcterms:created xsi:type="dcterms:W3CDTF">2012-06-04T15:35:51Z</dcterms:created>
  <dcterms:modified xsi:type="dcterms:W3CDTF">2018-10-22T12:32:19Z</dcterms:modified>
</cp:coreProperties>
</file>