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16" windowHeight="9168" tabRatio="771" activeTab="0"/>
  </bookViews>
  <sheets>
    <sheet name="200M" sheetId="1" r:id="rId1"/>
    <sheet name="200V" sheetId="2" r:id="rId2"/>
    <sheet name="600M" sheetId="3" r:id="rId3"/>
    <sheet name="600V" sheetId="4" r:id="rId4"/>
    <sheet name="AukštisM" sheetId="5" r:id="rId5"/>
    <sheet name="AukštisV" sheetId="6" r:id="rId6"/>
    <sheet name="TolisM" sheetId="7" r:id="rId7"/>
    <sheet name="TolisV" sheetId="8" r:id="rId8"/>
    <sheet name="RutulysM" sheetId="9" r:id="rId9"/>
    <sheet name="RutulysV" sheetId="10" r:id="rId10"/>
  </sheets>
  <definedNames/>
  <calcPr fullCalcOnLoad="1"/>
</workbook>
</file>

<file path=xl/sharedStrings.xml><?xml version="1.0" encoding="utf-8"?>
<sst xmlns="http://schemas.openxmlformats.org/spreadsheetml/2006/main" count="679" uniqueCount="319">
  <si>
    <t>Vieta</t>
  </si>
  <si>
    <t>Vardas</t>
  </si>
  <si>
    <t>Pavardė</t>
  </si>
  <si>
    <t>Rezultatas</t>
  </si>
  <si>
    <t>Treneris</t>
  </si>
  <si>
    <t>60 m</t>
  </si>
  <si>
    <t>Gimimo</t>
  </si>
  <si>
    <t>data</t>
  </si>
  <si>
    <t>200 m</t>
  </si>
  <si>
    <t xml:space="preserve">60 m + 200m </t>
  </si>
  <si>
    <t>Aukštis</t>
  </si>
  <si>
    <t>60 m + šuolis į aukštį</t>
  </si>
  <si>
    <t>60 m + šuolis į tolį</t>
  </si>
  <si>
    <t>Tolis</t>
  </si>
  <si>
    <t>Rutulys</t>
  </si>
  <si>
    <t>O.Pavilionienė,N.Gedgaudienė</t>
  </si>
  <si>
    <t>Ugnė</t>
  </si>
  <si>
    <t>R.Norkus</t>
  </si>
  <si>
    <t>G.Šerėnienė</t>
  </si>
  <si>
    <t>R.Ančlauskas</t>
  </si>
  <si>
    <t>S.Obelienienė</t>
  </si>
  <si>
    <t>V.L.Maleckiai</t>
  </si>
  <si>
    <t>R.Sadzevičienė</t>
  </si>
  <si>
    <t>60 m + rutulio stūmimas (4 kg. )</t>
  </si>
  <si>
    <t>60 m + rutulio stūmimas (3 kg.)</t>
  </si>
  <si>
    <t>Gabija</t>
  </si>
  <si>
    <t>DNS</t>
  </si>
  <si>
    <t>Kamilė</t>
  </si>
  <si>
    <t>Gabrielė</t>
  </si>
  <si>
    <t xml:space="preserve"> </t>
  </si>
  <si>
    <t>600 m</t>
  </si>
  <si>
    <t>Austėja</t>
  </si>
  <si>
    <t>I.Jakubaitytė</t>
  </si>
  <si>
    <t>Ieva</t>
  </si>
  <si>
    <t>Andrius</t>
  </si>
  <si>
    <t>Šimkus</t>
  </si>
  <si>
    <t>A.Starkevičius</t>
  </si>
  <si>
    <t>Mykolas</t>
  </si>
  <si>
    <t>I.Gricevičienė</t>
  </si>
  <si>
    <t>Liepa</t>
  </si>
  <si>
    <t>Gurskaitė</t>
  </si>
  <si>
    <t>Augustė</t>
  </si>
  <si>
    <t>Nojus</t>
  </si>
  <si>
    <t>Krasuckas</t>
  </si>
  <si>
    <t>Pijus</t>
  </si>
  <si>
    <t>Nedas</t>
  </si>
  <si>
    <t>R.Vasiliauskas</t>
  </si>
  <si>
    <t>Viltė</t>
  </si>
  <si>
    <t>Erika</t>
  </si>
  <si>
    <t>Rusnė</t>
  </si>
  <si>
    <t>Jonas</t>
  </si>
  <si>
    <t>Z.Grabauskienė</t>
  </si>
  <si>
    <t>Sporto mokyklos "Startas" jaunučių dvikovių varžybos</t>
  </si>
  <si>
    <t>Mergaitės (2004)</t>
  </si>
  <si>
    <t>A.Gricevičius</t>
  </si>
  <si>
    <t>Eva</t>
  </si>
  <si>
    <t>Skaparaitė</t>
  </si>
  <si>
    <t>M.Vadeikis</t>
  </si>
  <si>
    <t>Andrija</t>
  </si>
  <si>
    <t>Krupovičiūtė</t>
  </si>
  <si>
    <t>L.Kančytė</t>
  </si>
  <si>
    <t>V.Kazlauskas</t>
  </si>
  <si>
    <t>Strelčiūnaitė</t>
  </si>
  <si>
    <t>Ausvydė</t>
  </si>
  <si>
    <t>Škulevičiūtė</t>
  </si>
  <si>
    <t>Izabelė</t>
  </si>
  <si>
    <t>Anosova</t>
  </si>
  <si>
    <t>R.Aančlauskas</t>
  </si>
  <si>
    <t>Martinelli</t>
  </si>
  <si>
    <t>Karosaitė</t>
  </si>
  <si>
    <t>Raudonytė</t>
  </si>
  <si>
    <t>S.Ramoškevičiūtė</t>
  </si>
  <si>
    <t>Sima</t>
  </si>
  <si>
    <t>Skeiverytė</t>
  </si>
  <si>
    <t>A.Skujytė</t>
  </si>
  <si>
    <t>Jesinskaitė</t>
  </si>
  <si>
    <t>Gališankaitė</t>
  </si>
  <si>
    <t>Klaudija</t>
  </si>
  <si>
    <t>Venskutonytė</t>
  </si>
  <si>
    <t>Nikita</t>
  </si>
  <si>
    <t>Liatukaitė</t>
  </si>
  <si>
    <t>Berniukai (2004)</t>
  </si>
  <si>
    <t>Martas</t>
  </si>
  <si>
    <t>Damažeckas</t>
  </si>
  <si>
    <t>Lapinskas</t>
  </si>
  <si>
    <t>Maksimas</t>
  </si>
  <si>
    <t>Azanovas</t>
  </si>
  <si>
    <t>Gustas</t>
  </si>
  <si>
    <t>Kurkulionis</t>
  </si>
  <si>
    <t>Gustis</t>
  </si>
  <si>
    <t>Stasiukaitis</t>
  </si>
  <si>
    <t>Simonas</t>
  </si>
  <si>
    <t>Rugilė</t>
  </si>
  <si>
    <t>Iveta</t>
  </si>
  <si>
    <t>Ignas</t>
  </si>
  <si>
    <t>Čiginskas</t>
  </si>
  <si>
    <t>Aurėja</t>
  </si>
  <si>
    <t>Beniušytė</t>
  </si>
  <si>
    <t>Liudavičius</t>
  </si>
  <si>
    <t>Irmantas</t>
  </si>
  <si>
    <t>Poška</t>
  </si>
  <si>
    <t>Adolis</t>
  </si>
  <si>
    <t>Miciulevičius</t>
  </si>
  <si>
    <t>Rapolas</t>
  </si>
  <si>
    <t>Greta</t>
  </si>
  <si>
    <t>Emilija</t>
  </si>
  <si>
    <t>Maciunskaitė</t>
  </si>
  <si>
    <t>Evita</t>
  </si>
  <si>
    <t>Ušinskaitė</t>
  </si>
  <si>
    <t>Alina</t>
  </si>
  <si>
    <t>Žalionytė</t>
  </si>
  <si>
    <t>Rasa</t>
  </si>
  <si>
    <t>Žukauskaitė</t>
  </si>
  <si>
    <t>Adomas</t>
  </si>
  <si>
    <t>Mickūnas</t>
  </si>
  <si>
    <t>Nikiforovaitė</t>
  </si>
  <si>
    <t>Neringa</t>
  </si>
  <si>
    <t>Vaškevičiūtė</t>
  </si>
  <si>
    <t>Kristijonas</t>
  </si>
  <si>
    <t>Šlėgeris</t>
  </si>
  <si>
    <t>Aurimas</t>
  </si>
  <si>
    <t>Šinkauskas</t>
  </si>
  <si>
    <t>Mergaitės (2005)</t>
  </si>
  <si>
    <t>I.A..Gricevičiai</t>
  </si>
  <si>
    <t>Mozerytė</t>
  </si>
  <si>
    <t>Vanesa</t>
  </si>
  <si>
    <t>Stokaitė</t>
  </si>
  <si>
    <t>Petrauskaitė</t>
  </si>
  <si>
    <t>Nuakaitė</t>
  </si>
  <si>
    <t>Agnietė</t>
  </si>
  <si>
    <t>Bakutytė</t>
  </si>
  <si>
    <t>Berniukai (2005)</t>
  </si>
  <si>
    <t>Modestas</t>
  </si>
  <si>
    <t>Kološevskij</t>
  </si>
  <si>
    <t>Donatas</t>
  </si>
  <si>
    <t>Tadaravičius</t>
  </si>
  <si>
    <t>V.Kazlauskas,R.Sadzevičienė</t>
  </si>
  <si>
    <t>Elena</t>
  </si>
  <si>
    <t>Lenkaitytė</t>
  </si>
  <si>
    <t>Ineta</t>
  </si>
  <si>
    <t>Raižytė</t>
  </si>
  <si>
    <t>Vaida</t>
  </si>
  <si>
    <t>Kisieliūtė</t>
  </si>
  <si>
    <t>Stasiulaitytė</t>
  </si>
  <si>
    <t>E.Dilys</t>
  </si>
  <si>
    <t>D.Jankauskaitė</t>
  </si>
  <si>
    <t>Baliukas</t>
  </si>
  <si>
    <t>Rokas</t>
  </si>
  <si>
    <t>Stanevičius</t>
  </si>
  <si>
    <t>N.Gedgaudienė</t>
  </si>
  <si>
    <t>Vilius</t>
  </si>
  <si>
    <t>Jankeliūnas</t>
  </si>
  <si>
    <t>Dovydas</t>
  </si>
  <si>
    <t>Norvaišas</t>
  </si>
  <si>
    <t>Medas</t>
  </si>
  <si>
    <t>Peseckis</t>
  </si>
  <si>
    <t>Tauras</t>
  </si>
  <si>
    <t>Varanka</t>
  </si>
  <si>
    <t>Aironas</t>
  </si>
  <si>
    <t>Krivcovas</t>
  </si>
  <si>
    <t>Mantas</t>
  </si>
  <si>
    <t>Babušis</t>
  </si>
  <si>
    <t>Valančius</t>
  </si>
  <si>
    <t>Einoras</t>
  </si>
  <si>
    <t>Baronaitis</t>
  </si>
  <si>
    <t>Domas</t>
  </si>
  <si>
    <t>Žebrauskas</t>
  </si>
  <si>
    <t>NM</t>
  </si>
  <si>
    <t>Rytis</t>
  </si>
  <si>
    <t>Stiklioraitis</t>
  </si>
  <si>
    <t>Urbonavičiūtė</t>
  </si>
  <si>
    <t>Gintarė</t>
  </si>
  <si>
    <t xml:space="preserve">Kutaravičiūtė </t>
  </si>
  <si>
    <t>Ivaškevičiūtė</t>
  </si>
  <si>
    <t>O.Pavilionienė</t>
  </si>
  <si>
    <t>Urniežytė</t>
  </si>
  <si>
    <t>Rakštytė</t>
  </si>
  <si>
    <t>Rebeka</t>
  </si>
  <si>
    <t>Berūkštytė</t>
  </si>
  <si>
    <t>Atėnė</t>
  </si>
  <si>
    <t>Seliūginaitė</t>
  </si>
  <si>
    <t>Mija</t>
  </si>
  <si>
    <t>Laurinčikaitė</t>
  </si>
  <si>
    <t>Miklyčiūtė</t>
  </si>
  <si>
    <t xml:space="preserve">60 m + 600m </t>
  </si>
  <si>
    <t>Marta</t>
  </si>
  <si>
    <t>Čepulytė</t>
  </si>
  <si>
    <t>2005-</t>
  </si>
  <si>
    <t>Reda</t>
  </si>
  <si>
    <t>Teteriukovė</t>
  </si>
  <si>
    <t>Valančiūtė</t>
  </si>
  <si>
    <t>Kotryna</t>
  </si>
  <si>
    <t>Matijošaitytė</t>
  </si>
  <si>
    <t>Stela</t>
  </si>
  <si>
    <t>Skeberytė</t>
  </si>
  <si>
    <t>Jokūbas</t>
  </si>
  <si>
    <t>Mejaras</t>
  </si>
  <si>
    <t>Bekampis</t>
  </si>
  <si>
    <t>Erikas</t>
  </si>
  <si>
    <t>Gruzdys</t>
  </si>
  <si>
    <t>Laurynas</t>
  </si>
  <si>
    <t>Sinkevičius</t>
  </si>
  <si>
    <t>Mickevičius</t>
  </si>
  <si>
    <t>Gintaras</t>
  </si>
  <si>
    <t>Ambrazevičius</t>
  </si>
  <si>
    <t>L.Vadeikienė</t>
  </si>
  <si>
    <t>Motiejus</t>
  </si>
  <si>
    <t>Klimas</t>
  </si>
  <si>
    <t>Navickas</t>
  </si>
  <si>
    <t>Lukas</t>
  </si>
  <si>
    <t>Daunoravičius</t>
  </si>
  <si>
    <t>Kipras</t>
  </si>
  <si>
    <t>Lisauskas</t>
  </si>
  <si>
    <t>Dinas</t>
  </si>
  <si>
    <t>Urbštas</t>
  </si>
  <si>
    <t xml:space="preserve">L. Kančytė </t>
  </si>
  <si>
    <t>Deividas</t>
  </si>
  <si>
    <t>Gigelis</t>
  </si>
  <si>
    <t>Dominykas</t>
  </si>
  <si>
    <t>Kalinauskas</t>
  </si>
  <si>
    <t>Rakutis</t>
  </si>
  <si>
    <t>Krikštonaitis</t>
  </si>
  <si>
    <t>Baumann</t>
  </si>
  <si>
    <t>Miliauskas</t>
  </si>
  <si>
    <t>Povilas</t>
  </si>
  <si>
    <t>Strazdas</t>
  </si>
  <si>
    <t>Šimašius</t>
  </si>
  <si>
    <t>Gabrielius</t>
  </si>
  <si>
    <t>Paulikas</t>
  </si>
  <si>
    <t>Starkus</t>
  </si>
  <si>
    <t>Ptrikas</t>
  </si>
  <si>
    <t>Jočys</t>
  </si>
  <si>
    <t>I.A.Gricevičiai</t>
  </si>
  <si>
    <t>Lenkutis</t>
  </si>
  <si>
    <t xml:space="preserve">Meiras </t>
  </si>
  <si>
    <t>Ražanauskas</t>
  </si>
  <si>
    <t>Augustaitis</t>
  </si>
  <si>
    <t>Justas</t>
  </si>
  <si>
    <t>Eičius</t>
  </si>
  <si>
    <t>Aivaras</t>
  </si>
  <si>
    <t>Jucis</t>
  </si>
  <si>
    <t>Ugnius</t>
  </si>
  <si>
    <t xml:space="preserve">Modestas </t>
  </si>
  <si>
    <t>Rumševičius</t>
  </si>
  <si>
    <t>Putinauskas</t>
  </si>
  <si>
    <t>Saulė</t>
  </si>
  <si>
    <t>Garmutė</t>
  </si>
  <si>
    <t>Auksė</t>
  </si>
  <si>
    <t>Vyšniauskaitė</t>
  </si>
  <si>
    <t>Kristina</t>
  </si>
  <si>
    <t>Toliušytė</t>
  </si>
  <si>
    <t>Aistė</t>
  </si>
  <si>
    <t>Čepaitė</t>
  </si>
  <si>
    <t>Agnė</t>
  </si>
  <si>
    <t>Simanavičiūtė</t>
  </si>
  <si>
    <t>2004-02-28</t>
  </si>
  <si>
    <t>Šiupšinskaitė</t>
  </si>
  <si>
    <t xml:space="preserve">Čereškaitė </t>
  </si>
  <si>
    <t>Beatričė</t>
  </si>
  <si>
    <t xml:space="preserve">Kumpinaitė </t>
  </si>
  <si>
    <t>Vestina</t>
  </si>
  <si>
    <t>Ilevičiūtė</t>
  </si>
  <si>
    <t>Latašinskaitė</t>
  </si>
  <si>
    <t>Živilė</t>
  </si>
  <si>
    <t>Sabaliauskaitė</t>
  </si>
  <si>
    <t>Andrėja</t>
  </si>
  <si>
    <t>Gerasimova</t>
  </si>
  <si>
    <t>Radha</t>
  </si>
  <si>
    <t>Kučinskaitė</t>
  </si>
  <si>
    <t>D.Barkauskas,R.Sadzevičienė</t>
  </si>
  <si>
    <t>Adrija</t>
  </si>
  <si>
    <t>Marazaitė</t>
  </si>
  <si>
    <t>2005-02-23</t>
  </si>
  <si>
    <t>Bierontaitė</t>
  </si>
  <si>
    <t>Čiučiulkaitė</t>
  </si>
  <si>
    <t>Žūtautaitė</t>
  </si>
  <si>
    <t>Henrieta</t>
  </si>
  <si>
    <t>Janušonytė</t>
  </si>
  <si>
    <t>Simona</t>
  </si>
  <si>
    <t>Starkutė</t>
  </si>
  <si>
    <t>Azarevičiūtė</t>
  </si>
  <si>
    <t>Morta</t>
  </si>
  <si>
    <t>Klimaitė</t>
  </si>
  <si>
    <t>Nefaitė</t>
  </si>
  <si>
    <t>Kutkaitė</t>
  </si>
  <si>
    <t>Urtė</t>
  </si>
  <si>
    <t>Nenortaitė</t>
  </si>
  <si>
    <t>Nida</t>
  </si>
  <si>
    <t>Kilinskaitė</t>
  </si>
  <si>
    <t>Colletta</t>
  </si>
  <si>
    <t>Paršukova</t>
  </si>
  <si>
    <t>Ugianskytė</t>
  </si>
  <si>
    <t>Dautartaitė</t>
  </si>
  <si>
    <t>Monika</t>
  </si>
  <si>
    <t>Ulanavičiūtė</t>
  </si>
  <si>
    <t>Rūta</t>
  </si>
  <si>
    <t>Laurinavičiūtė</t>
  </si>
  <si>
    <t>Masiulytė</t>
  </si>
  <si>
    <t>Anelė</t>
  </si>
  <si>
    <t>Urbaitė</t>
  </si>
  <si>
    <t>Aurelija</t>
  </si>
  <si>
    <t xml:space="preserve">Ašmenaitė </t>
  </si>
  <si>
    <t>Tilija Austėja</t>
  </si>
  <si>
    <t xml:space="preserve">Adašiūnaitė </t>
  </si>
  <si>
    <t>Enrika</t>
  </si>
  <si>
    <t>Mikolaitytė</t>
  </si>
  <si>
    <t>Radvilė</t>
  </si>
  <si>
    <t>Taura</t>
  </si>
  <si>
    <t>Ingrida</t>
  </si>
  <si>
    <t xml:space="preserve">Otaitė </t>
  </si>
  <si>
    <t>Luknė</t>
  </si>
  <si>
    <t>Miciulevičiūtė</t>
  </si>
  <si>
    <t>R.Sadzevičienė,V.Kazlauskas</t>
  </si>
  <si>
    <t>Sakalauskitė</t>
  </si>
  <si>
    <t>Kęsmina</t>
  </si>
  <si>
    <t>Kazlauskytė</t>
  </si>
  <si>
    <t>Šukevičiūtė</t>
  </si>
  <si>
    <t>Varžybų vyr. teisėjas</t>
  </si>
  <si>
    <t>Romutis Ančlauskas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</si>
</sst>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yyyy\-mm\-dd;@"/>
    <numFmt numFmtId="174" formatCode="m:ss.00"/>
    <numFmt numFmtId="175" formatCode="mmm/yyyy"/>
    <numFmt numFmtId="176" formatCode="0.0"/>
    <numFmt numFmtId="177" formatCode="yyyy/mm/dd;@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HelveticaLT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HelveticaLT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LT"/>
      <family val="0"/>
    </font>
    <font>
      <sz val="10"/>
      <name val="TimesLT"/>
      <family val="0"/>
    </font>
    <font>
      <b/>
      <sz val="10"/>
      <color indexed="9"/>
      <name val="TimesLT"/>
      <family val="0"/>
    </font>
    <font>
      <i/>
      <sz val="7"/>
      <name val="TimesLT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TimesLT"/>
      <family val="0"/>
    </font>
    <font>
      <i/>
      <sz val="7"/>
      <color indexed="9"/>
      <name val="TimesLT"/>
      <family val="0"/>
    </font>
    <font>
      <sz val="10"/>
      <color indexed="9"/>
      <name val="Arial"/>
      <family val="2"/>
    </font>
    <font>
      <sz val="2"/>
      <name val="Arial"/>
      <family val="2"/>
    </font>
    <font>
      <b/>
      <sz val="11"/>
      <name val="TimesLT"/>
      <family val="0"/>
    </font>
    <font>
      <sz val="11"/>
      <name val="TimesL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37" fillId="38" borderId="0" applyNumberFormat="0" applyBorder="0" applyAlignment="0" applyProtection="0"/>
    <xf numFmtId="0" fontId="4" fillId="39" borderId="1" applyNumberFormat="0" applyAlignment="0" applyProtection="0"/>
    <xf numFmtId="0" fontId="5" fillId="4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38" fillId="41" borderId="6" applyNumberFormat="0" applyAlignment="0" applyProtection="0"/>
    <xf numFmtId="0" fontId="14" fillId="0" borderId="7" applyNumberFormat="0" applyFill="0" applyAlignment="0" applyProtection="0"/>
    <xf numFmtId="0" fontId="15" fillId="42" borderId="0" applyNumberFormat="0" applyBorder="0" applyAlignment="0" applyProtection="0"/>
    <xf numFmtId="0" fontId="39" fillId="43" borderId="0" applyNumberFormat="0" applyBorder="0" applyAlignment="0" applyProtection="0"/>
    <xf numFmtId="0" fontId="0" fillId="0" borderId="0">
      <alignment/>
      <protection/>
    </xf>
    <xf numFmtId="0" fontId="0" fillId="44" borderId="8" applyNumberFormat="0" applyFont="0" applyAlignment="0" applyProtection="0"/>
    <xf numFmtId="0" fontId="16" fillId="39" borderId="9" applyNumberFormat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0" fillId="51" borderId="10" applyNumberFormat="0" applyFont="0" applyAlignment="0" applyProtection="0"/>
    <xf numFmtId="9" fontId="0" fillId="0" borderId="0" applyFont="0" applyFill="0" applyBorder="0" applyAlignment="0" applyProtection="0"/>
    <xf numFmtId="0" fontId="40" fillId="52" borderId="6" applyNumberFormat="0" applyAlignment="0" applyProtection="0"/>
    <xf numFmtId="0" fontId="41" fillId="0" borderId="11" applyNumberFormat="0" applyFill="0" applyAlignment="0" applyProtection="0"/>
    <xf numFmtId="0" fontId="42" fillId="53" borderId="12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73" fontId="0" fillId="0" borderId="0" xfId="0" applyNumberFormat="1" applyAlignment="1">
      <alignment/>
    </xf>
    <xf numFmtId="0" fontId="25" fillId="0" borderId="14" xfId="0" applyFont="1" applyBorder="1" applyAlignment="1">
      <alignment horizontal="center"/>
    </xf>
    <xf numFmtId="0" fontId="27" fillId="0" borderId="0" xfId="0" applyFont="1" applyAlignment="1">
      <alignment/>
    </xf>
    <xf numFmtId="0" fontId="21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right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right" vertical="center"/>
    </xf>
    <xf numFmtId="0" fontId="22" fillId="0" borderId="20" xfId="0" applyFont="1" applyBorder="1" applyAlignment="1">
      <alignment horizontal="left" vertical="center"/>
    </xf>
    <xf numFmtId="0" fontId="22" fillId="0" borderId="14" xfId="0" applyFont="1" applyBorder="1" applyAlignment="1">
      <alignment horizontal="center" vertical="center"/>
    </xf>
    <xf numFmtId="2" fontId="29" fillId="0" borderId="16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47" fontId="31" fillId="0" borderId="0" xfId="0" applyNumberFormat="1" applyFont="1" applyFill="1" applyAlignment="1">
      <alignment horizontal="center" vertical="center"/>
    </xf>
    <xf numFmtId="174" fontId="29" fillId="0" borderId="16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27" fillId="0" borderId="0" xfId="0" applyFont="1" applyAlignment="1">
      <alignment horizontal="left"/>
    </xf>
    <xf numFmtId="0" fontId="24" fillId="0" borderId="17" xfId="0" applyFont="1" applyFill="1" applyBorder="1" applyAlignment="1">
      <alignment horizontal="left"/>
    </xf>
    <xf numFmtId="0" fontId="23" fillId="0" borderId="18" xfId="0" applyFont="1" applyFill="1" applyBorder="1" applyAlignment="1">
      <alignment horizontal="left"/>
    </xf>
    <xf numFmtId="173" fontId="24" fillId="0" borderId="16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left"/>
    </xf>
    <xf numFmtId="0" fontId="26" fillId="0" borderId="20" xfId="0" applyFont="1" applyFill="1" applyBorder="1" applyAlignment="1">
      <alignment horizontal="right"/>
    </xf>
    <xf numFmtId="173" fontId="24" fillId="0" borderId="14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5" fillId="0" borderId="14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left"/>
    </xf>
    <xf numFmtId="173" fontId="24" fillId="0" borderId="15" xfId="0" applyNumberFormat="1" applyFont="1" applyFill="1" applyBorder="1" applyAlignment="1">
      <alignment horizontal="center"/>
    </xf>
    <xf numFmtId="173" fontId="28" fillId="0" borderId="0" xfId="0" applyNumberFormat="1" applyFont="1" applyFill="1" applyAlignment="1">
      <alignment horizontal="left"/>
    </xf>
    <xf numFmtId="173" fontId="0" fillId="0" borderId="0" xfId="0" applyNumberFormat="1" applyFill="1" applyAlignment="1">
      <alignment/>
    </xf>
    <xf numFmtId="0" fontId="27" fillId="0" borderId="0" xfId="0" applyFont="1" applyFill="1" applyAlignment="1">
      <alignment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22" fillId="0" borderId="19" xfId="0" applyFont="1" applyFill="1" applyBorder="1" applyAlignment="1">
      <alignment horizontal="right"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right"/>
    </xf>
    <xf numFmtId="17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4" fontId="28" fillId="0" borderId="0" xfId="0" applyNumberFormat="1" applyFont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logas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Įvestis" xfId="74"/>
    <cellStyle name="Linked Cell" xfId="75"/>
    <cellStyle name="Neutral" xfId="76"/>
    <cellStyle name="Neutralus" xfId="77"/>
    <cellStyle name="Normal 2" xfId="78"/>
    <cellStyle name="Note" xfId="79"/>
    <cellStyle name="Output" xfId="80"/>
    <cellStyle name="Paryškinimas 1" xfId="81"/>
    <cellStyle name="Paryškinimas 2" xfId="82"/>
    <cellStyle name="Paryškinimas 3" xfId="83"/>
    <cellStyle name="Paryškinimas 4" xfId="84"/>
    <cellStyle name="Paryškinimas 5" xfId="85"/>
    <cellStyle name="Paryškinimas 6" xfId="86"/>
    <cellStyle name="Pastaba" xfId="87"/>
    <cellStyle name="Percent" xfId="88"/>
    <cellStyle name="Skaičiavimas" xfId="89"/>
    <cellStyle name="Susietas langelis" xfId="90"/>
    <cellStyle name="Tikrinimo langelis" xfId="91"/>
    <cellStyle name="Title" xfId="92"/>
    <cellStyle name="Total" xfId="93"/>
    <cellStyle name="Warning Text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3" max="3" width="13.7109375" style="0" customWidth="1"/>
    <col min="4" max="4" width="10.140625" style="0" bestFit="1" customWidth="1"/>
  </cols>
  <sheetData>
    <row r="1" spans="1:21" ht="17.25">
      <c r="A1" s="1"/>
      <c r="B1" s="1" t="s">
        <v>52</v>
      </c>
      <c r="C1" s="2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12.75">
      <c r="A2" s="52">
        <v>43439</v>
      </c>
    </row>
    <row r="3" spans="1:5" s="29" customFormat="1" ht="12.75">
      <c r="A3" s="35"/>
      <c r="B3" s="36" t="s">
        <v>9</v>
      </c>
      <c r="E3" s="36" t="s">
        <v>53</v>
      </c>
    </row>
    <row r="4" s="29" customFormat="1" ht="9" customHeight="1"/>
    <row r="5" spans="1:8" s="29" customFormat="1" ht="12.75">
      <c r="A5" s="37" t="s">
        <v>0</v>
      </c>
      <c r="B5" s="38" t="s">
        <v>1</v>
      </c>
      <c r="C5" s="39" t="s">
        <v>2</v>
      </c>
      <c r="D5" s="37" t="s">
        <v>6</v>
      </c>
      <c r="E5" s="37" t="s">
        <v>5</v>
      </c>
      <c r="F5" s="37" t="s">
        <v>8</v>
      </c>
      <c r="G5" s="37" t="s">
        <v>3</v>
      </c>
      <c r="H5" s="40"/>
    </row>
    <row r="6" spans="1:8" s="29" customFormat="1" ht="12.75">
      <c r="A6" s="30">
        <v>0</v>
      </c>
      <c r="B6" s="41"/>
      <c r="C6" s="42" t="s">
        <v>4</v>
      </c>
      <c r="D6" s="43" t="s">
        <v>7</v>
      </c>
      <c r="E6" s="44"/>
      <c r="F6" s="44"/>
      <c r="G6" s="43"/>
      <c r="H6" s="40"/>
    </row>
    <row r="7" spans="1:7" s="29" customFormat="1" ht="12.75">
      <c r="A7" s="27">
        <f>A6+1</f>
        <v>1</v>
      </c>
      <c r="B7" s="21" t="s">
        <v>28</v>
      </c>
      <c r="C7" s="22" t="s">
        <v>56</v>
      </c>
      <c r="D7" s="23">
        <v>38253</v>
      </c>
      <c r="E7" s="15">
        <v>8.4</v>
      </c>
      <c r="F7" s="15">
        <v>28.04</v>
      </c>
      <c r="G7" s="27">
        <f>SUM(E8:F8)</f>
        <v>1327</v>
      </c>
    </row>
    <row r="8" spans="1:7" s="29" customFormat="1" ht="12.75">
      <c r="A8" s="30">
        <f>A7</f>
        <v>1</v>
      </c>
      <c r="B8" s="24"/>
      <c r="C8" s="25" t="s">
        <v>57</v>
      </c>
      <c r="D8" s="26"/>
      <c r="E8" s="16">
        <f>IF(ISBLANK(E7),"",TRUNC(58.015*(14.5-E7)^1.31))</f>
        <v>619</v>
      </c>
      <c r="F8" s="16">
        <f>IF(ISBLANK(F7),"",INT(4.99087*(42.5-(F7-1))^1.81))</f>
        <v>708</v>
      </c>
      <c r="G8" s="28">
        <f>G7</f>
        <v>1327</v>
      </c>
    </row>
    <row r="9" spans="1:7" s="29" customFormat="1" ht="12.75">
      <c r="A9" s="27">
        <f>A8+1</f>
        <v>2</v>
      </c>
      <c r="B9" s="21" t="s">
        <v>245</v>
      </c>
      <c r="C9" s="22" t="s">
        <v>246</v>
      </c>
      <c r="D9" s="23">
        <v>38078</v>
      </c>
      <c r="E9" s="15">
        <v>8.55</v>
      </c>
      <c r="F9" s="15">
        <v>28.63</v>
      </c>
      <c r="G9" s="27">
        <f>SUM(E10:F10)</f>
        <v>1260</v>
      </c>
    </row>
    <row r="10" spans="1:7" s="29" customFormat="1" ht="12.75">
      <c r="A10" s="30">
        <f>A9</f>
        <v>2</v>
      </c>
      <c r="B10" s="24"/>
      <c r="C10" s="25" t="s">
        <v>46</v>
      </c>
      <c r="D10" s="26"/>
      <c r="E10" s="16">
        <f>IF(ISBLANK(E9),"",TRUNC(58.015*(14.5-E9)^1.31))</f>
        <v>600</v>
      </c>
      <c r="F10" s="16">
        <f>IF(ISBLANK(F9),"",INT(4.99087*(42.5-(F9-1))^1.81))</f>
        <v>660</v>
      </c>
      <c r="G10" s="28">
        <f>G9</f>
        <v>1260</v>
      </c>
    </row>
    <row r="11" spans="1:7" s="29" customFormat="1" ht="12.75">
      <c r="A11" s="27">
        <f>A10+1</f>
        <v>3</v>
      </c>
      <c r="B11" s="21" t="s">
        <v>247</v>
      </c>
      <c r="C11" s="22" t="s">
        <v>248</v>
      </c>
      <c r="D11" s="23">
        <v>38040</v>
      </c>
      <c r="E11" s="15">
        <v>8.83</v>
      </c>
      <c r="F11" s="15">
        <v>31.25</v>
      </c>
      <c r="G11" s="27">
        <f>SUM(E12:F12)</f>
        <v>1028</v>
      </c>
    </row>
    <row r="12" spans="1:7" s="29" customFormat="1" ht="12.75">
      <c r="A12" s="30">
        <f>A11</f>
        <v>3</v>
      </c>
      <c r="B12" s="24"/>
      <c r="C12" s="25" t="s">
        <v>144</v>
      </c>
      <c r="D12" s="26"/>
      <c r="E12" s="16">
        <f>IF(ISBLANK(E11),"",TRUNC(58.015*(14.5-E11)^1.31))</f>
        <v>563</v>
      </c>
      <c r="F12" s="16">
        <f>IF(ISBLANK(F11),"",INT(4.99087*(42.5-(F11-1))^1.81))</f>
        <v>465</v>
      </c>
      <c r="G12" s="28">
        <f>G11</f>
        <v>1028</v>
      </c>
    </row>
    <row r="13" spans="1:7" s="29" customFormat="1" ht="12.75">
      <c r="A13" s="27">
        <f>A12+1</f>
        <v>4</v>
      </c>
      <c r="B13" s="21" t="s">
        <v>109</v>
      </c>
      <c r="C13" s="22" t="s">
        <v>110</v>
      </c>
      <c r="D13" s="23">
        <v>38094</v>
      </c>
      <c r="E13" s="15">
        <v>8.99</v>
      </c>
      <c r="F13" s="15">
        <v>31.08</v>
      </c>
      <c r="G13" s="27">
        <f>SUM(E14:F14)</f>
        <v>1019</v>
      </c>
    </row>
    <row r="14" spans="1:7" s="29" customFormat="1" ht="12.75">
      <c r="A14" s="30">
        <f>A13</f>
        <v>4</v>
      </c>
      <c r="B14" s="24"/>
      <c r="C14" s="25" t="s">
        <v>32</v>
      </c>
      <c r="D14" s="26"/>
      <c r="E14" s="16">
        <f>IF(ISBLANK(E13),"",TRUNC(58.015*(14.5-E13)^1.31))</f>
        <v>542</v>
      </c>
      <c r="F14" s="16">
        <f>IF(ISBLANK(F13),"",INT(4.99087*(42.5-(F13-1))^1.81))</f>
        <v>477</v>
      </c>
      <c r="G14" s="28">
        <f>G13</f>
        <v>1019</v>
      </c>
    </row>
    <row r="15" spans="1:7" s="29" customFormat="1" ht="12.75">
      <c r="A15" s="27">
        <f>A14+1</f>
        <v>5</v>
      </c>
      <c r="B15" s="21" t="s">
        <v>48</v>
      </c>
      <c r="C15" s="22" t="s">
        <v>68</v>
      </c>
      <c r="D15" s="23">
        <v>38267</v>
      </c>
      <c r="E15" s="15">
        <v>9.18</v>
      </c>
      <c r="F15" s="15">
        <v>31.08</v>
      </c>
      <c r="G15" s="27">
        <f>SUM(E16:F16)</f>
        <v>995</v>
      </c>
    </row>
    <row r="16" spans="1:7" s="29" customFormat="1" ht="12.75">
      <c r="A16" s="30">
        <f>A15</f>
        <v>5</v>
      </c>
      <c r="B16" s="24"/>
      <c r="C16" s="25" t="s">
        <v>20</v>
      </c>
      <c r="D16" s="26"/>
      <c r="E16" s="16">
        <f>IF(ISBLANK(E15),"",TRUNC(58.015*(14.5-E15)^1.31))</f>
        <v>518</v>
      </c>
      <c r="F16" s="16">
        <f>IF(ISBLANK(F15),"",INT(4.99087*(42.5-(F15-1))^1.81))</f>
        <v>477</v>
      </c>
      <c r="G16" s="28">
        <f>G15</f>
        <v>995</v>
      </c>
    </row>
    <row r="17" spans="1:7" s="29" customFormat="1" ht="12.75">
      <c r="A17" s="27">
        <f>A16+1</f>
        <v>6</v>
      </c>
      <c r="B17" s="21" t="s">
        <v>249</v>
      </c>
      <c r="C17" s="22" t="s">
        <v>250</v>
      </c>
      <c r="D17" s="23">
        <v>38241</v>
      </c>
      <c r="E17" s="15">
        <v>9.06</v>
      </c>
      <c r="F17" s="15">
        <v>31.43</v>
      </c>
      <c r="G17" s="27">
        <f>SUM(E18:F18)</f>
        <v>985</v>
      </c>
    </row>
    <row r="18" spans="1:7" s="29" customFormat="1" ht="12.75">
      <c r="A18" s="30">
        <f>A17</f>
        <v>6</v>
      </c>
      <c r="B18" s="24"/>
      <c r="C18" s="25" t="s">
        <v>174</v>
      </c>
      <c r="D18" s="26"/>
      <c r="E18" s="16">
        <f>IF(ISBLANK(E17),"",TRUNC(58.015*(14.5-E17)^1.31))</f>
        <v>533</v>
      </c>
      <c r="F18" s="16">
        <f>IF(ISBLANK(F17),"",INT(4.99087*(42.5-(F17-1))^1.81))</f>
        <v>452</v>
      </c>
      <c r="G18" s="28">
        <f>G17</f>
        <v>985</v>
      </c>
    </row>
    <row r="19" spans="1:7" s="29" customFormat="1" ht="12.75">
      <c r="A19" s="27">
        <f>A18+1</f>
        <v>7</v>
      </c>
      <c r="B19" s="21" t="s">
        <v>25</v>
      </c>
      <c r="C19" s="22" t="s">
        <v>76</v>
      </c>
      <c r="D19" s="23">
        <v>38172</v>
      </c>
      <c r="E19" s="15">
        <v>9.26</v>
      </c>
      <c r="F19" s="15">
        <v>31.28</v>
      </c>
      <c r="G19" s="27">
        <f>SUM(E20:F20)</f>
        <v>971</v>
      </c>
    </row>
    <row r="20" spans="1:7" s="29" customFormat="1" ht="12.75">
      <c r="A20" s="30">
        <f>A19</f>
        <v>7</v>
      </c>
      <c r="B20" s="24"/>
      <c r="C20" s="25" t="s">
        <v>46</v>
      </c>
      <c r="D20" s="26"/>
      <c r="E20" s="16">
        <f>IF(ISBLANK(E19),"",TRUNC(58.015*(14.5-E19)^1.31))</f>
        <v>508</v>
      </c>
      <c r="F20" s="16">
        <f>IF(ISBLANK(F19),"",INT(4.99087*(42.5-(F19-1))^1.81))</f>
        <v>463</v>
      </c>
      <c r="G20" s="28">
        <f>G19</f>
        <v>971</v>
      </c>
    </row>
    <row r="21" spans="1:7" s="29" customFormat="1" ht="12.75">
      <c r="A21" s="27">
        <f>A20+1</f>
        <v>8</v>
      </c>
      <c r="B21" s="21" t="s">
        <v>39</v>
      </c>
      <c r="C21" s="22" t="s">
        <v>40</v>
      </c>
      <c r="D21" s="23">
        <v>38197</v>
      </c>
      <c r="E21" s="15">
        <v>9.33</v>
      </c>
      <c r="F21" s="15">
        <v>32.22</v>
      </c>
      <c r="G21" s="27">
        <f>SUM(E22:F22)</f>
        <v>899</v>
      </c>
    </row>
    <row r="22" spans="1:7" s="29" customFormat="1" ht="12.75">
      <c r="A22" s="30">
        <f>A21</f>
        <v>8</v>
      </c>
      <c r="B22" s="24"/>
      <c r="C22" s="25" t="s">
        <v>57</v>
      </c>
      <c r="D22" s="26"/>
      <c r="E22" s="16">
        <f>IF(ISBLANK(E21),"",TRUNC(58.015*(14.5-E21)^1.31))</f>
        <v>499</v>
      </c>
      <c r="F22" s="16">
        <f>IF(ISBLANK(F21),"",INT(4.99087*(42.5-(F21-1))^1.81))</f>
        <v>400</v>
      </c>
      <c r="G22" s="28">
        <f>G21</f>
        <v>899</v>
      </c>
    </row>
    <row r="23" spans="1:7" s="29" customFormat="1" ht="12.75">
      <c r="A23" s="27">
        <f>A22+1</f>
        <v>9</v>
      </c>
      <c r="B23" s="21" t="s">
        <v>251</v>
      </c>
      <c r="C23" s="22" t="s">
        <v>252</v>
      </c>
      <c r="D23" s="23">
        <v>38115</v>
      </c>
      <c r="E23" s="15">
        <v>9.38</v>
      </c>
      <c r="F23" s="15">
        <v>32.74</v>
      </c>
      <c r="G23" s="27">
        <f>SUM(E24:F24)</f>
        <v>859</v>
      </c>
    </row>
    <row r="24" spans="1:7" s="29" customFormat="1" ht="12.75">
      <c r="A24" s="30">
        <f>A23</f>
        <v>9</v>
      </c>
      <c r="B24" s="24"/>
      <c r="C24" s="25" t="s">
        <v>17</v>
      </c>
      <c r="D24" s="26"/>
      <c r="E24" s="16">
        <f>IF(ISBLANK(E23),"",TRUNC(58.015*(14.5-E23)^1.31))</f>
        <v>492</v>
      </c>
      <c r="F24" s="16">
        <f>IF(ISBLANK(F23),"",INT(4.99087*(42.5-(F23-1))^1.81))</f>
        <v>367</v>
      </c>
      <c r="G24" s="28">
        <f>G23</f>
        <v>859</v>
      </c>
    </row>
    <row r="25" spans="1:7" s="29" customFormat="1" ht="12.75">
      <c r="A25" s="27">
        <f>A24+1</f>
        <v>10</v>
      </c>
      <c r="B25" s="21" t="s">
        <v>253</v>
      </c>
      <c r="C25" s="22" t="s">
        <v>254</v>
      </c>
      <c r="D25" s="23" t="s">
        <v>255</v>
      </c>
      <c r="E25" s="15">
        <v>9.6</v>
      </c>
      <c r="F25" s="15">
        <v>32.91</v>
      </c>
      <c r="G25" s="27">
        <f>SUM(E26:F26)</f>
        <v>822</v>
      </c>
    </row>
    <row r="26" spans="1:7" s="29" customFormat="1" ht="12.75">
      <c r="A26" s="30">
        <f>A25</f>
        <v>10</v>
      </c>
      <c r="B26" s="24"/>
      <c r="C26" s="25" t="s">
        <v>17</v>
      </c>
      <c r="D26" s="26"/>
      <c r="E26" s="16">
        <f>IF(ISBLANK(E25),"",TRUNC(58.015*(14.5-E25)^1.31))</f>
        <v>465</v>
      </c>
      <c r="F26" s="16">
        <f>IF(ISBLANK(F25),"",INT(4.99087*(42.5-(F25-1))^1.81))</f>
        <v>357</v>
      </c>
      <c r="G26" s="28">
        <f>G25</f>
        <v>822</v>
      </c>
    </row>
    <row r="27" spans="1:7" s="29" customFormat="1" ht="12.75">
      <c r="A27" s="27">
        <f>A26+1</f>
        <v>11</v>
      </c>
      <c r="B27" s="21" t="s">
        <v>27</v>
      </c>
      <c r="C27" s="22" t="s">
        <v>256</v>
      </c>
      <c r="D27" s="23">
        <v>38043</v>
      </c>
      <c r="E27" s="15">
        <v>9.63</v>
      </c>
      <c r="F27" s="15">
        <v>33.48</v>
      </c>
      <c r="G27" s="27">
        <f>SUM(E28:F28)</f>
        <v>784</v>
      </c>
    </row>
    <row r="28" spans="1:7" s="29" customFormat="1" ht="12.75">
      <c r="A28" s="30">
        <f>A27</f>
        <v>11</v>
      </c>
      <c r="B28" s="24"/>
      <c r="C28" s="25" t="s">
        <v>74</v>
      </c>
      <c r="D28" s="26"/>
      <c r="E28" s="16">
        <f>IF(ISBLANK(E27),"",TRUNC(58.015*(14.5-E27)^1.31))</f>
        <v>461</v>
      </c>
      <c r="F28" s="16">
        <f>IF(ISBLANK(F27),"",INT(4.99087*(42.5-(F27-1))^1.81))</f>
        <v>323</v>
      </c>
      <c r="G28" s="28">
        <f>G27</f>
        <v>784</v>
      </c>
    </row>
    <row r="29" spans="1:7" s="29" customFormat="1" ht="12.75">
      <c r="A29" s="27">
        <f>A28+1</f>
        <v>12</v>
      </c>
      <c r="B29" s="21" t="s">
        <v>25</v>
      </c>
      <c r="C29" s="22" t="s">
        <v>257</v>
      </c>
      <c r="D29" s="23">
        <v>38210</v>
      </c>
      <c r="E29" s="15">
        <v>9.73</v>
      </c>
      <c r="F29" s="15">
        <v>33.43</v>
      </c>
      <c r="G29" s="27">
        <f>SUM(E30:F30)</f>
        <v>775</v>
      </c>
    </row>
    <row r="30" spans="1:7" s="29" customFormat="1" ht="12.75">
      <c r="A30" s="30">
        <f>A29</f>
        <v>12</v>
      </c>
      <c r="B30" s="24"/>
      <c r="C30" s="25" t="s">
        <v>17</v>
      </c>
      <c r="D30" s="26"/>
      <c r="E30" s="16">
        <f>IF(ISBLANK(E29),"",TRUNC(58.015*(14.5-E29)^1.31))</f>
        <v>449</v>
      </c>
      <c r="F30" s="16">
        <f>IF(ISBLANK(F29),"",INT(4.99087*(42.5-(F29-1))^1.81))</f>
        <v>326</v>
      </c>
      <c r="G30" s="28">
        <f>G29</f>
        <v>775</v>
      </c>
    </row>
    <row r="31" spans="1:7" s="29" customFormat="1" ht="12.75">
      <c r="A31" s="27">
        <f>A30+1</f>
        <v>13</v>
      </c>
      <c r="B31" s="21" t="s">
        <v>16</v>
      </c>
      <c r="C31" s="22" t="s">
        <v>70</v>
      </c>
      <c r="D31" s="23">
        <v>37993</v>
      </c>
      <c r="E31" s="15">
        <v>10.03</v>
      </c>
      <c r="F31" s="15">
        <v>33.93</v>
      </c>
      <c r="G31" s="27">
        <f>SUM(E32:F32)</f>
        <v>709</v>
      </c>
    </row>
    <row r="32" spans="1:7" s="29" customFormat="1" ht="12.75">
      <c r="A32" s="30">
        <f>A31</f>
        <v>13</v>
      </c>
      <c r="B32" s="24"/>
      <c r="C32" s="25" t="s">
        <v>71</v>
      </c>
      <c r="D32" s="26"/>
      <c r="E32" s="16">
        <f>IF(ISBLANK(E31),"",TRUNC(58.015*(14.5-E31)^1.31))</f>
        <v>412</v>
      </c>
      <c r="F32" s="16">
        <f>IF(ISBLANK(F31),"",INT(4.99087*(42.5-(F31-1))^1.81))</f>
        <v>297</v>
      </c>
      <c r="G32" s="28">
        <f>G31</f>
        <v>709</v>
      </c>
    </row>
    <row r="33" spans="1:7" s="29" customFormat="1" ht="12.75">
      <c r="A33" s="27">
        <f>A32+1</f>
        <v>14</v>
      </c>
      <c r="B33" s="21" t="s">
        <v>258</v>
      </c>
      <c r="C33" s="22" t="s">
        <v>259</v>
      </c>
      <c r="D33" s="23">
        <v>38318</v>
      </c>
      <c r="E33" s="15">
        <v>10.26</v>
      </c>
      <c r="F33" s="15">
        <v>37.48</v>
      </c>
      <c r="G33" s="27">
        <f>SUM(E34:F34)</f>
        <v>512</v>
      </c>
    </row>
    <row r="34" spans="1:7" s="29" customFormat="1" ht="12.75">
      <c r="A34" s="30">
        <f>A33</f>
        <v>14</v>
      </c>
      <c r="B34" s="24"/>
      <c r="C34" s="25" t="s">
        <v>74</v>
      </c>
      <c r="D34" s="26"/>
      <c r="E34" s="16">
        <f>IF(ISBLANK(E33),"",TRUNC(58.015*(14.5-E33)^1.31))</f>
        <v>384</v>
      </c>
      <c r="F34" s="16">
        <f>IF(ISBLANK(F33),"",INT(4.99087*(42.5-(F33-1))^1.81))</f>
        <v>128</v>
      </c>
      <c r="G34" s="28">
        <f>G33</f>
        <v>512</v>
      </c>
    </row>
    <row r="35" spans="1:7" s="29" customFormat="1" ht="12.75">
      <c r="A35" s="27">
        <f>A34+1</f>
        <v>15</v>
      </c>
      <c r="B35" s="21" t="s">
        <v>260</v>
      </c>
      <c r="C35" s="22" t="s">
        <v>261</v>
      </c>
      <c r="D35" s="23">
        <v>38239</v>
      </c>
      <c r="E35" s="15">
        <v>10.63</v>
      </c>
      <c r="F35" s="15">
        <v>36.58</v>
      </c>
      <c r="G35" s="27">
        <f>SUM(E36:F36)</f>
        <v>506</v>
      </c>
    </row>
    <row r="36" spans="1:7" s="29" customFormat="1" ht="12.75">
      <c r="A36" s="30">
        <f>A35</f>
        <v>15</v>
      </c>
      <c r="B36" s="24"/>
      <c r="C36" s="25" t="s">
        <v>144</v>
      </c>
      <c r="D36" s="26"/>
      <c r="E36" s="16">
        <f>IF(ISBLANK(E35),"",TRUNC(58.015*(14.5-E35)^1.31))</f>
        <v>341</v>
      </c>
      <c r="F36" s="16">
        <f>IF(ISBLANK(F35),"",INT(4.99087*(42.5-(F35-1))^1.81))</f>
        <v>165</v>
      </c>
      <c r="G36" s="28">
        <f>G35</f>
        <v>506</v>
      </c>
    </row>
    <row r="37" spans="1:7" s="29" customFormat="1" ht="12.75">
      <c r="A37" s="27">
        <f>A36+1</f>
        <v>16</v>
      </c>
      <c r="B37" s="21" t="s">
        <v>27</v>
      </c>
      <c r="C37" s="22" t="s">
        <v>262</v>
      </c>
      <c r="D37" s="23">
        <v>38334</v>
      </c>
      <c r="E37" s="15">
        <v>10.89</v>
      </c>
      <c r="F37" s="15">
        <v>41.88</v>
      </c>
      <c r="G37" s="27">
        <f>SUM(E38:F38)</f>
        <v>322</v>
      </c>
    </row>
    <row r="38" spans="1:7" s="29" customFormat="1" ht="12.75">
      <c r="A38" s="30">
        <f>A37</f>
        <v>16</v>
      </c>
      <c r="B38" s="24"/>
      <c r="C38" s="25" t="s">
        <v>74</v>
      </c>
      <c r="D38" s="26"/>
      <c r="E38" s="16">
        <f>IF(ISBLANK(E37),"",TRUNC(58.015*(14.5-E37)^1.31))</f>
        <v>311</v>
      </c>
      <c r="F38" s="16">
        <f>IF(ISBLANK(F37),"",INT(4.99087*(42.5-(F37-1))^1.81))</f>
        <v>11</v>
      </c>
      <c r="G38" s="28">
        <f>G37</f>
        <v>322</v>
      </c>
    </row>
    <row r="39" spans="1:7" s="29" customFormat="1" ht="12.75">
      <c r="A39" s="46"/>
      <c r="B39" s="47"/>
      <c r="C39" s="48"/>
      <c r="D39" s="49"/>
      <c r="E39" s="50"/>
      <c r="F39" s="50"/>
      <c r="G39" s="51"/>
    </row>
    <row r="40" spans="1:7" s="29" customFormat="1" ht="12.75">
      <c r="A40" s="46"/>
      <c r="B40" s="47"/>
      <c r="C40" s="48"/>
      <c r="D40" s="49"/>
      <c r="E40" s="50"/>
      <c r="F40" s="50"/>
      <c r="G40" s="51"/>
    </row>
    <row r="41" spans="1:7" s="29" customFormat="1" ht="13.5">
      <c r="A41" s="53" t="s">
        <v>317</v>
      </c>
      <c r="B41" s="54"/>
      <c r="C41" s="53"/>
      <c r="D41" s="53" t="s">
        <v>318</v>
      </c>
      <c r="E41" s="50"/>
      <c r="F41" s="50"/>
      <c r="G41" s="51"/>
    </row>
    <row r="42" spans="1:7" s="29" customFormat="1" ht="12.75">
      <c r="A42" s="46"/>
      <c r="B42" s="47"/>
      <c r="C42" s="48"/>
      <c r="D42" s="49"/>
      <c r="E42" s="50"/>
      <c r="F42" s="50"/>
      <c r="G42" s="51"/>
    </row>
    <row r="43" spans="1:7" s="29" customFormat="1" ht="12.75">
      <c r="A43" s="46"/>
      <c r="B43" s="47"/>
      <c r="C43" s="48"/>
      <c r="D43" s="49"/>
      <c r="E43" s="50"/>
      <c r="F43" s="50"/>
      <c r="G43" s="51"/>
    </row>
    <row r="44" spans="1:7" s="29" customFormat="1" ht="12.75">
      <c r="A44" s="46"/>
      <c r="B44" s="47"/>
      <c r="C44" s="48"/>
      <c r="D44" s="49"/>
      <c r="E44" s="50"/>
      <c r="F44" s="50"/>
      <c r="G44" s="51"/>
    </row>
    <row r="45" spans="1:7" s="29" customFormat="1" ht="12.75">
      <c r="A45" s="46"/>
      <c r="B45" s="47"/>
      <c r="C45" s="48"/>
      <c r="D45" s="49"/>
      <c r="E45" s="50"/>
      <c r="F45" s="50"/>
      <c r="G45" s="51"/>
    </row>
    <row r="46" spans="1:7" s="29" customFormat="1" ht="12.75">
      <c r="A46" s="46"/>
      <c r="B46" s="47"/>
      <c r="C46" s="48"/>
      <c r="D46" s="49"/>
      <c r="E46" s="50"/>
      <c r="F46" s="50"/>
      <c r="G46" s="51"/>
    </row>
    <row r="47" spans="1:7" s="29" customFormat="1" ht="12.75">
      <c r="A47" s="46"/>
      <c r="B47" s="47"/>
      <c r="C47" s="48"/>
      <c r="D47" s="49"/>
      <c r="E47" s="50"/>
      <c r="F47" s="50"/>
      <c r="G47" s="51"/>
    </row>
    <row r="48" spans="1:7" s="29" customFormat="1" ht="12.75">
      <c r="A48" s="46"/>
      <c r="B48" s="47"/>
      <c r="C48" s="48"/>
      <c r="D48" s="49"/>
      <c r="E48" s="50"/>
      <c r="F48" s="50"/>
      <c r="G48" s="51"/>
    </row>
    <row r="49" spans="1:7" s="29" customFormat="1" ht="12.75">
      <c r="A49" s="46"/>
      <c r="B49" s="47"/>
      <c r="C49" s="48"/>
      <c r="D49" s="49"/>
      <c r="E49" s="50"/>
      <c r="F49" s="50"/>
      <c r="G49" s="51"/>
    </row>
    <row r="50" spans="1:7" s="29" customFormat="1" ht="12.75">
      <c r="A50" s="46"/>
      <c r="B50" s="47"/>
      <c r="C50" s="48"/>
      <c r="D50" s="49"/>
      <c r="E50" s="50"/>
      <c r="F50" s="50"/>
      <c r="G50" s="51"/>
    </row>
    <row r="51" spans="1:7" s="29" customFormat="1" ht="12.75">
      <c r="A51" s="46"/>
      <c r="B51" s="47"/>
      <c r="C51" s="48"/>
      <c r="D51" s="49"/>
      <c r="E51" s="50"/>
      <c r="F51" s="50"/>
      <c r="G51" s="51"/>
    </row>
    <row r="52" spans="1:7" s="29" customFormat="1" ht="12.75">
      <c r="A52" s="46"/>
      <c r="B52" s="47"/>
      <c r="C52" s="48"/>
      <c r="D52" s="49"/>
      <c r="E52" s="50"/>
      <c r="F52" s="50"/>
      <c r="G52" s="51"/>
    </row>
    <row r="53" spans="1:7" s="29" customFormat="1" ht="12.75">
      <c r="A53" s="46"/>
      <c r="B53" s="47"/>
      <c r="C53" s="48"/>
      <c r="D53" s="49"/>
      <c r="E53" s="50"/>
      <c r="F53" s="50"/>
      <c r="G53" s="51"/>
    </row>
    <row r="54" spans="1:7" s="29" customFormat="1" ht="12.75">
      <c r="A54" s="46"/>
      <c r="B54" s="47"/>
      <c r="C54" s="48"/>
      <c r="D54" s="49"/>
      <c r="E54" s="50"/>
      <c r="F54" s="50"/>
      <c r="G54" s="51"/>
    </row>
    <row r="55" spans="1:7" s="29" customFormat="1" ht="12.75">
      <c r="A55" s="46"/>
      <c r="B55" s="47"/>
      <c r="C55" s="48"/>
      <c r="D55" s="49"/>
      <c r="E55" s="50"/>
      <c r="F55" s="50"/>
      <c r="G55" s="51"/>
    </row>
    <row r="56" spans="1:7" s="29" customFormat="1" ht="12.75">
      <c r="A56" s="46"/>
      <c r="B56" s="47"/>
      <c r="C56" s="48"/>
      <c r="D56" s="49"/>
      <c r="E56" s="50"/>
      <c r="F56" s="50"/>
      <c r="G56" s="51"/>
    </row>
    <row r="57" spans="1:21" ht="17.25">
      <c r="A57" s="1"/>
      <c r="B57" s="1" t="s">
        <v>52</v>
      </c>
      <c r="C57" s="2"/>
      <c r="D57" s="3"/>
      <c r="E57" s="3"/>
      <c r="F57" s="3"/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ht="12.75">
      <c r="A58" s="52">
        <v>43439</v>
      </c>
    </row>
    <row r="59" spans="1:5" s="29" customFormat="1" ht="12.75">
      <c r="A59" s="35"/>
      <c r="B59" s="36" t="s">
        <v>9</v>
      </c>
      <c r="E59" s="36" t="s">
        <v>122</v>
      </c>
    </row>
    <row r="60" s="29" customFormat="1" ht="6" customHeight="1"/>
    <row r="61" spans="1:8" s="29" customFormat="1" ht="12.75">
      <c r="A61" s="37" t="s">
        <v>0</v>
      </c>
      <c r="B61" s="38" t="s">
        <v>1</v>
      </c>
      <c r="C61" s="39" t="s">
        <v>2</v>
      </c>
      <c r="D61" s="37" t="s">
        <v>6</v>
      </c>
      <c r="E61" s="37" t="s">
        <v>5</v>
      </c>
      <c r="F61" s="37" t="s">
        <v>8</v>
      </c>
      <c r="G61" s="37" t="s">
        <v>3</v>
      </c>
      <c r="H61" s="40"/>
    </row>
    <row r="62" spans="1:8" s="29" customFormat="1" ht="12.75">
      <c r="A62" s="30">
        <v>0</v>
      </c>
      <c r="B62" s="41"/>
      <c r="C62" s="42" t="s">
        <v>4</v>
      </c>
      <c r="D62" s="43" t="s">
        <v>7</v>
      </c>
      <c r="E62" s="44"/>
      <c r="F62" s="44"/>
      <c r="G62" s="43"/>
      <c r="H62" s="40"/>
    </row>
    <row r="63" spans="1:7" s="29" customFormat="1" ht="12.75">
      <c r="A63" s="27">
        <f>A62+1</f>
        <v>1</v>
      </c>
      <c r="B63" s="21" t="s">
        <v>47</v>
      </c>
      <c r="C63" s="22" t="s">
        <v>62</v>
      </c>
      <c r="D63" s="23">
        <v>38590</v>
      </c>
      <c r="E63" s="15">
        <v>8.71</v>
      </c>
      <c r="F63" s="15">
        <v>28.8</v>
      </c>
      <c r="G63" s="27">
        <f>SUM(E64:F64)</f>
        <v>1225</v>
      </c>
    </row>
    <row r="64" spans="1:7" s="29" customFormat="1" ht="12.75">
      <c r="A64" s="30">
        <f>A63</f>
        <v>1</v>
      </c>
      <c r="B64" s="24"/>
      <c r="C64" s="25" t="s">
        <v>54</v>
      </c>
      <c r="D64" s="26"/>
      <c r="E64" s="16">
        <f>IF(ISBLANK(E63),"",TRUNC(58.015*(14.5-E63)^1.31))</f>
        <v>578</v>
      </c>
      <c r="F64" s="16">
        <f>IF(ISBLANK(F63),"",INT(4.99087*(42.5-(F63-1))^1.81))</f>
        <v>647</v>
      </c>
      <c r="G64" s="28">
        <f>G63</f>
        <v>1225</v>
      </c>
    </row>
    <row r="65" spans="1:7" s="29" customFormat="1" ht="12.75">
      <c r="A65" s="27">
        <f>A64+1</f>
        <v>2</v>
      </c>
      <c r="B65" s="21" t="s">
        <v>58</v>
      </c>
      <c r="C65" s="22" t="s">
        <v>59</v>
      </c>
      <c r="D65" s="23">
        <v>39003</v>
      </c>
      <c r="E65" s="15">
        <v>8.97</v>
      </c>
      <c r="F65" s="15">
        <v>29.98</v>
      </c>
      <c r="G65" s="27">
        <f>SUM(E66:F66)</f>
        <v>1101</v>
      </c>
    </row>
    <row r="66" spans="1:7" s="29" customFormat="1" ht="12.75">
      <c r="A66" s="30">
        <f>A65</f>
        <v>2</v>
      </c>
      <c r="B66" s="24"/>
      <c r="C66" s="25" t="s">
        <v>22</v>
      </c>
      <c r="D66" s="26"/>
      <c r="E66" s="16">
        <f>IF(ISBLANK(E65),"",TRUNC(58.015*(14.5-E65)^1.31))</f>
        <v>545</v>
      </c>
      <c r="F66" s="16">
        <f>IF(ISBLANK(F65),"",INT(4.99087*(42.5-(F65-1))^1.81))</f>
        <v>556</v>
      </c>
      <c r="G66" s="28">
        <f>G65</f>
        <v>1101</v>
      </c>
    </row>
    <row r="67" spans="1:7" s="29" customFormat="1" ht="12.75">
      <c r="A67" s="27">
        <f>A66+1</f>
        <v>3</v>
      </c>
      <c r="B67" s="21" t="s">
        <v>65</v>
      </c>
      <c r="C67" s="22" t="s">
        <v>66</v>
      </c>
      <c r="D67" s="23">
        <v>38888</v>
      </c>
      <c r="E67" s="15">
        <v>9.06</v>
      </c>
      <c r="F67" s="15">
        <v>30.47</v>
      </c>
      <c r="G67" s="27">
        <f>SUM(E68:F68)</f>
        <v>1053</v>
      </c>
    </row>
    <row r="68" spans="1:7" s="29" customFormat="1" ht="12.75">
      <c r="A68" s="30">
        <f>A67</f>
        <v>3</v>
      </c>
      <c r="B68" s="24"/>
      <c r="C68" s="25" t="s">
        <v>67</v>
      </c>
      <c r="D68" s="26"/>
      <c r="E68" s="16">
        <f>IF(ISBLANK(E67),"",TRUNC(58.015*(14.5-E67)^1.31))</f>
        <v>533</v>
      </c>
      <c r="F68" s="16">
        <f>IF(ISBLANK(F67),"",INT(4.99087*(42.5-(F67-1))^1.81))</f>
        <v>520</v>
      </c>
      <c r="G68" s="28">
        <f>G67</f>
        <v>1053</v>
      </c>
    </row>
    <row r="69" spans="1:7" s="29" customFormat="1" ht="12.75">
      <c r="A69" s="27">
        <f>A68+1</f>
        <v>4</v>
      </c>
      <c r="B69" s="21" t="s">
        <v>263</v>
      </c>
      <c r="C69" s="22" t="s">
        <v>264</v>
      </c>
      <c r="D69" s="23">
        <v>38687</v>
      </c>
      <c r="E69" s="15">
        <v>9.14</v>
      </c>
      <c r="F69" s="15">
        <v>30.83</v>
      </c>
      <c r="G69" s="27">
        <f>SUM(E70:F70)</f>
        <v>1017</v>
      </c>
    </row>
    <row r="70" spans="1:7" s="29" customFormat="1" ht="12.75">
      <c r="A70" s="30">
        <f>A69</f>
        <v>4</v>
      </c>
      <c r="B70" s="24"/>
      <c r="C70" s="25" t="s">
        <v>61</v>
      </c>
      <c r="D70" s="26"/>
      <c r="E70" s="16">
        <f>IF(ISBLANK(E69),"",TRUNC(58.015*(14.5-E69)^1.31))</f>
        <v>523</v>
      </c>
      <c r="F70" s="16">
        <f>IF(ISBLANK(F69),"",INT(4.99087*(42.5-(F69-1))^1.81))</f>
        <v>494</v>
      </c>
      <c r="G70" s="28">
        <f>G69</f>
        <v>1017</v>
      </c>
    </row>
    <row r="71" spans="1:7" s="29" customFormat="1" ht="12.75">
      <c r="A71" s="27">
        <f>A70+1</f>
        <v>5</v>
      </c>
      <c r="B71" s="21" t="s">
        <v>265</v>
      </c>
      <c r="C71" s="22" t="s">
        <v>266</v>
      </c>
      <c r="D71" s="23">
        <v>38490</v>
      </c>
      <c r="E71" s="15">
        <v>9.14</v>
      </c>
      <c r="F71" s="15">
        <v>31.22</v>
      </c>
      <c r="G71" s="27">
        <f>SUM(E72:F72)</f>
        <v>990</v>
      </c>
    </row>
    <row r="72" spans="1:7" s="29" customFormat="1" ht="12.75">
      <c r="A72" s="30">
        <f>A71</f>
        <v>5</v>
      </c>
      <c r="B72" s="24"/>
      <c r="C72" s="25" t="s">
        <v>17</v>
      </c>
      <c r="D72" s="26"/>
      <c r="E72" s="16">
        <f>IF(ISBLANK(E71),"",TRUNC(58.015*(14.5-E71)^1.31))</f>
        <v>523</v>
      </c>
      <c r="F72" s="16">
        <f>IF(ISBLANK(F71),"",INT(4.99087*(42.5-(F71-1))^1.81))</f>
        <v>467</v>
      </c>
      <c r="G72" s="28">
        <f>G71</f>
        <v>990</v>
      </c>
    </row>
    <row r="73" spans="1:7" s="29" customFormat="1" ht="12.75">
      <c r="A73" s="27">
        <f>A72+1</f>
        <v>6</v>
      </c>
      <c r="B73" s="21" t="s">
        <v>63</v>
      </c>
      <c r="C73" s="22" t="s">
        <v>64</v>
      </c>
      <c r="D73" s="23">
        <v>38394</v>
      </c>
      <c r="E73" s="15">
        <v>9.32</v>
      </c>
      <c r="F73" s="15">
        <v>31.22</v>
      </c>
      <c r="G73" s="27">
        <f>SUM(E74:F74)</f>
        <v>967</v>
      </c>
    </row>
    <row r="74" spans="1:7" s="29" customFormat="1" ht="12.75">
      <c r="A74" s="30">
        <f>A73</f>
        <v>6</v>
      </c>
      <c r="B74" s="24"/>
      <c r="C74" s="25" t="s">
        <v>54</v>
      </c>
      <c r="D74" s="26"/>
      <c r="E74" s="16">
        <f>IF(ISBLANK(E73),"",TRUNC(58.015*(14.5-E73)^1.31))</f>
        <v>500</v>
      </c>
      <c r="F74" s="16">
        <f>IF(ISBLANK(F73),"",INT(4.99087*(42.5-(F73-1))^1.81))</f>
        <v>467</v>
      </c>
      <c r="G74" s="28">
        <f>G73</f>
        <v>967</v>
      </c>
    </row>
    <row r="75" spans="1:7" s="29" customFormat="1" ht="12.75">
      <c r="A75" s="27">
        <f>A74+1</f>
        <v>7</v>
      </c>
      <c r="B75" s="21" t="s">
        <v>267</v>
      </c>
      <c r="C75" s="22" t="s">
        <v>268</v>
      </c>
      <c r="D75" s="23">
        <v>38966</v>
      </c>
      <c r="E75" s="15">
        <v>9.2</v>
      </c>
      <c r="F75" s="15">
        <v>31.82</v>
      </c>
      <c r="G75" s="27">
        <f>SUM(E76:F76)</f>
        <v>941</v>
      </c>
    </row>
    <row r="76" spans="1:7" s="29" customFormat="1" ht="12.75">
      <c r="A76" s="30">
        <f>A75</f>
        <v>7</v>
      </c>
      <c r="B76" s="24"/>
      <c r="C76" s="25" t="s">
        <v>269</v>
      </c>
      <c r="D76" s="26"/>
      <c r="E76" s="16">
        <f>IF(ISBLANK(E75),"",TRUNC(58.015*(14.5-E75)^1.31))</f>
        <v>515</v>
      </c>
      <c r="F76" s="16">
        <f>IF(ISBLANK(F75),"",INT(4.99087*(42.5-(F75-1))^1.81))</f>
        <v>426</v>
      </c>
      <c r="G76" s="28">
        <f>G75</f>
        <v>941</v>
      </c>
    </row>
    <row r="77" spans="1:7" s="29" customFormat="1" ht="12.75">
      <c r="A77" s="27">
        <f>A76+1</f>
        <v>8</v>
      </c>
      <c r="B77" s="21" t="s">
        <v>270</v>
      </c>
      <c r="C77" s="22" t="s">
        <v>271</v>
      </c>
      <c r="D77" s="23" t="s">
        <v>272</v>
      </c>
      <c r="E77" s="15">
        <v>9.33</v>
      </c>
      <c r="F77" s="15">
        <v>31.64</v>
      </c>
      <c r="G77" s="27">
        <f>SUM(E78:F78)</f>
        <v>937</v>
      </c>
    </row>
    <row r="78" spans="1:7" s="29" customFormat="1" ht="12.75">
      <c r="A78" s="30">
        <f>A77</f>
        <v>8</v>
      </c>
      <c r="B78" s="24"/>
      <c r="C78" s="25" t="s">
        <v>61</v>
      </c>
      <c r="D78" s="26"/>
      <c r="E78" s="16">
        <f>IF(ISBLANK(E77),"",TRUNC(58.015*(14.5-E77)^1.31))</f>
        <v>499</v>
      </c>
      <c r="F78" s="16">
        <f>IF(ISBLANK(F77),"",INT(4.99087*(42.5-(F77-1))^1.81))</f>
        <v>438</v>
      </c>
      <c r="G78" s="28">
        <f>G77</f>
        <v>937</v>
      </c>
    </row>
    <row r="79" spans="1:7" s="29" customFormat="1" ht="12.75">
      <c r="A79" s="27">
        <f>A78+1</f>
        <v>9</v>
      </c>
      <c r="B79" s="21" t="s">
        <v>193</v>
      </c>
      <c r="C79" s="22" t="s">
        <v>182</v>
      </c>
      <c r="D79" s="23">
        <v>38903</v>
      </c>
      <c r="E79" s="15">
        <v>9.37</v>
      </c>
      <c r="F79" s="15">
        <v>32.2</v>
      </c>
      <c r="G79" s="27">
        <f>SUM(E80:F80)</f>
        <v>896</v>
      </c>
    </row>
    <row r="80" spans="1:7" s="29" customFormat="1" ht="12.75">
      <c r="A80" s="30">
        <f>A79</f>
        <v>9</v>
      </c>
      <c r="B80" s="24"/>
      <c r="C80" s="25" t="s">
        <v>22</v>
      </c>
      <c r="D80" s="26"/>
      <c r="E80" s="16">
        <f>IF(ISBLANK(E79),"",TRUNC(58.015*(14.5-E79)^1.31))</f>
        <v>494</v>
      </c>
      <c r="F80" s="16">
        <f>IF(ISBLANK(F79),"",INT(4.99087*(42.5-(F79-1))^1.81))</f>
        <v>402</v>
      </c>
      <c r="G80" s="28">
        <f>G79</f>
        <v>896</v>
      </c>
    </row>
    <row r="81" spans="1:7" s="29" customFormat="1" ht="12.75">
      <c r="A81" s="27">
        <f>A80+1</f>
        <v>10</v>
      </c>
      <c r="B81" s="21" t="s">
        <v>41</v>
      </c>
      <c r="C81" s="22" t="s">
        <v>69</v>
      </c>
      <c r="D81" s="23">
        <v>38930</v>
      </c>
      <c r="E81" s="15">
        <v>9.53</v>
      </c>
      <c r="F81" s="15">
        <v>31.95</v>
      </c>
      <c r="G81" s="27">
        <f>SUM(E82:F82)</f>
        <v>891</v>
      </c>
    </row>
    <row r="82" spans="1:7" s="29" customFormat="1" ht="12.75">
      <c r="A82" s="30">
        <f>A81</f>
        <v>10</v>
      </c>
      <c r="B82" s="24"/>
      <c r="C82" s="25" t="s">
        <v>57</v>
      </c>
      <c r="D82" s="26"/>
      <c r="E82" s="16">
        <f>IF(ISBLANK(E81),"",TRUNC(58.015*(14.5-E81)^1.31))</f>
        <v>473</v>
      </c>
      <c r="F82" s="16">
        <f>IF(ISBLANK(F81),"",INT(4.99087*(42.5-(F81-1))^1.81))</f>
        <v>418</v>
      </c>
      <c r="G82" s="28">
        <f>G81</f>
        <v>891</v>
      </c>
    </row>
    <row r="83" spans="1:7" s="29" customFormat="1" ht="12.75">
      <c r="A83" s="27">
        <f>A82+1</f>
        <v>11</v>
      </c>
      <c r="B83" s="21" t="s">
        <v>33</v>
      </c>
      <c r="C83" s="22" t="s">
        <v>273</v>
      </c>
      <c r="D83" s="23">
        <v>38480</v>
      </c>
      <c r="E83" s="15">
        <v>9.43</v>
      </c>
      <c r="F83" s="15">
        <v>32.22</v>
      </c>
      <c r="G83" s="27">
        <f>SUM(E84:F84)</f>
        <v>886</v>
      </c>
    </row>
    <row r="84" spans="1:7" s="29" customFormat="1" ht="12.75">
      <c r="A84" s="30">
        <f>A83</f>
        <v>11</v>
      </c>
      <c r="B84" s="24"/>
      <c r="C84" s="25" t="s">
        <v>205</v>
      </c>
      <c r="D84" s="26"/>
      <c r="E84" s="16">
        <f>IF(ISBLANK(E83),"",TRUNC(58.015*(14.5-E83)^1.31))</f>
        <v>486</v>
      </c>
      <c r="F84" s="16">
        <f>IF(ISBLANK(F83),"",INT(4.99087*(42.5-(F83-1))^1.81))</f>
        <v>400</v>
      </c>
      <c r="G84" s="28">
        <f>G83</f>
        <v>886</v>
      </c>
    </row>
    <row r="85" spans="1:7" s="29" customFormat="1" ht="12.75">
      <c r="A85" s="27">
        <f>A84+1</f>
        <v>12</v>
      </c>
      <c r="B85" s="21" t="s">
        <v>27</v>
      </c>
      <c r="C85" s="22" t="s">
        <v>274</v>
      </c>
      <c r="D85" s="23">
        <v>38888</v>
      </c>
      <c r="E85" s="15">
        <v>9.43</v>
      </c>
      <c r="F85" s="15">
        <v>32.47</v>
      </c>
      <c r="G85" s="27">
        <f>SUM(E86:F86)</f>
        <v>870</v>
      </c>
    </row>
    <row r="86" spans="1:7" s="29" customFormat="1" ht="12.75">
      <c r="A86" s="30">
        <f>A85</f>
        <v>12</v>
      </c>
      <c r="B86" s="24"/>
      <c r="C86" s="25" t="s">
        <v>54</v>
      </c>
      <c r="D86" s="26"/>
      <c r="E86" s="16">
        <f>IF(ISBLANK(E85),"",TRUNC(58.015*(14.5-E85)^1.31))</f>
        <v>486</v>
      </c>
      <c r="F86" s="16">
        <f>IF(ISBLANK(F85),"",INT(4.99087*(42.5-(F85-1))^1.81))</f>
        <v>384</v>
      </c>
      <c r="G86" s="28">
        <f>G85</f>
        <v>870</v>
      </c>
    </row>
    <row r="87" spans="1:7" s="29" customFormat="1" ht="12.75">
      <c r="A87" s="27">
        <f>A86+1</f>
        <v>13</v>
      </c>
      <c r="B87" s="21" t="s">
        <v>263</v>
      </c>
      <c r="C87" s="22" t="s">
        <v>275</v>
      </c>
      <c r="D87" s="23">
        <v>38541</v>
      </c>
      <c r="E87" s="15">
        <v>9.5</v>
      </c>
      <c r="F87" s="15">
        <v>33.25</v>
      </c>
      <c r="G87" s="27">
        <f>SUM(E88:F88)</f>
        <v>813</v>
      </c>
    </row>
    <row r="88" spans="1:7" s="29" customFormat="1" ht="12.75">
      <c r="A88" s="30">
        <f>A87</f>
        <v>13</v>
      </c>
      <c r="B88" s="24"/>
      <c r="C88" s="25" t="s">
        <v>46</v>
      </c>
      <c r="D88" s="26"/>
      <c r="E88" s="16">
        <f>IF(ISBLANK(E87),"",TRUNC(58.015*(14.5-E87)^1.31))</f>
        <v>477</v>
      </c>
      <c r="F88" s="16">
        <f>IF(ISBLANK(F87),"",INT(4.99087*(42.5-(F87-1))^1.81))</f>
        <v>336</v>
      </c>
      <c r="G88" s="28">
        <f>G87</f>
        <v>813</v>
      </c>
    </row>
    <row r="89" spans="1:7" s="29" customFormat="1" ht="12.75">
      <c r="A89" s="27">
        <f>A88+1</f>
        <v>14</v>
      </c>
      <c r="B89" s="21" t="s">
        <v>276</v>
      </c>
      <c r="C89" s="22" t="s">
        <v>277</v>
      </c>
      <c r="D89" s="23">
        <v>38625</v>
      </c>
      <c r="E89" s="15">
        <v>9.48</v>
      </c>
      <c r="F89" s="15">
        <v>33.75</v>
      </c>
      <c r="G89" s="27">
        <f aca="true" t="shared" si="0" ref="G89:G109">SUM(E90:F90)</f>
        <v>787</v>
      </c>
    </row>
    <row r="90" spans="1:7" s="29" customFormat="1" ht="12.75">
      <c r="A90" s="30">
        <f>A89</f>
        <v>14</v>
      </c>
      <c r="B90" s="24"/>
      <c r="C90" s="25" t="s">
        <v>38</v>
      </c>
      <c r="D90" s="26"/>
      <c r="E90" s="16">
        <f>IF(ISBLANK(E89),"",TRUNC(58.015*(14.5-E89)^1.31))</f>
        <v>480</v>
      </c>
      <c r="F90" s="16">
        <f>IF(ISBLANK(F89),"",INT(4.99087*(42.5-(F89-1))^1.81))</f>
        <v>307</v>
      </c>
      <c r="G90" s="28">
        <f aca="true" t="shared" si="1" ref="G90:G110">G89</f>
        <v>787</v>
      </c>
    </row>
    <row r="91" spans="1:7" s="29" customFormat="1" ht="12.75">
      <c r="A91" s="27">
        <f>A90+1</f>
        <v>15</v>
      </c>
      <c r="B91" s="21" t="s">
        <v>72</v>
      </c>
      <c r="C91" s="22" t="s">
        <v>73</v>
      </c>
      <c r="D91" s="23">
        <v>38826</v>
      </c>
      <c r="E91" s="15">
        <v>9.46</v>
      </c>
      <c r="F91" s="15">
        <v>33.82</v>
      </c>
      <c r="G91" s="27">
        <f t="shared" si="0"/>
        <v>785</v>
      </c>
    </row>
    <row r="92" spans="1:7" s="29" customFormat="1" ht="12.75">
      <c r="A92" s="30">
        <f>A91</f>
        <v>15</v>
      </c>
      <c r="B92" s="24"/>
      <c r="C92" s="25" t="s">
        <v>74</v>
      </c>
      <c r="D92" s="26"/>
      <c r="E92" s="16">
        <f>IF(ISBLANK(E91),"",TRUNC(58.015*(14.5-E91)^1.31))</f>
        <v>482</v>
      </c>
      <c r="F92" s="16">
        <f>IF(ISBLANK(F91),"",INT(4.99087*(42.5-(F91-1))^1.81))</f>
        <v>303</v>
      </c>
      <c r="G92" s="28">
        <f t="shared" si="1"/>
        <v>785</v>
      </c>
    </row>
    <row r="93" spans="1:7" s="29" customFormat="1" ht="12.75">
      <c r="A93" s="27">
        <f>A92+1</f>
        <v>16</v>
      </c>
      <c r="B93" s="21" t="s">
        <v>278</v>
      </c>
      <c r="C93" s="22" t="s">
        <v>279</v>
      </c>
      <c r="D93" s="23">
        <v>38729</v>
      </c>
      <c r="E93" s="15">
        <v>9.97</v>
      </c>
      <c r="F93" s="15">
        <v>32.93</v>
      </c>
      <c r="G93" s="27">
        <f t="shared" si="0"/>
        <v>775</v>
      </c>
    </row>
    <row r="94" spans="1:7" s="29" customFormat="1" ht="12.75">
      <c r="A94" s="30">
        <f>A93</f>
        <v>16</v>
      </c>
      <c r="B94" s="24"/>
      <c r="C94" s="25" t="s">
        <v>22</v>
      </c>
      <c r="D94" s="26"/>
      <c r="E94" s="16">
        <f>IF(ISBLANK(E93),"",TRUNC(58.015*(14.5-E93)^1.31))</f>
        <v>419</v>
      </c>
      <c r="F94" s="16">
        <f>IF(ISBLANK(F93),"",INT(4.99087*(42.5-(F93-1))^1.81))</f>
        <v>356</v>
      </c>
      <c r="G94" s="28">
        <f t="shared" si="1"/>
        <v>775</v>
      </c>
    </row>
    <row r="95" spans="1:7" s="29" customFormat="1" ht="12.75">
      <c r="A95" s="27">
        <f>A94+1</f>
        <v>17</v>
      </c>
      <c r="B95" s="21" t="s">
        <v>31</v>
      </c>
      <c r="C95" s="22" t="s">
        <v>75</v>
      </c>
      <c r="D95" s="23">
        <v>38917</v>
      </c>
      <c r="E95" s="15">
        <v>9.45</v>
      </c>
      <c r="F95" s="15">
        <v>34.39</v>
      </c>
      <c r="G95" s="27">
        <f t="shared" si="0"/>
        <v>756</v>
      </c>
    </row>
    <row r="96" spans="1:7" s="29" customFormat="1" ht="12.75">
      <c r="A96" s="30">
        <f>A95</f>
        <v>17</v>
      </c>
      <c r="B96" s="24"/>
      <c r="C96" s="25" t="s">
        <v>74</v>
      </c>
      <c r="D96" s="26"/>
      <c r="E96" s="16">
        <f>IF(ISBLANK(E95),"",TRUNC(58.015*(14.5-E95)^1.31))</f>
        <v>484</v>
      </c>
      <c r="F96" s="16">
        <f>IF(ISBLANK(F95),"",INT(4.99087*(42.5-(F95-1))^1.81))</f>
        <v>272</v>
      </c>
      <c r="G96" s="28">
        <f t="shared" si="1"/>
        <v>756</v>
      </c>
    </row>
    <row r="97" spans="1:7" s="29" customFormat="1" ht="12.75">
      <c r="A97" s="27">
        <f>A96+1</f>
        <v>18</v>
      </c>
      <c r="B97" s="21" t="s">
        <v>28</v>
      </c>
      <c r="C97" s="22" t="s">
        <v>280</v>
      </c>
      <c r="D97" s="23">
        <v>38546</v>
      </c>
      <c r="E97" s="15">
        <v>9.82</v>
      </c>
      <c r="F97" s="15">
        <v>33.79</v>
      </c>
      <c r="G97" s="27">
        <f t="shared" si="0"/>
        <v>743</v>
      </c>
    </row>
    <row r="98" spans="1:7" s="29" customFormat="1" ht="12.75">
      <c r="A98" s="30">
        <f>A97</f>
        <v>18</v>
      </c>
      <c r="B98" s="24"/>
      <c r="C98" s="25" t="s">
        <v>57</v>
      </c>
      <c r="D98" s="26"/>
      <c r="E98" s="16">
        <f>IF(ISBLANK(E97),"",TRUNC(58.015*(14.5-E97)^1.31))</f>
        <v>438</v>
      </c>
      <c r="F98" s="16">
        <f>IF(ISBLANK(F97),"",INT(4.99087*(42.5-(F97-1))^1.81))</f>
        <v>305</v>
      </c>
      <c r="G98" s="28">
        <f t="shared" si="1"/>
        <v>743</v>
      </c>
    </row>
    <row r="99" spans="1:7" s="29" customFormat="1" ht="12.75">
      <c r="A99" s="27">
        <f>A98+1</f>
        <v>19</v>
      </c>
      <c r="B99" s="21" t="s">
        <v>111</v>
      </c>
      <c r="C99" s="22" t="s">
        <v>112</v>
      </c>
      <c r="D99" s="23">
        <v>38378</v>
      </c>
      <c r="E99" s="15">
        <v>9.82</v>
      </c>
      <c r="F99" s="15">
        <v>33.82</v>
      </c>
      <c r="G99" s="27">
        <f t="shared" si="0"/>
        <v>741</v>
      </c>
    </row>
    <row r="100" spans="1:7" s="29" customFormat="1" ht="12.75">
      <c r="A100" s="30">
        <f>A99</f>
        <v>19</v>
      </c>
      <c r="B100" s="24"/>
      <c r="C100" s="25" t="s">
        <v>22</v>
      </c>
      <c r="D100" s="26"/>
      <c r="E100" s="16">
        <f>IF(ISBLANK(E99),"",TRUNC(58.015*(14.5-E99)^1.31))</f>
        <v>438</v>
      </c>
      <c r="F100" s="16">
        <f>IF(ISBLANK(F99),"",INT(4.99087*(42.5-(F99-1))^1.81))</f>
        <v>303</v>
      </c>
      <c r="G100" s="28">
        <f t="shared" si="1"/>
        <v>741</v>
      </c>
    </row>
    <row r="101" spans="1:7" s="29" customFormat="1" ht="12.75">
      <c r="A101" s="27">
        <f>A100+1</f>
        <v>20</v>
      </c>
      <c r="B101" s="21" t="s">
        <v>281</v>
      </c>
      <c r="C101" s="22" t="s">
        <v>282</v>
      </c>
      <c r="D101" s="23">
        <v>39132</v>
      </c>
      <c r="E101" s="15">
        <v>9.6</v>
      </c>
      <c r="F101" s="15">
        <v>34.57</v>
      </c>
      <c r="G101" s="27">
        <f t="shared" si="0"/>
        <v>727</v>
      </c>
    </row>
    <row r="102" spans="1:7" s="29" customFormat="1" ht="12.75">
      <c r="A102" s="30">
        <f>A101</f>
        <v>20</v>
      </c>
      <c r="B102" s="24"/>
      <c r="C102" s="25" t="s">
        <v>205</v>
      </c>
      <c r="D102" s="26"/>
      <c r="E102" s="16">
        <f>IF(ISBLANK(E101),"",TRUNC(58.015*(14.5-E101)^1.31))</f>
        <v>465</v>
      </c>
      <c r="F102" s="16">
        <f>IF(ISBLANK(F101),"",INT(4.99087*(42.5-(F101-1))^1.81))</f>
        <v>262</v>
      </c>
      <c r="G102" s="28">
        <f t="shared" si="1"/>
        <v>727</v>
      </c>
    </row>
    <row r="103" spans="1:7" s="29" customFormat="1" ht="12.75">
      <c r="A103" s="27">
        <f>A102+1</f>
        <v>21</v>
      </c>
      <c r="B103" s="21" t="s">
        <v>281</v>
      </c>
      <c r="C103" s="22" t="s">
        <v>283</v>
      </c>
      <c r="D103" s="23">
        <v>38550</v>
      </c>
      <c r="E103" s="15">
        <v>9.92</v>
      </c>
      <c r="F103" s="15">
        <v>34.07</v>
      </c>
      <c r="G103" s="27">
        <f t="shared" si="0"/>
        <v>714</v>
      </c>
    </row>
    <row r="104" spans="1:7" s="29" customFormat="1" ht="12.75">
      <c r="A104" s="30">
        <f>A103</f>
        <v>21</v>
      </c>
      <c r="B104" s="24"/>
      <c r="C104" s="25" t="s">
        <v>18</v>
      </c>
      <c r="D104" s="26"/>
      <c r="E104" s="16">
        <f>IF(ISBLANK(E103),"",TRUNC(58.015*(14.5-E103)^1.31))</f>
        <v>425</v>
      </c>
      <c r="F104" s="16">
        <f>IF(ISBLANK(F103),"",INT(4.99087*(42.5-(F103-1))^1.81))</f>
        <v>289</v>
      </c>
      <c r="G104" s="28">
        <f t="shared" si="1"/>
        <v>714</v>
      </c>
    </row>
    <row r="105" spans="1:7" s="29" customFormat="1" ht="12.75">
      <c r="A105" s="27">
        <f>A104+1</f>
        <v>22</v>
      </c>
      <c r="B105" s="21" t="s">
        <v>16</v>
      </c>
      <c r="C105" s="22" t="s">
        <v>284</v>
      </c>
      <c r="D105" s="23">
        <v>38961</v>
      </c>
      <c r="E105" s="15">
        <v>9.91</v>
      </c>
      <c r="F105" s="15">
        <v>34.3</v>
      </c>
      <c r="G105" s="27">
        <f t="shared" si="0"/>
        <v>704</v>
      </c>
    </row>
    <row r="106" spans="1:7" s="29" customFormat="1" ht="12.75">
      <c r="A106" s="30">
        <f>A105</f>
        <v>22</v>
      </c>
      <c r="B106" s="24"/>
      <c r="C106" s="25" t="s">
        <v>205</v>
      </c>
      <c r="D106" s="26"/>
      <c r="E106" s="16">
        <f>IF(ISBLANK(E105),"",TRUNC(58.015*(14.5-E105)^1.31))</f>
        <v>427</v>
      </c>
      <c r="F106" s="16">
        <f>IF(ISBLANK(F105),"",INT(4.99087*(42.5-(F105-1))^1.81))</f>
        <v>277</v>
      </c>
      <c r="G106" s="28">
        <f t="shared" si="1"/>
        <v>704</v>
      </c>
    </row>
    <row r="107" spans="1:7" s="29" customFormat="1" ht="12.75">
      <c r="A107" s="27">
        <f>A106+1</f>
        <v>23</v>
      </c>
      <c r="B107" s="21" t="s">
        <v>285</v>
      </c>
      <c r="C107" s="22" t="s">
        <v>286</v>
      </c>
      <c r="D107" s="23">
        <v>39489</v>
      </c>
      <c r="E107" s="15">
        <v>10.08</v>
      </c>
      <c r="F107" s="15">
        <v>34.22</v>
      </c>
      <c r="G107" s="27">
        <f t="shared" si="0"/>
        <v>687</v>
      </c>
    </row>
    <row r="108" spans="1:7" s="29" customFormat="1" ht="12.75">
      <c r="A108" s="30">
        <f>A107</f>
        <v>23</v>
      </c>
      <c r="B108" s="24"/>
      <c r="C108" s="25" t="s">
        <v>205</v>
      </c>
      <c r="D108" s="26"/>
      <c r="E108" s="16">
        <f>IF(ISBLANK(E107),"",TRUNC(58.015*(14.5-E107)^1.31))</f>
        <v>406</v>
      </c>
      <c r="F108" s="16">
        <f>IF(ISBLANK(F107),"",INT(4.99087*(42.5-(F107-1))^1.81))</f>
        <v>281</v>
      </c>
      <c r="G108" s="28">
        <f t="shared" si="1"/>
        <v>687</v>
      </c>
    </row>
    <row r="109" spans="1:7" s="29" customFormat="1" ht="12.75">
      <c r="A109" s="27">
        <f>A108+1</f>
        <v>24</v>
      </c>
      <c r="B109" s="21" t="s">
        <v>287</v>
      </c>
      <c r="C109" s="22" t="s">
        <v>288</v>
      </c>
      <c r="D109" s="23">
        <v>38687</v>
      </c>
      <c r="E109" s="15">
        <v>9.96</v>
      </c>
      <c r="F109" s="15">
        <v>34.69</v>
      </c>
      <c r="G109" s="27">
        <f t="shared" si="0"/>
        <v>677</v>
      </c>
    </row>
    <row r="110" spans="1:7" s="29" customFormat="1" ht="12.75">
      <c r="A110" s="30">
        <f>A109</f>
        <v>24</v>
      </c>
      <c r="B110" s="24"/>
      <c r="C110" s="25" t="s">
        <v>61</v>
      </c>
      <c r="D110" s="26"/>
      <c r="E110" s="16">
        <f>IF(ISBLANK(E109),"",TRUNC(58.015*(14.5-E109)^1.31))</f>
        <v>421</v>
      </c>
      <c r="F110" s="16">
        <f>IF(ISBLANK(F109),"",INT(4.99087*(42.5-(F109-1))^1.81))</f>
        <v>256</v>
      </c>
      <c r="G110" s="28">
        <f t="shared" si="1"/>
        <v>677</v>
      </c>
    </row>
    <row r="111" spans="1:7" s="29" customFormat="1" ht="12.75">
      <c r="A111" s="27">
        <f>A110+1</f>
        <v>25</v>
      </c>
      <c r="B111" s="21" t="s">
        <v>289</v>
      </c>
      <c r="C111" s="22" t="s">
        <v>290</v>
      </c>
      <c r="D111" s="23">
        <v>38457</v>
      </c>
      <c r="E111" s="15">
        <v>9.81</v>
      </c>
      <c r="F111" s="15">
        <v>35.31</v>
      </c>
      <c r="G111" s="27">
        <f>SUM(E112:F112)</f>
        <v>663</v>
      </c>
    </row>
    <row r="112" spans="1:7" s="29" customFormat="1" ht="12.75">
      <c r="A112" s="30">
        <f>A111</f>
        <v>25</v>
      </c>
      <c r="B112" s="24"/>
      <c r="C112" s="25" t="s">
        <v>74</v>
      </c>
      <c r="D112" s="26"/>
      <c r="E112" s="16">
        <f>IF(ISBLANK(E111),"",TRUNC(58.015*(14.5-E111)^1.31))</f>
        <v>439</v>
      </c>
      <c r="F112" s="16">
        <f>IF(ISBLANK(F111),"",INT(4.99087*(42.5-(F111-1))^1.81))</f>
        <v>224</v>
      </c>
      <c r="G112" s="28">
        <f>G111</f>
        <v>663</v>
      </c>
    </row>
    <row r="113" spans="1:7" s="29" customFormat="1" ht="12.75">
      <c r="A113" s="27">
        <f>A112+1</f>
        <v>26</v>
      </c>
      <c r="B113" s="21" t="s">
        <v>179</v>
      </c>
      <c r="C113" s="22" t="s">
        <v>291</v>
      </c>
      <c r="D113" s="23">
        <v>38535</v>
      </c>
      <c r="E113" s="15">
        <v>10</v>
      </c>
      <c r="F113" s="15">
        <v>35.21</v>
      </c>
      <c r="G113" s="27">
        <f>SUM(E114:F114)</f>
        <v>645</v>
      </c>
    </row>
    <row r="114" spans="1:7" s="29" customFormat="1" ht="12.75">
      <c r="A114" s="30">
        <f>A113</f>
        <v>26</v>
      </c>
      <c r="B114" s="24"/>
      <c r="C114" s="25" t="s">
        <v>232</v>
      </c>
      <c r="D114" s="26"/>
      <c r="E114" s="16">
        <f>IF(ISBLANK(E113),"",TRUNC(58.015*(14.5-E113)^1.31))</f>
        <v>416</v>
      </c>
      <c r="F114" s="16">
        <f>IF(ISBLANK(F113),"",INT(4.99087*(42.5-(F113-1))^1.81))</f>
        <v>229</v>
      </c>
      <c r="G114" s="28">
        <f>G113</f>
        <v>645</v>
      </c>
    </row>
    <row r="115" spans="1:7" s="29" customFormat="1" ht="12.75">
      <c r="A115" s="27">
        <f>A114+1</f>
        <v>27</v>
      </c>
      <c r="B115" s="21" t="s">
        <v>77</v>
      </c>
      <c r="C115" s="22" t="s">
        <v>78</v>
      </c>
      <c r="D115" s="23">
        <v>38716</v>
      </c>
      <c r="E115" s="15">
        <v>10.19</v>
      </c>
      <c r="F115" s="15">
        <v>35.43</v>
      </c>
      <c r="G115" s="27">
        <f>SUM(E116:F116)</f>
        <v>611</v>
      </c>
    </row>
    <row r="116" spans="1:7" s="29" customFormat="1" ht="12.75">
      <c r="A116" s="30">
        <f>A115</f>
        <v>27</v>
      </c>
      <c r="B116" s="24"/>
      <c r="C116" s="25" t="s">
        <v>17</v>
      </c>
      <c r="D116" s="26"/>
      <c r="E116" s="16">
        <f>IF(ISBLANK(E115),"",TRUNC(58.015*(14.5-E115)^1.31))</f>
        <v>393</v>
      </c>
      <c r="F116" s="16">
        <f>IF(ISBLANK(F115),"",INT(4.99087*(42.5-(F115-1))^1.81))</f>
        <v>218</v>
      </c>
      <c r="G116" s="28">
        <f>G115</f>
        <v>611</v>
      </c>
    </row>
    <row r="117" spans="1:7" s="29" customFormat="1" ht="12.75">
      <c r="A117" s="27">
        <f>A116+1</f>
        <v>28</v>
      </c>
      <c r="B117" s="21" t="s">
        <v>105</v>
      </c>
      <c r="C117" s="22" t="s">
        <v>292</v>
      </c>
      <c r="D117" s="23">
        <v>38558</v>
      </c>
      <c r="E117" s="15">
        <v>10.33</v>
      </c>
      <c r="F117" s="15">
        <v>35.49</v>
      </c>
      <c r="G117" s="27">
        <f>SUM(E118:F118)</f>
        <v>591</v>
      </c>
    </row>
    <row r="118" spans="1:7" s="29" customFormat="1" ht="12.75">
      <c r="A118" s="30">
        <f>A117</f>
        <v>28</v>
      </c>
      <c r="B118" s="24"/>
      <c r="C118" s="25" t="s">
        <v>60</v>
      </c>
      <c r="D118" s="26"/>
      <c r="E118" s="16">
        <f>IF(ISBLANK(E117),"",TRUNC(58.015*(14.5-E117)^1.31))</f>
        <v>376</v>
      </c>
      <c r="F118" s="16">
        <f>IF(ISBLANK(F117),"",INT(4.99087*(42.5-(F117-1))^1.81))</f>
        <v>215</v>
      </c>
      <c r="G118" s="28">
        <f>G117</f>
        <v>591</v>
      </c>
    </row>
    <row r="119" spans="1:7" s="29" customFormat="1" ht="12.75">
      <c r="A119" s="27">
        <f>A118+1</f>
        <v>29</v>
      </c>
      <c r="B119" s="21" t="s">
        <v>293</v>
      </c>
      <c r="C119" s="22" t="s">
        <v>294</v>
      </c>
      <c r="D119" s="23">
        <v>38674</v>
      </c>
      <c r="E119" s="15">
        <v>10.15</v>
      </c>
      <c r="F119" s="15">
        <v>36.42</v>
      </c>
      <c r="G119" s="27">
        <f>SUM(E120:F120)</f>
        <v>570</v>
      </c>
    </row>
    <row r="120" spans="1:7" s="29" customFormat="1" ht="12.75">
      <c r="A120" s="30">
        <f>A119</f>
        <v>29</v>
      </c>
      <c r="B120" s="24"/>
      <c r="C120" s="25" t="s">
        <v>205</v>
      </c>
      <c r="D120" s="26"/>
      <c r="E120" s="16">
        <f>IF(ISBLANK(E119),"",TRUNC(58.015*(14.5-E119)^1.31))</f>
        <v>398</v>
      </c>
      <c r="F120" s="16">
        <f>IF(ISBLANK(F119),"",INT(4.99087*(42.5-(F119-1))^1.81))</f>
        <v>172</v>
      </c>
      <c r="G120" s="28">
        <f>G119</f>
        <v>570</v>
      </c>
    </row>
    <row r="121" spans="1:7" s="29" customFormat="1" ht="12.75">
      <c r="A121" s="27">
        <f>A120+1</f>
        <v>30</v>
      </c>
      <c r="B121" s="21" t="s">
        <v>295</v>
      </c>
      <c r="C121" s="22" t="s">
        <v>296</v>
      </c>
      <c r="D121" s="23">
        <v>39102</v>
      </c>
      <c r="E121" s="15">
        <v>10.32</v>
      </c>
      <c r="F121" s="15">
        <v>36.68</v>
      </c>
      <c r="G121" s="27">
        <f>SUM(E122:F122)</f>
        <v>538</v>
      </c>
    </row>
    <row r="122" spans="1:7" s="29" customFormat="1" ht="12.75">
      <c r="A122" s="30">
        <f>A121</f>
        <v>30</v>
      </c>
      <c r="B122" s="24"/>
      <c r="C122" s="25" t="s">
        <v>205</v>
      </c>
      <c r="D122" s="26"/>
      <c r="E122" s="16">
        <f>IF(ISBLANK(E121),"",TRUNC(58.015*(14.5-E121)^1.31))</f>
        <v>377</v>
      </c>
      <c r="F122" s="16">
        <f>IF(ISBLANK(F121),"",INT(4.99087*(42.5-(F121-1))^1.81))</f>
        <v>161</v>
      </c>
      <c r="G122" s="28">
        <f>G121</f>
        <v>538</v>
      </c>
    </row>
    <row r="123" spans="1:7" s="29" customFormat="1" ht="12.75">
      <c r="A123" s="27">
        <f>A122+1</f>
        <v>31</v>
      </c>
      <c r="B123" s="21" t="s">
        <v>92</v>
      </c>
      <c r="C123" s="22" t="s">
        <v>297</v>
      </c>
      <c r="D123" s="23">
        <v>38861</v>
      </c>
      <c r="E123" s="15">
        <v>10.34</v>
      </c>
      <c r="F123" s="15">
        <v>37.24</v>
      </c>
      <c r="G123" s="27">
        <f>SUM(E124:F124)</f>
        <v>513</v>
      </c>
    </row>
    <row r="124" spans="1:7" s="29" customFormat="1" ht="12.75">
      <c r="A124" s="30">
        <f>A123</f>
        <v>31</v>
      </c>
      <c r="B124" s="24"/>
      <c r="C124" s="25" t="s">
        <v>205</v>
      </c>
      <c r="D124" s="26"/>
      <c r="E124" s="16">
        <f>IF(ISBLANK(E123),"",TRUNC(58.015*(14.5-E123)^1.31))</f>
        <v>375</v>
      </c>
      <c r="F124" s="16">
        <f>IF(ISBLANK(F123),"",INT(4.99087*(42.5-(F123-1))^1.81))</f>
        <v>138</v>
      </c>
      <c r="G124" s="28">
        <f>G123</f>
        <v>513</v>
      </c>
    </row>
    <row r="125" spans="1:7" s="29" customFormat="1" ht="12.75">
      <c r="A125" s="27">
        <f>A124+1</f>
        <v>32</v>
      </c>
      <c r="B125" s="21" t="s">
        <v>298</v>
      </c>
      <c r="C125" s="22" t="s">
        <v>299</v>
      </c>
      <c r="D125" s="23">
        <v>38588</v>
      </c>
      <c r="E125" s="15">
        <v>10.14</v>
      </c>
      <c r="F125" s="15">
        <v>37.85</v>
      </c>
      <c r="G125" s="27">
        <f>SUM(E126:F126)</f>
        <v>513</v>
      </c>
    </row>
    <row r="126" spans="1:7" s="29" customFormat="1" ht="12.75">
      <c r="A126" s="30">
        <f>A125</f>
        <v>32</v>
      </c>
      <c r="B126" s="24"/>
      <c r="C126" s="25" t="s">
        <v>232</v>
      </c>
      <c r="D126" s="26"/>
      <c r="E126" s="16">
        <f>IF(ISBLANK(E125),"",TRUNC(58.015*(14.5-E125)^1.31))</f>
        <v>399</v>
      </c>
      <c r="F126" s="16">
        <f>IF(ISBLANK(F125),"",INT(4.99087*(42.5-(F125-1))^1.81))</f>
        <v>114</v>
      </c>
      <c r="G126" s="28">
        <f>G125</f>
        <v>513</v>
      </c>
    </row>
    <row r="127" spans="1:7" s="29" customFormat="1" ht="12.75">
      <c r="A127" s="27">
        <f>A126+1</f>
        <v>33</v>
      </c>
      <c r="B127" s="21" t="s">
        <v>300</v>
      </c>
      <c r="C127" s="22" t="s">
        <v>301</v>
      </c>
      <c r="D127" s="23">
        <v>39185</v>
      </c>
      <c r="E127" s="15">
        <v>10.64</v>
      </c>
      <c r="F127" s="15">
        <v>36.67</v>
      </c>
      <c r="G127" s="27">
        <f>SUM(E128:F128)</f>
        <v>501</v>
      </c>
    </row>
    <row r="128" spans="1:7" s="29" customFormat="1" ht="12.75">
      <c r="A128" s="30">
        <f>A127</f>
        <v>33</v>
      </c>
      <c r="B128" s="24"/>
      <c r="C128" s="25" t="s">
        <v>38</v>
      </c>
      <c r="D128" s="26"/>
      <c r="E128" s="16">
        <f>IF(ISBLANK(E127),"",TRUNC(58.015*(14.5-E127)^1.31))</f>
        <v>340</v>
      </c>
      <c r="F128" s="16">
        <f>IF(ISBLANK(F127),"",INT(4.99087*(42.5-(F127-1))^1.81))</f>
        <v>161</v>
      </c>
      <c r="G128" s="28">
        <f>G127</f>
        <v>501</v>
      </c>
    </row>
    <row r="129" spans="1:7" s="29" customFormat="1" ht="12.75">
      <c r="A129" s="27">
        <f>A128+1</f>
        <v>34</v>
      </c>
      <c r="B129" s="21" t="s">
        <v>302</v>
      </c>
      <c r="C129" s="22" t="s">
        <v>303</v>
      </c>
      <c r="D129" s="23">
        <v>39148</v>
      </c>
      <c r="E129" s="15">
        <v>10.42</v>
      </c>
      <c r="F129" s="15">
        <v>37.69</v>
      </c>
      <c r="G129" s="27">
        <f>SUM(E130:F130)</f>
        <v>486</v>
      </c>
    </row>
    <row r="130" spans="1:7" s="29" customFormat="1" ht="12.75">
      <c r="A130" s="30">
        <f>A129</f>
        <v>34</v>
      </c>
      <c r="B130" s="24"/>
      <c r="C130" s="25" t="s">
        <v>38</v>
      </c>
      <c r="D130" s="26"/>
      <c r="E130" s="16">
        <f>IF(ISBLANK(E129),"",TRUNC(58.015*(14.5-E129)^1.31))</f>
        <v>366</v>
      </c>
      <c r="F130" s="16">
        <f>IF(ISBLANK(F129),"",INT(4.99087*(42.5-(F129-1))^1.81))</f>
        <v>120</v>
      </c>
      <c r="G130" s="28">
        <f>G129</f>
        <v>486</v>
      </c>
    </row>
    <row r="131" spans="1:7" s="29" customFormat="1" ht="12.75">
      <c r="A131" s="27">
        <f>A130+1</f>
        <v>35</v>
      </c>
      <c r="B131" s="21" t="s">
        <v>304</v>
      </c>
      <c r="C131" s="22" t="s">
        <v>305</v>
      </c>
      <c r="D131" s="23">
        <v>38783</v>
      </c>
      <c r="E131" s="15">
        <v>10.72</v>
      </c>
      <c r="F131" s="15">
        <v>37.33</v>
      </c>
      <c r="G131" s="27">
        <f>SUM(E132:F132)</f>
        <v>465</v>
      </c>
    </row>
    <row r="132" spans="1:7" s="29" customFormat="1" ht="12.75">
      <c r="A132" s="30">
        <f>A131</f>
        <v>35</v>
      </c>
      <c r="B132" s="24"/>
      <c r="C132" s="25" t="s">
        <v>38</v>
      </c>
      <c r="D132" s="26"/>
      <c r="E132" s="16">
        <f>IF(ISBLANK(E131),"",TRUNC(58.015*(14.5-E131)^1.31))</f>
        <v>331</v>
      </c>
      <c r="F132" s="16">
        <f>IF(ISBLANK(F131),"",INT(4.99087*(42.5-(F131-1))^1.81))</f>
        <v>134</v>
      </c>
      <c r="G132" s="28">
        <f>G131</f>
        <v>465</v>
      </c>
    </row>
    <row r="133" spans="1:7" s="29" customFormat="1" ht="12.75">
      <c r="A133" s="27">
        <f>A132+1</f>
        <v>36</v>
      </c>
      <c r="B133" s="21" t="s">
        <v>306</v>
      </c>
      <c r="C133" s="22" t="s">
        <v>297</v>
      </c>
      <c r="D133" s="23">
        <v>39394</v>
      </c>
      <c r="E133" s="15">
        <v>10.73</v>
      </c>
      <c r="F133" s="15">
        <v>37.68</v>
      </c>
      <c r="G133" s="27">
        <f>SUM(E134:F134)</f>
        <v>450</v>
      </c>
    </row>
    <row r="134" spans="1:7" s="29" customFormat="1" ht="12.75">
      <c r="A134" s="30">
        <f>A133</f>
        <v>36</v>
      </c>
      <c r="B134" s="24"/>
      <c r="C134" s="25" t="s">
        <v>205</v>
      </c>
      <c r="D134" s="26"/>
      <c r="E134" s="16">
        <f>IF(ISBLANK(E133),"",TRUNC(58.015*(14.5-E133)^1.31))</f>
        <v>330</v>
      </c>
      <c r="F134" s="16">
        <f>IF(ISBLANK(F133),"",INT(4.99087*(42.5-(F133-1))^1.81))</f>
        <v>120</v>
      </c>
      <c r="G134" s="28">
        <f>G133</f>
        <v>450</v>
      </c>
    </row>
    <row r="135" spans="1:7" s="29" customFormat="1" ht="12.75">
      <c r="A135" s="27">
        <f>A134+1</f>
        <v>37</v>
      </c>
      <c r="B135" s="21" t="s">
        <v>307</v>
      </c>
      <c r="C135" s="22" t="s">
        <v>264</v>
      </c>
      <c r="D135" s="23">
        <v>38771</v>
      </c>
      <c r="E135" s="15">
        <v>11.05</v>
      </c>
      <c r="F135" s="15">
        <v>39.87</v>
      </c>
      <c r="G135" s="27">
        <f>SUM(E136:F136)</f>
        <v>344</v>
      </c>
    </row>
    <row r="136" spans="1:7" s="29" customFormat="1" ht="12.75">
      <c r="A136" s="30">
        <f>A135</f>
        <v>37</v>
      </c>
      <c r="B136" s="24"/>
      <c r="C136" s="25" t="s">
        <v>205</v>
      </c>
      <c r="D136" s="26"/>
      <c r="E136" s="16">
        <f>IF(ISBLANK(E135),"",TRUNC(58.015*(14.5-E135)^1.31))</f>
        <v>293</v>
      </c>
      <c r="F136" s="16">
        <f>IF(ISBLANK(F135),"",INT(4.99087*(42.5-(F135-1))^1.81))</f>
        <v>51</v>
      </c>
      <c r="G136" s="28">
        <f>G135</f>
        <v>344</v>
      </c>
    </row>
    <row r="137" spans="1:7" s="29" customFormat="1" ht="12.75">
      <c r="A137" s="27">
        <f>A136+1</f>
        <v>38</v>
      </c>
      <c r="B137" s="21" t="s">
        <v>308</v>
      </c>
      <c r="C137" s="22" t="s">
        <v>309</v>
      </c>
      <c r="D137" s="23">
        <v>39041</v>
      </c>
      <c r="E137" s="15">
        <v>10.78</v>
      </c>
      <c r="F137" s="15">
        <v>41.31</v>
      </c>
      <c r="G137" s="27">
        <f>SUM(E138:F138)</f>
        <v>344</v>
      </c>
    </row>
    <row r="138" spans="1:7" s="29" customFormat="1" ht="12.75">
      <c r="A138" s="30">
        <f>A137</f>
        <v>38</v>
      </c>
      <c r="B138" s="24"/>
      <c r="C138" s="25" t="s">
        <v>38</v>
      </c>
      <c r="D138" s="26"/>
      <c r="E138" s="16">
        <f>IF(ISBLANK(E137),"",TRUNC(58.015*(14.5-E137)^1.31))</f>
        <v>324</v>
      </c>
      <c r="F138" s="16">
        <f>IF(ISBLANK(F137),"",INT(4.99087*(42.5-(F137-1))^1.81))</f>
        <v>20</v>
      </c>
      <c r="G138" s="28">
        <f>G137</f>
        <v>344</v>
      </c>
    </row>
    <row r="139" spans="1:7" s="29" customFormat="1" ht="12.75">
      <c r="A139" s="27">
        <f>A138+1</f>
        <v>39</v>
      </c>
      <c r="B139" s="21" t="s">
        <v>310</v>
      </c>
      <c r="C139" s="22" t="s">
        <v>311</v>
      </c>
      <c r="D139" s="23">
        <v>39436</v>
      </c>
      <c r="E139" s="15">
        <v>11.11</v>
      </c>
      <c r="F139" s="15">
        <v>39.91</v>
      </c>
      <c r="G139" s="27">
        <f>SUM(E140:F140)</f>
        <v>337</v>
      </c>
    </row>
    <row r="140" spans="1:7" s="29" customFormat="1" ht="12.75">
      <c r="A140" s="30">
        <f>A139</f>
        <v>39</v>
      </c>
      <c r="B140" s="24"/>
      <c r="C140" s="25" t="s">
        <v>312</v>
      </c>
      <c r="D140" s="26"/>
      <c r="E140" s="16">
        <f>IF(ISBLANK(E139),"",TRUNC(58.015*(14.5-E139)^1.31))</f>
        <v>287</v>
      </c>
      <c r="F140" s="16">
        <f>IF(ISBLANK(F139),"",INT(4.99087*(42.5-(F139-1))^1.81))</f>
        <v>50</v>
      </c>
      <c r="G140" s="28">
        <f>G139</f>
        <v>337</v>
      </c>
    </row>
    <row r="141" spans="1:7" s="29" customFormat="1" ht="12.75">
      <c r="A141" s="27">
        <f>A140+1</f>
        <v>40</v>
      </c>
      <c r="B141" s="21" t="s">
        <v>28</v>
      </c>
      <c r="C141" s="22" t="s">
        <v>313</v>
      </c>
      <c r="D141" s="23">
        <v>38952</v>
      </c>
      <c r="E141" s="15">
        <v>11.6</v>
      </c>
      <c r="F141" s="15">
        <v>42.84</v>
      </c>
      <c r="G141" s="27">
        <f>SUM(E142:F142)</f>
        <v>236</v>
      </c>
    </row>
    <row r="142" spans="1:7" s="29" customFormat="1" ht="12.75">
      <c r="A142" s="30">
        <f>A141</f>
        <v>40</v>
      </c>
      <c r="B142" s="24"/>
      <c r="C142" s="25" t="s">
        <v>232</v>
      </c>
      <c r="D142" s="26"/>
      <c r="E142" s="16">
        <f>IF(ISBLANK(E141),"",TRUNC(58.015*(14.5-E141)^1.31))</f>
        <v>234</v>
      </c>
      <c r="F142" s="16">
        <f>IF(ISBLANK(F141),"",INT(4.99087*(42.5-(F141-1))^1.81))</f>
        <v>2</v>
      </c>
      <c r="G142" s="28">
        <f>G141</f>
        <v>236</v>
      </c>
    </row>
    <row r="143" spans="1:7" s="29" customFormat="1" ht="12.75">
      <c r="A143" s="27"/>
      <c r="B143" s="21" t="s">
        <v>314</v>
      </c>
      <c r="C143" s="22" t="s">
        <v>315</v>
      </c>
      <c r="D143" s="23">
        <v>38558</v>
      </c>
      <c r="E143" s="15">
        <v>10.02</v>
      </c>
      <c r="F143" s="15" t="s">
        <v>26</v>
      </c>
      <c r="G143" s="27"/>
    </row>
    <row r="144" spans="1:7" s="29" customFormat="1" ht="12.75">
      <c r="A144" s="30"/>
      <c r="B144" s="24"/>
      <c r="C144" s="25" t="s">
        <v>18</v>
      </c>
      <c r="D144" s="26"/>
      <c r="E144" s="16">
        <f>IF(ISBLANK(E143),"",TRUNC(58.015*(14.5-E143)^1.31))</f>
        <v>413</v>
      </c>
      <c r="F144" s="16"/>
      <c r="G144" s="28"/>
    </row>
    <row r="145" spans="1:7" s="29" customFormat="1" ht="12.75">
      <c r="A145" s="27"/>
      <c r="B145" s="21" t="s">
        <v>25</v>
      </c>
      <c r="C145" s="22" t="s">
        <v>316</v>
      </c>
      <c r="D145" s="23">
        <v>38441</v>
      </c>
      <c r="E145" s="15">
        <v>10.31</v>
      </c>
      <c r="F145" s="15" t="s">
        <v>26</v>
      </c>
      <c r="G145" s="27"/>
    </row>
    <row r="146" spans="1:7" s="29" customFormat="1" ht="12.75">
      <c r="A146" s="30"/>
      <c r="B146" s="24"/>
      <c r="C146" s="25" t="s">
        <v>61</v>
      </c>
      <c r="D146" s="26"/>
      <c r="E146" s="16">
        <f>IF(ISBLANK(E145),"",TRUNC(58.015*(14.5-E145)^1.31))</f>
        <v>379</v>
      </c>
      <c r="F146" s="16"/>
      <c r="G146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9.421875" style="0" customWidth="1"/>
    <col min="3" max="3" width="14.140625" style="0" customWidth="1"/>
    <col min="4" max="4" width="11.00390625" style="0" customWidth="1"/>
  </cols>
  <sheetData>
    <row r="1" spans="1:21" ht="17.25">
      <c r="A1" s="1" t="s">
        <v>29</v>
      </c>
      <c r="B1" s="1" t="s">
        <v>52</v>
      </c>
      <c r="C1" s="2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12.75">
      <c r="A2" s="52">
        <v>43439</v>
      </c>
    </row>
    <row r="3" spans="1:4" s="29" customFormat="1" ht="12.75">
      <c r="A3" s="34"/>
      <c r="D3" s="17">
        <v>1.1574074074074073E-05</v>
      </c>
    </row>
    <row r="4" spans="1:5" s="29" customFormat="1" ht="12.75">
      <c r="A4" s="35"/>
      <c r="B4" s="36" t="s">
        <v>23</v>
      </c>
      <c r="E4" s="36" t="s">
        <v>81</v>
      </c>
    </row>
    <row r="5" s="29" customFormat="1" ht="12.75"/>
    <row r="6" spans="1:8" s="29" customFormat="1" ht="12.75">
      <c r="A6" s="37" t="s">
        <v>0</v>
      </c>
      <c r="B6" s="38" t="s">
        <v>1</v>
      </c>
      <c r="C6" s="39" t="s">
        <v>2</v>
      </c>
      <c r="D6" s="37" t="s">
        <v>6</v>
      </c>
      <c r="E6" s="37" t="s">
        <v>5</v>
      </c>
      <c r="F6" s="37" t="s">
        <v>14</v>
      </c>
      <c r="G6" s="37" t="s">
        <v>3</v>
      </c>
      <c r="H6" s="40"/>
    </row>
    <row r="7" spans="1:8" s="29" customFormat="1" ht="12.75">
      <c r="A7" s="30">
        <v>0</v>
      </c>
      <c r="B7" s="41"/>
      <c r="C7" s="42" t="s">
        <v>4</v>
      </c>
      <c r="D7" s="43" t="s">
        <v>7</v>
      </c>
      <c r="E7" s="44"/>
      <c r="F7" s="44"/>
      <c r="G7" s="43"/>
      <c r="H7" s="40"/>
    </row>
    <row r="8" spans="1:7" s="29" customFormat="1" ht="13.5" customHeight="1">
      <c r="A8" s="27">
        <f>A7+1</f>
        <v>1</v>
      </c>
      <c r="B8" s="21" t="s">
        <v>120</v>
      </c>
      <c r="C8" s="22" t="s">
        <v>121</v>
      </c>
      <c r="D8" s="23">
        <v>38093</v>
      </c>
      <c r="E8" s="15">
        <v>9.17</v>
      </c>
      <c r="F8" s="15">
        <v>14.43</v>
      </c>
      <c r="G8" s="27">
        <f>SUM(E9:F9)</f>
        <v>1356</v>
      </c>
    </row>
    <row r="9" spans="1:7" s="29" customFormat="1" ht="12.75">
      <c r="A9" s="30">
        <f>A8</f>
        <v>1</v>
      </c>
      <c r="B9" s="24"/>
      <c r="C9" s="25" t="s">
        <v>21</v>
      </c>
      <c r="D9" s="26"/>
      <c r="E9" s="16">
        <f>IF(ISBLANK(E8),"",TRUNC(58.015*(14.5-E8)^1.31))</f>
        <v>519</v>
      </c>
      <c r="F9" s="16">
        <f>IF(ISBLANK(F8),"",TRUNC(0.04384*(F8+675)^2)-20000)</f>
        <v>837</v>
      </c>
      <c r="G9" s="28">
        <f>G8</f>
        <v>1356</v>
      </c>
    </row>
    <row r="10" spans="1:7" s="29" customFormat="1" ht="13.5" customHeight="1">
      <c r="A10" s="27">
        <f>A9+1</f>
        <v>2</v>
      </c>
      <c r="B10" s="21" t="s">
        <v>118</v>
      </c>
      <c r="C10" s="22" t="s">
        <v>119</v>
      </c>
      <c r="D10" s="23">
        <v>38194</v>
      </c>
      <c r="E10" s="15">
        <v>9.02</v>
      </c>
      <c r="F10" s="15">
        <v>13.07</v>
      </c>
      <c r="G10" s="27">
        <f>SUM(E11:F11)</f>
        <v>1293</v>
      </c>
    </row>
    <row r="11" spans="1:7" s="29" customFormat="1" ht="12.75">
      <c r="A11" s="30">
        <f>A10</f>
        <v>2</v>
      </c>
      <c r="B11" s="24"/>
      <c r="C11" s="25" t="s">
        <v>21</v>
      </c>
      <c r="D11" s="26"/>
      <c r="E11" s="16">
        <f>IF(ISBLANK(E10),"",TRUNC(58.015*(14.5-E10)^1.31))</f>
        <v>538</v>
      </c>
      <c r="F11" s="16">
        <f>IF(ISBLANK(F10),"",TRUNC(0.04384*(F10+675)^2)-20000)</f>
        <v>755</v>
      </c>
      <c r="G11" s="28">
        <f>G10</f>
        <v>1293</v>
      </c>
    </row>
    <row r="12" spans="1:7" s="29" customFormat="1" ht="13.5" customHeight="1">
      <c r="A12" s="27">
        <f>A11+1</f>
        <v>3</v>
      </c>
      <c r="B12" s="21" t="s">
        <v>132</v>
      </c>
      <c r="C12" s="22" t="s">
        <v>133</v>
      </c>
      <c r="D12" s="23">
        <v>38313</v>
      </c>
      <c r="E12" s="15">
        <v>9.99</v>
      </c>
      <c r="F12" s="15">
        <v>8.98</v>
      </c>
      <c r="G12" s="27">
        <f>SUM(E13:F13)</f>
        <v>926</v>
      </c>
    </row>
    <row r="13" spans="1:7" s="29" customFormat="1" ht="12.75">
      <c r="A13" s="30">
        <f>A12</f>
        <v>3</v>
      </c>
      <c r="B13" s="24"/>
      <c r="C13" s="25" t="s">
        <v>36</v>
      </c>
      <c r="D13" s="26"/>
      <c r="E13" s="16">
        <f>IF(ISBLANK(E12),"",TRUNC(58.015*(14.5-E12)^1.31))</f>
        <v>417</v>
      </c>
      <c r="F13" s="16">
        <f>IF(ISBLANK(F12),"",TRUNC(0.04384*(F12+675)^2)-20000)</f>
        <v>509</v>
      </c>
      <c r="G13" s="28">
        <f>G12</f>
        <v>926</v>
      </c>
    </row>
    <row r="15" spans="1:4" s="29" customFormat="1" ht="12.75">
      <c r="A15" s="34"/>
      <c r="D15" s="17">
        <v>1.1574074074074073E-05</v>
      </c>
    </row>
    <row r="16" spans="1:5" s="29" customFormat="1" ht="12.75">
      <c r="A16" s="35"/>
      <c r="B16" s="36" t="s">
        <v>23</v>
      </c>
      <c r="E16" s="36" t="s">
        <v>131</v>
      </c>
    </row>
    <row r="17" s="29" customFormat="1" ht="12.75"/>
    <row r="18" spans="1:8" s="29" customFormat="1" ht="12.75">
      <c r="A18" s="37" t="s">
        <v>0</v>
      </c>
      <c r="B18" s="38" t="s">
        <v>1</v>
      </c>
      <c r="C18" s="39" t="s">
        <v>2</v>
      </c>
      <c r="D18" s="37" t="s">
        <v>6</v>
      </c>
      <c r="E18" s="37" t="s">
        <v>5</v>
      </c>
      <c r="F18" s="37" t="s">
        <v>14</v>
      </c>
      <c r="G18" s="37" t="s">
        <v>3</v>
      </c>
      <c r="H18" s="40"/>
    </row>
    <row r="19" spans="1:8" s="29" customFormat="1" ht="12.75">
      <c r="A19" s="30">
        <v>0</v>
      </c>
      <c r="B19" s="41"/>
      <c r="C19" s="42" t="s">
        <v>4</v>
      </c>
      <c r="D19" s="43" t="s">
        <v>7</v>
      </c>
      <c r="E19" s="44"/>
      <c r="F19" s="44"/>
      <c r="G19" s="43"/>
      <c r="H19" s="40"/>
    </row>
    <row r="20" spans="1:7" s="29" customFormat="1" ht="13.5" customHeight="1">
      <c r="A20" s="27">
        <f>A19+1</f>
        <v>1</v>
      </c>
      <c r="B20" s="21" t="s">
        <v>134</v>
      </c>
      <c r="C20" s="22" t="s">
        <v>135</v>
      </c>
      <c r="D20" s="23">
        <v>38663</v>
      </c>
      <c r="E20" s="15">
        <v>10.44</v>
      </c>
      <c r="F20" s="15">
        <v>5.66</v>
      </c>
      <c r="G20" s="27">
        <f>SUM(E21:F21)</f>
        <v>673</v>
      </c>
    </row>
    <row r="21" spans="1:7" s="29" customFormat="1" ht="12.75">
      <c r="A21" s="30">
        <f>A20</f>
        <v>1</v>
      </c>
      <c r="B21" s="24"/>
      <c r="C21" s="25" t="s">
        <v>136</v>
      </c>
      <c r="D21" s="26"/>
      <c r="E21" s="16">
        <f>IF(ISBLANK(E20),"",TRUNC(58.015*(14.5-E20)^1.31))</f>
        <v>363</v>
      </c>
      <c r="F21" s="16">
        <f>IF(ISBLANK(F20),"",TRUNC(0.04384*(F20+675)^2)-20000)</f>
        <v>310</v>
      </c>
      <c r="G21" s="28">
        <f>G20</f>
        <v>673</v>
      </c>
    </row>
    <row r="23" s="20" customFormat="1" ht="12.75"/>
    <row r="24" spans="1:4" s="20" customFormat="1" ht="13.5">
      <c r="A24" s="53" t="s">
        <v>317</v>
      </c>
      <c r="B24" s="54"/>
      <c r="C24" s="53"/>
      <c r="D24" s="53" t="s">
        <v>318</v>
      </c>
    </row>
    <row r="25" s="20" customFormat="1" ht="12.75"/>
    <row r="26" s="20" customFormat="1" ht="12.75"/>
    <row r="27" s="20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9.8515625" style="0" customWidth="1"/>
    <col min="3" max="3" width="11.8515625" style="0" customWidth="1"/>
    <col min="4" max="4" width="11.140625" style="0" customWidth="1"/>
  </cols>
  <sheetData>
    <row r="1" spans="1:21" ht="18" customHeight="1">
      <c r="A1" s="1"/>
      <c r="B1" s="1" t="s">
        <v>52</v>
      </c>
      <c r="C1" s="2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12.75">
      <c r="A2" s="52">
        <v>43439</v>
      </c>
    </row>
    <row r="3" spans="1:5" ht="12.75">
      <c r="A3" s="4"/>
      <c r="B3" s="6" t="s">
        <v>9</v>
      </c>
      <c r="E3" s="6" t="s">
        <v>81</v>
      </c>
    </row>
    <row r="5" spans="1:8" ht="12.75">
      <c r="A5" s="9" t="s">
        <v>0</v>
      </c>
      <c r="B5" s="10" t="s">
        <v>1</v>
      </c>
      <c r="C5" s="11" t="s">
        <v>2</v>
      </c>
      <c r="D5" s="9" t="s">
        <v>6</v>
      </c>
      <c r="E5" s="9" t="s">
        <v>5</v>
      </c>
      <c r="F5" s="9" t="s">
        <v>8</v>
      </c>
      <c r="G5" s="9" t="s">
        <v>3</v>
      </c>
      <c r="H5" s="8"/>
    </row>
    <row r="6" spans="1:8" ht="15" customHeight="1">
      <c r="A6" s="5">
        <v>0</v>
      </c>
      <c r="B6" s="12"/>
      <c r="C6" s="13" t="s">
        <v>4</v>
      </c>
      <c r="D6" s="14" t="s">
        <v>7</v>
      </c>
      <c r="E6" s="7"/>
      <c r="F6" s="7"/>
      <c r="G6" s="14"/>
      <c r="H6" s="8"/>
    </row>
    <row r="7" spans="1:7" s="29" customFormat="1" ht="12" customHeight="1">
      <c r="A7" s="27">
        <f>A6+1</f>
        <v>1</v>
      </c>
      <c r="B7" s="21" t="s">
        <v>50</v>
      </c>
      <c r="C7" s="22" t="s">
        <v>84</v>
      </c>
      <c r="D7" s="23">
        <v>38082</v>
      </c>
      <c r="E7" s="15">
        <v>8.18</v>
      </c>
      <c r="F7" s="15">
        <v>25.95</v>
      </c>
      <c r="G7" s="27">
        <f>SUM(E8:F8)</f>
        <v>1540</v>
      </c>
    </row>
    <row r="8" spans="1:7" s="29" customFormat="1" ht="12.75">
      <c r="A8" s="30">
        <f>A7</f>
        <v>1</v>
      </c>
      <c r="B8" s="24"/>
      <c r="C8" s="25" t="s">
        <v>18</v>
      </c>
      <c r="D8" s="26"/>
      <c r="E8" s="16">
        <f>IF(ISBLANK(E7),"",TRUNC(58.015*(14.5-E7)^1.31))</f>
        <v>649</v>
      </c>
      <c r="F8" s="16">
        <f>IF(ISBLANK(F7),"",INT(4.99087*(42.5-(F7-1))^1.81))</f>
        <v>891</v>
      </c>
      <c r="G8" s="28">
        <f>G7</f>
        <v>1540</v>
      </c>
    </row>
    <row r="9" spans="1:7" s="29" customFormat="1" ht="12" customHeight="1">
      <c r="A9" s="27">
        <f>A8+1</f>
        <v>2</v>
      </c>
      <c r="B9" s="21" t="s">
        <v>206</v>
      </c>
      <c r="C9" s="22" t="s">
        <v>207</v>
      </c>
      <c r="D9" s="23">
        <v>38051</v>
      </c>
      <c r="E9" s="15">
        <v>8.19</v>
      </c>
      <c r="F9" s="15">
        <v>27.18</v>
      </c>
      <c r="G9" s="27">
        <f>SUM(E10:F10)</f>
        <v>1429</v>
      </c>
    </row>
    <row r="10" spans="1:7" s="29" customFormat="1" ht="12.75">
      <c r="A10" s="30">
        <f>A9</f>
        <v>2</v>
      </c>
      <c r="B10" s="24"/>
      <c r="C10" s="25" t="s">
        <v>57</v>
      </c>
      <c r="D10" s="26"/>
      <c r="E10" s="16">
        <f>IF(ISBLANK(E9),"",TRUNC(58.015*(14.5-E9)^1.31))</f>
        <v>648</v>
      </c>
      <c r="F10" s="16">
        <f>IF(ISBLANK(F9),"",INT(4.99087*(42.5-(F9-1))^1.81))</f>
        <v>781</v>
      </c>
      <c r="G10" s="28">
        <f>G9</f>
        <v>1429</v>
      </c>
    </row>
    <row r="11" spans="1:7" s="29" customFormat="1" ht="12" customHeight="1">
      <c r="A11" s="27">
        <f>A10+1</f>
        <v>3</v>
      </c>
      <c r="B11" s="21" t="s">
        <v>34</v>
      </c>
      <c r="C11" s="22" t="s">
        <v>208</v>
      </c>
      <c r="D11" s="23">
        <v>38055</v>
      </c>
      <c r="E11" s="15">
        <v>8.06</v>
      </c>
      <c r="F11" s="15">
        <v>27.73</v>
      </c>
      <c r="G11" s="27">
        <f>SUM(E12:F12)</f>
        <v>1399</v>
      </c>
    </row>
    <row r="12" spans="1:7" s="29" customFormat="1" ht="12.75">
      <c r="A12" s="30">
        <f>A11</f>
        <v>3</v>
      </c>
      <c r="B12" s="24"/>
      <c r="C12" s="25" t="s">
        <v>36</v>
      </c>
      <c r="D12" s="26"/>
      <c r="E12" s="16">
        <f>IF(ISBLANK(E11),"",TRUNC(58.015*(14.5-E11)^1.31))</f>
        <v>665</v>
      </c>
      <c r="F12" s="16">
        <f>IF(ISBLANK(F11),"",INT(4.99087*(42.5-(F11-1))^1.81))</f>
        <v>734</v>
      </c>
      <c r="G12" s="28">
        <f>G11</f>
        <v>1399</v>
      </c>
    </row>
    <row r="13" spans="1:7" s="29" customFormat="1" ht="12" customHeight="1">
      <c r="A13" s="27">
        <f>A12+1</f>
        <v>4</v>
      </c>
      <c r="B13" s="21" t="s">
        <v>209</v>
      </c>
      <c r="C13" s="22" t="s">
        <v>210</v>
      </c>
      <c r="D13" s="23">
        <v>38160</v>
      </c>
      <c r="E13" s="15">
        <v>8.49</v>
      </c>
      <c r="F13" s="15">
        <v>27.42</v>
      </c>
      <c r="G13" s="27">
        <f>SUM(E14:F14)</f>
        <v>1368</v>
      </c>
    </row>
    <row r="14" spans="1:7" s="29" customFormat="1" ht="12.75">
      <c r="A14" s="30">
        <f>A13</f>
        <v>4</v>
      </c>
      <c r="B14" s="24"/>
      <c r="C14" s="25" t="s">
        <v>174</v>
      </c>
      <c r="D14" s="26"/>
      <c r="E14" s="16">
        <f>IF(ISBLANK(E13),"",TRUNC(58.015*(14.5-E13)^1.31))</f>
        <v>607</v>
      </c>
      <c r="F14" s="16">
        <f>IF(ISBLANK(F13),"",INT(4.99087*(42.5-(F13-1))^1.81))</f>
        <v>761</v>
      </c>
      <c r="G14" s="28">
        <f>G13</f>
        <v>1368</v>
      </c>
    </row>
    <row r="15" spans="1:7" s="29" customFormat="1" ht="12" customHeight="1">
      <c r="A15" s="27">
        <f>A14+1</f>
        <v>5</v>
      </c>
      <c r="B15" s="21" t="s">
        <v>211</v>
      </c>
      <c r="C15" s="22" t="s">
        <v>212</v>
      </c>
      <c r="D15" s="23">
        <v>38109</v>
      </c>
      <c r="E15" s="15">
        <v>8.39</v>
      </c>
      <c r="F15" s="15">
        <v>28.29</v>
      </c>
      <c r="G15" s="27">
        <f>SUM(E16:F16)</f>
        <v>1309</v>
      </c>
    </row>
    <row r="16" spans="1:7" s="29" customFormat="1" ht="12.75">
      <c r="A16" s="30">
        <f>A15</f>
        <v>5</v>
      </c>
      <c r="B16" s="24"/>
      <c r="C16" s="25" t="s">
        <v>145</v>
      </c>
      <c r="D16" s="26"/>
      <c r="E16" s="16">
        <f>IF(ISBLANK(E15),"",TRUNC(58.015*(14.5-E15)^1.31))</f>
        <v>621</v>
      </c>
      <c r="F16" s="16">
        <f>IF(ISBLANK(F15),"",INT(4.99087*(42.5-(F15-1))^1.81))</f>
        <v>688</v>
      </c>
      <c r="G16" s="28">
        <f>G15</f>
        <v>1309</v>
      </c>
    </row>
    <row r="17" spans="1:7" s="29" customFormat="1" ht="12" customHeight="1">
      <c r="A17" s="27">
        <f>A16+1</f>
        <v>6</v>
      </c>
      <c r="B17" s="21" t="s">
        <v>213</v>
      </c>
      <c r="C17" s="22" t="s">
        <v>214</v>
      </c>
      <c r="D17" s="23">
        <v>38225</v>
      </c>
      <c r="E17" s="15">
        <v>9.07</v>
      </c>
      <c r="F17" s="15">
        <v>30.75</v>
      </c>
      <c r="G17" s="27">
        <f>SUM(E18:F18)</f>
        <v>1032</v>
      </c>
    </row>
    <row r="18" spans="1:7" s="29" customFormat="1" ht="12.75">
      <c r="A18" s="30">
        <f>A17</f>
        <v>6</v>
      </c>
      <c r="B18" s="24"/>
      <c r="C18" s="25" t="s">
        <v>215</v>
      </c>
      <c r="D18" s="26"/>
      <c r="E18" s="16">
        <f>IF(ISBLANK(E17),"",TRUNC(58.015*(14.5-E17)^1.31))</f>
        <v>532</v>
      </c>
      <c r="F18" s="16">
        <f>IF(ISBLANK(F17),"",INT(4.99087*(42.5-(F17-1))^1.81))</f>
        <v>500</v>
      </c>
      <c r="G18" s="28">
        <f>G17</f>
        <v>1032</v>
      </c>
    </row>
    <row r="19" spans="1:7" s="29" customFormat="1" ht="12" customHeight="1">
      <c r="A19" s="27">
        <f>A18+1</f>
        <v>7</v>
      </c>
      <c r="B19" s="21" t="s">
        <v>216</v>
      </c>
      <c r="C19" s="22" t="s">
        <v>217</v>
      </c>
      <c r="D19" s="23">
        <v>38047</v>
      </c>
      <c r="E19" s="15">
        <v>9.03</v>
      </c>
      <c r="F19" s="15">
        <v>31.47</v>
      </c>
      <c r="G19" s="27">
        <f>SUM(E20:F20)</f>
        <v>987</v>
      </c>
    </row>
    <row r="20" spans="1:7" s="29" customFormat="1" ht="12.75">
      <c r="A20" s="30">
        <f>A19</f>
        <v>7</v>
      </c>
      <c r="B20" s="24"/>
      <c r="C20" s="25" t="s">
        <v>36</v>
      </c>
      <c r="D20" s="26"/>
      <c r="E20" s="16">
        <f>IF(ISBLANK(E19),"",TRUNC(58.015*(14.5-E19)^1.31))</f>
        <v>537</v>
      </c>
      <c r="F20" s="16">
        <f>IF(ISBLANK(F19),"",INT(4.99087*(42.5-(F19-1))^1.81))</f>
        <v>450</v>
      </c>
      <c r="G20" s="28">
        <f>G19</f>
        <v>987</v>
      </c>
    </row>
    <row r="21" spans="1:7" s="29" customFormat="1" ht="12" customHeight="1">
      <c r="A21" s="27">
        <f>A20+1</f>
        <v>8</v>
      </c>
      <c r="B21" s="21" t="s">
        <v>218</v>
      </c>
      <c r="C21" s="22" t="s">
        <v>219</v>
      </c>
      <c r="D21" s="23">
        <v>38340</v>
      </c>
      <c r="E21" s="15">
        <v>9.32</v>
      </c>
      <c r="F21" s="15">
        <v>31.36</v>
      </c>
      <c r="G21" s="27">
        <f>SUM(E22:F22)</f>
        <v>957</v>
      </c>
    </row>
    <row r="22" spans="1:7" s="29" customFormat="1" ht="12.75">
      <c r="A22" s="30">
        <f>A21</f>
        <v>8</v>
      </c>
      <c r="B22" s="24"/>
      <c r="C22" s="25" t="s">
        <v>174</v>
      </c>
      <c r="D22" s="26"/>
      <c r="E22" s="16">
        <f>IF(ISBLANK(E21),"",TRUNC(58.015*(14.5-E21)^1.31))</f>
        <v>500</v>
      </c>
      <c r="F22" s="16">
        <f>IF(ISBLANK(F21),"",INT(4.99087*(42.5-(F21-1))^1.81))</f>
        <v>457</v>
      </c>
      <c r="G22" s="28">
        <f>G21</f>
        <v>957</v>
      </c>
    </row>
    <row r="23" spans="1:7" s="29" customFormat="1" ht="12" customHeight="1">
      <c r="A23" s="27">
        <f>A22+1</f>
        <v>9</v>
      </c>
      <c r="B23" s="21" t="s">
        <v>50</v>
      </c>
      <c r="C23" s="22" t="s">
        <v>220</v>
      </c>
      <c r="D23" s="23">
        <v>38130</v>
      </c>
      <c r="E23" s="15">
        <v>9.6</v>
      </c>
      <c r="F23" s="15">
        <v>32.07</v>
      </c>
      <c r="G23" s="27">
        <f>SUM(E24:F24)</f>
        <v>875</v>
      </c>
    </row>
    <row r="24" spans="1:7" s="29" customFormat="1" ht="12.75">
      <c r="A24" s="30">
        <f>A23</f>
        <v>9</v>
      </c>
      <c r="B24" s="24"/>
      <c r="C24" s="25" t="s">
        <v>144</v>
      </c>
      <c r="D24" s="26"/>
      <c r="E24" s="16">
        <f>IF(ISBLANK(E23),"",TRUNC(58.015*(14.5-E23)^1.31))</f>
        <v>465</v>
      </c>
      <c r="F24" s="16">
        <f>IF(ISBLANK(F23),"",INT(4.99087*(42.5-(F23-1))^1.81))</f>
        <v>410</v>
      </c>
      <c r="G24" s="28">
        <f>G23</f>
        <v>875</v>
      </c>
    </row>
    <row r="58" spans="1:21" ht="18" customHeight="1">
      <c r="A58" s="1"/>
      <c r="B58" s="1" t="s">
        <v>52</v>
      </c>
      <c r="C58" s="2"/>
      <c r="D58" s="3"/>
      <c r="E58" s="3"/>
      <c r="F58" s="3"/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ht="12.75">
      <c r="A59" s="52">
        <v>43439</v>
      </c>
    </row>
    <row r="60" spans="1:5" ht="12.75">
      <c r="A60" s="4"/>
      <c r="B60" s="6" t="s">
        <v>9</v>
      </c>
      <c r="E60" s="6" t="s">
        <v>131</v>
      </c>
    </row>
    <row r="62" spans="1:8" ht="12.75">
      <c r="A62" s="9" t="s">
        <v>0</v>
      </c>
      <c r="B62" s="10" t="s">
        <v>1</v>
      </c>
      <c r="C62" s="11" t="s">
        <v>2</v>
      </c>
      <c r="D62" s="9" t="s">
        <v>6</v>
      </c>
      <c r="E62" s="9" t="s">
        <v>5</v>
      </c>
      <c r="F62" s="9" t="s">
        <v>8</v>
      </c>
      <c r="G62" s="9" t="s">
        <v>3</v>
      </c>
      <c r="H62" s="8"/>
    </row>
    <row r="63" spans="1:8" ht="15" customHeight="1">
      <c r="A63" s="5">
        <v>0</v>
      </c>
      <c r="B63" s="12"/>
      <c r="C63" s="13" t="s">
        <v>4</v>
      </c>
      <c r="D63" s="14" t="s">
        <v>7</v>
      </c>
      <c r="E63" s="7"/>
      <c r="F63" s="7"/>
      <c r="G63" s="14"/>
      <c r="H63" s="8"/>
    </row>
    <row r="64" spans="1:7" s="29" customFormat="1" ht="12.75">
      <c r="A64" s="27">
        <f>A63+1</f>
        <v>1</v>
      </c>
      <c r="B64" s="21" t="s">
        <v>103</v>
      </c>
      <c r="C64" s="22" t="s">
        <v>221</v>
      </c>
      <c r="D64" s="23">
        <v>38454</v>
      </c>
      <c r="E64" s="15">
        <v>8.71</v>
      </c>
      <c r="F64" s="15">
        <v>28.66</v>
      </c>
      <c r="G64" s="27">
        <f>SUM(E65:F65)</f>
        <v>1236</v>
      </c>
    </row>
    <row r="65" spans="1:7" s="29" customFormat="1" ht="12.75">
      <c r="A65" s="30">
        <f>A64</f>
        <v>1</v>
      </c>
      <c r="B65" s="24"/>
      <c r="C65" s="25" t="s">
        <v>57</v>
      </c>
      <c r="D65" s="26"/>
      <c r="E65" s="16">
        <f>IF(ISBLANK(E64),"",TRUNC(58.015*(14.5-E64)^1.31))</f>
        <v>578</v>
      </c>
      <c r="F65" s="16">
        <f>IF(ISBLANK(F64),"",INT(4.99087*(42.5-(F64-1))^1.81))</f>
        <v>658</v>
      </c>
      <c r="G65" s="28">
        <f>G64</f>
        <v>1236</v>
      </c>
    </row>
    <row r="66" spans="1:7" s="29" customFormat="1" ht="12.75">
      <c r="A66" s="27">
        <f>A65+1</f>
        <v>2</v>
      </c>
      <c r="B66" s="21" t="s">
        <v>82</v>
      </c>
      <c r="C66" s="22" t="s">
        <v>222</v>
      </c>
      <c r="D66" s="23">
        <v>38889</v>
      </c>
      <c r="E66" s="15">
        <v>8.69</v>
      </c>
      <c r="F66" s="15">
        <v>28.91</v>
      </c>
      <c r="G66" s="27">
        <f>SUM(E67:F67)</f>
        <v>1219</v>
      </c>
    </row>
    <row r="67" spans="1:7" s="29" customFormat="1" ht="12.75">
      <c r="A67" s="30">
        <f>A66</f>
        <v>2</v>
      </c>
      <c r="B67" s="24"/>
      <c r="C67" s="25" t="s">
        <v>60</v>
      </c>
      <c r="D67" s="26"/>
      <c r="E67" s="16">
        <f>IF(ISBLANK(E66),"",TRUNC(58.015*(14.5-E66)^1.31))</f>
        <v>581</v>
      </c>
      <c r="F67" s="16">
        <f>IF(ISBLANK(F66),"",INT(4.99087*(42.5-(F66-1))^1.81))</f>
        <v>638</v>
      </c>
      <c r="G67" s="28">
        <f>G66</f>
        <v>1219</v>
      </c>
    </row>
    <row r="68" spans="1:7" s="29" customFormat="1" ht="12.75">
      <c r="A68" s="27">
        <f>A67+1</f>
        <v>3</v>
      </c>
      <c r="B68" s="21" t="s">
        <v>42</v>
      </c>
      <c r="C68" s="22" t="s">
        <v>223</v>
      </c>
      <c r="D68" s="23">
        <v>38579</v>
      </c>
      <c r="E68" s="15">
        <v>8.63</v>
      </c>
      <c r="F68" s="15">
        <v>29.43</v>
      </c>
      <c r="G68" s="27">
        <f>SUM(E69:F69)</f>
        <v>1186</v>
      </c>
    </row>
    <row r="69" spans="1:7" s="29" customFormat="1" ht="12.75">
      <c r="A69" s="30">
        <f>A68</f>
        <v>3</v>
      </c>
      <c r="B69" s="24"/>
      <c r="C69" s="25" t="s">
        <v>19</v>
      </c>
      <c r="D69" s="26"/>
      <c r="E69" s="16">
        <f>IF(ISBLANK(E68),"",TRUNC(58.015*(14.5-E68)^1.31))</f>
        <v>589</v>
      </c>
      <c r="F69" s="16">
        <f>IF(ISBLANK(F68),"",INT(4.99087*(42.5-(F68-1))^1.81))</f>
        <v>597</v>
      </c>
      <c r="G69" s="28">
        <f>G68</f>
        <v>1186</v>
      </c>
    </row>
    <row r="70" spans="1:7" s="29" customFormat="1" ht="12.75">
      <c r="A70" s="27">
        <f>A69+1</f>
        <v>4</v>
      </c>
      <c r="B70" s="21" t="s">
        <v>224</v>
      </c>
      <c r="C70" s="22" t="s">
        <v>225</v>
      </c>
      <c r="D70" s="23">
        <v>38788</v>
      </c>
      <c r="E70" s="15">
        <v>8.67</v>
      </c>
      <c r="F70" s="15">
        <v>29.4</v>
      </c>
      <c r="G70" s="27">
        <f>SUM(E71:F71)</f>
        <v>1184</v>
      </c>
    </row>
    <row r="71" spans="1:7" s="29" customFormat="1" ht="12.75">
      <c r="A71" s="30">
        <f>A70</f>
        <v>4</v>
      </c>
      <c r="B71" s="24"/>
      <c r="C71" s="25" t="s">
        <v>17</v>
      </c>
      <c r="D71" s="26"/>
      <c r="E71" s="16">
        <f>IF(ISBLANK(E70),"",TRUNC(58.015*(14.5-E70)^1.31))</f>
        <v>584</v>
      </c>
      <c r="F71" s="16">
        <f>IF(ISBLANK(F70),"",INT(4.99087*(42.5-(F70-1))^1.81))</f>
        <v>600</v>
      </c>
      <c r="G71" s="28">
        <f>G70</f>
        <v>1184</v>
      </c>
    </row>
    <row r="72" spans="1:7" s="29" customFormat="1" ht="12.75">
      <c r="A72" s="27">
        <f>A71+1</f>
        <v>5</v>
      </c>
      <c r="B72" s="21" t="s">
        <v>87</v>
      </c>
      <c r="C72" s="22" t="s">
        <v>88</v>
      </c>
      <c r="D72" s="23">
        <v>38907</v>
      </c>
      <c r="E72" s="15">
        <v>8.61</v>
      </c>
      <c r="F72" s="15">
        <v>29.63</v>
      </c>
      <c r="G72" s="27">
        <f>SUM(E73:F73)</f>
        <v>1174</v>
      </c>
    </row>
    <row r="73" spans="1:7" s="29" customFormat="1" ht="12.75">
      <c r="A73" s="30">
        <f>A72</f>
        <v>5</v>
      </c>
      <c r="B73" s="24"/>
      <c r="C73" s="25" t="s">
        <v>19</v>
      </c>
      <c r="D73" s="26"/>
      <c r="E73" s="16">
        <f>IF(ISBLANK(E72),"",TRUNC(58.015*(14.5-E72)^1.31))</f>
        <v>592</v>
      </c>
      <c r="F73" s="16">
        <f>IF(ISBLANK(F72),"",INT(4.99087*(42.5-(F72-1))^1.81))</f>
        <v>582</v>
      </c>
      <c r="G73" s="28">
        <f>G72</f>
        <v>1174</v>
      </c>
    </row>
    <row r="74" spans="1:7" s="29" customFormat="1" ht="12.75">
      <c r="A74" s="27">
        <f>A73+1</f>
        <v>6</v>
      </c>
      <c r="B74" s="21" t="s">
        <v>198</v>
      </c>
      <c r="C74" s="22" t="s">
        <v>226</v>
      </c>
      <c r="D74" s="23">
        <v>38371</v>
      </c>
      <c r="E74" s="15">
        <v>9.4</v>
      </c>
      <c r="F74" s="15">
        <v>32.09</v>
      </c>
      <c r="G74" s="27">
        <f>SUM(E75:F75)</f>
        <v>899</v>
      </c>
    </row>
    <row r="75" spans="1:7" s="29" customFormat="1" ht="12.75">
      <c r="A75" s="30">
        <f>A74</f>
        <v>6</v>
      </c>
      <c r="B75" s="24"/>
      <c r="C75" s="25" t="s">
        <v>174</v>
      </c>
      <c r="D75" s="26"/>
      <c r="E75" s="16">
        <f>IF(ISBLANK(E74),"",TRUNC(58.015*(14.5-E74)^1.31))</f>
        <v>490</v>
      </c>
      <c r="F75" s="16">
        <f>IF(ISBLANK(F74),"",INT(4.99087*(42.5-(F74-1))^1.81))</f>
        <v>409</v>
      </c>
      <c r="G75" s="28">
        <f>G74</f>
        <v>899</v>
      </c>
    </row>
    <row r="76" spans="1:7" s="29" customFormat="1" ht="12.75">
      <c r="A76" s="27">
        <f>A75+1</f>
        <v>7</v>
      </c>
      <c r="B76" s="21" t="s">
        <v>227</v>
      </c>
      <c r="C76" s="22" t="s">
        <v>228</v>
      </c>
      <c r="D76" s="23">
        <v>38614</v>
      </c>
      <c r="E76" s="15">
        <v>9.51</v>
      </c>
      <c r="F76" s="15">
        <v>32.94</v>
      </c>
      <c r="G76" s="27">
        <f>SUM(E77:F77)</f>
        <v>831</v>
      </c>
    </row>
    <row r="77" spans="1:7" s="29" customFormat="1" ht="12.75">
      <c r="A77" s="30">
        <f>A76</f>
        <v>7</v>
      </c>
      <c r="B77" s="24"/>
      <c r="C77" s="25" t="s">
        <v>60</v>
      </c>
      <c r="D77" s="26"/>
      <c r="E77" s="16">
        <f>IF(ISBLANK(E76),"",TRUNC(58.015*(14.5-E76)^1.31))</f>
        <v>476</v>
      </c>
      <c r="F77" s="16">
        <f>IF(ISBLANK(F76),"",INT(4.99087*(42.5-(F76-1))^1.81))</f>
        <v>355</v>
      </c>
      <c r="G77" s="28">
        <f>G76</f>
        <v>831</v>
      </c>
    </row>
    <row r="78" spans="1:7" s="29" customFormat="1" ht="12.75">
      <c r="A78" s="27">
        <f>A77+1</f>
        <v>8</v>
      </c>
      <c r="B78" s="21" t="s">
        <v>44</v>
      </c>
      <c r="C78" s="22" t="s">
        <v>229</v>
      </c>
      <c r="D78" s="23">
        <v>39168</v>
      </c>
      <c r="E78" s="15">
        <v>9.53</v>
      </c>
      <c r="F78" s="15">
        <v>33.28</v>
      </c>
      <c r="G78" s="27">
        <f>SUM(E79:F79)</f>
        <v>808</v>
      </c>
    </row>
    <row r="79" spans="1:7" s="29" customFormat="1" ht="12.75">
      <c r="A79" s="30">
        <f>A78</f>
        <v>8</v>
      </c>
      <c r="B79" s="24"/>
      <c r="C79" s="25" t="s">
        <v>22</v>
      </c>
      <c r="D79" s="26"/>
      <c r="E79" s="16">
        <f>IF(ISBLANK(E78),"",TRUNC(58.015*(14.5-E78)^1.31))</f>
        <v>473</v>
      </c>
      <c r="F79" s="16">
        <f>IF(ISBLANK(F78),"",INT(4.99087*(42.5-(F78-1))^1.81))</f>
        <v>335</v>
      </c>
      <c r="G79" s="28">
        <f>G78</f>
        <v>808</v>
      </c>
    </row>
    <row r="80" spans="1:7" s="29" customFormat="1" ht="12.75">
      <c r="A80" s="27">
        <f>A79+1</f>
        <v>9</v>
      </c>
      <c r="B80" s="21" t="s">
        <v>230</v>
      </c>
      <c r="C80" s="22" t="s">
        <v>231</v>
      </c>
      <c r="D80" s="23">
        <v>38831</v>
      </c>
      <c r="E80" s="15">
        <v>9.56</v>
      </c>
      <c r="F80" s="15">
        <v>33.51</v>
      </c>
      <c r="G80" s="27">
        <f>SUM(E81:F81)</f>
        <v>791</v>
      </c>
    </row>
    <row r="81" spans="1:7" s="29" customFormat="1" ht="12.75">
      <c r="A81" s="30">
        <f>A80</f>
        <v>9</v>
      </c>
      <c r="B81" s="24"/>
      <c r="C81" s="25" t="s">
        <v>232</v>
      </c>
      <c r="D81" s="26"/>
      <c r="E81" s="16">
        <f>IF(ISBLANK(E80),"",TRUNC(58.015*(14.5-E80)^1.31))</f>
        <v>470</v>
      </c>
      <c r="F81" s="16">
        <f>IF(ISBLANK(F80),"",INT(4.99087*(42.5-(F80-1))^1.81))</f>
        <v>321</v>
      </c>
      <c r="G81" s="28">
        <f>G80</f>
        <v>791</v>
      </c>
    </row>
    <row r="82" spans="1:7" s="29" customFormat="1" ht="12.75">
      <c r="A82" s="27">
        <f>A81+1</f>
        <v>10</v>
      </c>
      <c r="B82" s="21" t="s">
        <v>224</v>
      </c>
      <c r="C82" s="22" t="s">
        <v>233</v>
      </c>
      <c r="D82" s="23">
        <v>38556</v>
      </c>
      <c r="E82" s="15">
        <v>9.6</v>
      </c>
      <c r="F82" s="15">
        <v>34.1</v>
      </c>
      <c r="G82" s="27">
        <f>SUM(E83:F83)</f>
        <v>753</v>
      </c>
    </row>
    <row r="83" spans="1:7" s="29" customFormat="1" ht="12.75">
      <c r="A83" s="30">
        <f>A82</f>
        <v>10</v>
      </c>
      <c r="B83" s="24"/>
      <c r="C83" s="25" t="s">
        <v>18</v>
      </c>
      <c r="D83" s="26"/>
      <c r="E83" s="16">
        <f>IF(ISBLANK(E82),"",TRUNC(58.015*(14.5-E82)^1.31))</f>
        <v>465</v>
      </c>
      <c r="F83" s="16">
        <f>IF(ISBLANK(F82),"",INT(4.99087*(42.5-(F82-1))^1.81))</f>
        <v>288</v>
      </c>
      <c r="G83" s="28">
        <f>G82</f>
        <v>753</v>
      </c>
    </row>
    <row r="84" spans="1:7" s="29" customFormat="1" ht="12.75">
      <c r="A84" s="27">
        <f>A83+1</f>
        <v>11</v>
      </c>
      <c r="B84" s="21" t="s">
        <v>234</v>
      </c>
      <c r="C84" s="22" t="s">
        <v>235</v>
      </c>
      <c r="D84" s="23">
        <v>39134</v>
      </c>
      <c r="E84" s="15">
        <v>9.82</v>
      </c>
      <c r="F84" s="15">
        <v>34.18</v>
      </c>
      <c r="G84" s="27">
        <f>SUM(E85:F85)</f>
        <v>721</v>
      </c>
    </row>
    <row r="85" spans="1:7" s="29" customFormat="1" ht="12.75">
      <c r="A85" s="30">
        <f>A84</f>
        <v>11</v>
      </c>
      <c r="B85" s="24"/>
      <c r="C85" s="25" t="s">
        <v>205</v>
      </c>
      <c r="D85" s="26"/>
      <c r="E85" s="16">
        <f>IF(ISBLANK(E84),"",TRUNC(58.015*(14.5-E84)^1.31))</f>
        <v>438</v>
      </c>
      <c r="F85" s="16">
        <f>IF(ISBLANK(F84),"",INT(4.99087*(42.5-(F84-1))^1.81))</f>
        <v>283</v>
      </c>
      <c r="G85" s="28">
        <f>G84</f>
        <v>721</v>
      </c>
    </row>
    <row r="86" spans="1:7" s="29" customFormat="1" ht="12.75">
      <c r="A86" s="27">
        <f>A85+1</f>
        <v>12</v>
      </c>
      <c r="B86" s="21" t="s">
        <v>152</v>
      </c>
      <c r="C86" s="22" t="s">
        <v>236</v>
      </c>
      <c r="D86" s="23">
        <v>39624</v>
      </c>
      <c r="E86" s="15">
        <v>10.44</v>
      </c>
      <c r="F86" s="15">
        <v>36.3</v>
      </c>
      <c r="G86" s="27">
        <f>SUM(E87:F87)</f>
        <v>540</v>
      </c>
    </row>
    <row r="87" spans="1:7" s="29" customFormat="1" ht="12.75">
      <c r="A87" s="30">
        <f>A86</f>
        <v>12</v>
      </c>
      <c r="B87" s="24"/>
      <c r="C87" s="25" t="s">
        <v>205</v>
      </c>
      <c r="D87" s="26"/>
      <c r="E87" s="16">
        <f>IF(ISBLANK(E86),"",TRUNC(58.015*(14.5-E86)^1.31))</f>
        <v>363</v>
      </c>
      <c r="F87" s="16">
        <f>IF(ISBLANK(F86),"",INT(4.99087*(42.5-(F86-1))^1.81))</f>
        <v>177</v>
      </c>
      <c r="G87" s="28">
        <f>G86</f>
        <v>540</v>
      </c>
    </row>
    <row r="88" spans="1:7" s="29" customFormat="1" ht="12.75">
      <c r="A88" s="27">
        <f>A87+1</f>
        <v>13</v>
      </c>
      <c r="B88" s="21" t="s">
        <v>237</v>
      </c>
      <c r="C88" s="22" t="s">
        <v>238</v>
      </c>
      <c r="D88" s="23">
        <v>38679</v>
      </c>
      <c r="E88" s="15">
        <v>9.97</v>
      </c>
      <c r="F88" s="15">
        <v>37.71</v>
      </c>
      <c r="G88" s="27">
        <f>SUM(E89:F89)</f>
        <v>538</v>
      </c>
    </row>
    <row r="89" spans="1:7" s="29" customFormat="1" ht="12.75">
      <c r="A89" s="30">
        <f>A88</f>
        <v>13</v>
      </c>
      <c r="B89" s="24"/>
      <c r="C89" s="25" t="s">
        <v>20</v>
      </c>
      <c r="D89" s="26"/>
      <c r="E89" s="16">
        <f>IF(ISBLANK(E88),"",TRUNC(58.015*(14.5-E88)^1.31))</f>
        <v>419</v>
      </c>
      <c r="F89" s="16">
        <f>IF(ISBLANK(F88),"",INT(4.99087*(42.5-(F88-1))^1.81))</f>
        <v>119</v>
      </c>
      <c r="G89" s="28">
        <f>G88</f>
        <v>538</v>
      </c>
    </row>
    <row r="90" spans="1:7" s="29" customFormat="1" ht="12.75">
      <c r="A90" s="27">
        <f>A89+1</f>
        <v>14</v>
      </c>
      <c r="B90" s="21" t="s">
        <v>239</v>
      </c>
      <c r="C90" s="22" t="s">
        <v>240</v>
      </c>
      <c r="D90" s="23">
        <v>39349</v>
      </c>
      <c r="E90" s="15">
        <v>10.25</v>
      </c>
      <c r="F90" s="15">
        <v>37.96</v>
      </c>
      <c r="G90" s="27">
        <f>SUM(E91:F91)</f>
        <v>496</v>
      </c>
    </row>
    <row r="91" spans="1:7" s="29" customFormat="1" ht="12.75">
      <c r="A91" s="30">
        <f>A90</f>
        <v>14</v>
      </c>
      <c r="B91" s="24"/>
      <c r="C91" s="25" t="s">
        <v>205</v>
      </c>
      <c r="D91" s="26"/>
      <c r="E91" s="16">
        <f>IF(ISBLANK(E90),"",TRUNC(58.015*(14.5-E90)^1.31))</f>
        <v>386</v>
      </c>
      <c r="F91" s="16">
        <f>IF(ISBLANK(F90),"",INT(4.99087*(42.5-(F90-1))^1.81))</f>
        <v>110</v>
      </c>
      <c r="G91" s="28">
        <f>G90</f>
        <v>496</v>
      </c>
    </row>
    <row r="92" spans="1:7" s="29" customFormat="1" ht="12.75">
      <c r="A92" s="27">
        <f>A91+1</f>
        <v>15</v>
      </c>
      <c r="B92" s="21" t="s">
        <v>241</v>
      </c>
      <c r="C92" s="22" t="s">
        <v>43</v>
      </c>
      <c r="D92" s="23">
        <v>39426</v>
      </c>
      <c r="E92" s="15">
        <v>11.6</v>
      </c>
      <c r="F92" s="15">
        <v>39.91</v>
      </c>
      <c r="G92" s="27">
        <f>SUM(E93:F93)</f>
        <v>284</v>
      </c>
    </row>
    <row r="93" spans="1:7" s="29" customFormat="1" ht="12.75">
      <c r="A93" s="30">
        <f>A92</f>
        <v>15</v>
      </c>
      <c r="B93" s="24"/>
      <c r="C93" s="25" t="s">
        <v>205</v>
      </c>
      <c r="D93" s="26"/>
      <c r="E93" s="16">
        <f>IF(ISBLANK(E92),"",TRUNC(58.015*(14.5-E92)^1.31))</f>
        <v>234</v>
      </c>
      <c r="F93" s="16">
        <f>IF(ISBLANK(F92),"",INT(4.99087*(42.5-(F92-1))^1.81))</f>
        <v>50</v>
      </c>
      <c r="G93" s="28">
        <f>G92</f>
        <v>284</v>
      </c>
    </row>
    <row r="94" spans="1:7" s="29" customFormat="1" ht="12.75">
      <c r="A94" s="27"/>
      <c r="B94" s="21" t="s">
        <v>242</v>
      </c>
      <c r="C94" s="22" t="s">
        <v>243</v>
      </c>
      <c r="D94" s="23">
        <v>39126</v>
      </c>
      <c r="E94" s="15">
        <v>10.46</v>
      </c>
      <c r="F94" s="15" t="s">
        <v>26</v>
      </c>
      <c r="G94" s="27"/>
    </row>
    <row r="95" spans="1:7" s="29" customFormat="1" ht="12.75">
      <c r="A95" s="30"/>
      <c r="B95" s="24"/>
      <c r="C95" s="25" t="s">
        <v>20</v>
      </c>
      <c r="D95" s="26"/>
      <c r="E95" s="16">
        <f>IF(ISBLANK(E94),"",TRUNC(58.015*(14.5-E94)^1.31))</f>
        <v>361</v>
      </c>
      <c r="F95" s="16"/>
      <c r="G95" s="28"/>
    </row>
    <row r="96" spans="1:7" s="29" customFormat="1" ht="12.75">
      <c r="A96" s="27"/>
      <c r="B96" s="21" t="s">
        <v>147</v>
      </c>
      <c r="C96" s="22" t="s">
        <v>244</v>
      </c>
      <c r="D96" s="23">
        <v>39397</v>
      </c>
      <c r="E96" s="15">
        <v>11.17</v>
      </c>
      <c r="F96" s="15" t="s">
        <v>26</v>
      </c>
      <c r="G96" s="27"/>
    </row>
    <row r="97" spans="1:7" s="29" customFormat="1" ht="12.75">
      <c r="A97" s="30"/>
      <c r="B97" s="24"/>
      <c r="C97" s="25" t="s">
        <v>18</v>
      </c>
      <c r="D97" s="26"/>
      <c r="E97" s="16">
        <f>IF(ISBLANK(E96),"",TRUNC(58.015*(14.5-E96)^1.31))</f>
        <v>280</v>
      </c>
      <c r="F97" s="16"/>
      <c r="G97" s="28"/>
    </row>
    <row r="100" spans="1:4" ht="13.5">
      <c r="A100" s="53" t="s">
        <v>317</v>
      </c>
      <c r="B100" s="54"/>
      <c r="C100" s="53"/>
      <c r="D100" s="53" t="s">
        <v>318</v>
      </c>
    </row>
  </sheetData>
  <sheetProtection/>
  <printOptions/>
  <pageMargins left="0.75" right="0.75" top="1" bottom="0.8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3" max="3" width="13.57421875" style="0" customWidth="1"/>
    <col min="4" max="4" width="11.28125" style="0" customWidth="1"/>
  </cols>
  <sheetData>
    <row r="1" spans="1:21" ht="17.25">
      <c r="A1" s="1"/>
      <c r="B1" s="1" t="s">
        <v>52</v>
      </c>
      <c r="C1" s="2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4" ht="12.75">
      <c r="A2" s="52">
        <v>43439</v>
      </c>
      <c r="D2" s="17">
        <v>1.1574074074074073E-05</v>
      </c>
    </row>
    <row r="3" spans="1:5" ht="12.75">
      <c r="A3" s="4"/>
      <c r="B3" s="6" t="s">
        <v>184</v>
      </c>
      <c r="E3" s="6" t="s">
        <v>122</v>
      </c>
    </row>
    <row r="5" spans="1:8" ht="12.75">
      <c r="A5" s="9" t="s">
        <v>0</v>
      </c>
      <c r="B5" s="10" t="s">
        <v>1</v>
      </c>
      <c r="C5" s="11" t="s">
        <v>2</v>
      </c>
      <c r="D5" s="9" t="s">
        <v>6</v>
      </c>
      <c r="E5" s="9" t="s">
        <v>5</v>
      </c>
      <c r="F5" s="9" t="s">
        <v>30</v>
      </c>
      <c r="G5" s="9" t="s">
        <v>3</v>
      </c>
      <c r="H5" s="8"/>
    </row>
    <row r="6" spans="1:8" ht="12.75">
      <c r="A6" s="5">
        <v>0</v>
      </c>
      <c r="B6" s="12"/>
      <c r="C6" s="13" t="s">
        <v>4</v>
      </c>
      <c r="D6" s="14" t="s">
        <v>7</v>
      </c>
      <c r="E6" s="7"/>
      <c r="F6" s="7"/>
      <c r="G6" s="14"/>
      <c r="H6" s="8"/>
    </row>
    <row r="7" spans="1:7" ht="12.75">
      <c r="A7" s="27">
        <f>A6+1</f>
        <v>1</v>
      </c>
      <c r="B7" s="21" t="s">
        <v>92</v>
      </c>
      <c r="C7" s="22" t="s">
        <v>183</v>
      </c>
      <c r="D7" s="23">
        <v>38476</v>
      </c>
      <c r="E7" s="15">
        <v>9.01</v>
      </c>
      <c r="F7" s="18">
        <v>0.001326388888888889</v>
      </c>
      <c r="G7" s="27">
        <f>SUM(E8:F8)</f>
        <v>1148</v>
      </c>
    </row>
    <row r="8" spans="1:7" ht="12.75">
      <c r="A8" s="30">
        <f>A7</f>
        <v>1</v>
      </c>
      <c r="B8" s="24"/>
      <c r="C8" s="25" t="s">
        <v>22</v>
      </c>
      <c r="D8" s="26"/>
      <c r="E8" s="16">
        <f>IF(ISBLANK(E7),"",TRUNC(58.015*(14.5-E7)^1.31))</f>
        <v>539</v>
      </c>
      <c r="F8" s="16">
        <f>IF(ISBLANK(F7),"",TRUNC(0.1063*((F7/$D$2)-190.35)^2))</f>
        <v>609</v>
      </c>
      <c r="G8" s="28">
        <f>G7</f>
        <v>1148</v>
      </c>
    </row>
    <row r="9" spans="1:7" ht="12.75">
      <c r="A9" s="27">
        <f>A8+1</f>
        <v>2</v>
      </c>
      <c r="B9" s="21" t="s">
        <v>185</v>
      </c>
      <c r="C9" s="22" t="s">
        <v>186</v>
      </c>
      <c r="D9" s="23" t="s">
        <v>187</v>
      </c>
      <c r="E9" s="15">
        <v>9.45</v>
      </c>
      <c r="F9" s="18">
        <v>0.001430324074074074</v>
      </c>
      <c r="G9" s="27">
        <f>SUM(E10:F10)</f>
        <v>957</v>
      </c>
    </row>
    <row r="10" spans="1:7" ht="12.75">
      <c r="A10" s="30">
        <f>A9</f>
        <v>2</v>
      </c>
      <c r="B10" s="24"/>
      <c r="C10" s="25" t="s">
        <v>32</v>
      </c>
      <c r="D10" s="26"/>
      <c r="E10" s="16">
        <f>IF(ISBLANK(E9),"",TRUNC(58.015*(14.5-E9)^1.31))</f>
        <v>484</v>
      </c>
      <c r="F10" s="16">
        <f>IF(ISBLANK(F9),"",TRUNC(0.1063*((F9/$D$2)-190.35)^2))</f>
        <v>473</v>
      </c>
      <c r="G10" s="28">
        <f>G9</f>
        <v>957</v>
      </c>
    </row>
    <row r="11" spans="1:7" ht="12.75">
      <c r="A11" s="27">
        <f>A10+1</f>
        <v>3</v>
      </c>
      <c r="B11" s="21" t="s">
        <v>79</v>
      </c>
      <c r="C11" s="22" t="s">
        <v>80</v>
      </c>
      <c r="D11" s="23">
        <v>39729</v>
      </c>
      <c r="E11" s="15">
        <v>9.83</v>
      </c>
      <c r="F11" s="18">
        <v>0.0014509259259259258</v>
      </c>
      <c r="G11" s="27">
        <f>SUM(E12:F12)</f>
        <v>884</v>
      </c>
    </row>
    <row r="12" spans="1:7" ht="12.75">
      <c r="A12" s="30">
        <f>A11</f>
        <v>3</v>
      </c>
      <c r="B12" s="24"/>
      <c r="C12" s="25" t="s">
        <v>19</v>
      </c>
      <c r="D12" s="26"/>
      <c r="E12" s="16">
        <f>IF(ISBLANK(E11),"",TRUNC(58.015*(14.5-E11)^1.31))</f>
        <v>436</v>
      </c>
      <c r="F12" s="16">
        <f>IF(ISBLANK(F11),"",TRUNC(0.1063*((F11/$D$2)-190.35)^2))</f>
        <v>448</v>
      </c>
      <c r="G12" s="28">
        <f>G11</f>
        <v>884</v>
      </c>
    </row>
    <row r="13" spans="1:7" ht="12.75">
      <c r="A13" s="27">
        <f>A12+1</f>
        <v>4</v>
      </c>
      <c r="B13" s="21" t="s">
        <v>188</v>
      </c>
      <c r="C13" s="22" t="s">
        <v>189</v>
      </c>
      <c r="D13" s="23">
        <v>38954</v>
      </c>
      <c r="E13" s="15">
        <v>9.78</v>
      </c>
      <c r="F13" s="18">
        <v>0.0014665509259259258</v>
      </c>
      <c r="G13" s="27">
        <f>SUM(E14:F14)</f>
        <v>873</v>
      </c>
    </row>
    <row r="14" spans="1:7" ht="12.75">
      <c r="A14" s="30">
        <f>A13</f>
        <v>4</v>
      </c>
      <c r="B14" s="24"/>
      <c r="C14" s="25" t="s">
        <v>145</v>
      </c>
      <c r="D14" s="26"/>
      <c r="E14" s="16">
        <f>IF(ISBLANK(E13),"",TRUNC(58.015*(14.5-E13)^1.31))</f>
        <v>443</v>
      </c>
      <c r="F14" s="16">
        <f>IF(ISBLANK(F13),"",TRUNC(0.1063*((F13/$D$2)-190.35)^2))</f>
        <v>430</v>
      </c>
      <c r="G14" s="28">
        <f>G13</f>
        <v>873</v>
      </c>
    </row>
    <row r="15" spans="1:7" ht="12.75">
      <c r="A15" s="27">
        <f>A14+1</f>
        <v>5</v>
      </c>
      <c r="B15" s="21" t="s">
        <v>55</v>
      </c>
      <c r="C15" s="22" t="s">
        <v>190</v>
      </c>
      <c r="D15" s="23">
        <v>38431</v>
      </c>
      <c r="E15" s="15">
        <v>9.91</v>
      </c>
      <c r="F15" s="18">
        <v>0.001507986111111111</v>
      </c>
      <c r="G15" s="27">
        <f>SUM(E16:F16)</f>
        <v>810</v>
      </c>
    </row>
    <row r="16" spans="1:7" ht="12.75">
      <c r="A16" s="30">
        <f>A15</f>
        <v>5</v>
      </c>
      <c r="B16" s="24"/>
      <c r="C16" s="25" t="s">
        <v>174</v>
      </c>
      <c r="D16" s="26"/>
      <c r="E16" s="16">
        <f>IF(ISBLANK(E15),"",TRUNC(58.015*(14.5-E15)^1.31))</f>
        <v>427</v>
      </c>
      <c r="F16" s="16">
        <f>IF(ISBLANK(F15),"",TRUNC(0.1063*((F15/$D$2)-190.35)^2))</f>
        <v>383</v>
      </c>
      <c r="G16" s="28">
        <f>G15</f>
        <v>810</v>
      </c>
    </row>
    <row r="17" spans="1:7" ht="12.75">
      <c r="A17" s="27">
        <f>A16+1</f>
        <v>6</v>
      </c>
      <c r="B17" s="21" t="s">
        <v>191</v>
      </c>
      <c r="C17" s="22" t="s">
        <v>192</v>
      </c>
      <c r="D17" s="23">
        <v>39444</v>
      </c>
      <c r="E17" s="15">
        <v>10.58</v>
      </c>
      <c r="F17" s="18">
        <v>0.001678935185185185</v>
      </c>
      <c r="G17" s="27">
        <f>SUM(E18:F18)</f>
        <v>565</v>
      </c>
    </row>
    <row r="18" spans="1:7" ht="12.75">
      <c r="A18" s="30">
        <f>A17</f>
        <v>6</v>
      </c>
      <c r="B18" s="24"/>
      <c r="C18" s="25" t="s">
        <v>22</v>
      </c>
      <c r="D18" s="26"/>
      <c r="E18" s="16">
        <f>IF(ISBLANK(E17),"",TRUNC(58.015*(14.5-E17)^1.31))</f>
        <v>347</v>
      </c>
      <c r="F18" s="16">
        <f>IF(ISBLANK(F17),"",TRUNC(0.1063*((F17/$D$2)-190.35)^2))</f>
        <v>218</v>
      </c>
      <c r="G18" s="28">
        <f>G17</f>
        <v>565</v>
      </c>
    </row>
    <row r="19" spans="1:7" ht="12.75">
      <c r="A19" s="27">
        <f>A18+1</f>
        <v>7</v>
      </c>
      <c r="B19" s="21" t="s">
        <v>193</v>
      </c>
      <c r="C19" s="22" t="s">
        <v>194</v>
      </c>
      <c r="D19" s="23">
        <v>39158</v>
      </c>
      <c r="E19" s="15">
        <v>10.56</v>
      </c>
      <c r="F19" s="18">
        <v>0.0018905092592592593</v>
      </c>
      <c r="G19" s="27">
        <f>SUM(E20:F20)</f>
        <v>426</v>
      </c>
    </row>
    <row r="20" spans="1:7" ht="12.75">
      <c r="A20" s="30">
        <f>A19</f>
        <v>7</v>
      </c>
      <c r="B20" s="24"/>
      <c r="C20" s="25" t="s">
        <v>22</v>
      </c>
      <c r="D20" s="26"/>
      <c r="E20" s="16">
        <f>IF(ISBLANK(E19),"",TRUNC(58.015*(14.5-E19)^1.31))</f>
        <v>349</v>
      </c>
      <c r="F20" s="16">
        <f>IF(ISBLANK(F19),"",TRUNC(0.1063*((F19/$D$2)-190.35)^2))</f>
        <v>77</v>
      </c>
      <c r="G20" s="28">
        <f>G19</f>
        <v>426</v>
      </c>
    </row>
    <row r="23" spans="1:4" ht="13.5">
      <c r="A23" s="53" t="s">
        <v>317</v>
      </c>
      <c r="B23" s="54"/>
      <c r="C23" s="53"/>
      <c r="D23" s="53" t="s">
        <v>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3" max="3" width="12.28125" style="0" customWidth="1"/>
    <col min="4" max="4" width="11.28125" style="0" customWidth="1"/>
  </cols>
  <sheetData>
    <row r="1" spans="1:21" ht="17.25">
      <c r="A1" s="1"/>
      <c r="B1" s="1" t="s">
        <v>52</v>
      </c>
      <c r="C1" s="2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4" ht="12.75">
      <c r="A2" s="52">
        <v>43439</v>
      </c>
      <c r="D2" s="17">
        <v>1.1574074074074073E-05</v>
      </c>
    </row>
    <row r="3" spans="1:5" ht="12.75">
      <c r="A3" s="4"/>
      <c r="B3" s="6" t="s">
        <v>184</v>
      </c>
      <c r="E3" s="6" t="s">
        <v>81</v>
      </c>
    </row>
    <row r="5" spans="1:8" ht="12.75">
      <c r="A5" s="9" t="s">
        <v>0</v>
      </c>
      <c r="B5" s="10" t="s">
        <v>1</v>
      </c>
      <c r="C5" s="11" t="s">
        <v>2</v>
      </c>
      <c r="D5" s="9" t="s">
        <v>6</v>
      </c>
      <c r="E5" s="9" t="s">
        <v>5</v>
      </c>
      <c r="F5" s="9" t="s">
        <v>30</v>
      </c>
      <c r="G5" s="9" t="s">
        <v>3</v>
      </c>
      <c r="H5" s="8"/>
    </row>
    <row r="6" spans="1:8" ht="12.75">
      <c r="A6" s="5">
        <v>0</v>
      </c>
      <c r="B6" s="12"/>
      <c r="C6" s="13" t="s">
        <v>4</v>
      </c>
      <c r="D6" s="14" t="s">
        <v>7</v>
      </c>
      <c r="E6" s="7"/>
      <c r="F6" s="7"/>
      <c r="G6" s="14"/>
      <c r="H6" s="8"/>
    </row>
    <row r="7" spans="1:7" s="29" customFormat="1" ht="12.75">
      <c r="A7" s="27">
        <f>A6+1</f>
        <v>1</v>
      </c>
      <c r="B7" s="21" t="s">
        <v>94</v>
      </c>
      <c r="C7" s="22" t="s">
        <v>95</v>
      </c>
      <c r="D7" s="23">
        <v>38042</v>
      </c>
      <c r="E7" s="15">
        <v>8.58</v>
      </c>
      <c r="F7" s="18">
        <v>0.001182986111111111</v>
      </c>
      <c r="G7" s="27">
        <f>SUM(E8:F8)</f>
        <v>1421</v>
      </c>
    </row>
    <row r="8" spans="1:7" s="29" customFormat="1" ht="12.75">
      <c r="A8" s="30">
        <f>A7</f>
        <v>1</v>
      </c>
      <c r="B8" s="24"/>
      <c r="C8" s="25" t="s">
        <v>17</v>
      </c>
      <c r="D8" s="26"/>
      <c r="E8" s="16">
        <f>IF(ISBLANK(E7),"",TRUNC(58.015*(14.5-E7)^1.31))</f>
        <v>596</v>
      </c>
      <c r="F8" s="16">
        <f>IF(ISBLANK(F7),"",TRUNC(0.1063*((F7/$D$2)-190.35)^2))</f>
        <v>825</v>
      </c>
      <c r="G8" s="28">
        <f>G7</f>
        <v>1421</v>
      </c>
    </row>
    <row r="9" spans="1:7" s="29" customFormat="1" ht="12.75">
      <c r="A9" s="27">
        <f>A8+1</f>
        <v>2</v>
      </c>
      <c r="B9" s="21" t="s">
        <v>195</v>
      </c>
      <c r="C9" s="22" t="s">
        <v>196</v>
      </c>
      <c r="D9" s="23">
        <v>38086</v>
      </c>
      <c r="E9" s="15">
        <v>8.73</v>
      </c>
      <c r="F9" s="18">
        <v>0.001195138888888889</v>
      </c>
      <c r="G9" s="27">
        <f>SUM(E10:F10)</f>
        <v>1382</v>
      </c>
    </row>
    <row r="10" spans="1:7" s="29" customFormat="1" ht="12.75">
      <c r="A10" s="30">
        <f>A9</f>
        <v>2</v>
      </c>
      <c r="B10" s="24"/>
      <c r="C10" s="25" t="s">
        <v>36</v>
      </c>
      <c r="D10" s="26"/>
      <c r="E10" s="16">
        <f>IF(ISBLANK(E9),"",TRUNC(58.015*(14.5-E9)^1.31))</f>
        <v>576</v>
      </c>
      <c r="F10" s="16">
        <f>IF(ISBLANK(F9),"",TRUNC(0.1063*((F9/$D$2)-190.35)^2))</f>
        <v>806</v>
      </c>
      <c r="G10" s="28">
        <f>G9</f>
        <v>1382</v>
      </c>
    </row>
    <row r="11" spans="1:7" s="29" customFormat="1" ht="12.75">
      <c r="A11" s="27">
        <f>A10+1</f>
        <v>3</v>
      </c>
      <c r="B11" s="21" t="s">
        <v>118</v>
      </c>
      <c r="C11" s="22" t="s">
        <v>197</v>
      </c>
      <c r="D11" s="23">
        <v>38263</v>
      </c>
      <c r="E11" s="15">
        <v>8.98</v>
      </c>
      <c r="F11" s="18">
        <v>0.0013253472222222223</v>
      </c>
      <c r="G11" s="27">
        <f>SUM(E12:F12)</f>
        <v>1154</v>
      </c>
    </row>
    <row r="12" spans="1:7" s="29" customFormat="1" ht="12.75">
      <c r="A12" s="30">
        <f>A11</f>
        <v>3</v>
      </c>
      <c r="B12" s="24"/>
      <c r="C12" s="25" t="s">
        <v>71</v>
      </c>
      <c r="D12" s="26"/>
      <c r="E12" s="16">
        <f>IF(ISBLANK(E11),"",TRUNC(58.015*(14.5-E11)^1.31))</f>
        <v>543</v>
      </c>
      <c r="F12" s="16">
        <f>IF(ISBLANK(F11),"",TRUNC(0.1063*((F11/$D$2)-190.35)^2))</f>
        <v>611</v>
      </c>
      <c r="G12" s="28">
        <f>G11</f>
        <v>1154</v>
      </c>
    </row>
    <row r="13" spans="1:7" s="29" customFormat="1" ht="12.75">
      <c r="A13" s="27">
        <f>A12+1</f>
        <v>4</v>
      </c>
      <c r="B13" s="21" t="s">
        <v>198</v>
      </c>
      <c r="C13" s="22" t="s">
        <v>199</v>
      </c>
      <c r="D13" s="23">
        <v>38038</v>
      </c>
      <c r="E13" s="15">
        <v>9.65</v>
      </c>
      <c r="F13" s="18">
        <v>0.0014813657407407408</v>
      </c>
      <c r="G13" s="27">
        <f>SUM(E14:F14)</f>
        <v>872</v>
      </c>
    </row>
    <row r="14" spans="1:7" s="29" customFormat="1" ht="12.75">
      <c r="A14" s="30">
        <f>A13</f>
        <v>4</v>
      </c>
      <c r="B14" s="24"/>
      <c r="C14" s="25" t="s">
        <v>71</v>
      </c>
      <c r="D14" s="26"/>
      <c r="E14" s="16">
        <f>IF(ISBLANK(E13),"",TRUNC(58.015*(14.5-E13)^1.31))</f>
        <v>459</v>
      </c>
      <c r="F14" s="16">
        <f>IF(ISBLANK(F13),"",TRUNC(0.1063*((F13/$D$2)-190.35)^2))</f>
        <v>413</v>
      </c>
      <c r="G14" s="28">
        <f>G13</f>
        <v>872</v>
      </c>
    </row>
    <row r="16" spans="1:5" ht="12.75">
      <c r="A16" s="4"/>
      <c r="B16" s="6" t="s">
        <v>184</v>
      </c>
      <c r="E16" s="6" t="s">
        <v>131</v>
      </c>
    </row>
    <row r="18" spans="1:8" ht="12.75">
      <c r="A18" s="9" t="s">
        <v>0</v>
      </c>
      <c r="B18" s="10" t="s">
        <v>1</v>
      </c>
      <c r="C18" s="11" t="s">
        <v>2</v>
      </c>
      <c r="D18" s="9" t="s">
        <v>6</v>
      </c>
      <c r="E18" s="9" t="s">
        <v>5</v>
      </c>
      <c r="F18" s="9" t="s">
        <v>30</v>
      </c>
      <c r="G18" s="9" t="s">
        <v>3</v>
      </c>
      <c r="H18" s="8"/>
    </row>
    <row r="19" spans="1:8" ht="12.75">
      <c r="A19" s="5">
        <v>0</v>
      </c>
      <c r="B19" s="12"/>
      <c r="C19" s="13" t="s">
        <v>4</v>
      </c>
      <c r="D19" s="14" t="s">
        <v>7</v>
      </c>
      <c r="E19" s="7"/>
      <c r="F19" s="7"/>
      <c r="G19" s="14"/>
      <c r="H19" s="8"/>
    </row>
    <row r="20" spans="1:7" s="29" customFormat="1" ht="12.75">
      <c r="A20" s="27">
        <f>A19+1</f>
        <v>1</v>
      </c>
      <c r="B20" s="21" t="s">
        <v>85</v>
      </c>
      <c r="C20" s="22" t="s">
        <v>86</v>
      </c>
      <c r="D20" s="23">
        <v>38531</v>
      </c>
      <c r="E20" s="15">
        <v>8.83</v>
      </c>
      <c r="F20" s="18">
        <v>0.001225810185185185</v>
      </c>
      <c r="G20" s="27">
        <f>SUM(E21:F21)</f>
        <v>1320</v>
      </c>
    </row>
    <row r="21" spans="1:7" s="29" customFormat="1" ht="12.75">
      <c r="A21" s="30">
        <f>A20</f>
        <v>1</v>
      </c>
      <c r="B21" s="24"/>
      <c r="C21" s="25" t="s">
        <v>17</v>
      </c>
      <c r="D21" s="26"/>
      <c r="E21" s="16">
        <f>IF(ISBLANK(E20),"",TRUNC(58.015*(14.5-E20)^1.31))</f>
        <v>563</v>
      </c>
      <c r="F21" s="16">
        <f>IF(ISBLANK(F20),"",TRUNC(0.1063*((F20/$D$2)-190.35)^2))</f>
        <v>757</v>
      </c>
      <c r="G21" s="28">
        <f>G20</f>
        <v>1320</v>
      </c>
    </row>
    <row r="22" spans="1:7" s="29" customFormat="1" ht="12.75">
      <c r="A22" s="27">
        <f>A21+1</f>
        <v>2</v>
      </c>
      <c r="B22" s="21" t="s">
        <v>200</v>
      </c>
      <c r="C22" s="22" t="s">
        <v>201</v>
      </c>
      <c r="D22" s="23">
        <v>38430</v>
      </c>
      <c r="E22" s="15">
        <v>8.86</v>
      </c>
      <c r="F22" s="18">
        <v>0.0012291666666666668</v>
      </c>
      <c r="G22" s="27">
        <f>SUM(E23:F23)</f>
        <v>1311</v>
      </c>
    </row>
    <row r="23" spans="1:7" s="29" customFormat="1" ht="12.75">
      <c r="A23" s="30">
        <f>A22</f>
        <v>2</v>
      </c>
      <c r="B23" s="24"/>
      <c r="C23" s="25" t="s">
        <v>145</v>
      </c>
      <c r="D23" s="26"/>
      <c r="E23" s="16">
        <f>IF(ISBLANK(E22),"",TRUNC(58.015*(14.5-E22)^1.31))</f>
        <v>559</v>
      </c>
      <c r="F23" s="16">
        <f>IF(ISBLANK(F22),"",TRUNC(0.1063*((F22/$D$2)-190.35)^2))</f>
        <v>752</v>
      </c>
      <c r="G23" s="28">
        <f>G22</f>
        <v>1311</v>
      </c>
    </row>
    <row r="24" spans="1:7" s="29" customFormat="1" ht="12.75">
      <c r="A24" s="27">
        <f>A23+1</f>
        <v>3</v>
      </c>
      <c r="B24" s="21" t="s">
        <v>45</v>
      </c>
      <c r="C24" s="22" t="s">
        <v>202</v>
      </c>
      <c r="D24" s="23">
        <v>38416</v>
      </c>
      <c r="E24" s="15">
        <v>8.46</v>
      </c>
      <c r="F24" s="18">
        <v>0.0012960648148148148</v>
      </c>
      <c r="G24" s="27">
        <f>SUM(E25:F25)</f>
        <v>1263</v>
      </c>
    </row>
    <row r="25" spans="1:7" s="29" customFormat="1" ht="12.75">
      <c r="A25" s="30">
        <f>A24</f>
        <v>3</v>
      </c>
      <c r="B25" s="24"/>
      <c r="C25" s="25" t="s">
        <v>71</v>
      </c>
      <c r="D25" s="26"/>
      <c r="E25" s="16">
        <f>IF(ISBLANK(E24),"",TRUNC(58.015*(14.5-E24)^1.31))</f>
        <v>611</v>
      </c>
      <c r="F25" s="16">
        <f>IF(ISBLANK(F24),"",TRUNC(0.1063*((F24/$D$2)-190.35)^2))</f>
        <v>652</v>
      </c>
      <c r="G25" s="28">
        <f>G24</f>
        <v>1263</v>
      </c>
    </row>
    <row r="26" spans="1:7" s="29" customFormat="1" ht="12.75">
      <c r="A26" s="27">
        <f>A25+1</f>
        <v>4</v>
      </c>
      <c r="B26" s="21" t="s">
        <v>203</v>
      </c>
      <c r="C26" s="22" t="s">
        <v>204</v>
      </c>
      <c r="D26" s="23">
        <v>38962</v>
      </c>
      <c r="E26" s="15">
        <v>10.63</v>
      </c>
      <c r="F26" s="18">
        <v>0.0015302083333333333</v>
      </c>
      <c r="G26" s="27">
        <f>SUM(E27:F27)</f>
        <v>700</v>
      </c>
    </row>
    <row r="27" spans="1:7" s="29" customFormat="1" ht="12.75">
      <c r="A27" s="30">
        <f>A26</f>
        <v>4</v>
      </c>
      <c r="B27" s="24"/>
      <c r="C27" s="25" t="s">
        <v>205</v>
      </c>
      <c r="D27" s="26"/>
      <c r="E27" s="16">
        <f>IF(ISBLANK(E26),"",TRUNC(58.015*(14.5-E26)^1.31))</f>
        <v>341</v>
      </c>
      <c r="F27" s="16">
        <f>IF(ISBLANK(F26),"",TRUNC(0.1063*((F26/$D$2)-190.35)^2))</f>
        <v>359</v>
      </c>
      <c r="G27" s="28">
        <f>G26</f>
        <v>700</v>
      </c>
    </row>
    <row r="30" spans="1:4" ht="13.5">
      <c r="A30" s="53" t="s">
        <v>317</v>
      </c>
      <c r="B30" s="54"/>
      <c r="C30" s="53"/>
      <c r="D30" s="53" t="s">
        <v>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1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3" max="3" width="11.57421875" style="0" customWidth="1"/>
    <col min="4" max="4" width="10.7109375" style="0" customWidth="1"/>
  </cols>
  <sheetData>
    <row r="1" spans="1:21" ht="17.25">
      <c r="A1" s="1"/>
      <c r="B1" s="1" t="s">
        <v>52</v>
      </c>
      <c r="C1" s="2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12.75">
      <c r="A2" s="52">
        <v>43439</v>
      </c>
    </row>
    <row r="3" spans="1:5" ht="12.75">
      <c r="A3" s="4"/>
      <c r="B3" s="6" t="s">
        <v>11</v>
      </c>
      <c r="E3" s="6" t="s">
        <v>122</v>
      </c>
    </row>
    <row r="5" spans="1:8" ht="12.75">
      <c r="A5" s="9" t="s">
        <v>0</v>
      </c>
      <c r="B5" s="10" t="s">
        <v>1</v>
      </c>
      <c r="C5" s="11" t="s">
        <v>2</v>
      </c>
      <c r="D5" s="9" t="s">
        <v>6</v>
      </c>
      <c r="E5" s="9" t="s">
        <v>5</v>
      </c>
      <c r="F5" s="9" t="s">
        <v>10</v>
      </c>
      <c r="G5" s="9" t="s">
        <v>3</v>
      </c>
      <c r="H5" s="8"/>
    </row>
    <row r="6" spans="1:8" ht="12.75">
      <c r="A6" s="5">
        <v>0</v>
      </c>
      <c r="B6" s="12"/>
      <c r="C6" s="13" t="s">
        <v>4</v>
      </c>
      <c r="D6" s="14" t="s">
        <v>7</v>
      </c>
      <c r="E6" s="7"/>
      <c r="F6" s="7"/>
      <c r="G6" s="14"/>
      <c r="H6" s="8"/>
    </row>
    <row r="7" spans="1:7" s="29" customFormat="1" ht="12.75">
      <c r="A7" s="27">
        <f>A6+1</f>
        <v>1</v>
      </c>
      <c r="B7" s="21" t="s">
        <v>96</v>
      </c>
      <c r="C7" s="22" t="s">
        <v>97</v>
      </c>
      <c r="D7" s="23">
        <v>38965</v>
      </c>
      <c r="E7" s="15">
        <v>9.14</v>
      </c>
      <c r="F7" s="15">
        <v>1.48</v>
      </c>
      <c r="G7" s="27">
        <f>SUM(E8:F8)</f>
        <v>1209</v>
      </c>
    </row>
    <row r="8" spans="1:7" s="29" customFormat="1" ht="12.75">
      <c r="A8" s="30">
        <f>A7</f>
        <v>1</v>
      </c>
      <c r="B8" s="24"/>
      <c r="C8" s="25" t="s">
        <v>123</v>
      </c>
      <c r="D8" s="26"/>
      <c r="E8" s="16">
        <f>IF(ISBLANK(E7),"",TRUNC(58.015*(14.5-E7)^1.31))</f>
        <v>523</v>
      </c>
      <c r="F8" s="16">
        <f>IF(ISBLANK(F7),"",TRUNC(41.34*(F7+10.248)^2)-5000)</f>
        <v>686</v>
      </c>
      <c r="G8" s="28">
        <f>G7</f>
        <v>1209</v>
      </c>
    </row>
    <row r="9" spans="1:7" s="29" customFormat="1" ht="12.75">
      <c r="A9" s="27">
        <f>A8+1</f>
        <v>2</v>
      </c>
      <c r="B9" s="21" t="s">
        <v>25</v>
      </c>
      <c r="C9" s="22" t="s">
        <v>124</v>
      </c>
      <c r="D9" s="23">
        <v>38837</v>
      </c>
      <c r="E9" s="15">
        <v>9.19</v>
      </c>
      <c r="F9" s="15">
        <v>1.35</v>
      </c>
      <c r="G9" s="27">
        <f>SUM(E10:F10)</f>
        <v>1076</v>
      </c>
    </row>
    <row r="10" spans="1:7" s="29" customFormat="1" ht="12.75">
      <c r="A10" s="30">
        <f>A9</f>
        <v>2</v>
      </c>
      <c r="B10" s="24"/>
      <c r="C10" s="25" t="s">
        <v>15</v>
      </c>
      <c r="D10" s="26"/>
      <c r="E10" s="16">
        <f>IF(ISBLANK(E9),"",TRUNC(58.015*(14.5-E9)^1.31))</f>
        <v>516</v>
      </c>
      <c r="F10" s="16">
        <f>IF(ISBLANK(F9),"",TRUNC(41.34*(F9+10.248)^2)-5000)</f>
        <v>560</v>
      </c>
      <c r="G10" s="28">
        <f>G9</f>
        <v>1076</v>
      </c>
    </row>
    <row r="11" spans="1:7" s="29" customFormat="1" ht="12.75">
      <c r="A11" s="27">
        <f>A10+1</f>
        <v>3</v>
      </c>
      <c r="B11" s="21" t="s">
        <v>125</v>
      </c>
      <c r="C11" s="22" t="s">
        <v>126</v>
      </c>
      <c r="D11" s="23">
        <v>39156</v>
      </c>
      <c r="E11" s="15">
        <v>9.52</v>
      </c>
      <c r="F11" s="15">
        <v>1.25</v>
      </c>
      <c r="G11" s="27">
        <f>SUM(E12:F12)</f>
        <v>940</v>
      </c>
    </row>
    <row r="12" spans="1:7" s="29" customFormat="1" ht="12.75">
      <c r="A12" s="30">
        <f>A11</f>
        <v>3</v>
      </c>
      <c r="B12" s="24"/>
      <c r="C12" s="25" t="s">
        <v>22</v>
      </c>
      <c r="D12" s="26"/>
      <c r="E12" s="16">
        <f>IF(ISBLANK(E11),"",TRUNC(58.015*(14.5-E11)^1.31))</f>
        <v>475</v>
      </c>
      <c r="F12" s="16">
        <f>IF(ISBLANK(F11),"",TRUNC(41.34*(F11+10.248)^2)-5000)</f>
        <v>465</v>
      </c>
      <c r="G12" s="28">
        <f>G11</f>
        <v>940</v>
      </c>
    </row>
    <row r="13" spans="1:7" s="29" customFormat="1" ht="12.75">
      <c r="A13" s="27">
        <f>A12+1</f>
        <v>4</v>
      </c>
      <c r="B13" s="21" t="s">
        <v>27</v>
      </c>
      <c r="C13" s="22" t="s">
        <v>127</v>
      </c>
      <c r="D13" s="23">
        <v>38988</v>
      </c>
      <c r="E13" s="15">
        <v>10.07</v>
      </c>
      <c r="F13" s="15">
        <v>1.3</v>
      </c>
      <c r="G13" s="27">
        <f>SUM(E14:F14)</f>
        <v>919</v>
      </c>
    </row>
    <row r="14" spans="1:7" s="29" customFormat="1" ht="12.75">
      <c r="A14" s="30">
        <f>A13</f>
        <v>4</v>
      </c>
      <c r="B14" s="24"/>
      <c r="C14" s="25" t="s">
        <v>22</v>
      </c>
      <c r="D14" s="26"/>
      <c r="E14" s="16">
        <f>IF(ISBLANK(E13),"",TRUNC(58.015*(14.5-E13)^1.31))</f>
        <v>407</v>
      </c>
      <c r="F14" s="16">
        <f>IF(ISBLANK(F13),"",TRUNC(41.34*(F13+10.248)^2)-5000)</f>
        <v>512</v>
      </c>
      <c r="G14" s="28">
        <f>G13</f>
        <v>919</v>
      </c>
    </row>
    <row r="15" spans="1:7" s="29" customFormat="1" ht="12.75">
      <c r="A15" s="27">
        <f>A14+1</f>
        <v>5</v>
      </c>
      <c r="B15" s="21" t="s">
        <v>27</v>
      </c>
      <c r="C15" s="22" t="s">
        <v>128</v>
      </c>
      <c r="D15" s="23">
        <v>38902</v>
      </c>
      <c r="E15" s="15">
        <v>9.51</v>
      </c>
      <c r="F15" s="15">
        <v>1.2</v>
      </c>
      <c r="G15" s="27">
        <f>SUM(E16:F16)</f>
        <v>893</v>
      </c>
    </row>
    <row r="16" spans="1:7" s="29" customFormat="1" ht="12.75">
      <c r="A16" s="30">
        <f>A15</f>
        <v>5</v>
      </c>
      <c r="B16" s="24"/>
      <c r="C16" s="25" t="s">
        <v>19</v>
      </c>
      <c r="D16" s="26"/>
      <c r="E16" s="16">
        <f>IF(ISBLANK(E15),"",TRUNC(58.015*(14.5-E15)^1.31))</f>
        <v>476</v>
      </c>
      <c r="F16" s="16">
        <f>IF(ISBLANK(F15),"",TRUNC(41.34*(F15+10.248)^2)-5000)</f>
        <v>417</v>
      </c>
      <c r="G16" s="28">
        <f>G15</f>
        <v>893</v>
      </c>
    </row>
    <row r="17" spans="1:7" s="29" customFormat="1" ht="12.75">
      <c r="A17" s="27">
        <f>A16+1</f>
        <v>6</v>
      </c>
      <c r="B17" s="21" t="s">
        <v>129</v>
      </c>
      <c r="C17" s="22" t="s">
        <v>130</v>
      </c>
      <c r="D17" s="23">
        <v>38509</v>
      </c>
      <c r="E17" s="15">
        <v>10.85</v>
      </c>
      <c r="F17" s="15">
        <v>1.2</v>
      </c>
      <c r="G17" s="27">
        <f>SUM(E18:F18)</f>
        <v>733</v>
      </c>
    </row>
    <row r="18" spans="1:7" s="29" customFormat="1" ht="12.75">
      <c r="A18" s="30">
        <f>A17</f>
        <v>6</v>
      </c>
      <c r="B18" s="24"/>
      <c r="C18" s="25" t="s">
        <v>123</v>
      </c>
      <c r="D18" s="26"/>
      <c r="E18" s="16">
        <f>IF(ISBLANK(E17),"",TRUNC(58.015*(14.5-E17)^1.31))</f>
        <v>316</v>
      </c>
      <c r="F18" s="16">
        <f>IF(ISBLANK(F17),"",TRUNC(41.34*(F17+10.248)^2)-5000)</f>
        <v>417</v>
      </c>
      <c r="G18" s="28">
        <f>G17</f>
        <v>733</v>
      </c>
    </row>
    <row r="21" spans="1:4" ht="13.5">
      <c r="A21" s="53" t="s">
        <v>317</v>
      </c>
      <c r="B21" s="54"/>
      <c r="C21" s="53"/>
      <c r="D21" s="53" t="s">
        <v>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3" max="3" width="11.8515625" style="0" customWidth="1"/>
    <col min="4" max="4" width="10.57421875" style="0" customWidth="1"/>
  </cols>
  <sheetData>
    <row r="1" spans="1:21" ht="17.25">
      <c r="A1" s="1"/>
      <c r="B1" s="1" t="s">
        <v>52</v>
      </c>
      <c r="C1" s="2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12.75">
      <c r="A2" s="52">
        <v>43439</v>
      </c>
    </row>
    <row r="3" spans="1:5" ht="12.75">
      <c r="A3" s="4"/>
      <c r="B3" s="6" t="s">
        <v>11</v>
      </c>
      <c r="E3" s="6" t="s">
        <v>81</v>
      </c>
    </row>
    <row r="5" spans="1:8" s="29" customFormat="1" ht="12.75">
      <c r="A5" s="37" t="s">
        <v>0</v>
      </c>
      <c r="B5" s="38" t="s">
        <v>1</v>
      </c>
      <c r="C5" s="39" t="s">
        <v>2</v>
      </c>
      <c r="D5" s="37" t="s">
        <v>6</v>
      </c>
      <c r="E5" s="37" t="s">
        <v>5</v>
      </c>
      <c r="F5" s="37" t="s">
        <v>10</v>
      </c>
      <c r="G5" s="37" t="s">
        <v>3</v>
      </c>
      <c r="H5" s="40"/>
    </row>
    <row r="6" spans="1:8" s="29" customFormat="1" ht="12.75">
      <c r="A6" s="30">
        <v>0</v>
      </c>
      <c r="B6" s="41"/>
      <c r="C6" s="42" t="s">
        <v>4</v>
      </c>
      <c r="D6" s="43" t="s">
        <v>7</v>
      </c>
      <c r="E6" s="44"/>
      <c r="F6" s="44"/>
      <c r="G6" s="43"/>
      <c r="H6" s="40"/>
    </row>
    <row r="7" spans="1:7" s="29" customFormat="1" ht="12.75">
      <c r="A7" s="27">
        <f>A6+1</f>
        <v>1</v>
      </c>
      <c r="B7" s="21" t="s">
        <v>44</v>
      </c>
      <c r="C7" s="22" t="s">
        <v>98</v>
      </c>
      <c r="D7" s="23">
        <v>38081</v>
      </c>
      <c r="E7" s="15">
        <v>8.22</v>
      </c>
      <c r="F7" s="15">
        <v>1.55</v>
      </c>
      <c r="G7" s="27">
        <f>SUM(E8:F8)</f>
        <v>1397</v>
      </c>
    </row>
    <row r="8" spans="1:7" s="29" customFormat="1" ht="12.75">
      <c r="A8" s="30">
        <f>A7</f>
        <v>1</v>
      </c>
      <c r="B8" s="24"/>
      <c r="C8" s="25" t="s">
        <v>57</v>
      </c>
      <c r="D8" s="26"/>
      <c r="E8" s="16">
        <f>IF(ISBLANK(E7),"",TRUNC(58.015*(14.5-E7)^1.31))</f>
        <v>643</v>
      </c>
      <c r="F8" s="16">
        <f>IF(ISBLANK(F7),"",TRUNC(41.34*(F7+10.248)^2)-5000)</f>
        <v>754</v>
      </c>
      <c r="G8" s="28">
        <f>G7</f>
        <v>1397</v>
      </c>
    </row>
    <row r="9" spans="1:7" s="29" customFormat="1" ht="12.75">
      <c r="A9" s="27">
        <f>A8+1</f>
        <v>2</v>
      </c>
      <c r="B9" s="21" t="s">
        <v>99</v>
      </c>
      <c r="C9" s="22" t="s">
        <v>100</v>
      </c>
      <c r="D9" s="23">
        <v>38203</v>
      </c>
      <c r="E9" s="15">
        <v>8.46</v>
      </c>
      <c r="F9" s="15">
        <v>1.55</v>
      </c>
      <c r="G9" s="27">
        <f>SUM(E10:F10)</f>
        <v>1365</v>
      </c>
    </row>
    <row r="10" spans="1:7" s="29" customFormat="1" ht="12.75">
      <c r="A10" s="30">
        <f>A9</f>
        <v>2</v>
      </c>
      <c r="B10" s="24"/>
      <c r="C10" s="25" t="s">
        <v>15</v>
      </c>
      <c r="D10" s="26"/>
      <c r="E10" s="16">
        <f>IF(ISBLANK(E9),"",TRUNC(58.015*(14.5-E9)^1.31))</f>
        <v>611</v>
      </c>
      <c r="F10" s="16">
        <f>IF(ISBLANK(F9),"",TRUNC(41.34*(F9+10.248)^2)-5000)</f>
        <v>754</v>
      </c>
      <c r="G10" s="28">
        <f>G9</f>
        <v>1365</v>
      </c>
    </row>
    <row r="11" spans="1:7" s="29" customFormat="1" ht="12.75">
      <c r="A11" s="27">
        <f>A10+1</f>
        <v>3</v>
      </c>
      <c r="B11" s="21" t="s">
        <v>89</v>
      </c>
      <c r="C11" s="22" t="s">
        <v>90</v>
      </c>
      <c r="D11" s="23">
        <v>38104</v>
      </c>
      <c r="E11" s="15">
        <v>9.12</v>
      </c>
      <c r="F11" s="15">
        <v>1.35</v>
      </c>
      <c r="G11" s="27">
        <f>SUM(E12:F12)</f>
        <v>1085</v>
      </c>
    </row>
    <row r="12" spans="1:7" s="29" customFormat="1" ht="12.75">
      <c r="A12" s="30">
        <f>A11</f>
        <v>3</v>
      </c>
      <c r="B12" s="24"/>
      <c r="C12" s="25" t="s">
        <v>22</v>
      </c>
      <c r="D12" s="26"/>
      <c r="E12" s="16">
        <f>IF(ISBLANK(E11),"",TRUNC(58.015*(14.5-E11)^1.31))</f>
        <v>525</v>
      </c>
      <c r="F12" s="16">
        <f>IF(ISBLANK(F11),"",TRUNC(41.34*(F11+10.248)^2)-5000)</f>
        <v>560</v>
      </c>
      <c r="G12" s="28">
        <f>G11</f>
        <v>1085</v>
      </c>
    </row>
    <row r="14" spans="1:5" ht="12.75">
      <c r="A14" s="4"/>
      <c r="B14" s="6" t="s">
        <v>11</v>
      </c>
      <c r="E14" s="6" t="s">
        <v>131</v>
      </c>
    </row>
    <row r="16" spans="1:8" s="29" customFormat="1" ht="12.75">
      <c r="A16" s="37" t="s">
        <v>0</v>
      </c>
      <c r="B16" s="38" t="s">
        <v>1</v>
      </c>
      <c r="C16" s="39" t="s">
        <v>2</v>
      </c>
      <c r="D16" s="37" t="s">
        <v>6</v>
      </c>
      <c r="E16" s="37" t="s">
        <v>5</v>
      </c>
      <c r="F16" s="37" t="s">
        <v>10</v>
      </c>
      <c r="G16" s="37" t="s">
        <v>3</v>
      </c>
      <c r="H16" s="40"/>
    </row>
    <row r="17" spans="1:8" s="29" customFormat="1" ht="12.75">
      <c r="A17" s="30">
        <v>0</v>
      </c>
      <c r="B17" s="41"/>
      <c r="C17" s="42" t="s">
        <v>4</v>
      </c>
      <c r="D17" s="43" t="s">
        <v>7</v>
      </c>
      <c r="E17" s="44"/>
      <c r="F17" s="44"/>
      <c r="G17" s="43"/>
      <c r="H17" s="40"/>
    </row>
    <row r="18" spans="1:7" s="29" customFormat="1" ht="12.75">
      <c r="A18" s="27">
        <f>A17+1</f>
        <v>1</v>
      </c>
      <c r="B18" s="21" t="s">
        <v>101</v>
      </c>
      <c r="C18" s="22" t="s">
        <v>102</v>
      </c>
      <c r="D18" s="23">
        <v>38400</v>
      </c>
      <c r="E18" s="15">
        <v>9.06</v>
      </c>
      <c r="F18" s="15">
        <v>1.35</v>
      </c>
      <c r="G18" s="27">
        <f>SUM(E19:F19)</f>
        <v>1093</v>
      </c>
    </row>
    <row r="19" spans="1:7" s="29" customFormat="1" ht="12.75">
      <c r="A19" s="30">
        <f>A18</f>
        <v>1</v>
      </c>
      <c r="B19" s="24"/>
      <c r="C19" s="25" t="s">
        <v>22</v>
      </c>
      <c r="D19" s="26"/>
      <c r="E19" s="16">
        <f>IF(ISBLANK(E18),"",TRUNC(58.015*(14.5-E18)^1.31))</f>
        <v>533</v>
      </c>
      <c r="F19" s="16">
        <f>IF(ISBLANK(F18),"",TRUNC(41.34*(F18+10.248)^2)-5000)</f>
        <v>560</v>
      </c>
      <c r="G19" s="28">
        <f>G18</f>
        <v>1093</v>
      </c>
    </row>
    <row r="20" spans="1:7" s="29" customFormat="1" ht="12.75">
      <c r="A20" s="27">
        <f>A19+1</f>
        <v>2</v>
      </c>
      <c r="B20" s="21" t="s">
        <v>163</v>
      </c>
      <c r="C20" s="22" t="s">
        <v>169</v>
      </c>
      <c r="D20" s="23">
        <v>39157</v>
      </c>
      <c r="E20" s="15">
        <v>9.54</v>
      </c>
      <c r="F20" s="15">
        <v>1.05</v>
      </c>
      <c r="G20" s="27">
        <f>SUM(E21:F21)</f>
        <v>748</v>
      </c>
    </row>
    <row r="21" spans="1:7" s="29" customFormat="1" ht="12.75">
      <c r="A21" s="30">
        <f>A20</f>
        <v>2</v>
      </c>
      <c r="B21" s="24"/>
      <c r="C21" s="25" t="s">
        <v>18</v>
      </c>
      <c r="D21" s="26"/>
      <c r="E21" s="16">
        <f>IF(ISBLANK(E20),"",TRUNC(58.015*(14.5-E20)^1.31))</f>
        <v>472</v>
      </c>
      <c r="F21" s="16">
        <f>IF(ISBLANK(F20),"",TRUNC(41.34*(F20+10.248)^2)-5000)</f>
        <v>276</v>
      </c>
      <c r="G21" s="28">
        <f>G20</f>
        <v>748</v>
      </c>
    </row>
    <row r="24" spans="1:4" ht="13.5">
      <c r="A24" s="53" t="s">
        <v>317</v>
      </c>
      <c r="B24" s="54"/>
      <c r="C24" s="53"/>
      <c r="D24" s="53" t="s">
        <v>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3" max="3" width="12.8515625" style="0" customWidth="1"/>
    <col min="4" max="4" width="10.7109375" style="0" customWidth="1"/>
  </cols>
  <sheetData>
    <row r="1" spans="1:21" ht="17.25">
      <c r="A1" s="1"/>
      <c r="B1" s="1" t="s">
        <v>52</v>
      </c>
      <c r="C1" s="2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12.75">
      <c r="A2" s="52">
        <v>43439</v>
      </c>
    </row>
    <row r="3" spans="1:5" ht="12.75">
      <c r="A3" s="4"/>
      <c r="B3" s="6" t="s">
        <v>12</v>
      </c>
      <c r="E3" s="6" t="s">
        <v>53</v>
      </c>
    </row>
    <row r="4" s="29" customFormat="1" ht="12.75"/>
    <row r="5" spans="1:8" s="29" customFormat="1" ht="12.75">
      <c r="A5" s="37" t="s">
        <v>0</v>
      </c>
      <c r="B5" s="38" t="s">
        <v>1</v>
      </c>
      <c r="C5" s="39" t="s">
        <v>2</v>
      </c>
      <c r="D5" s="37" t="s">
        <v>6</v>
      </c>
      <c r="E5" s="37" t="s">
        <v>5</v>
      </c>
      <c r="F5" s="37" t="s">
        <v>13</v>
      </c>
      <c r="G5" s="37" t="s">
        <v>3</v>
      </c>
      <c r="H5" s="40"/>
    </row>
    <row r="6" spans="1:8" s="29" customFormat="1" ht="12.75">
      <c r="A6" s="30">
        <v>0</v>
      </c>
      <c r="B6" s="41"/>
      <c r="C6" s="42" t="s">
        <v>4</v>
      </c>
      <c r="D6" s="43" t="s">
        <v>7</v>
      </c>
      <c r="E6" s="44"/>
      <c r="F6" s="44"/>
      <c r="G6" s="43"/>
      <c r="H6" s="40"/>
    </row>
    <row r="7" spans="1:7" s="29" customFormat="1" ht="12.75">
      <c r="A7" s="27">
        <f>A6+1</f>
        <v>1</v>
      </c>
      <c r="B7" s="21" t="s">
        <v>105</v>
      </c>
      <c r="C7" s="22" t="s">
        <v>106</v>
      </c>
      <c r="D7" s="23">
        <v>37988</v>
      </c>
      <c r="E7" s="15">
        <v>9.12</v>
      </c>
      <c r="F7" s="15">
        <v>4.63</v>
      </c>
      <c r="G7" s="27">
        <f>SUM(E8:F8)</f>
        <v>986</v>
      </c>
    </row>
    <row r="8" spans="1:7" s="29" customFormat="1" ht="12.75">
      <c r="A8" s="30">
        <f>A7</f>
        <v>1</v>
      </c>
      <c r="B8" s="24"/>
      <c r="C8" s="25" t="s">
        <v>54</v>
      </c>
      <c r="D8" s="26"/>
      <c r="E8" s="16">
        <f>IF(ISBLANK(E7),"",TRUNC(58.015*(14.5-E7)^1.31))</f>
        <v>525</v>
      </c>
      <c r="F8" s="16">
        <f>IF(ISBLANK(F7),"",INT(0.188807*(F7*100-210)^1.41))</f>
        <v>461</v>
      </c>
      <c r="G8" s="28">
        <f>G7</f>
        <v>986</v>
      </c>
    </row>
    <row r="9" spans="1:7" s="29" customFormat="1" ht="12.75">
      <c r="A9" s="27">
        <f>A8+1</f>
        <v>2</v>
      </c>
      <c r="B9" s="21" t="s">
        <v>107</v>
      </c>
      <c r="C9" s="22" t="s">
        <v>108</v>
      </c>
      <c r="D9" s="23">
        <v>38311</v>
      </c>
      <c r="E9" s="15">
        <v>8.88</v>
      </c>
      <c r="F9" s="15">
        <v>4.44</v>
      </c>
      <c r="G9" s="27">
        <f>SUM(E10:F10)</f>
        <v>969</v>
      </c>
    </row>
    <row r="10" spans="1:7" s="29" customFormat="1" ht="12.75">
      <c r="A10" s="30">
        <f>A9</f>
        <v>2</v>
      </c>
      <c r="B10" s="24"/>
      <c r="C10" s="25" t="s">
        <v>36</v>
      </c>
      <c r="D10" s="26"/>
      <c r="E10" s="16">
        <f>IF(ISBLANK(E9),"",TRUNC(58.015*(14.5-E9)^1.31))</f>
        <v>556</v>
      </c>
      <c r="F10" s="16">
        <f>IF(ISBLANK(F9),"",INT(0.188807*(F9*100-210)^1.41))</f>
        <v>413</v>
      </c>
      <c r="G10" s="28">
        <f>G9</f>
        <v>969</v>
      </c>
    </row>
    <row r="12" spans="1:5" ht="12.75">
      <c r="A12" s="4"/>
      <c r="B12" s="6" t="s">
        <v>12</v>
      </c>
      <c r="E12" s="6" t="s">
        <v>122</v>
      </c>
    </row>
    <row r="13" s="29" customFormat="1" ht="12.75"/>
    <row r="14" spans="1:8" s="29" customFormat="1" ht="12.75">
      <c r="A14" s="37" t="s">
        <v>0</v>
      </c>
      <c r="B14" s="38" t="s">
        <v>1</v>
      </c>
      <c r="C14" s="39" t="s">
        <v>2</v>
      </c>
      <c r="D14" s="37" t="s">
        <v>6</v>
      </c>
      <c r="E14" s="37" t="s">
        <v>5</v>
      </c>
      <c r="F14" s="37" t="s">
        <v>13</v>
      </c>
      <c r="G14" s="37" t="s">
        <v>3</v>
      </c>
      <c r="H14" s="40"/>
    </row>
    <row r="15" spans="1:8" s="29" customFormat="1" ht="12.75">
      <c r="A15" s="30">
        <v>0</v>
      </c>
      <c r="B15" s="41"/>
      <c r="C15" s="42" t="s">
        <v>4</v>
      </c>
      <c r="D15" s="43" t="s">
        <v>7</v>
      </c>
      <c r="E15" s="44"/>
      <c r="F15" s="44"/>
      <c r="G15" s="43"/>
      <c r="H15" s="40"/>
    </row>
    <row r="16" spans="1:7" s="29" customFormat="1" ht="12.75">
      <c r="A16" s="27">
        <f>A15+1</f>
        <v>1</v>
      </c>
      <c r="B16" s="21" t="s">
        <v>49</v>
      </c>
      <c r="C16" s="22" t="s">
        <v>62</v>
      </c>
      <c r="D16" s="23">
        <v>38590</v>
      </c>
      <c r="E16" s="15">
        <v>8.93</v>
      </c>
      <c r="F16" s="15">
        <v>4.39</v>
      </c>
      <c r="G16" s="27">
        <f>SUM(E17:F17)</f>
        <v>951</v>
      </c>
    </row>
    <row r="17" spans="1:7" s="29" customFormat="1" ht="12.75">
      <c r="A17" s="30">
        <f>A16</f>
        <v>1</v>
      </c>
      <c r="B17" s="24"/>
      <c r="C17" s="25" t="s">
        <v>38</v>
      </c>
      <c r="D17" s="26"/>
      <c r="E17" s="16">
        <f>IF(ISBLANK(E16),"",TRUNC(58.015*(14.5-E16)^1.31))</f>
        <v>550</v>
      </c>
      <c r="F17" s="16">
        <f>IF(ISBLANK(F16),"",INT(0.188807*(F16*100-210)^1.41))</f>
        <v>401</v>
      </c>
      <c r="G17" s="28">
        <f>G16</f>
        <v>951</v>
      </c>
    </row>
    <row r="18" spans="1:7" s="29" customFormat="1" ht="12.75">
      <c r="A18" s="27">
        <f>A17+1</f>
        <v>2</v>
      </c>
      <c r="B18" s="21" t="s">
        <v>104</v>
      </c>
      <c r="C18" s="22" t="s">
        <v>170</v>
      </c>
      <c r="D18" s="23">
        <v>38922</v>
      </c>
      <c r="E18" s="15">
        <v>9.02</v>
      </c>
      <c r="F18" s="15">
        <v>4.32</v>
      </c>
      <c r="G18" s="27">
        <f>SUM(E19:F19)</f>
        <v>922</v>
      </c>
    </row>
    <row r="19" spans="1:7" s="29" customFormat="1" ht="12.75">
      <c r="A19" s="30">
        <f>A18</f>
        <v>2</v>
      </c>
      <c r="B19" s="24"/>
      <c r="C19" s="25" t="s">
        <v>36</v>
      </c>
      <c r="D19" s="26"/>
      <c r="E19" s="16">
        <f>IF(ISBLANK(E18),"",TRUNC(58.015*(14.5-E18)^1.31))</f>
        <v>538</v>
      </c>
      <c r="F19" s="16">
        <f>IF(ISBLANK(F18),"",INT(0.188807*(F18*100-210)^1.41))</f>
        <v>384</v>
      </c>
      <c r="G19" s="28">
        <f>G18</f>
        <v>922</v>
      </c>
    </row>
    <row r="20" spans="1:7" s="29" customFormat="1" ht="12.75">
      <c r="A20" s="27">
        <f>A19+1</f>
        <v>3</v>
      </c>
      <c r="B20" s="21" t="s">
        <v>171</v>
      </c>
      <c r="C20" s="22" t="s">
        <v>172</v>
      </c>
      <c r="D20" s="23">
        <v>38504</v>
      </c>
      <c r="E20" s="15">
        <v>9.15</v>
      </c>
      <c r="F20" s="15">
        <v>3.79</v>
      </c>
      <c r="G20" s="27">
        <f>SUM(E21:F21)</f>
        <v>783</v>
      </c>
    </row>
    <row r="21" spans="1:7" s="29" customFormat="1" ht="12.75">
      <c r="A21" s="30">
        <f>A20</f>
        <v>3</v>
      </c>
      <c r="B21" s="24"/>
      <c r="C21" s="25" t="s">
        <v>145</v>
      </c>
      <c r="D21" s="26"/>
      <c r="E21" s="16">
        <f>IF(ISBLANK(E20),"",TRUNC(58.015*(14.5-E20)^1.31))</f>
        <v>522</v>
      </c>
      <c r="F21" s="16">
        <f>IF(ISBLANK(F20),"",INT(0.188807*(F20*100-210)^1.41))</f>
        <v>261</v>
      </c>
      <c r="G21" s="28">
        <f>G20</f>
        <v>783</v>
      </c>
    </row>
    <row r="22" spans="1:7" s="29" customFormat="1" ht="12.75">
      <c r="A22" s="27">
        <f>A21+1</f>
        <v>4</v>
      </c>
      <c r="B22" s="21" t="s">
        <v>16</v>
      </c>
      <c r="C22" s="22" t="s">
        <v>173</v>
      </c>
      <c r="D22" s="23">
        <v>38832</v>
      </c>
      <c r="E22" s="15">
        <v>9.59</v>
      </c>
      <c r="F22" s="15">
        <v>4.03</v>
      </c>
      <c r="G22" s="27">
        <f>SUM(E23:F23)</f>
        <v>781</v>
      </c>
    </row>
    <row r="23" spans="1:7" s="29" customFormat="1" ht="12.75">
      <c r="A23" s="30">
        <f>A22</f>
        <v>4</v>
      </c>
      <c r="B23" s="24"/>
      <c r="C23" s="25" t="s">
        <v>174</v>
      </c>
      <c r="D23" s="26"/>
      <c r="E23" s="16">
        <f>IF(ISBLANK(E22),"",TRUNC(58.015*(14.5-E22)^1.31))</f>
        <v>466</v>
      </c>
      <c r="F23" s="16">
        <f>IF(ISBLANK(F22),"",INT(0.188807*(F22*100-210)^1.41))</f>
        <v>315</v>
      </c>
      <c r="G23" s="28">
        <f>G22</f>
        <v>781</v>
      </c>
    </row>
    <row r="24" spans="1:7" s="29" customFormat="1" ht="12.75">
      <c r="A24" s="27">
        <f>A23+1</f>
        <v>5</v>
      </c>
      <c r="B24" s="21" t="s">
        <v>27</v>
      </c>
      <c r="C24" s="22" t="s">
        <v>175</v>
      </c>
      <c r="D24" s="23">
        <v>39289</v>
      </c>
      <c r="E24" s="15">
        <v>9.78</v>
      </c>
      <c r="F24" s="15">
        <v>4.06</v>
      </c>
      <c r="G24" s="27">
        <f>SUM(E25:F25)</f>
        <v>765</v>
      </c>
    </row>
    <row r="25" spans="1:7" s="29" customFormat="1" ht="12.75">
      <c r="A25" s="30">
        <f>A24</f>
        <v>5</v>
      </c>
      <c r="B25" s="24"/>
      <c r="C25" s="25" t="s">
        <v>46</v>
      </c>
      <c r="D25" s="26"/>
      <c r="E25" s="16">
        <f>IF(ISBLANK(E24),"",TRUNC(58.015*(14.5-E24)^1.31))</f>
        <v>443</v>
      </c>
      <c r="F25" s="16">
        <f>IF(ISBLANK(F24),"",INT(0.188807*(F24*100-210)^1.41))</f>
        <v>322</v>
      </c>
      <c r="G25" s="28">
        <f>G24</f>
        <v>765</v>
      </c>
    </row>
    <row r="26" spans="1:7" s="29" customFormat="1" ht="12.75">
      <c r="A26" s="27">
        <f>A25+1</f>
        <v>6</v>
      </c>
      <c r="B26" s="21" t="s">
        <v>27</v>
      </c>
      <c r="C26" s="22" t="s">
        <v>176</v>
      </c>
      <c r="D26" s="23">
        <v>39245</v>
      </c>
      <c r="E26" s="15">
        <v>9.6</v>
      </c>
      <c r="F26" s="15">
        <v>3.89</v>
      </c>
      <c r="G26" s="27">
        <f>SUM(E27:F27)</f>
        <v>748</v>
      </c>
    </row>
    <row r="27" spans="1:7" s="29" customFormat="1" ht="12.75">
      <c r="A27" s="30">
        <f>A26</f>
        <v>6</v>
      </c>
      <c r="B27" s="24"/>
      <c r="C27" s="25" t="s">
        <v>46</v>
      </c>
      <c r="D27" s="26"/>
      <c r="E27" s="16">
        <f>IF(ISBLANK(E26),"",TRUNC(58.015*(14.5-E26)^1.31))</f>
        <v>465</v>
      </c>
      <c r="F27" s="16">
        <f>IF(ISBLANK(F26),"",INT(0.188807*(F26*100-210)^1.41))</f>
        <v>283</v>
      </c>
      <c r="G27" s="28">
        <f>G26</f>
        <v>748</v>
      </c>
    </row>
    <row r="28" spans="1:7" s="29" customFormat="1" ht="12.75">
      <c r="A28" s="27">
        <f>A27+1</f>
        <v>7</v>
      </c>
      <c r="B28" s="21" t="s">
        <v>177</v>
      </c>
      <c r="C28" s="22" t="s">
        <v>178</v>
      </c>
      <c r="D28" s="23">
        <v>38548</v>
      </c>
      <c r="E28" s="15">
        <v>9.56</v>
      </c>
      <c r="F28" s="15">
        <v>3.4</v>
      </c>
      <c r="G28" s="27">
        <f>SUM(E29:F29)</f>
        <v>650</v>
      </c>
    </row>
    <row r="29" spans="1:7" s="29" customFormat="1" ht="12.75">
      <c r="A29" s="30">
        <f>A28</f>
        <v>7</v>
      </c>
      <c r="B29" s="24"/>
      <c r="C29" s="25" t="s">
        <v>46</v>
      </c>
      <c r="D29" s="26"/>
      <c r="E29" s="16">
        <f>IF(ISBLANK(E28),"",TRUNC(58.015*(14.5-E28)^1.31))</f>
        <v>470</v>
      </c>
      <c r="F29" s="16">
        <f>IF(ISBLANK(F28),"",INT(0.188807*(F28*100-210)^1.41))</f>
        <v>180</v>
      </c>
      <c r="G29" s="28">
        <f>G28</f>
        <v>650</v>
      </c>
    </row>
    <row r="30" spans="1:7" s="29" customFormat="1" ht="12.75">
      <c r="A30" s="27">
        <f>A29+1</f>
        <v>8</v>
      </c>
      <c r="B30" s="21" t="s">
        <v>179</v>
      </c>
      <c r="C30" s="22" t="s">
        <v>180</v>
      </c>
      <c r="D30" s="23">
        <v>39296</v>
      </c>
      <c r="E30" s="15">
        <v>10.09</v>
      </c>
      <c r="F30" s="15">
        <v>3.41</v>
      </c>
      <c r="G30" s="27">
        <f>SUM(E31:F31)</f>
        <v>587</v>
      </c>
    </row>
    <row r="31" spans="1:7" s="29" customFormat="1" ht="12.75">
      <c r="A31" s="30">
        <f>A30</f>
        <v>8</v>
      </c>
      <c r="B31" s="24"/>
      <c r="C31" s="25" t="s">
        <v>22</v>
      </c>
      <c r="D31" s="26"/>
      <c r="E31" s="16">
        <f>IF(ISBLANK(E30),"",TRUNC(58.015*(14.5-E30)^1.31))</f>
        <v>405</v>
      </c>
      <c r="F31" s="16">
        <f>IF(ISBLANK(F30),"",INT(0.188807*(F30*100-210)^1.41))</f>
        <v>182</v>
      </c>
      <c r="G31" s="28">
        <f>G30</f>
        <v>587</v>
      </c>
    </row>
    <row r="32" spans="1:7" s="29" customFormat="1" ht="12.75">
      <c r="A32" s="27">
        <f>A31+1</f>
        <v>9</v>
      </c>
      <c r="B32" s="21" t="s">
        <v>181</v>
      </c>
      <c r="C32" s="22" t="s">
        <v>182</v>
      </c>
      <c r="D32" s="23">
        <v>38903</v>
      </c>
      <c r="E32" s="15">
        <v>9.39</v>
      </c>
      <c r="F32" s="15" t="s">
        <v>167</v>
      </c>
      <c r="G32" s="27">
        <f>SUM(E33:F33)</f>
        <v>491</v>
      </c>
    </row>
    <row r="33" spans="1:7" s="29" customFormat="1" ht="12.75">
      <c r="A33" s="30">
        <f>A32</f>
        <v>9</v>
      </c>
      <c r="B33" s="24"/>
      <c r="C33" s="25" t="s">
        <v>22</v>
      </c>
      <c r="D33" s="26"/>
      <c r="E33" s="16">
        <f>IF(ISBLANK(E32),"",TRUNC(58.015*(14.5-E32)^1.31))</f>
        <v>491</v>
      </c>
      <c r="F33" s="16"/>
      <c r="G33" s="28">
        <f>G32</f>
        <v>491</v>
      </c>
    </row>
    <row r="36" spans="1:4" ht="13.5">
      <c r="A36" s="53" t="s">
        <v>317</v>
      </c>
      <c r="B36" s="54"/>
      <c r="C36" s="53"/>
      <c r="D36" s="53" t="s">
        <v>318</v>
      </c>
    </row>
  </sheetData>
  <sheetProtection/>
  <printOptions/>
  <pageMargins left="0.75" right="0.75" top="1" bottom="0.96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3" max="3" width="11.57421875" style="0" customWidth="1"/>
    <col min="4" max="4" width="10.140625" style="0" customWidth="1"/>
  </cols>
  <sheetData>
    <row r="1" spans="1:21" ht="17.25">
      <c r="A1" s="1"/>
      <c r="B1" s="1" t="s">
        <v>52</v>
      </c>
      <c r="C1" s="2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12.75">
      <c r="A2" s="52">
        <v>43439</v>
      </c>
    </row>
    <row r="3" spans="1:5" ht="12.75">
      <c r="A3" s="4"/>
      <c r="B3" s="6" t="s">
        <v>12</v>
      </c>
      <c r="E3" s="6" t="s">
        <v>81</v>
      </c>
    </row>
    <row r="4" s="19" customFormat="1" ht="3.75"/>
    <row r="5" spans="1:8" ht="12.75">
      <c r="A5" s="9" t="s">
        <v>0</v>
      </c>
      <c r="B5" s="10" t="s">
        <v>1</v>
      </c>
      <c r="C5" s="11" t="s">
        <v>2</v>
      </c>
      <c r="D5" s="9" t="s">
        <v>6</v>
      </c>
      <c r="E5" s="9" t="s">
        <v>5</v>
      </c>
      <c r="F5" s="9" t="s">
        <v>13</v>
      </c>
      <c r="G5" s="9" t="s">
        <v>3</v>
      </c>
      <c r="H5" s="8"/>
    </row>
    <row r="6" spans="1:8" ht="12.75">
      <c r="A6" s="5">
        <v>0</v>
      </c>
      <c r="B6" s="12"/>
      <c r="C6" s="13" t="s">
        <v>4</v>
      </c>
      <c r="D6" s="14" t="s">
        <v>7</v>
      </c>
      <c r="E6" s="7"/>
      <c r="F6" s="7"/>
      <c r="G6" s="14"/>
      <c r="H6" s="8"/>
    </row>
    <row r="7" spans="1:7" s="29" customFormat="1" ht="12.75">
      <c r="A7" s="45">
        <f>A6+1</f>
        <v>1</v>
      </c>
      <c r="B7" s="31" t="s">
        <v>82</v>
      </c>
      <c r="C7" s="32" t="s">
        <v>83</v>
      </c>
      <c r="D7" s="33">
        <v>38004</v>
      </c>
      <c r="E7" s="15">
        <v>7.7</v>
      </c>
      <c r="F7" s="15">
        <v>5.43</v>
      </c>
      <c r="G7" s="27">
        <f>SUM(E8:F8)</f>
        <v>1394</v>
      </c>
    </row>
    <row r="8" spans="1:7" s="29" customFormat="1" ht="12.75">
      <c r="A8" s="30">
        <f>A7</f>
        <v>1</v>
      </c>
      <c r="B8" s="24"/>
      <c r="C8" s="25" t="s">
        <v>145</v>
      </c>
      <c r="D8" s="26"/>
      <c r="E8" s="16">
        <f>IF(ISBLANK(E7),"",TRUNC(58.015*(14.5-E7)^1.31))</f>
        <v>714</v>
      </c>
      <c r="F8" s="16">
        <f>IF(ISBLANK(F7),"",INT(0.188807*(F7*100-210)^1.41))</f>
        <v>680</v>
      </c>
      <c r="G8" s="28">
        <f>G7</f>
        <v>1394</v>
      </c>
    </row>
    <row r="9" spans="1:7" s="29" customFormat="1" ht="12.75">
      <c r="A9" s="45">
        <f>A8+1</f>
        <v>2</v>
      </c>
      <c r="B9" s="31" t="s">
        <v>113</v>
      </c>
      <c r="C9" s="32" t="s">
        <v>114</v>
      </c>
      <c r="D9" s="33">
        <v>38195</v>
      </c>
      <c r="E9" s="15">
        <v>8.02</v>
      </c>
      <c r="F9" s="15">
        <v>5.32</v>
      </c>
      <c r="G9" s="27">
        <f>SUM(E10:F10)</f>
        <v>1318</v>
      </c>
    </row>
    <row r="10" spans="1:7" s="29" customFormat="1" ht="12.75">
      <c r="A10" s="30">
        <f>A9</f>
        <v>2</v>
      </c>
      <c r="B10" s="24"/>
      <c r="C10" s="25" t="s">
        <v>15</v>
      </c>
      <c r="D10" s="26"/>
      <c r="E10" s="16">
        <f>IF(ISBLANK(E9),"",TRUNC(58.015*(14.5-E9)^1.31))</f>
        <v>670</v>
      </c>
      <c r="F10" s="16">
        <f>IF(ISBLANK(F9),"",INT(0.188807*(F9*100-210)^1.41))</f>
        <v>648</v>
      </c>
      <c r="G10" s="28">
        <f>G9</f>
        <v>1318</v>
      </c>
    </row>
    <row r="11" spans="1:7" s="29" customFormat="1" ht="12.75">
      <c r="A11" s="45">
        <f>A10+1</f>
        <v>3</v>
      </c>
      <c r="B11" s="31" t="s">
        <v>42</v>
      </c>
      <c r="C11" s="32" t="s">
        <v>43</v>
      </c>
      <c r="D11" s="33">
        <v>38119</v>
      </c>
      <c r="E11" s="15">
        <v>7.89</v>
      </c>
      <c r="F11" s="15">
        <v>5.25</v>
      </c>
      <c r="G11" s="27">
        <f>SUM(E12:F12)</f>
        <v>1316</v>
      </c>
    </row>
    <row r="12" spans="1:7" s="29" customFormat="1" ht="12.75">
      <c r="A12" s="30">
        <f>A11</f>
        <v>3</v>
      </c>
      <c r="B12" s="24"/>
      <c r="C12" s="25" t="s">
        <v>57</v>
      </c>
      <c r="D12" s="26"/>
      <c r="E12" s="16">
        <f>IF(ISBLANK(E11),"",TRUNC(58.015*(14.5-E11)^1.31))</f>
        <v>688</v>
      </c>
      <c r="F12" s="16">
        <f>IF(ISBLANK(F11),"",INT(0.188807*(F11*100-210)^1.41))</f>
        <v>628</v>
      </c>
      <c r="G12" s="28">
        <f>G11</f>
        <v>1316</v>
      </c>
    </row>
    <row r="13" spans="1:7" s="29" customFormat="1" ht="12.75">
      <c r="A13" s="45">
        <f>A12+1</f>
        <v>4</v>
      </c>
      <c r="B13" s="31" t="s">
        <v>87</v>
      </c>
      <c r="C13" s="32" t="s">
        <v>162</v>
      </c>
      <c r="D13" s="33">
        <v>37992</v>
      </c>
      <c r="E13" s="15">
        <v>9.74</v>
      </c>
      <c r="F13" s="15">
        <v>3.35</v>
      </c>
      <c r="G13" s="27">
        <f>SUM(E14:F14)</f>
        <v>617</v>
      </c>
    </row>
    <row r="14" spans="1:7" s="29" customFormat="1" ht="12.75">
      <c r="A14" s="30">
        <f>A13</f>
        <v>4</v>
      </c>
      <c r="B14" s="24"/>
      <c r="C14" s="25" t="s">
        <v>149</v>
      </c>
      <c r="D14" s="26"/>
      <c r="E14" s="16">
        <f>IF(ISBLANK(E13),"",TRUNC(58.015*(14.5-E13)^1.31))</f>
        <v>447</v>
      </c>
      <c r="F14" s="16">
        <f>IF(ISBLANK(F13),"",INT(0.188807*(F13*100-210)^1.41))</f>
        <v>170</v>
      </c>
      <c r="G14" s="28">
        <f>G13</f>
        <v>617</v>
      </c>
    </row>
    <row r="16" spans="1:5" ht="12.75">
      <c r="A16" s="4"/>
      <c r="B16" s="6" t="s">
        <v>12</v>
      </c>
      <c r="E16" s="6" t="s">
        <v>131</v>
      </c>
    </row>
    <row r="17" s="19" customFormat="1" ht="3.75"/>
    <row r="18" spans="1:8" ht="12.75">
      <c r="A18" s="9" t="s">
        <v>0</v>
      </c>
      <c r="B18" s="10" t="s">
        <v>1</v>
      </c>
      <c r="C18" s="11" t="s">
        <v>2</v>
      </c>
      <c r="D18" s="9" t="s">
        <v>6</v>
      </c>
      <c r="E18" s="9" t="s">
        <v>5</v>
      </c>
      <c r="F18" s="9" t="s">
        <v>13</v>
      </c>
      <c r="G18" s="9" t="s">
        <v>3</v>
      </c>
      <c r="H18" s="8"/>
    </row>
    <row r="19" spans="1:8" ht="12.75">
      <c r="A19" s="5">
        <v>0</v>
      </c>
      <c r="B19" s="12"/>
      <c r="C19" s="13" t="s">
        <v>4</v>
      </c>
      <c r="D19" s="14" t="s">
        <v>7</v>
      </c>
      <c r="E19" s="7"/>
      <c r="F19" s="7"/>
      <c r="G19" s="14"/>
      <c r="H19" s="8"/>
    </row>
    <row r="20" spans="1:7" s="29" customFormat="1" ht="12.75">
      <c r="A20" s="45">
        <f>A19+1</f>
        <v>1</v>
      </c>
      <c r="B20" s="31" t="s">
        <v>37</v>
      </c>
      <c r="C20" s="32" t="s">
        <v>146</v>
      </c>
      <c r="D20" s="33">
        <v>38387</v>
      </c>
      <c r="E20" s="15">
        <v>7.95</v>
      </c>
      <c r="F20" s="15">
        <v>5.2</v>
      </c>
      <c r="G20" s="27">
        <f>SUM(E21:F21)</f>
        <v>1294</v>
      </c>
    </row>
    <row r="21" spans="1:7" s="29" customFormat="1" ht="12.75">
      <c r="A21" s="30">
        <f>A20</f>
        <v>1</v>
      </c>
      <c r="B21" s="24"/>
      <c r="C21" s="25" t="s">
        <v>22</v>
      </c>
      <c r="D21" s="26"/>
      <c r="E21" s="16">
        <f>IF(ISBLANK(E20),"",TRUNC(58.015*(14.5-E20)^1.31))</f>
        <v>680</v>
      </c>
      <c r="F21" s="16">
        <f>IF(ISBLANK(F20),"",INT(0.188807*(F20*100-210)^1.41))</f>
        <v>614</v>
      </c>
      <c r="G21" s="28">
        <f>G20</f>
        <v>1294</v>
      </c>
    </row>
    <row r="22" spans="1:7" s="29" customFormat="1" ht="12.75">
      <c r="A22" s="45">
        <f>A21+1</f>
        <v>2</v>
      </c>
      <c r="B22" s="31" t="s">
        <v>147</v>
      </c>
      <c r="C22" s="32" t="s">
        <v>148</v>
      </c>
      <c r="D22" s="33">
        <v>38529</v>
      </c>
      <c r="E22" s="15">
        <v>8.97</v>
      </c>
      <c r="F22" s="15">
        <v>4.6</v>
      </c>
      <c r="G22" s="27">
        <f>SUM(E23:F23)</f>
        <v>999</v>
      </c>
    </row>
    <row r="23" spans="1:7" s="29" customFormat="1" ht="12.75">
      <c r="A23" s="30">
        <f>A22</f>
        <v>2</v>
      </c>
      <c r="B23" s="24"/>
      <c r="C23" s="25" t="s">
        <v>149</v>
      </c>
      <c r="D23" s="26"/>
      <c r="E23" s="16">
        <f>IF(ISBLANK(E22),"",TRUNC(58.015*(14.5-E22)^1.31))</f>
        <v>545</v>
      </c>
      <c r="F23" s="16">
        <f>IF(ISBLANK(F22),"",INT(0.188807*(F22*100-210)^1.41))</f>
        <v>454</v>
      </c>
      <c r="G23" s="28">
        <f>G22</f>
        <v>999</v>
      </c>
    </row>
    <row r="24" spans="1:7" s="29" customFormat="1" ht="12.75">
      <c r="A24" s="45">
        <f>A23+1</f>
        <v>3</v>
      </c>
      <c r="B24" s="31" t="s">
        <v>150</v>
      </c>
      <c r="C24" s="32" t="s">
        <v>151</v>
      </c>
      <c r="D24" s="33">
        <v>38412</v>
      </c>
      <c r="E24" s="15">
        <v>8.71</v>
      </c>
      <c r="F24" s="15">
        <v>4.44</v>
      </c>
      <c r="G24" s="27">
        <f>SUM(E25:F25)</f>
        <v>991</v>
      </c>
    </row>
    <row r="25" spans="1:7" s="29" customFormat="1" ht="12.75">
      <c r="A25" s="30">
        <f>A24</f>
        <v>3</v>
      </c>
      <c r="B25" s="24"/>
      <c r="C25" s="25" t="s">
        <v>144</v>
      </c>
      <c r="D25" s="26"/>
      <c r="E25" s="16">
        <f>IF(ISBLANK(E24),"",TRUNC(58.015*(14.5-E24)^1.31))</f>
        <v>578</v>
      </c>
      <c r="F25" s="16">
        <f>IF(ISBLANK(F24),"",INT(0.188807*(F24*100-210)^1.41))</f>
        <v>413</v>
      </c>
      <c r="G25" s="28">
        <f>G24</f>
        <v>991</v>
      </c>
    </row>
    <row r="26" spans="1:7" s="29" customFormat="1" ht="12.75">
      <c r="A26" s="45">
        <f>A25+1</f>
        <v>4</v>
      </c>
      <c r="B26" s="31" t="s">
        <v>160</v>
      </c>
      <c r="C26" s="32" t="s">
        <v>161</v>
      </c>
      <c r="D26" s="33">
        <v>38411</v>
      </c>
      <c r="E26" s="15">
        <v>8.76</v>
      </c>
      <c r="F26" s="15">
        <v>4.35</v>
      </c>
      <c r="G26" s="27">
        <f>SUM(E27:F27)</f>
        <v>963</v>
      </c>
    </row>
    <row r="27" spans="1:7" s="29" customFormat="1" ht="12.75">
      <c r="A27" s="30">
        <f>A26</f>
        <v>4</v>
      </c>
      <c r="B27" s="24"/>
      <c r="C27" s="25" t="s">
        <v>144</v>
      </c>
      <c r="D27" s="26"/>
      <c r="E27" s="16">
        <f>IF(ISBLANK(E26),"",TRUNC(58.015*(14.5-E26)^1.31))</f>
        <v>572</v>
      </c>
      <c r="F27" s="16">
        <f>IF(ISBLANK(F26),"",INT(0.188807*(F26*100-210)^1.41))</f>
        <v>391</v>
      </c>
      <c r="G27" s="28">
        <f>G26</f>
        <v>963</v>
      </c>
    </row>
    <row r="28" spans="1:7" s="29" customFormat="1" ht="12.75">
      <c r="A28" s="45">
        <f>A27+1</f>
        <v>5</v>
      </c>
      <c r="B28" s="31" t="s">
        <v>152</v>
      </c>
      <c r="C28" s="32" t="s">
        <v>153</v>
      </c>
      <c r="D28" s="33">
        <v>38978</v>
      </c>
      <c r="E28" s="15">
        <v>9.33</v>
      </c>
      <c r="F28" s="15">
        <v>4.14</v>
      </c>
      <c r="G28" s="27">
        <f>SUM(E29:F29)</f>
        <v>839</v>
      </c>
    </row>
    <row r="29" spans="1:7" s="29" customFormat="1" ht="12.75">
      <c r="A29" s="30">
        <f>A28</f>
        <v>5</v>
      </c>
      <c r="B29" s="24"/>
      <c r="C29" s="25" t="s">
        <v>144</v>
      </c>
      <c r="D29" s="26"/>
      <c r="E29" s="16">
        <f>IF(ISBLANK(E28),"",TRUNC(58.015*(14.5-E28)^1.31))</f>
        <v>499</v>
      </c>
      <c r="F29" s="16">
        <f>IF(ISBLANK(F28),"",INT(0.188807*(F28*100-210)^1.41))</f>
        <v>340</v>
      </c>
      <c r="G29" s="28">
        <f>G28</f>
        <v>839</v>
      </c>
    </row>
    <row r="30" spans="1:7" s="29" customFormat="1" ht="12.75">
      <c r="A30" s="45">
        <f>A29+1</f>
        <v>6</v>
      </c>
      <c r="B30" s="31" t="s">
        <v>154</v>
      </c>
      <c r="C30" s="32" t="s">
        <v>155</v>
      </c>
      <c r="D30" s="33">
        <v>38555</v>
      </c>
      <c r="E30" s="15">
        <v>9.23</v>
      </c>
      <c r="F30" s="15">
        <v>4.04</v>
      </c>
      <c r="G30" s="27">
        <f>SUM(E31:F31)</f>
        <v>828</v>
      </c>
    </row>
    <row r="31" spans="1:7" s="29" customFormat="1" ht="12.75">
      <c r="A31" s="30">
        <f>A30</f>
        <v>6</v>
      </c>
      <c r="B31" s="24"/>
      <c r="C31" s="25" t="s">
        <v>22</v>
      </c>
      <c r="D31" s="26"/>
      <c r="E31" s="16">
        <f>IF(ISBLANK(E30),"",TRUNC(58.015*(14.5-E30)^1.31))</f>
        <v>511</v>
      </c>
      <c r="F31" s="16">
        <f>IF(ISBLANK(F30),"",INT(0.188807*(F30*100-210)^1.41))</f>
        <v>317</v>
      </c>
      <c r="G31" s="28">
        <f>G30</f>
        <v>828</v>
      </c>
    </row>
    <row r="32" spans="1:7" s="29" customFormat="1" ht="12.75">
      <c r="A32" s="45">
        <f>A31+1</f>
        <v>7</v>
      </c>
      <c r="B32" s="31" t="s">
        <v>158</v>
      </c>
      <c r="C32" s="32" t="s">
        <v>159</v>
      </c>
      <c r="D32" s="33">
        <v>39167</v>
      </c>
      <c r="E32" s="15">
        <v>9.43</v>
      </c>
      <c r="F32" s="15">
        <v>3.93</v>
      </c>
      <c r="G32" s="27">
        <f>SUM(E33:F33)</f>
        <v>778</v>
      </c>
    </row>
    <row r="33" spans="1:7" s="29" customFormat="1" ht="12.75">
      <c r="A33" s="30">
        <f>A32</f>
        <v>7</v>
      </c>
      <c r="B33" s="24"/>
      <c r="C33" s="25" t="s">
        <v>149</v>
      </c>
      <c r="D33" s="26"/>
      <c r="E33" s="16">
        <f>IF(ISBLANK(E32),"",TRUNC(58.015*(14.5-E32)^1.31))</f>
        <v>486</v>
      </c>
      <c r="F33" s="16">
        <f>IF(ISBLANK(F32),"",INT(0.188807*(F32*100-210)^1.41))</f>
        <v>292</v>
      </c>
      <c r="G33" s="28">
        <f>G32</f>
        <v>778</v>
      </c>
    </row>
    <row r="34" spans="1:7" s="29" customFormat="1" ht="12.75">
      <c r="A34" s="45">
        <f>A33+1</f>
        <v>8</v>
      </c>
      <c r="B34" s="31" t="s">
        <v>156</v>
      </c>
      <c r="C34" s="32" t="s">
        <v>157</v>
      </c>
      <c r="D34" s="33">
        <v>38732</v>
      </c>
      <c r="E34" s="15">
        <v>9.16</v>
      </c>
      <c r="F34" s="15">
        <v>3.56</v>
      </c>
      <c r="G34" s="27">
        <f>SUM(E35:F35)</f>
        <v>732</v>
      </c>
    </row>
    <row r="35" spans="1:7" s="29" customFormat="1" ht="12.75">
      <c r="A35" s="30">
        <f>A34</f>
        <v>8</v>
      </c>
      <c r="B35" s="24"/>
      <c r="C35" s="25" t="s">
        <v>149</v>
      </c>
      <c r="D35" s="26"/>
      <c r="E35" s="16">
        <f>IF(ISBLANK(E34),"",TRUNC(58.015*(14.5-E34)^1.31))</f>
        <v>520</v>
      </c>
      <c r="F35" s="16">
        <f>IF(ISBLANK(F34),"",INT(0.188807*(F34*100-210)^1.41))</f>
        <v>212</v>
      </c>
      <c r="G35" s="28">
        <f>G34</f>
        <v>732</v>
      </c>
    </row>
    <row r="36" spans="1:7" s="29" customFormat="1" ht="12.75">
      <c r="A36" s="45">
        <f>A35+1</f>
        <v>9</v>
      </c>
      <c r="B36" s="31" t="s">
        <v>163</v>
      </c>
      <c r="C36" s="32" t="s">
        <v>164</v>
      </c>
      <c r="D36" s="33">
        <v>39100</v>
      </c>
      <c r="E36" s="15">
        <v>10.1</v>
      </c>
      <c r="F36" s="15">
        <v>3.56</v>
      </c>
      <c r="G36" s="27">
        <f>SUM(E37:F37)</f>
        <v>616</v>
      </c>
    </row>
    <row r="37" spans="1:7" s="29" customFormat="1" ht="12.75">
      <c r="A37" s="30">
        <f>A36</f>
        <v>9</v>
      </c>
      <c r="B37" s="24"/>
      <c r="C37" s="25" t="s">
        <v>22</v>
      </c>
      <c r="D37" s="26"/>
      <c r="E37" s="16">
        <f>IF(ISBLANK(E36),"",TRUNC(58.015*(14.5-E36)^1.31))</f>
        <v>404</v>
      </c>
      <c r="F37" s="16">
        <f>IF(ISBLANK(F36),"",INT(0.188807*(F36*100-210)^1.41))</f>
        <v>212</v>
      </c>
      <c r="G37" s="28">
        <f>G36</f>
        <v>616</v>
      </c>
    </row>
    <row r="38" spans="1:7" s="29" customFormat="1" ht="12.75">
      <c r="A38" s="45">
        <f>A37+1</f>
        <v>10</v>
      </c>
      <c r="B38" s="31" t="s">
        <v>165</v>
      </c>
      <c r="C38" s="32" t="s">
        <v>166</v>
      </c>
      <c r="D38" s="33">
        <v>38957</v>
      </c>
      <c r="E38" s="15">
        <v>10.59</v>
      </c>
      <c r="F38" s="15" t="s">
        <v>167</v>
      </c>
      <c r="G38" s="27">
        <f>SUM(E39:F39)</f>
        <v>346</v>
      </c>
    </row>
    <row r="39" spans="1:7" s="29" customFormat="1" ht="12.75">
      <c r="A39" s="30">
        <f>A38</f>
        <v>10</v>
      </c>
      <c r="B39" s="24"/>
      <c r="C39" s="25" t="s">
        <v>91</v>
      </c>
      <c r="D39" s="26"/>
      <c r="E39" s="16">
        <f>IF(ISBLANK(E38),"",TRUNC(58.015*(14.5-E38)^1.31))</f>
        <v>346</v>
      </c>
      <c r="F39" s="16">
        <v>0</v>
      </c>
      <c r="G39" s="28">
        <f>G38</f>
        <v>346</v>
      </c>
    </row>
    <row r="40" spans="1:7" s="29" customFormat="1" ht="12.75">
      <c r="A40" s="45">
        <f>A39+1</f>
        <v>11</v>
      </c>
      <c r="B40" s="31" t="s">
        <v>168</v>
      </c>
      <c r="C40" s="32" t="s">
        <v>35</v>
      </c>
      <c r="D40" s="33">
        <v>38984</v>
      </c>
      <c r="E40" s="15">
        <v>10.89</v>
      </c>
      <c r="F40" s="15" t="s">
        <v>167</v>
      </c>
      <c r="G40" s="27">
        <f>SUM(E41:F41)</f>
        <v>311</v>
      </c>
    </row>
    <row r="41" spans="1:7" s="29" customFormat="1" ht="12.75">
      <c r="A41" s="30">
        <f>A40</f>
        <v>11</v>
      </c>
      <c r="B41" s="24"/>
      <c r="C41" s="25" t="s">
        <v>22</v>
      </c>
      <c r="D41" s="26"/>
      <c r="E41" s="16">
        <f>IF(ISBLANK(E40),"",TRUNC(58.015*(14.5-E40)^1.31))</f>
        <v>311</v>
      </c>
      <c r="F41" s="16">
        <v>0</v>
      </c>
      <c r="G41" s="28">
        <f>G40</f>
        <v>311</v>
      </c>
    </row>
    <row r="44" spans="1:4" ht="13.5">
      <c r="A44" s="53" t="s">
        <v>317</v>
      </c>
      <c r="B44" s="54"/>
      <c r="C44" s="53"/>
      <c r="D44" s="53" t="s">
        <v>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3" max="3" width="12.8515625" style="0" customWidth="1"/>
    <col min="4" max="4" width="10.7109375" style="0" customWidth="1"/>
  </cols>
  <sheetData>
    <row r="1" spans="1:21" ht="17.25">
      <c r="A1" s="1"/>
      <c r="B1" s="1" t="s">
        <v>52</v>
      </c>
      <c r="C1" s="2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12.75">
      <c r="A2" s="52">
        <v>43439</v>
      </c>
    </row>
    <row r="3" spans="1:5" ht="12.75">
      <c r="A3" s="4"/>
      <c r="B3" s="6" t="s">
        <v>24</v>
      </c>
      <c r="E3" s="6" t="s">
        <v>53</v>
      </c>
    </row>
    <row r="4" s="29" customFormat="1" ht="12.75"/>
    <row r="5" spans="1:8" s="29" customFormat="1" ht="12.75">
      <c r="A5" s="37" t="s">
        <v>0</v>
      </c>
      <c r="B5" s="38" t="s">
        <v>1</v>
      </c>
      <c r="C5" s="39" t="s">
        <v>2</v>
      </c>
      <c r="D5" s="37" t="s">
        <v>6</v>
      </c>
      <c r="E5" s="37" t="s">
        <v>5</v>
      </c>
      <c r="F5" s="37" t="s">
        <v>14</v>
      </c>
      <c r="G5" s="37" t="s">
        <v>3</v>
      </c>
      <c r="H5" s="40"/>
    </row>
    <row r="6" spans="1:8" s="29" customFormat="1" ht="12.75">
      <c r="A6" s="30">
        <v>0</v>
      </c>
      <c r="B6" s="41"/>
      <c r="C6" s="42" t="s">
        <v>4</v>
      </c>
      <c r="D6" s="43" t="s">
        <v>7</v>
      </c>
      <c r="E6" s="44"/>
      <c r="F6" s="44"/>
      <c r="G6" s="43"/>
      <c r="H6" s="40"/>
    </row>
    <row r="7" spans="1:7" s="29" customFormat="1" ht="12.75">
      <c r="A7" s="27">
        <f>A6+1</f>
        <v>1</v>
      </c>
      <c r="B7" s="21" t="s">
        <v>116</v>
      </c>
      <c r="C7" s="22" t="s">
        <v>117</v>
      </c>
      <c r="D7" s="23">
        <v>38143</v>
      </c>
      <c r="E7" s="15">
        <v>12.47</v>
      </c>
      <c r="F7" s="15">
        <v>10.45</v>
      </c>
      <c r="G7" s="27">
        <f>SUM(E8:F8)</f>
        <v>743</v>
      </c>
    </row>
    <row r="8" spans="1:7" s="29" customFormat="1" ht="12.75">
      <c r="A8" s="30">
        <f>A7</f>
        <v>1</v>
      </c>
      <c r="B8" s="24"/>
      <c r="C8" s="25" t="s">
        <v>51</v>
      </c>
      <c r="D8" s="26"/>
      <c r="E8" s="16">
        <f>IF(ISBLANK(E7),"",TRUNC(58.015*(14.5-E7)^1.31))</f>
        <v>146</v>
      </c>
      <c r="F8" s="16">
        <f>IF(ISBLANK(F7),"",TRUNC(0.04384*(F7+675)^2)-20000)</f>
        <v>597</v>
      </c>
      <c r="G8" s="28">
        <f>G7</f>
        <v>743</v>
      </c>
    </row>
    <row r="10" spans="1:5" ht="12.75">
      <c r="A10" s="4"/>
      <c r="B10" s="6" t="s">
        <v>24</v>
      </c>
      <c r="E10" s="6" t="s">
        <v>122</v>
      </c>
    </row>
    <row r="11" s="29" customFormat="1" ht="12.75"/>
    <row r="12" spans="1:8" s="29" customFormat="1" ht="12.75">
      <c r="A12" s="37" t="s">
        <v>0</v>
      </c>
      <c r="B12" s="38" t="s">
        <v>1</v>
      </c>
      <c r="C12" s="39" t="s">
        <v>2</v>
      </c>
      <c r="D12" s="37" t="s">
        <v>6</v>
      </c>
      <c r="E12" s="37" t="s">
        <v>5</v>
      </c>
      <c r="F12" s="37" t="s">
        <v>14</v>
      </c>
      <c r="G12" s="37" t="s">
        <v>3</v>
      </c>
      <c r="H12" s="40"/>
    </row>
    <row r="13" spans="1:8" s="29" customFormat="1" ht="12.75">
      <c r="A13" s="30">
        <v>0</v>
      </c>
      <c r="B13" s="41"/>
      <c r="C13" s="42" t="s">
        <v>4</v>
      </c>
      <c r="D13" s="43" t="s">
        <v>7</v>
      </c>
      <c r="E13" s="44"/>
      <c r="F13" s="44"/>
      <c r="G13" s="43"/>
      <c r="H13" s="40"/>
    </row>
    <row r="14" spans="1:7" s="29" customFormat="1" ht="12.75">
      <c r="A14" s="27">
        <f>A13+1</f>
        <v>1</v>
      </c>
      <c r="B14" s="21" t="s">
        <v>33</v>
      </c>
      <c r="C14" s="22" t="s">
        <v>115</v>
      </c>
      <c r="D14" s="23">
        <v>38394</v>
      </c>
      <c r="E14" s="15">
        <v>9.18</v>
      </c>
      <c r="F14" s="15">
        <v>10.45</v>
      </c>
      <c r="G14" s="27">
        <f>SUM(E15:F15)</f>
        <v>1115</v>
      </c>
    </row>
    <row r="15" spans="1:7" s="29" customFormat="1" ht="12.75">
      <c r="A15" s="30">
        <f>A14</f>
        <v>1</v>
      </c>
      <c r="B15" s="24"/>
      <c r="C15" s="25" t="s">
        <v>21</v>
      </c>
      <c r="D15" s="26"/>
      <c r="E15" s="16">
        <f>IF(ISBLANK(E14),"",TRUNC(58.015*(14.5-E14)^1.31))</f>
        <v>518</v>
      </c>
      <c r="F15" s="16">
        <f>IF(ISBLANK(F14),"",TRUNC(0.04384*(F14+675)^2)-20000)</f>
        <v>597</v>
      </c>
      <c r="G15" s="28">
        <f>G14</f>
        <v>1115</v>
      </c>
    </row>
    <row r="16" spans="1:7" s="29" customFormat="1" ht="12.75">
      <c r="A16" s="27">
        <f>A15+1</f>
        <v>2</v>
      </c>
      <c r="B16" s="21" t="s">
        <v>137</v>
      </c>
      <c r="C16" s="22" t="s">
        <v>138</v>
      </c>
      <c r="D16" s="23">
        <v>38692</v>
      </c>
      <c r="E16" s="15">
        <v>10.05</v>
      </c>
      <c r="F16" s="15">
        <v>7.37</v>
      </c>
      <c r="G16" s="27">
        <f>SUM(E17:F17)</f>
        <v>823</v>
      </c>
    </row>
    <row r="17" spans="1:7" s="29" customFormat="1" ht="12.75">
      <c r="A17" s="30">
        <f>A16</f>
        <v>2</v>
      </c>
      <c r="B17" s="24"/>
      <c r="C17" s="25" t="s">
        <v>22</v>
      </c>
      <c r="D17" s="26"/>
      <c r="E17" s="16">
        <f>IF(ISBLANK(E16),"",TRUNC(58.015*(14.5-E16)^1.31))</f>
        <v>410</v>
      </c>
      <c r="F17" s="16">
        <f>IF(ISBLANK(F16),"",TRUNC(0.04384*(F16+675)^2)-20000)</f>
        <v>413</v>
      </c>
      <c r="G17" s="28">
        <f>G16</f>
        <v>823</v>
      </c>
    </row>
    <row r="18" spans="1:7" s="29" customFormat="1" ht="12.75">
      <c r="A18" s="27">
        <f>A17+1</f>
        <v>3</v>
      </c>
      <c r="B18" s="21" t="s">
        <v>139</v>
      </c>
      <c r="C18" s="22" t="s">
        <v>140</v>
      </c>
      <c r="D18" s="23">
        <v>38674</v>
      </c>
      <c r="E18" s="15">
        <v>10.02</v>
      </c>
      <c r="F18" s="15">
        <v>6.44</v>
      </c>
      <c r="G18" s="27">
        <f>SUM(E19:F19)</f>
        <v>770</v>
      </c>
    </row>
    <row r="19" spans="1:7" s="29" customFormat="1" ht="12.75">
      <c r="A19" s="30">
        <f>A18</f>
        <v>3</v>
      </c>
      <c r="B19" s="24"/>
      <c r="C19" s="25" t="s">
        <v>21</v>
      </c>
      <c r="D19" s="26"/>
      <c r="E19" s="16">
        <f>IF(ISBLANK(E18),"",TRUNC(58.015*(14.5-E18)^1.31))</f>
        <v>413</v>
      </c>
      <c r="F19" s="16">
        <f>IF(ISBLANK(F18),"",TRUNC(0.04384*(F18+675)^2)-20000)</f>
        <v>357</v>
      </c>
      <c r="G19" s="28">
        <f>G18</f>
        <v>770</v>
      </c>
    </row>
    <row r="20" spans="1:7" s="29" customFormat="1" ht="12.75">
      <c r="A20" s="27">
        <f>A19+1</f>
        <v>4</v>
      </c>
      <c r="B20" s="21" t="s">
        <v>141</v>
      </c>
      <c r="C20" s="22" t="s">
        <v>142</v>
      </c>
      <c r="D20" s="23">
        <v>38816</v>
      </c>
      <c r="E20" s="15">
        <v>10.07</v>
      </c>
      <c r="F20" s="15">
        <v>5.7</v>
      </c>
      <c r="G20" s="27">
        <f>SUM(E21:F21)</f>
        <v>720</v>
      </c>
    </row>
    <row r="21" spans="1:7" s="29" customFormat="1" ht="12.75">
      <c r="A21" s="30">
        <f>A20</f>
        <v>4</v>
      </c>
      <c r="B21" s="24"/>
      <c r="C21" s="25" t="s">
        <v>18</v>
      </c>
      <c r="D21" s="26"/>
      <c r="E21" s="16">
        <f>IF(ISBLANK(E20),"",TRUNC(58.015*(14.5-E20)^1.31))</f>
        <v>407</v>
      </c>
      <c r="F21" s="16">
        <f>IF(ISBLANK(F20),"",TRUNC(0.04384*(F20+675)^2)-20000)</f>
        <v>313</v>
      </c>
      <c r="G21" s="28">
        <f>G20</f>
        <v>720</v>
      </c>
    </row>
    <row r="22" spans="1:7" s="29" customFormat="1" ht="12.75">
      <c r="A22" s="27">
        <f>A21+1</f>
        <v>5</v>
      </c>
      <c r="B22" s="21" t="s">
        <v>93</v>
      </c>
      <c r="C22" s="22" t="s">
        <v>143</v>
      </c>
      <c r="D22" s="23">
        <v>38608</v>
      </c>
      <c r="E22" s="15">
        <v>11.03</v>
      </c>
      <c r="F22" s="15">
        <v>6.78</v>
      </c>
      <c r="G22" s="27">
        <f>SUM(E23:F23)</f>
        <v>673</v>
      </c>
    </row>
    <row r="23" spans="1:7" s="29" customFormat="1" ht="12.75">
      <c r="A23" s="30">
        <f>A22</f>
        <v>5</v>
      </c>
      <c r="B23" s="24"/>
      <c r="C23" s="25" t="s">
        <v>144</v>
      </c>
      <c r="D23" s="26"/>
      <c r="E23" s="16">
        <f>IF(ISBLANK(E22),"",TRUNC(58.015*(14.5-E22)^1.31))</f>
        <v>296</v>
      </c>
      <c r="F23" s="16">
        <f>IF(ISBLANK(F22),"",TRUNC(0.04384*(F22+675)^2)-20000)</f>
        <v>377</v>
      </c>
      <c r="G23" s="28">
        <f>G22</f>
        <v>673</v>
      </c>
    </row>
    <row r="26" spans="1:4" ht="13.5">
      <c r="A26" s="53" t="s">
        <v>317</v>
      </c>
      <c r="B26" s="54"/>
      <c r="C26" s="53"/>
      <c r="D26" s="53" t="s">
        <v>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Step</cp:lastModifiedBy>
  <cp:lastPrinted>2018-12-10T09:24:57Z</cp:lastPrinted>
  <dcterms:created xsi:type="dcterms:W3CDTF">2010-03-31T10:01:15Z</dcterms:created>
  <dcterms:modified xsi:type="dcterms:W3CDTF">2018-12-10T17:52:44Z</dcterms:modified>
  <cp:category/>
  <cp:version/>
  <cp:contentType/>
  <cp:contentStatus/>
</cp:coreProperties>
</file>