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0" yWindow="0" windowWidth="23040" windowHeight="9192" activeTab="21"/>
  </bookViews>
  <sheets>
    <sheet name="LSU" sheetId="3" r:id="rId1"/>
    <sheet name="60 M bėg." sheetId="16" r:id="rId2"/>
    <sheet name="60 M Finalai" sheetId="17" r:id="rId3"/>
    <sheet name="60 V par. bėg." sheetId="18" r:id="rId4"/>
    <sheet name="60 V Finalai" sheetId="19" r:id="rId5"/>
    <sheet name="300 M bėg." sheetId="23" r:id="rId6"/>
    <sheet name="300 M Suvestinė" sheetId="24" r:id="rId7"/>
    <sheet name="300 V bėg" sheetId="26" r:id="rId8"/>
    <sheet name="300 V Suvestinė" sheetId="27" r:id="rId9"/>
    <sheet name="600 M bėg." sheetId="9" r:id="rId10"/>
    <sheet name="600 V bėg." sheetId="6" r:id="rId11"/>
    <sheet name="600 V Suvestinė" sheetId="7" r:id="rId12"/>
    <sheet name="1000 M beg. " sheetId="11" r:id="rId13"/>
    <sheet name="1000 M Suvestinė" sheetId="12" r:id="rId14"/>
    <sheet name="1000 V bėg." sheetId="14" r:id="rId15"/>
    <sheet name="1000 V Suvestinė" sheetId="15" r:id="rId16"/>
    <sheet name="3000 V" sheetId="20" r:id="rId17"/>
    <sheet name="3000 SpEj M" sheetId="1" r:id="rId18"/>
    <sheet name="5000 SpEj V" sheetId="2" r:id="rId19"/>
    <sheet name="Estafete V" sheetId="25" r:id="rId20"/>
    <sheet name="Aukštis M" sheetId="13" r:id="rId21"/>
    <sheet name="Aukštis V" sheetId="22" r:id="rId22"/>
    <sheet name="Tolis M" sheetId="10" r:id="rId23"/>
    <sheet name="Tolis V" sheetId="4" r:id="rId24"/>
    <sheet name="Rutulys M" sheetId="5" r:id="rId25"/>
    <sheet name="Rutulys V" sheetId="8" r:id="rId26"/>
  </sheets>
  <calcPr calcId="162913"/>
</workbook>
</file>

<file path=xl/calcChain.xml><?xml version="1.0" encoding="utf-8"?>
<calcChain xmlns="http://schemas.openxmlformats.org/spreadsheetml/2006/main">
  <c r="P15" i="4" l="1"/>
  <c r="P16" i="4"/>
  <c r="K9" i="27"/>
  <c r="K10" i="27"/>
  <c r="K11" i="27"/>
  <c r="K12" i="27"/>
  <c r="K13" i="27"/>
  <c r="K14" i="27"/>
  <c r="K15" i="27"/>
  <c r="K16" i="27"/>
  <c r="K17" i="27"/>
  <c r="K18" i="27"/>
  <c r="K19" i="27"/>
  <c r="K20" i="27"/>
  <c r="K21" i="27"/>
  <c r="K22" i="27"/>
  <c r="K23" i="27"/>
  <c r="K24" i="27"/>
  <c r="K25" i="27"/>
  <c r="K26" i="27"/>
  <c r="K27" i="27"/>
  <c r="K28" i="27"/>
  <c r="K29" i="27"/>
  <c r="K30" i="27"/>
  <c r="K31" i="27"/>
  <c r="K32" i="27"/>
  <c r="K33" i="27"/>
  <c r="K34" i="27"/>
  <c r="K35" i="27"/>
  <c r="K36" i="27"/>
  <c r="K37" i="27"/>
  <c r="K38" i="27"/>
  <c r="K39" i="27"/>
  <c r="K40" i="27"/>
  <c r="K41" i="27"/>
  <c r="M41" i="27"/>
  <c r="K42" i="27"/>
  <c r="K43" i="27"/>
  <c r="K44" i="27"/>
  <c r="K45" i="27"/>
  <c r="K46" i="27"/>
  <c r="K48" i="27"/>
  <c r="K49" i="27"/>
  <c r="K9" i="26"/>
  <c r="K10" i="26"/>
  <c r="K11" i="26"/>
  <c r="K16" i="26"/>
  <c r="K17" i="26"/>
  <c r="K18" i="26"/>
  <c r="K19" i="26"/>
  <c r="K24" i="26"/>
  <c r="K25" i="26"/>
  <c r="K26" i="26"/>
  <c r="K32" i="26"/>
  <c r="K33" i="26"/>
  <c r="K34" i="26"/>
  <c r="K35" i="26"/>
  <c r="K40" i="26"/>
  <c r="K41" i="26"/>
  <c r="K42" i="26"/>
  <c r="K43" i="26"/>
  <c r="K48" i="26"/>
  <c r="K49" i="26"/>
  <c r="K50" i="26"/>
  <c r="K51" i="26"/>
  <c r="K56" i="26"/>
  <c r="K57" i="26"/>
  <c r="K58" i="26"/>
  <c r="K59" i="26"/>
  <c r="M59" i="26"/>
  <c r="K64" i="26"/>
  <c r="K65" i="26"/>
  <c r="K66" i="26"/>
  <c r="K67" i="26"/>
  <c r="K72" i="26"/>
  <c r="K73" i="26"/>
  <c r="K74" i="26"/>
  <c r="K79" i="26"/>
  <c r="K80" i="26"/>
  <c r="K81" i="26"/>
  <c r="K86" i="26"/>
  <c r="K87" i="26"/>
  <c r="K88" i="26"/>
  <c r="K89" i="26"/>
  <c r="K25" i="24" l="1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K11" i="24"/>
  <c r="K10" i="24"/>
  <c r="K9" i="24"/>
  <c r="K45" i="23"/>
  <c r="K44" i="23"/>
  <c r="K39" i="23"/>
  <c r="K38" i="23"/>
  <c r="K37" i="23"/>
  <c r="K32" i="23"/>
  <c r="K31" i="23"/>
  <c r="K30" i="23"/>
  <c r="K25" i="23"/>
  <c r="K24" i="23"/>
  <c r="K23" i="23"/>
  <c r="K18" i="23"/>
  <c r="K17" i="23"/>
  <c r="K16" i="23"/>
  <c r="K11" i="23"/>
  <c r="K10" i="23"/>
  <c r="K9" i="23"/>
  <c r="U10" i="22" l="1"/>
  <c r="U9" i="22"/>
  <c r="U8" i="22"/>
  <c r="U7" i="22"/>
  <c r="J26" i="20" l="1"/>
  <c r="J23" i="20"/>
  <c r="J22" i="20"/>
  <c r="J25" i="20"/>
  <c r="J27" i="20"/>
  <c r="J24" i="20"/>
  <c r="J21" i="20"/>
  <c r="J20" i="20"/>
  <c r="J19" i="20"/>
  <c r="J18" i="20"/>
  <c r="J17" i="20"/>
  <c r="J16" i="20"/>
  <c r="J15" i="20"/>
  <c r="J14" i="20"/>
  <c r="J13" i="20"/>
  <c r="J12" i="20"/>
  <c r="J11" i="20"/>
  <c r="J10" i="20"/>
  <c r="J9" i="20"/>
  <c r="M75" i="19" l="1"/>
  <c r="M76" i="19"/>
  <c r="M82" i="19"/>
  <c r="M83" i="19"/>
  <c r="M78" i="19"/>
  <c r="M81" i="19"/>
  <c r="M80" i="19"/>
  <c r="M79" i="19"/>
  <c r="M77" i="19"/>
  <c r="M74" i="19"/>
  <c r="M73" i="19"/>
  <c r="M72" i="19"/>
  <c r="M71" i="19"/>
  <c r="M70" i="19"/>
  <c r="M69" i="19"/>
  <c r="M68" i="19"/>
  <c r="M67" i="19"/>
  <c r="M66" i="19"/>
  <c r="M65" i="19"/>
  <c r="M64" i="19"/>
  <c r="M63" i="19"/>
  <c r="M62" i="19"/>
  <c r="M61" i="19"/>
  <c r="M60" i="19"/>
  <c r="M59" i="19"/>
  <c r="M58" i="19"/>
  <c r="M57" i="19"/>
  <c r="M56" i="19"/>
  <c r="M55" i="19"/>
  <c r="M54" i="19"/>
  <c r="M53" i="19"/>
  <c r="M52" i="19"/>
  <c r="M51" i="19"/>
  <c r="M50" i="19"/>
  <c r="M49" i="19"/>
  <c r="M48" i="19"/>
  <c r="M47" i="19"/>
  <c r="M46" i="19"/>
  <c r="M45" i="19"/>
  <c r="M44" i="19"/>
  <c r="M43" i="19"/>
  <c r="M42" i="19"/>
  <c r="M41" i="19"/>
  <c r="M40" i="19"/>
  <c r="M39" i="19"/>
  <c r="M38" i="19"/>
  <c r="M37" i="19"/>
  <c r="M36" i="19"/>
  <c r="M35" i="19"/>
  <c r="M34" i="19"/>
  <c r="M33" i="19"/>
  <c r="M32" i="19"/>
  <c r="M31" i="19"/>
  <c r="M30" i="19"/>
  <c r="M29" i="19"/>
  <c r="M28" i="19"/>
  <c r="M27" i="19"/>
  <c r="M26" i="19"/>
  <c r="M23" i="19"/>
  <c r="M22" i="19"/>
  <c r="M21" i="19"/>
  <c r="M20" i="19"/>
  <c r="M19" i="19"/>
  <c r="M18" i="19"/>
  <c r="M14" i="19"/>
  <c r="M13" i="19"/>
  <c r="M12" i="19"/>
  <c r="M11" i="19"/>
  <c r="M10" i="19"/>
  <c r="M9" i="19"/>
  <c r="K130" i="18"/>
  <c r="K129" i="18"/>
  <c r="K128" i="18"/>
  <c r="K127" i="18"/>
  <c r="K126" i="18"/>
  <c r="K121" i="18"/>
  <c r="K120" i="18"/>
  <c r="K119" i="18"/>
  <c r="K118" i="18"/>
  <c r="K117" i="18"/>
  <c r="K112" i="18"/>
  <c r="K111" i="18"/>
  <c r="K110" i="18"/>
  <c r="K109" i="18"/>
  <c r="K108" i="18"/>
  <c r="K107" i="18"/>
  <c r="K94" i="18"/>
  <c r="K92" i="18"/>
  <c r="K93" i="18"/>
  <c r="K91" i="18"/>
  <c r="K90" i="18"/>
  <c r="K89" i="18"/>
  <c r="K84" i="18"/>
  <c r="K83" i="18"/>
  <c r="K82" i="18"/>
  <c r="K81" i="18"/>
  <c r="K80" i="18"/>
  <c r="K79" i="18"/>
  <c r="K74" i="18"/>
  <c r="K73" i="18"/>
  <c r="K72" i="18"/>
  <c r="K71" i="18"/>
  <c r="K70" i="18"/>
  <c r="K69" i="18"/>
  <c r="K64" i="18"/>
  <c r="K63" i="18"/>
  <c r="K62" i="18"/>
  <c r="K61" i="18"/>
  <c r="K60" i="18"/>
  <c r="K59" i="18"/>
  <c r="K54" i="18"/>
  <c r="K53" i="18"/>
  <c r="K52" i="18"/>
  <c r="K51" i="18"/>
  <c r="K50" i="18"/>
  <c r="K49" i="18"/>
  <c r="K44" i="18"/>
  <c r="K43" i="18"/>
  <c r="K42" i="18"/>
  <c r="K41" i="18"/>
  <c r="K40" i="18"/>
  <c r="K39" i="18"/>
  <c r="K34" i="18"/>
  <c r="K33" i="18"/>
  <c r="K32" i="18"/>
  <c r="K31" i="18"/>
  <c r="K30" i="18"/>
  <c r="K29" i="18"/>
  <c r="K24" i="18"/>
  <c r="K23" i="18"/>
  <c r="K22" i="18"/>
  <c r="K21" i="18"/>
  <c r="K20" i="18"/>
  <c r="K19" i="18"/>
  <c r="K14" i="18"/>
  <c r="K13" i="18"/>
  <c r="K12" i="18"/>
  <c r="K11" i="18"/>
  <c r="K10" i="18"/>
  <c r="K9" i="18"/>
  <c r="M49" i="17" l="1"/>
  <c r="M48" i="17"/>
  <c r="M47" i="17"/>
  <c r="M46" i="17"/>
  <c r="M45" i="17"/>
  <c r="M44" i="17"/>
  <c r="M43" i="17"/>
  <c r="M42" i="17"/>
  <c r="M41" i="17"/>
  <c r="M40" i="17"/>
  <c r="M39" i="17"/>
  <c r="M38" i="17"/>
  <c r="M37" i="17"/>
  <c r="M36" i="17"/>
  <c r="M35" i="17"/>
  <c r="M34" i="17"/>
  <c r="M33" i="17"/>
  <c r="M32" i="17"/>
  <c r="M31" i="17"/>
  <c r="M30" i="17"/>
  <c r="M29" i="17"/>
  <c r="M28" i="17"/>
  <c r="M27" i="17"/>
  <c r="M26" i="17"/>
  <c r="M23" i="17"/>
  <c r="M22" i="17"/>
  <c r="M21" i="17"/>
  <c r="M20" i="17"/>
  <c r="M19" i="17"/>
  <c r="M18" i="17"/>
  <c r="M14" i="17"/>
  <c r="M13" i="17"/>
  <c r="M12" i="17"/>
  <c r="M11" i="17"/>
  <c r="M10" i="17"/>
  <c r="M9" i="17"/>
  <c r="K63" i="16"/>
  <c r="K62" i="16"/>
  <c r="K61" i="16"/>
  <c r="K60" i="16"/>
  <c r="K59" i="16"/>
  <c r="K58" i="16"/>
  <c r="K53" i="16"/>
  <c r="K51" i="16"/>
  <c r="K52" i="16"/>
  <c r="K50" i="16"/>
  <c r="K49" i="16"/>
  <c r="K48" i="16"/>
  <c r="K43" i="16"/>
  <c r="K42" i="16"/>
  <c r="K41" i="16"/>
  <c r="K40" i="16"/>
  <c r="K39" i="16"/>
  <c r="K34" i="16"/>
  <c r="K33" i="16"/>
  <c r="K32" i="16"/>
  <c r="K31" i="16"/>
  <c r="K30" i="16"/>
  <c r="K29" i="16"/>
  <c r="K24" i="16"/>
  <c r="K23" i="16"/>
  <c r="K22" i="16"/>
  <c r="K21" i="16"/>
  <c r="K20" i="16"/>
  <c r="K19" i="16"/>
  <c r="K13" i="16"/>
  <c r="K14" i="16"/>
  <c r="K12" i="16"/>
  <c r="K11" i="16"/>
  <c r="K10" i="16"/>
  <c r="K9" i="16"/>
  <c r="J38" i="15" l="1"/>
  <c r="J39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51" i="14"/>
  <c r="J50" i="14"/>
  <c r="J49" i="14"/>
  <c r="J48" i="14"/>
  <c r="J47" i="14"/>
  <c r="J46" i="14"/>
  <c r="J45" i="14"/>
  <c r="J44" i="14"/>
  <c r="J34" i="14"/>
  <c r="J35" i="14"/>
  <c r="J33" i="14"/>
  <c r="J32" i="14"/>
  <c r="J31" i="14"/>
  <c r="J30" i="14"/>
  <c r="J29" i="14"/>
  <c r="J28" i="14"/>
  <c r="J27" i="14"/>
  <c r="J26" i="14"/>
  <c r="J25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R9" i="13" l="1"/>
  <c r="R8" i="13"/>
  <c r="R7" i="13"/>
  <c r="J22" i="12" l="1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26" i="11"/>
  <c r="J25" i="11"/>
  <c r="J24" i="11"/>
  <c r="J23" i="11"/>
  <c r="J22" i="11"/>
  <c r="J17" i="11"/>
  <c r="J16" i="11"/>
  <c r="J15" i="11"/>
  <c r="J14" i="11"/>
  <c r="J13" i="11"/>
  <c r="J12" i="11"/>
  <c r="J11" i="11"/>
  <c r="J10" i="11"/>
  <c r="J9" i="11"/>
  <c r="P10" i="10" l="1"/>
  <c r="Q10" i="10" s="1"/>
  <c r="P9" i="10"/>
  <c r="Q9" i="10" s="1"/>
  <c r="P8" i="10"/>
  <c r="Q8" i="10" s="1"/>
  <c r="J17" i="9" l="1"/>
  <c r="J16" i="9"/>
  <c r="J15" i="9"/>
  <c r="J14" i="9"/>
  <c r="J13" i="9"/>
  <c r="J12" i="9"/>
  <c r="J11" i="9"/>
  <c r="J10" i="9"/>
  <c r="J9" i="9"/>
  <c r="P12" i="8" l="1"/>
  <c r="Q12" i="8" s="1"/>
  <c r="P11" i="8"/>
  <c r="Q11" i="8" s="1"/>
  <c r="P10" i="8"/>
  <c r="Q10" i="8" s="1"/>
  <c r="P9" i="8"/>
  <c r="Q9" i="8" s="1"/>
  <c r="P8" i="8"/>
  <c r="Q8" i="8" s="1"/>
  <c r="J27" i="7" l="1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35" i="6"/>
  <c r="J34" i="6"/>
  <c r="J33" i="6"/>
  <c r="J32" i="6"/>
  <c r="J31" i="6"/>
  <c r="J26" i="6"/>
  <c r="J25" i="6"/>
  <c r="J24" i="6"/>
  <c r="J23" i="6"/>
  <c r="J22" i="6"/>
  <c r="J21" i="6"/>
  <c r="J20" i="6"/>
  <c r="J15" i="6"/>
  <c r="J14" i="6"/>
  <c r="J13" i="6"/>
  <c r="J12" i="6"/>
  <c r="J11" i="6"/>
  <c r="J10" i="6"/>
  <c r="J9" i="6"/>
  <c r="P8" i="5" l="1"/>
  <c r="Q8" i="5" s="1"/>
  <c r="P9" i="5"/>
  <c r="Q9" i="5"/>
  <c r="P10" i="5"/>
  <c r="Q10" i="5" s="1"/>
  <c r="P11" i="5"/>
  <c r="Q11" i="5"/>
  <c r="P12" i="5"/>
  <c r="Q12" i="5" s="1"/>
  <c r="P13" i="5"/>
  <c r="Q13" i="5" s="1"/>
  <c r="P14" i="5"/>
  <c r="Q14" i="5" s="1"/>
  <c r="P8" i="4" l="1"/>
  <c r="Q8" i="4" s="1"/>
  <c r="P9" i="4"/>
  <c r="Q9" i="4" s="1"/>
  <c r="P10" i="4"/>
  <c r="Q10" i="4" s="1"/>
  <c r="P11" i="4"/>
  <c r="Q11" i="4" s="1"/>
  <c r="P12" i="4"/>
  <c r="Q12" i="4" s="1"/>
  <c r="P13" i="4"/>
  <c r="Q13" i="4" s="1"/>
  <c r="P14" i="4"/>
  <c r="Q14" i="4" s="1"/>
  <c r="Q15" i="4"/>
  <c r="Q16" i="4"/>
  <c r="P17" i="4"/>
  <c r="Q17" i="4" s="1"/>
  <c r="P18" i="4"/>
  <c r="Q18" i="4" s="1"/>
  <c r="P19" i="4"/>
  <c r="Q19" i="4" s="1"/>
  <c r="K7" i="2" l="1"/>
  <c r="K8" i="2"/>
  <c r="K9" i="2"/>
  <c r="K10" i="2"/>
  <c r="K11" i="2"/>
  <c r="K12" i="2"/>
  <c r="K9" i="1" l="1"/>
  <c r="K8" i="1"/>
  <c r="K11" i="1"/>
  <c r="K7" i="1"/>
  <c r="K10" i="1"/>
</calcChain>
</file>

<file path=xl/sharedStrings.xml><?xml version="1.0" encoding="utf-8"?>
<sst xmlns="http://schemas.openxmlformats.org/spreadsheetml/2006/main" count="4625" uniqueCount="1021">
  <si>
    <t>Kaunas</t>
  </si>
  <si>
    <t>Treneris</t>
  </si>
  <si>
    <t>Kv. l.</t>
  </si>
  <si>
    <t>Įspėj.</t>
  </si>
  <si>
    <t>Rezult.</t>
  </si>
  <si>
    <t>Komanda</t>
  </si>
  <si>
    <t>Gim.data</t>
  </si>
  <si>
    <t>Pavardė</t>
  </si>
  <si>
    <t>Vardas</t>
  </si>
  <si>
    <t>Nr</t>
  </si>
  <si>
    <t>3000 m  sportinis ėjimas moterims</t>
  </si>
  <si>
    <t>Z.Šveikausko ir A.Stanislovaičio taurėms laimėti</t>
  </si>
  <si>
    <t>LSU studentų atvirosios lengvosios atletikos žiemos pirmenybės</t>
  </si>
  <si>
    <t>2018-12-12</t>
  </si>
  <si>
    <t>SM</t>
  </si>
  <si>
    <t>SK</t>
  </si>
  <si>
    <t>Toma</t>
  </si>
  <si>
    <t>Dailidonytė</t>
  </si>
  <si>
    <t>2003-02-03</t>
  </si>
  <si>
    <t>Vilnius, Krakės</t>
  </si>
  <si>
    <t>Ozo sporto gim., VSC</t>
  </si>
  <si>
    <t>SK Interwalk</t>
  </si>
  <si>
    <t>J. Romankovas, R. Kaselis, K. Pavilonis</t>
  </si>
  <si>
    <t>Urtė</t>
  </si>
  <si>
    <t>Gudzikaitė</t>
  </si>
  <si>
    <t>2002-12-18</t>
  </si>
  <si>
    <t>Ozo sporto  gim., VSC</t>
  </si>
  <si>
    <t>Milanta</t>
  </si>
  <si>
    <t>Sičinskytė</t>
  </si>
  <si>
    <t>2003-04-22</t>
  </si>
  <si>
    <t>Vilnius</t>
  </si>
  <si>
    <t>I. Krokoviak, A. Tolstikas, J. Romankovas</t>
  </si>
  <si>
    <t>Gabrielė</t>
  </si>
  <si>
    <t>Lukošiūtė</t>
  </si>
  <si>
    <t>2004-11-23</t>
  </si>
  <si>
    <t xml:space="preserve">Reda </t>
  </si>
  <si>
    <t>Berteškaitė</t>
  </si>
  <si>
    <t>2000-04-30</t>
  </si>
  <si>
    <t>Druskininkai</t>
  </si>
  <si>
    <t>Druskininkų   SC</t>
  </si>
  <si>
    <t>K.Jezepčikas</t>
  </si>
  <si>
    <t>Druskininkų ĖK</t>
  </si>
  <si>
    <t>Vieta</t>
  </si>
  <si>
    <t>DNS</t>
  </si>
  <si>
    <t>2001-09-26</t>
  </si>
  <si>
    <t>Rudenka</t>
  </si>
  <si>
    <t>Arminas</t>
  </si>
  <si>
    <t>&lt;&lt;</t>
  </si>
  <si>
    <t>2002-10-18</t>
  </si>
  <si>
    <t>Galčius</t>
  </si>
  <si>
    <t xml:space="preserve">Justinas </t>
  </si>
  <si>
    <t>R.Kaselis</t>
  </si>
  <si>
    <t>Kėdainių SC</t>
  </si>
  <si>
    <t>Kėdainių r.</t>
  </si>
  <si>
    <t>2002-11-08</t>
  </si>
  <si>
    <t>Junčys</t>
  </si>
  <si>
    <t>Mantas</t>
  </si>
  <si>
    <t>Ozo sporto gim.,VSC</t>
  </si>
  <si>
    <t xml:space="preserve">2001-05-26 </t>
  </si>
  <si>
    <t>Liutinskis</t>
  </si>
  <si>
    <t>Arnoldas</t>
  </si>
  <si>
    <t>2003-02-17</t>
  </si>
  <si>
    <t>Dumbliauskas</t>
  </si>
  <si>
    <t>Ignas</t>
  </si>
  <si>
    <t>J. ir P. Juozaičiai</t>
  </si>
  <si>
    <t>A.Mikėno ĖK</t>
  </si>
  <si>
    <t>Birštono SC</t>
  </si>
  <si>
    <t>Birštonas</t>
  </si>
  <si>
    <t>2000-08-24</t>
  </si>
  <si>
    <t>Juozaitis</t>
  </si>
  <si>
    <t>Paulius</t>
  </si>
  <si>
    <t>SC</t>
  </si>
  <si>
    <t>5000 m  sportinis ėjimas vyrams</t>
  </si>
  <si>
    <t>LIETUVOS SPORTO UNVERSITETO STUDENTŲ</t>
  </si>
  <si>
    <t>ATVIROSIOS LENGVOSIOS ATLETIKOS</t>
  </si>
  <si>
    <t>ŽIEMOS PIRMENYBĖS</t>
  </si>
  <si>
    <t xml:space="preserve">Z. ŠVEIKAUSKO IR A. STANISLOVAIČIO </t>
  </si>
  <si>
    <t>TAURĖMS LAIMĖTI</t>
  </si>
  <si>
    <t>Kaunas, LSU Alekso Stanislovaičio lengvosios atletikos maniežas</t>
  </si>
  <si>
    <t>Varžybų vyriausiasis teisėjas</t>
  </si>
  <si>
    <t>Eugenijus TRINKŪNAS</t>
  </si>
  <si>
    <t>Varžybų vyriausiasis sekretorius</t>
  </si>
  <si>
    <t>Alfonsas BULIUOLIS</t>
  </si>
  <si>
    <t>2018 m. gruodžio 12 d.</t>
  </si>
  <si>
    <t>A.Gavėnas</t>
  </si>
  <si>
    <t>SM "Startas"</t>
  </si>
  <si>
    <t>2002-05-09</t>
  </si>
  <si>
    <t>Rajunčius</t>
  </si>
  <si>
    <t>Matas</t>
  </si>
  <si>
    <t>O.Živilaitė, V.Komisaraitis</t>
  </si>
  <si>
    <t>SC "Sūduva"</t>
  </si>
  <si>
    <t>Marijampolė</t>
  </si>
  <si>
    <t>2003-14-23</t>
  </si>
  <si>
    <t>Pėtelis</t>
  </si>
  <si>
    <t>Mykolas</t>
  </si>
  <si>
    <t>A. Ulinskas</t>
  </si>
  <si>
    <t>Šakių JKSC</t>
  </si>
  <si>
    <t>Šakiai</t>
  </si>
  <si>
    <t>2000-07-05</t>
  </si>
  <si>
    <t>Simokaitis</t>
  </si>
  <si>
    <t>Mindaugas</t>
  </si>
  <si>
    <t>R.Sadzevičienė</t>
  </si>
  <si>
    <t>"Be1"</t>
  </si>
  <si>
    <t>Startas</t>
  </si>
  <si>
    <t>2000-10-24</t>
  </si>
  <si>
    <t>Baliukas</t>
  </si>
  <si>
    <t>Vladas</t>
  </si>
  <si>
    <t>O. Pavilionienė, N. Gedgaudienė</t>
  </si>
  <si>
    <t>x</t>
  </si>
  <si>
    <t>SM"Startas"</t>
  </si>
  <si>
    <t>1999-03-20</t>
  </si>
  <si>
    <t>Gedminas</t>
  </si>
  <si>
    <t>Ričardas</t>
  </si>
  <si>
    <t>M.Saliamonas</t>
  </si>
  <si>
    <t>Utenos LAK</t>
  </si>
  <si>
    <t>Utenos DSC</t>
  </si>
  <si>
    <t>Utena</t>
  </si>
  <si>
    <t>2001-08-13</t>
  </si>
  <si>
    <t>Ivaškevičius</t>
  </si>
  <si>
    <t>A.I.Gricevičiai</t>
  </si>
  <si>
    <t>KMK</t>
  </si>
  <si>
    <t>1998-11-27</t>
  </si>
  <si>
    <t>Krikštanavičius</t>
  </si>
  <si>
    <t>Lukas</t>
  </si>
  <si>
    <t>2000-06-28</t>
  </si>
  <si>
    <t>Gražulis</t>
  </si>
  <si>
    <t>Aurimas</t>
  </si>
  <si>
    <t>G.Janušauskas, R.Junevičius</t>
  </si>
  <si>
    <t>2001-10-08</t>
  </si>
  <si>
    <t>Junevičius</t>
  </si>
  <si>
    <t>Vilius</t>
  </si>
  <si>
    <t>E.Žilys</t>
  </si>
  <si>
    <t>SK ''Lėvuo''</t>
  </si>
  <si>
    <t>Pasvalio SM</t>
  </si>
  <si>
    <t>Pasvalys</t>
  </si>
  <si>
    <t>2001-08-22</t>
  </si>
  <si>
    <t>Gegieckas</t>
  </si>
  <si>
    <t>Armandas</t>
  </si>
  <si>
    <t>E.Petrokas</t>
  </si>
  <si>
    <t>,,Šokliukas"</t>
  </si>
  <si>
    <t>KKSC</t>
  </si>
  <si>
    <t>Raseiniai</t>
  </si>
  <si>
    <t>1995-03-13</t>
  </si>
  <si>
    <t>Augys</t>
  </si>
  <si>
    <t>Rimvydas</t>
  </si>
  <si>
    <t>2000-08-21</t>
  </si>
  <si>
    <t>Strelčiūnas</t>
  </si>
  <si>
    <t>Algirdas</t>
  </si>
  <si>
    <t>Kv.l.</t>
  </si>
  <si>
    <t>Rezultatas</t>
  </si>
  <si>
    <t>Eilė</t>
  </si>
  <si>
    <t>Nr.</t>
  </si>
  <si>
    <t>Bandymai</t>
  </si>
  <si>
    <t>Šuolis į tolį vyrams</t>
  </si>
  <si>
    <t>Z.Grabauskienė</t>
  </si>
  <si>
    <t>X</t>
  </si>
  <si>
    <t>”STARTAS”</t>
  </si>
  <si>
    <t>2001-04-22</t>
  </si>
  <si>
    <t>Linkevičiūtė</t>
  </si>
  <si>
    <t>Roma</t>
  </si>
  <si>
    <t>A. Skujytė</t>
  </si>
  <si>
    <t>"Startas"</t>
  </si>
  <si>
    <t>2001-05-14</t>
  </si>
  <si>
    <t>Mockutė</t>
  </si>
  <si>
    <t>Emilija</t>
  </si>
  <si>
    <t>I.Jakubaitytė</t>
  </si>
  <si>
    <t>VDU</t>
  </si>
  <si>
    <t>2000-02-21</t>
  </si>
  <si>
    <t>Paulikaitė</t>
  </si>
  <si>
    <t>Miglė</t>
  </si>
  <si>
    <t>V. L. Maleckiai</t>
  </si>
  <si>
    <t>1997-01-27</t>
  </si>
  <si>
    <t>Turskytė</t>
  </si>
  <si>
    <t>Kamilė</t>
  </si>
  <si>
    <t xml:space="preserve">J.Radžius, R.Šinkūnas </t>
  </si>
  <si>
    <t>SK,,Cosma"</t>
  </si>
  <si>
    <t>Ozo gim.</t>
  </si>
  <si>
    <t>Vilnius-Rokiškis</t>
  </si>
  <si>
    <t>2001-02-14</t>
  </si>
  <si>
    <t>Rudytė</t>
  </si>
  <si>
    <t>Sonata</t>
  </si>
  <si>
    <t>V. Zarankienė</t>
  </si>
  <si>
    <t>2000-12-22</t>
  </si>
  <si>
    <t>Zarankaitė</t>
  </si>
  <si>
    <t>Eglė</t>
  </si>
  <si>
    <t>J.Radžius</t>
  </si>
  <si>
    <t>VK , VMSC</t>
  </si>
  <si>
    <t>Vilnius-Joniškis</t>
  </si>
  <si>
    <t>1999-03-13</t>
  </si>
  <si>
    <t>Jonkutė</t>
  </si>
  <si>
    <t>Agnė</t>
  </si>
  <si>
    <t>Rutulio stūmimas moterims</t>
  </si>
  <si>
    <t>600 m  bėgimas vyrams</t>
  </si>
  <si>
    <t>bėgimas iš 3</t>
  </si>
  <si>
    <t>Bėgimas</t>
  </si>
  <si>
    <t xml:space="preserve">Domantas </t>
  </si>
  <si>
    <t>Daknys</t>
  </si>
  <si>
    <t>2000-08-09</t>
  </si>
  <si>
    <t>Šiauliai</t>
  </si>
  <si>
    <t>ŠLASC</t>
  </si>
  <si>
    <t>COSMA</t>
  </si>
  <si>
    <t>R.Razmaitė,A.Kitanov</t>
  </si>
  <si>
    <t>Dariuš</t>
  </si>
  <si>
    <t xml:space="preserve">Zabelo </t>
  </si>
  <si>
    <t>2002-01-30</t>
  </si>
  <si>
    <t xml:space="preserve">Vilniaus r. </t>
  </si>
  <si>
    <t>Vilniaus r. SM</t>
  </si>
  <si>
    <t xml:space="preserve">V. Gražys </t>
  </si>
  <si>
    <t>Miroslav</t>
  </si>
  <si>
    <t>Znisčinskij</t>
  </si>
  <si>
    <t>2000-05-08</t>
  </si>
  <si>
    <t>VMSC</t>
  </si>
  <si>
    <t>P.Žukienė V.Kozlov</t>
  </si>
  <si>
    <t>Ilya</t>
  </si>
  <si>
    <t>Krugovyh</t>
  </si>
  <si>
    <t>1996-01-12</t>
  </si>
  <si>
    <t>Karolis</t>
  </si>
  <si>
    <t>Jankauskas</t>
  </si>
  <si>
    <t>2000-10-14</t>
  </si>
  <si>
    <t>Kelmės r</t>
  </si>
  <si>
    <t>Kelmės VJSM</t>
  </si>
  <si>
    <t>L.Balsytė</t>
  </si>
  <si>
    <t>Rokas</t>
  </si>
  <si>
    <t>Tamulevičius</t>
  </si>
  <si>
    <t>1999-02-28</t>
  </si>
  <si>
    <t>VU</t>
  </si>
  <si>
    <t>J. Armonienė</t>
  </si>
  <si>
    <t>Danielius</t>
  </si>
  <si>
    <t>Vaitkevičius</t>
  </si>
  <si>
    <t>Jonava</t>
  </si>
  <si>
    <t>Senamiesčio gimnazija</t>
  </si>
  <si>
    <t>V.Lebeckienė</t>
  </si>
  <si>
    <t>Dovydas</t>
  </si>
  <si>
    <t>Jakubaitis</t>
  </si>
  <si>
    <t>D.Šaučikovas</t>
  </si>
  <si>
    <t>Norbertas</t>
  </si>
  <si>
    <t>Blandis</t>
  </si>
  <si>
    <t>2001-08-23</t>
  </si>
  <si>
    <t>STARTAS</t>
  </si>
  <si>
    <t>Kauno maratono klubas</t>
  </si>
  <si>
    <t>R. Kančys, L.Kančytė</t>
  </si>
  <si>
    <t>Žilvinas</t>
  </si>
  <si>
    <t>Navickas</t>
  </si>
  <si>
    <t>2003-07-23</t>
  </si>
  <si>
    <t>Vilkaviškio raj.</t>
  </si>
  <si>
    <t>Vilkaviškio SM</t>
  </si>
  <si>
    <t>Vilkaviškio LASK</t>
  </si>
  <si>
    <t>R. Akucevičiūtė</t>
  </si>
  <si>
    <t>Gytis</t>
  </si>
  <si>
    <t>Andreikėnas</t>
  </si>
  <si>
    <t>2002-09-24</t>
  </si>
  <si>
    <t>Švenčionių r.</t>
  </si>
  <si>
    <t>ŠRSC</t>
  </si>
  <si>
    <t>sk.Aitvaras</t>
  </si>
  <si>
    <t>Z.Zenkevičius</t>
  </si>
  <si>
    <t>Vakaris</t>
  </si>
  <si>
    <t>2002-08-06</t>
  </si>
  <si>
    <t>J.Ralio gimnazija</t>
  </si>
  <si>
    <t>Gražvydas</t>
  </si>
  <si>
    <t>Ašakas</t>
  </si>
  <si>
    <t>2002-04-17</t>
  </si>
  <si>
    <t>Saimonas</t>
  </si>
  <si>
    <t>2000-12-12</t>
  </si>
  <si>
    <t>Ščerbacho</t>
  </si>
  <si>
    <t>2000-01-10</t>
  </si>
  <si>
    <t>Alytaus m.</t>
  </si>
  <si>
    <t>SRC</t>
  </si>
  <si>
    <t>V. Šmidtas</t>
  </si>
  <si>
    <t>Algimantas</t>
  </si>
  <si>
    <t>Žemaitaitis</t>
  </si>
  <si>
    <t>1998-01-13</t>
  </si>
  <si>
    <t>V. Kozlov P.Žukienė</t>
  </si>
  <si>
    <t>Jonas</t>
  </si>
  <si>
    <t>Beleška</t>
  </si>
  <si>
    <t>1992-09-30</t>
  </si>
  <si>
    <t>SC KTU</t>
  </si>
  <si>
    <t>E.Karaškienė</t>
  </si>
  <si>
    <t>Rojus</t>
  </si>
  <si>
    <t>Adamonis</t>
  </si>
  <si>
    <t>2002-07-27</t>
  </si>
  <si>
    <t>Aleksandr</t>
  </si>
  <si>
    <t>Malyško</t>
  </si>
  <si>
    <t>1987-07-08</t>
  </si>
  <si>
    <t>Suvestinė</t>
  </si>
  <si>
    <t>Rutulio stūmimas vyrams</t>
  </si>
  <si>
    <t>Maisuradze</t>
  </si>
  <si>
    <t>1997-06-20</t>
  </si>
  <si>
    <t>LSU</t>
  </si>
  <si>
    <t>I. Jakubaitytė, A. Miliauskas</t>
  </si>
  <si>
    <t>Augustinas</t>
  </si>
  <si>
    <t>Giedraitis</t>
  </si>
  <si>
    <t>1999-03-02</t>
  </si>
  <si>
    <t>A.Miliauskas, E.Žilys</t>
  </si>
  <si>
    <t>Simonas</t>
  </si>
  <si>
    <t>Bakanas</t>
  </si>
  <si>
    <t>2002-03-25</t>
  </si>
  <si>
    <t>Domantas</t>
  </si>
  <si>
    <t>Dobrega</t>
  </si>
  <si>
    <t>1999-05-03</t>
  </si>
  <si>
    <t>"žvaigždė"</t>
  </si>
  <si>
    <t>-</t>
  </si>
  <si>
    <t>M.Vadeikis, A.Dobregienė</t>
  </si>
  <si>
    <t>Marius</t>
  </si>
  <si>
    <t>Pšitulskis</t>
  </si>
  <si>
    <t>2001-10-07</t>
  </si>
  <si>
    <t>600 m  bėgimas moterims</t>
  </si>
  <si>
    <t>Gabija</t>
  </si>
  <si>
    <t>Galvydytė</t>
  </si>
  <si>
    <t>2000-01-17</t>
  </si>
  <si>
    <t xml:space="preserve">Panevėžys-Jonava </t>
  </si>
  <si>
    <t>Panevėžio R.Sargūno sporto gimnazija</t>
  </si>
  <si>
    <t>SK "Greitas spurtas"</t>
  </si>
  <si>
    <t>A. ir M.Sniečkus, V.Lebeckienė</t>
  </si>
  <si>
    <t>Augustė</t>
  </si>
  <si>
    <t>Žikaitė</t>
  </si>
  <si>
    <t>2001-06-02</t>
  </si>
  <si>
    <t>M.Skamarakas</t>
  </si>
  <si>
    <t>Radvilė</t>
  </si>
  <si>
    <t>Balnytė</t>
  </si>
  <si>
    <t>2001-12-08</t>
  </si>
  <si>
    <t>Šiauliai, Akmenė</t>
  </si>
  <si>
    <t>ŠSG</t>
  </si>
  <si>
    <t>A.Kitanov, S. Rinkūnas, R.Razmaitė, M.Malinauskas</t>
  </si>
  <si>
    <t xml:space="preserve">Miglė </t>
  </si>
  <si>
    <t>Malinauskaitė</t>
  </si>
  <si>
    <t>2001-02-26</t>
  </si>
  <si>
    <t>Ingrida</t>
  </si>
  <si>
    <t>Sinkevičiūtė</t>
  </si>
  <si>
    <t>2000-07-26</t>
  </si>
  <si>
    <t>Kaišiadorių r.</t>
  </si>
  <si>
    <t>Kaišiadorių ŠSPC</t>
  </si>
  <si>
    <t>M.Ambrizas</t>
  </si>
  <si>
    <t>Ieva</t>
  </si>
  <si>
    <t>Mingailaitė</t>
  </si>
  <si>
    <t>2003-10-21</t>
  </si>
  <si>
    <t>SK Nemunas</t>
  </si>
  <si>
    <t>R.Norkus</t>
  </si>
  <si>
    <t>Samanta</t>
  </si>
  <si>
    <t>Možajevaitė</t>
  </si>
  <si>
    <t>2001-01-04</t>
  </si>
  <si>
    <t>Karina</t>
  </si>
  <si>
    <t>Krocaitė</t>
  </si>
  <si>
    <t>2004-06-13</t>
  </si>
  <si>
    <t>DQ</t>
  </si>
  <si>
    <t>M. Saldukaitis</t>
  </si>
  <si>
    <t>Jogailė</t>
  </si>
  <si>
    <t>Ručinskaitė</t>
  </si>
  <si>
    <t xml:space="preserve">1999-04-02 </t>
  </si>
  <si>
    <t>Šuolis į tolį moterims</t>
  </si>
  <si>
    <t>Regalaitė</t>
  </si>
  <si>
    <t>1998-03-24</t>
  </si>
  <si>
    <t>Startas-LSU</t>
  </si>
  <si>
    <t>J.Čižauskas</t>
  </si>
  <si>
    <t>Kščenavičiūtė</t>
  </si>
  <si>
    <t>2002-04-22</t>
  </si>
  <si>
    <t>Raseinių KKSC</t>
  </si>
  <si>
    <t>Ugnė</t>
  </si>
  <si>
    <t>Kudirkaitė</t>
  </si>
  <si>
    <t>2002-10-04</t>
  </si>
  <si>
    <t xml:space="preserve"> M.Vadeikis</t>
  </si>
  <si>
    <t>Inga</t>
  </si>
  <si>
    <t>Martinkevičiūtė</t>
  </si>
  <si>
    <t>2000-12-27</t>
  </si>
  <si>
    <t>1000 m  bėgimas moterims</t>
  </si>
  <si>
    <t>bėgimas iš 2</t>
  </si>
  <si>
    <t>Jovita</t>
  </si>
  <si>
    <t>Poškutė</t>
  </si>
  <si>
    <t>1990-12-08</t>
  </si>
  <si>
    <t>Z. Zenkevičius</t>
  </si>
  <si>
    <t>Renata</t>
  </si>
  <si>
    <t>Butkytė</t>
  </si>
  <si>
    <t>1996-11-22</t>
  </si>
  <si>
    <t>Švenčionių r.,Panevėžys</t>
  </si>
  <si>
    <t>Raistė</t>
  </si>
  <si>
    <t>Vaištaraitė</t>
  </si>
  <si>
    <t>2002-05-19</t>
  </si>
  <si>
    <t>D.Jankauskaitė</t>
  </si>
  <si>
    <t>Ana Karilė</t>
  </si>
  <si>
    <t>Surova</t>
  </si>
  <si>
    <t>2002-01-03</t>
  </si>
  <si>
    <t>Eivydė</t>
  </si>
  <si>
    <t>Dagiliūtė</t>
  </si>
  <si>
    <t>2001-10-04</t>
  </si>
  <si>
    <t>Auksė</t>
  </si>
  <si>
    <t>Eidukaitytė</t>
  </si>
  <si>
    <t>2003-11-13</t>
  </si>
  <si>
    <t>Gerda</t>
  </si>
  <si>
    <t>Veikutytė</t>
  </si>
  <si>
    <t>1998-01-18</t>
  </si>
  <si>
    <t>VGTU</t>
  </si>
  <si>
    <t>savarankiškai</t>
  </si>
  <si>
    <t>Firuza</t>
  </si>
  <si>
    <t>Sak</t>
  </si>
  <si>
    <t>1999-02-04</t>
  </si>
  <si>
    <t>A.Buliuolis</t>
  </si>
  <si>
    <t>Karolina</t>
  </si>
  <si>
    <t>Špukaitė</t>
  </si>
  <si>
    <t>1997-05-03</t>
  </si>
  <si>
    <t>Dominyka</t>
  </si>
  <si>
    <t>Petraškaitė</t>
  </si>
  <si>
    <t>2001-05-27</t>
  </si>
  <si>
    <t>Sporto ir rekreacijos centras</t>
  </si>
  <si>
    <t xml:space="preserve">Simona </t>
  </si>
  <si>
    <t>Sendrevičiūtė</t>
  </si>
  <si>
    <t>2000-09-01</t>
  </si>
  <si>
    <t>R.Razmaitė,A.Kitanov, M.Malinauskas</t>
  </si>
  <si>
    <t>Rimantė</t>
  </si>
  <si>
    <t>Vijeikytė</t>
  </si>
  <si>
    <t>1994-12-19</t>
  </si>
  <si>
    <t>KTU</t>
  </si>
  <si>
    <t>V.Stirbys, E.Karaškienė</t>
  </si>
  <si>
    <t>Deimantė</t>
  </si>
  <si>
    <t>Bendaravičiūtė</t>
  </si>
  <si>
    <t>2003-03-21</t>
  </si>
  <si>
    <t>V.Komisaraitis</t>
  </si>
  <si>
    <t>Gabriele</t>
  </si>
  <si>
    <t>Brusokaitė</t>
  </si>
  <si>
    <t>1997-08-16</t>
  </si>
  <si>
    <t>I.Juodeškienė</t>
  </si>
  <si>
    <t>Šuolis į aukštį moterims</t>
  </si>
  <si>
    <t>1,35</t>
  </si>
  <si>
    <t>1,40</t>
  </si>
  <si>
    <t>1,45</t>
  </si>
  <si>
    <t>1,50</t>
  </si>
  <si>
    <t>1,55</t>
  </si>
  <si>
    <t>1,60</t>
  </si>
  <si>
    <t>1,65</t>
  </si>
  <si>
    <t>1,68</t>
  </si>
  <si>
    <t>Ema</t>
  </si>
  <si>
    <t>Narvalaitytė</t>
  </si>
  <si>
    <t>2003-11-30</t>
  </si>
  <si>
    <t>O</t>
  </si>
  <si>
    <t>XXO</t>
  </si>
  <si>
    <t>A.Gavelytė</t>
  </si>
  <si>
    <t>2000-02-04</t>
  </si>
  <si>
    <t>XO</t>
  </si>
  <si>
    <t>XXX</t>
  </si>
  <si>
    <t xml:space="preserve">Guoda </t>
  </si>
  <si>
    <t>Marmaitė</t>
  </si>
  <si>
    <t>1995-10-02</t>
  </si>
  <si>
    <t>1000 m  bėgimas vyrams</t>
  </si>
  <si>
    <t>Justas</t>
  </si>
  <si>
    <t>Sažinas</t>
  </si>
  <si>
    <t>2002-05-05</t>
  </si>
  <si>
    <t>R.Turla</t>
  </si>
  <si>
    <t>Budavičius</t>
  </si>
  <si>
    <t xml:space="preserve">1993-11-09 </t>
  </si>
  <si>
    <t>F.O.C.U.S. running</t>
  </si>
  <si>
    <t xml:space="preserve">P. Rakštikas </t>
  </si>
  <si>
    <t>Sviderskis</t>
  </si>
  <si>
    <t>2002-10-02</t>
  </si>
  <si>
    <t>Gediminas</t>
  </si>
  <si>
    <t>Gaulius</t>
  </si>
  <si>
    <t>1992-06-06</t>
  </si>
  <si>
    <t>A.Skinulis</t>
  </si>
  <si>
    <t>Tomas</t>
  </si>
  <si>
    <t>Jotkus</t>
  </si>
  <si>
    <t>2001-01-01</t>
  </si>
  <si>
    <t>Petras</t>
  </si>
  <si>
    <t>Krapikas</t>
  </si>
  <si>
    <t>1998-09-20</t>
  </si>
  <si>
    <t>LPAK</t>
  </si>
  <si>
    <t>Martynas</t>
  </si>
  <si>
    <t>Žukauskas</t>
  </si>
  <si>
    <t>2000-12-24</t>
  </si>
  <si>
    <t>J.Armonienė</t>
  </si>
  <si>
    <t>Giedrius</t>
  </si>
  <si>
    <t>Žiogas</t>
  </si>
  <si>
    <t>1983-12-21</t>
  </si>
  <si>
    <t>Kauno Triatlono Klubas</t>
  </si>
  <si>
    <t>R. Kančys</t>
  </si>
  <si>
    <t>Eldaras</t>
  </si>
  <si>
    <t>Dzigas</t>
  </si>
  <si>
    <t>1998-11-14</t>
  </si>
  <si>
    <t>Sportuoja savarankiškai</t>
  </si>
  <si>
    <t>Colkevičius</t>
  </si>
  <si>
    <t>2003-09-24</t>
  </si>
  <si>
    <t>Kaunas/Kaišiadorys</t>
  </si>
  <si>
    <t>Dapkus</t>
  </si>
  <si>
    <t>1991-07-30</t>
  </si>
  <si>
    <t>Bartkus</t>
  </si>
  <si>
    <t>1990-06-24</t>
  </si>
  <si>
    <t>A. Skinulis</t>
  </si>
  <si>
    <t>Martinkus</t>
  </si>
  <si>
    <t xml:space="preserve">1990-11-02 </t>
  </si>
  <si>
    <t>Valdas</t>
  </si>
  <si>
    <t>Palubinskas</t>
  </si>
  <si>
    <t>2001-04-16</t>
  </si>
  <si>
    <t xml:space="preserve">Robert </t>
  </si>
  <si>
    <t>Bartusevič</t>
  </si>
  <si>
    <t>1999-07-23</t>
  </si>
  <si>
    <t xml:space="preserve">užsk. </t>
  </si>
  <si>
    <t>Romas</t>
  </si>
  <si>
    <t>Bazelis</t>
  </si>
  <si>
    <t>1999-03-06</t>
  </si>
  <si>
    <t>NEKO Runners</t>
  </si>
  <si>
    <t>D. Pavliukovičius</t>
  </si>
  <si>
    <t xml:space="preserve">Martynas </t>
  </si>
  <si>
    <t>Dilys</t>
  </si>
  <si>
    <t>1995-12-17</t>
  </si>
  <si>
    <t>V. Kozlov</t>
  </si>
  <si>
    <t>Marijus</t>
  </si>
  <si>
    <t>Jankaitis</t>
  </si>
  <si>
    <t>2003-01-19</t>
  </si>
  <si>
    <t>Griušelionis</t>
  </si>
  <si>
    <t>2002-10-28</t>
  </si>
  <si>
    <t>Linas</t>
  </si>
  <si>
    <t>Diraitis</t>
  </si>
  <si>
    <t>2001-01-26</t>
  </si>
  <si>
    <t>Šarkauskas</t>
  </si>
  <si>
    <t>1996-01-21</t>
  </si>
  <si>
    <t>Šimkus</t>
  </si>
  <si>
    <t>2002-07-22</t>
  </si>
  <si>
    <t>Dobrovolskis</t>
  </si>
  <si>
    <t>2002-01-25</t>
  </si>
  <si>
    <t>Robertas</t>
  </si>
  <si>
    <t>Vališauskas</t>
  </si>
  <si>
    <t>1997-08-05</t>
  </si>
  <si>
    <t>Kaunas/Šiaulių r.</t>
  </si>
  <si>
    <t>R. Kančys,A.Lukošaitis</t>
  </si>
  <si>
    <t>Robert</t>
  </si>
  <si>
    <t>Antonovič</t>
  </si>
  <si>
    <t>1998-05-01</t>
  </si>
  <si>
    <t>VMSC-VGTU</t>
  </si>
  <si>
    <t>Dalius</t>
  </si>
  <si>
    <t>Pavliukovičius</t>
  </si>
  <si>
    <t>1988-12-04</t>
  </si>
  <si>
    <t>Darius</t>
  </si>
  <si>
    <t>Černigovskij</t>
  </si>
  <si>
    <t>1998-09-09</t>
  </si>
  <si>
    <t>Vilnius, Vilniaus r.</t>
  </si>
  <si>
    <t>J.Garalevičius, V. Gražys</t>
  </si>
  <si>
    <t>Ašmena</t>
  </si>
  <si>
    <t>2001-06-29</t>
  </si>
  <si>
    <t>Elektrėnai</t>
  </si>
  <si>
    <t>A.Valatkevičius</t>
  </si>
  <si>
    <t>Bendžius</t>
  </si>
  <si>
    <t>2000-06-16</t>
  </si>
  <si>
    <t>Šiauliai, Šilutė</t>
  </si>
  <si>
    <t>A.Kitanov, R.Razmaitė,S.Oželis, M.Malinauskas</t>
  </si>
  <si>
    <t>Žakaitis</t>
  </si>
  <si>
    <t xml:space="preserve">1984-03-27 </t>
  </si>
  <si>
    <t>J. Žakaičio TS</t>
  </si>
  <si>
    <t xml:space="preserve">Linas </t>
  </si>
  <si>
    <t>Šinkūnas</t>
  </si>
  <si>
    <t>2000-02-17</t>
  </si>
  <si>
    <t>60 m  bėgimas moterims</t>
  </si>
  <si>
    <t>bėgimas iš 6</t>
  </si>
  <si>
    <t>Rez.p.b.</t>
  </si>
  <si>
    <t>R.l.</t>
  </si>
  <si>
    <t>Rez.fin.</t>
  </si>
  <si>
    <t>Takas</t>
  </si>
  <si>
    <t>Aistė</t>
  </si>
  <si>
    <t>Unskinaitė</t>
  </si>
  <si>
    <t>1998-01-02</t>
  </si>
  <si>
    <t>Joginta</t>
  </si>
  <si>
    <t>Trečiokaitė</t>
  </si>
  <si>
    <t>2002-06-25</t>
  </si>
  <si>
    <t>Biržai</t>
  </si>
  <si>
    <t>S.Strelcovas</t>
  </si>
  <si>
    <t>Čeponytė</t>
  </si>
  <si>
    <t>2002-05-27</t>
  </si>
  <si>
    <t>SK'' Lėvuo''</t>
  </si>
  <si>
    <t>Gurskaitė</t>
  </si>
  <si>
    <t>2002-11-12</t>
  </si>
  <si>
    <t>Luka</t>
  </si>
  <si>
    <t>Garšvaitė</t>
  </si>
  <si>
    <t>2001-03-25</t>
  </si>
  <si>
    <t>Kornelija</t>
  </si>
  <si>
    <t>Okunevič</t>
  </si>
  <si>
    <t xml:space="preserve">1999-09-08 </t>
  </si>
  <si>
    <t>R.Snarskienė</t>
  </si>
  <si>
    <t>Asta</t>
  </si>
  <si>
    <t>Stumbrylaitė</t>
  </si>
  <si>
    <t>1999-09-14</t>
  </si>
  <si>
    <t>Gargasaitė</t>
  </si>
  <si>
    <t>1998-06-14</t>
  </si>
  <si>
    <t>Kotryna</t>
  </si>
  <si>
    <t>Kairytė</t>
  </si>
  <si>
    <t>1998-09-30</t>
  </si>
  <si>
    <t>Rugilė</t>
  </si>
  <si>
    <t>Tolvaišaitė</t>
  </si>
  <si>
    <t>1999-03-27</t>
  </si>
  <si>
    <t>NT</t>
  </si>
  <si>
    <t>Patricija</t>
  </si>
  <si>
    <t>Karaliūtė</t>
  </si>
  <si>
    <t>2002-11-17</t>
  </si>
  <si>
    <t>Jankauskaitė</t>
  </si>
  <si>
    <t>1995-03-15</t>
  </si>
  <si>
    <t>G.Šerėnienė</t>
  </si>
  <si>
    <t>Burakaitė</t>
  </si>
  <si>
    <t>2001-08-16</t>
  </si>
  <si>
    <t>Vaida Marija</t>
  </si>
  <si>
    <t>Šiaulytytė</t>
  </si>
  <si>
    <t>1998-07-22</t>
  </si>
  <si>
    <t>V.Šilinskas</t>
  </si>
  <si>
    <t>Stravinskaitė</t>
  </si>
  <si>
    <t>2002-04-28</t>
  </si>
  <si>
    <t>Juškaitė</t>
  </si>
  <si>
    <t>2002-02-22</t>
  </si>
  <si>
    <t>Laura</t>
  </si>
  <si>
    <t>Pervenytė</t>
  </si>
  <si>
    <t>2000-10-05</t>
  </si>
  <si>
    <t>Deliautaitė</t>
  </si>
  <si>
    <t>1995-08-09</t>
  </si>
  <si>
    <t>Silvija</t>
  </si>
  <si>
    <t>Baubonytė</t>
  </si>
  <si>
    <t>1996-11-09</t>
  </si>
  <si>
    <t xml:space="preserve">Greta </t>
  </si>
  <si>
    <t xml:space="preserve">Valatkaitytė </t>
  </si>
  <si>
    <t>1999-04-01</t>
  </si>
  <si>
    <t>O. Pavilionienė N. Gedgaudienė</t>
  </si>
  <si>
    <t xml:space="preserve">Augusta </t>
  </si>
  <si>
    <t>Račylaitė</t>
  </si>
  <si>
    <t>2000-11-11</t>
  </si>
  <si>
    <t>Julita</t>
  </si>
  <si>
    <t>Slipkauskaitė</t>
  </si>
  <si>
    <t>1993-01-05</t>
  </si>
  <si>
    <t>Evelina</t>
  </si>
  <si>
    <t xml:space="preserve">Savickaitė </t>
  </si>
  <si>
    <t>2000-04-21</t>
  </si>
  <si>
    <t>Panevėžys</t>
  </si>
  <si>
    <t>Panevėžio KKSC</t>
  </si>
  <si>
    <t xml:space="preserve">A.Sniečkus </t>
  </si>
  <si>
    <t>Beimantė</t>
  </si>
  <si>
    <t>Bilotaitė</t>
  </si>
  <si>
    <t>2001-03-10</t>
  </si>
  <si>
    <t>Austė</t>
  </si>
  <si>
    <t>Nezabitauskaitė</t>
  </si>
  <si>
    <t>2002-12-20</t>
  </si>
  <si>
    <t>5v</t>
  </si>
  <si>
    <t>Sauliūnaitė</t>
  </si>
  <si>
    <t xml:space="preserve">1999-04-17 </t>
  </si>
  <si>
    <t>4v</t>
  </si>
  <si>
    <t>Darevskytė</t>
  </si>
  <si>
    <t>2000-05-29</t>
  </si>
  <si>
    <t>Staurylaitė</t>
  </si>
  <si>
    <t>1997-01-08</t>
  </si>
  <si>
    <t>Macijauskaitė</t>
  </si>
  <si>
    <t>2000-08-18</t>
  </si>
  <si>
    <t>Viktorija</t>
  </si>
  <si>
    <t>Ivickytė</t>
  </si>
  <si>
    <t>1997-02-09</t>
  </si>
  <si>
    <t>Fausta</t>
  </si>
  <si>
    <t>Rutkauskaitė</t>
  </si>
  <si>
    <t>2002-02-18</t>
  </si>
  <si>
    <t>Mikelionytė</t>
  </si>
  <si>
    <t>2001-07-29</t>
  </si>
  <si>
    <t>Auškalnytė</t>
  </si>
  <si>
    <t>1997-06-29</t>
  </si>
  <si>
    <t>V.Šilinskas, S.Čėsna</t>
  </si>
  <si>
    <t>Finalas A</t>
  </si>
  <si>
    <t>Rez.fin. A</t>
  </si>
  <si>
    <t>Finalas B</t>
  </si>
  <si>
    <t>Rez.fin. B</t>
  </si>
  <si>
    <t>1v</t>
  </si>
  <si>
    <t>60 m  bėgimas vyrams</t>
  </si>
  <si>
    <t>bėgimas iš 12</t>
  </si>
  <si>
    <t>Nikas</t>
  </si>
  <si>
    <t>Katkevičius</t>
  </si>
  <si>
    <t xml:space="preserve">1999-11-12 </t>
  </si>
  <si>
    <t>J.Razgūnė</t>
  </si>
  <si>
    <t>Kalanta</t>
  </si>
  <si>
    <t>Technologijos kolegija</t>
  </si>
  <si>
    <t>Rytis</t>
  </si>
  <si>
    <t>Grigoravičius</t>
  </si>
  <si>
    <t>2000-06-01</t>
  </si>
  <si>
    <t>Kėdainiai</t>
  </si>
  <si>
    <t>R.Sakalauskienė</t>
  </si>
  <si>
    <t>Andrius</t>
  </si>
  <si>
    <t>Vasiljevas</t>
  </si>
  <si>
    <t>Nojus</t>
  </si>
  <si>
    <t xml:space="preserve">1999-05-14 </t>
  </si>
  <si>
    <t>Irmantas</t>
  </si>
  <si>
    <t>Birbalas</t>
  </si>
  <si>
    <t>1996-05-16</t>
  </si>
  <si>
    <t>Arnas</t>
  </si>
  <si>
    <t>2002-04-26</t>
  </si>
  <si>
    <t>Erikas</t>
  </si>
  <si>
    <t>Ivanovas</t>
  </si>
  <si>
    <t>2001-08-05</t>
  </si>
  <si>
    <t>Ašutaitis</t>
  </si>
  <si>
    <t>1993-01-31</t>
  </si>
  <si>
    <t>Tamaliūnas</t>
  </si>
  <si>
    <t>2000-07-22</t>
  </si>
  <si>
    <t>Valentinas</t>
  </si>
  <si>
    <t>Bukovskis</t>
  </si>
  <si>
    <t>1995-12-19</t>
  </si>
  <si>
    <t>Startas-VDU</t>
  </si>
  <si>
    <t>G.Šerėnienė,  I.Jefimova</t>
  </si>
  <si>
    <t>Valaitis</t>
  </si>
  <si>
    <t>2003-01-13</t>
  </si>
  <si>
    <t>Alsys</t>
  </si>
  <si>
    <t>2001-01-21</t>
  </si>
  <si>
    <t>,,Startas"</t>
  </si>
  <si>
    <t>E. Dilys</t>
  </si>
  <si>
    <t>Darvydas</t>
  </si>
  <si>
    <t>Šlivinskas</t>
  </si>
  <si>
    <t>2002-01-17</t>
  </si>
  <si>
    <t>Neries pagrindinė mok.</t>
  </si>
  <si>
    <t>Artur</t>
  </si>
  <si>
    <t>Kodyrov</t>
  </si>
  <si>
    <t>2001-04-07</t>
  </si>
  <si>
    <t>Marcinkevičius</t>
  </si>
  <si>
    <t>2000-10-26</t>
  </si>
  <si>
    <t>Danas</t>
  </si>
  <si>
    <t>Sodaitis</t>
  </si>
  <si>
    <t>1989-04-25</t>
  </si>
  <si>
    <t>SC COSMA</t>
  </si>
  <si>
    <t>M.Skrabulis</t>
  </si>
  <si>
    <t>Ernestas</t>
  </si>
  <si>
    <t>Šostakas</t>
  </si>
  <si>
    <t xml:space="preserve">1997-12-17 </t>
  </si>
  <si>
    <t>A.Tolstiks</t>
  </si>
  <si>
    <t>Merkevičius</t>
  </si>
  <si>
    <t>2002-12-10</t>
  </si>
  <si>
    <t>Čelkis</t>
  </si>
  <si>
    <t>2001-11-11</t>
  </si>
  <si>
    <t>Eimantas</t>
  </si>
  <si>
    <t>Tamašauskas</t>
  </si>
  <si>
    <t>2000-04-29</t>
  </si>
  <si>
    <t>Julius</t>
  </si>
  <si>
    <t>Babinskas</t>
  </si>
  <si>
    <t>2002-06-16</t>
  </si>
  <si>
    <t>Šeštokas</t>
  </si>
  <si>
    <t>1996-04-18</t>
  </si>
  <si>
    <t>Čipkus</t>
  </si>
  <si>
    <t>1999-11-12</t>
  </si>
  <si>
    <t>D.Skirmantienė</t>
  </si>
  <si>
    <t>Jokūbas</t>
  </si>
  <si>
    <t>Zareckas</t>
  </si>
  <si>
    <t>2003-01-03</t>
  </si>
  <si>
    <t>Kauno r.</t>
  </si>
  <si>
    <t>Kauno r. SM</t>
  </si>
  <si>
    <t>A.Starkevičius</t>
  </si>
  <si>
    <t>Justinas</t>
  </si>
  <si>
    <t>Kulda</t>
  </si>
  <si>
    <t>2002-08-12</t>
  </si>
  <si>
    <t>Martinas</t>
  </si>
  <si>
    <t>Kaminskas</t>
  </si>
  <si>
    <t>2001-03-26</t>
  </si>
  <si>
    <t>Vaidas</t>
  </si>
  <si>
    <t>Matulevičius</t>
  </si>
  <si>
    <t>2002-01-09</t>
  </si>
  <si>
    <t>Laurynas</t>
  </si>
  <si>
    <t>Toleikis</t>
  </si>
  <si>
    <t>1999-01-03</t>
  </si>
  <si>
    <t>E.Norvilas</t>
  </si>
  <si>
    <t>Elonas</t>
  </si>
  <si>
    <t>Dalinskas</t>
  </si>
  <si>
    <t>2002-04-04</t>
  </si>
  <si>
    <t>Asauskas</t>
  </si>
  <si>
    <t>1998-09-12</t>
  </si>
  <si>
    <t>Olegas</t>
  </si>
  <si>
    <t>Ivanikovas</t>
  </si>
  <si>
    <t>1999-11-17</t>
  </si>
  <si>
    <t>Kristijonas</t>
  </si>
  <si>
    <t>Klimas</t>
  </si>
  <si>
    <t>2002-04-12</t>
  </si>
  <si>
    <t>Puskunigis</t>
  </si>
  <si>
    <t>2001-03-07</t>
  </si>
  <si>
    <t>V.Gumauskas, V.Šmidtas</t>
  </si>
  <si>
    <t>Berūkštis</t>
  </si>
  <si>
    <t>2000-05-11</t>
  </si>
  <si>
    <t>Tubutis</t>
  </si>
  <si>
    <t>1999-02-16</t>
  </si>
  <si>
    <t>G.Šerėnienė, L.Leikuvienė</t>
  </si>
  <si>
    <t>Maliuševskis</t>
  </si>
  <si>
    <t>2000-06-30</t>
  </si>
  <si>
    <t>G.Michniova</t>
  </si>
  <si>
    <t>Kristupas</t>
  </si>
  <si>
    <t>Urbanavičius</t>
  </si>
  <si>
    <t>2001-05-29</t>
  </si>
  <si>
    <t>Deivydas</t>
  </si>
  <si>
    <t>Mikelionis</t>
  </si>
  <si>
    <t>2001-10-03</t>
  </si>
  <si>
    <t>Artūras</t>
  </si>
  <si>
    <t>Raklevičius</t>
  </si>
  <si>
    <t>1999-05-31</t>
  </si>
  <si>
    <t>A. Tolstik</t>
  </si>
  <si>
    <t xml:space="preserve">Mikas </t>
  </si>
  <si>
    <t>Beinorius</t>
  </si>
  <si>
    <t>1994-05-19</t>
  </si>
  <si>
    <t>Kvederavičius</t>
  </si>
  <si>
    <t>2000-12-23</t>
  </si>
  <si>
    <t xml:space="preserve">Ričardas </t>
  </si>
  <si>
    <t>Gudonavičius</t>
  </si>
  <si>
    <t>1998-04-13</t>
  </si>
  <si>
    <t>E.Karaškienė, N.Daugelienė</t>
  </si>
  <si>
    <t>1998-05-19</t>
  </si>
  <si>
    <t>2001-04-19</t>
  </si>
  <si>
    <t>Regimantas</t>
  </si>
  <si>
    <t>Tiškus</t>
  </si>
  <si>
    <t>2000-09-22</t>
  </si>
  <si>
    <t>Mančinskas</t>
  </si>
  <si>
    <t>2001-06-27</t>
  </si>
  <si>
    <t>Edvinas</t>
  </si>
  <si>
    <t>Morozovas</t>
  </si>
  <si>
    <t>2000-01-13</t>
  </si>
  <si>
    <t>Dominykas</t>
  </si>
  <si>
    <t>Brudnius</t>
  </si>
  <si>
    <t>2001-05-21</t>
  </si>
  <si>
    <t>Ražinskas</t>
  </si>
  <si>
    <t>2002-02-03</t>
  </si>
  <si>
    <t>Ž. Leskauskas</t>
  </si>
  <si>
    <t>Mitin</t>
  </si>
  <si>
    <t>2002-03-05</t>
  </si>
  <si>
    <t>Treinys</t>
  </si>
  <si>
    <t>1996-11-19</t>
  </si>
  <si>
    <t>Vrašinskas</t>
  </si>
  <si>
    <t>1995-09-30</t>
  </si>
  <si>
    <t>Aldas</t>
  </si>
  <si>
    <t>Popovas</t>
  </si>
  <si>
    <t>2000-11-24</t>
  </si>
  <si>
    <t>Pinas</t>
  </si>
  <si>
    <t>1999-01-15</t>
  </si>
  <si>
    <t>Mažvydas</t>
  </si>
  <si>
    <t>Bivainis</t>
  </si>
  <si>
    <t>2001-02-08</t>
  </si>
  <si>
    <t>Andranik</t>
  </si>
  <si>
    <t>Karagezian</t>
  </si>
  <si>
    <t xml:space="preserve">1999-10-08 </t>
  </si>
  <si>
    <t>Ramūnas</t>
  </si>
  <si>
    <t>Kleinauskas</t>
  </si>
  <si>
    <t>1996-03-06</t>
  </si>
  <si>
    <t>Kauno maratonas</t>
  </si>
  <si>
    <t>A.Donėla, R.Petruškevičius</t>
  </si>
  <si>
    <t>Daniel</t>
  </si>
  <si>
    <t>Golovacki</t>
  </si>
  <si>
    <t>1996-02-12</t>
  </si>
  <si>
    <t>Švenčionių r.,Kaunas</t>
  </si>
  <si>
    <t>N.Sabaliauskienė,G.Michniova,D.Jankauskaitė</t>
  </si>
  <si>
    <t>Pijus</t>
  </si>
  <si>
    <t>Banys</t>
  </si>
  <si>
    <t>2000-10-10</t>
  </si>
  <si>
    <t>Paškovski</t>
  </si>
  <si>
    <t>2000-03-12</t>
  </si>
  <si>
    <t>J.Strumskytė-Razgūnė, I.Jefimova</t>
  </si>
  <si>
    <t>Modestas</t>
  </si>
  <si>
    <t>Grauslys</t>
  </si>
  <si>
    <t>1995-08-15</t>
  </si>
  <si>
    <t>Gabielius</t>
  </si>
  <si>
    <t>Bžeskis</t>
  </si>
  <si>
    <t>1998-07-30</t>
  </si>
  <si>
    <t>Ailandas</t>
  </si>
  <si>
    <t>Barauskas</t>
  </si>
  <si>
    <t>2001-11-14</t>
  </si>
  <si>
    <t>Benas</t>
  </si>
  <si>
    <t>Skamaročius</t>
  </si>
  <si>
    <t>2002-11-18</t>
  </si>
  <si>
    <t>Dabrukas</t>
  </si>
  <si>
    <t>2001-03-05</t>
  </si>
  <si>
    <t>3v</t>
  </si>
  <si>
    <t>2018-12-18</t>
  </si>
  <si>
    <t>3000 m  bėgimas vyrams</t>
  </si>
  <si>
    <t>Valinčius</t>
  </si>
  <si>
    <t>2000-01-20</t>
  </si>
  <si>
    <t>V.Komisaraitis,A.Šalčius</t>
  </si>
  <si>
    <t>Tarasevičius</t>
  </si>
  <si>
    <t>1994-06-30</t>
  </si>
  <si>
    <t>Švenčionių r. Alytus</t>
  </si>
  <si>
    <t>Z.Zenkevičius A.Klebauskas</t>
  </si>
  <si>
    <t>Krivickas</t>
  </si>
  <si>
    <t>Jevgenij</t>
  </si>
  <si>
    <t>Galuska</t>
  </si>
  <si>
    <t>1990-10-24</t>
  </si>
  <si>
    <t>VOLVERE RUN</t>
  </si>
  <si>
    <t>Jaunius</t>
  </si>
  <si>
    <t>Strazdas</t>
  </si>
  <si>
    <t>1996-10-23</t>
  </si>
  <si>
    <t>Aivaras</t>
  </si>
  <si>
    <t>Čekanavičius</t>
  </si>
  <si>
    <t>1992-09-17</t>
  </si>
  <si>
    <t xml:space="preserve">Tomas </t>
  </si>
  <si>
    <t xml:space="preserve">Jateiko </t>
  </si>
  <si>
    <t>1995-08-01</t>
  </si>
  <si>
    <t>Skinulis</t>
  </si>
  <si>
    <t>1982-06 -2</t>
  </si>
  <si>
    <t>Janušis</t>
  </si>
  <si>
    <t>1991-06-27</t>
  </si>
  <si>
    <t xml:space="preserve">Ernestas </t>
  </si>
  <si>
    <t xml:space="preserve">Lelis </t>
  </si>
  <si>
    <t>Tadas</t>
  </si>
  <si>
    <t>Babrauskas</t>
  </si>
  <si>
    <t>Staskevičius</t>
  </si>
  <si>
    <t>V.Gumauskas, A.Klebauskas</t>
  </si>
  <si>
    <t>Povilas</t>
  </si>
  <si>
    <t>Danilovas</t>
  </si>
  <si>
    <t>1999-06-17</t>
  </si>
  <si>
    <t>DNF</t>
  </si>
  <si>
    <t>D.Šaučik. G.Kasput.</t>
  </si>
  <si>
    <t>Mantvydas</t>
  </si>
  <si>
    <t>Lazauskas</t>
  </si>
  <si>
    <t>1999-12-14</t>
  </si>
  <si>
    <t>Dirsė</t>
  </si>
  <si>
    <t>1992-03-30</t>
  </si>
  <si>
    <t>Alminas</t>
  </si>
  <si>
    <t>1994-11-10</t>
  </si>
  <si>
    <t>ŠRSC, Vilniaus kolegija</t>
  </si>
  <si>
    <t>Šuolis į aukštį vyrams</t>
  </si>
  <si>
    <t>1,70</t>
  </si>
  <si>
    <t>1,75</t>
  </si>
  <si>
    <t>1,80</t>
  </si>
  <si>
    <t>1,85</t>
  </si>
  <si>
    <t>1,90</t>
  </si>
  <si>
    <t>1,95</t>
  </si>
  <si>
    <t>2,00</t>
  </si>
  <si>
    <t>2,05</t>
  </si>
  <si>
    <t>Dainius</t>
  </si>
  <si>
    <t>Pazdrazdis</t>
  </si>
  <si>
    <t>1997-12-26</t>
  </si>
  <si>
    <t>A.Baranauskas, A.Gavelytė</t>
  </si>
  <si>
    <t>Butkus</t>
  </si>
  <si>
    <t>1998-10-28</t>
  </si>
  <si>
    <t>2001-05-15</t>
  </si>
  <si>
    <t>S.Obelienienė</t>
  </si>
  <si>
    <t>Račas</t>
  </si>
  <si>
    <t>2000-07-30</t>
  </si>
  <si>
    <t>300 m  bėgimas moterims</t>
  </si>
  <si>
    <t>Reultatas</t>
  </si>
  <si>
    <t>Roberta</t>
  </si>
  <si>
    <t>Ramunė</t>
  </si>
  <si>
    <t>Stabigytė</t>
  </si>
  <si>
    <t>1998-06-15</t>
  </si>
  <si>
    <t>Startas-KTU</t>
  </si>
  <si>
    <t>Bartkutė</t>
  </si>
  <si>
    <t>2003-06-21</t>
  </si>
  <si>
    <t>R. Kančys, Oželis</t>
  </si>
  <si>
    <t>Alaburdaitė</t>
  </si>
  <si>
    <t>2001-01-20</t>
  </si>
  <si>
    <t>Iveta</t>
  </si>
  <si>
    <t>Varnelytė</t>
  </si>
  <si>
    <t>2000-01-25</t>
  </si>
  <si>
    <t>R.Bindokienė</t>
  </si>
  <si>
    <t>Justė</t>
  </si>
  <si>
    <t>Pacevičiūtė</t>
  </si>
  <si>
    <t>1998-01-15</t>
  </si>
  <si>
    <t>Sandra</t>
  </si>
  <si>
    <t>Alejūnaitė</t>
  </si>
  <si>
    <t xml:space="preserve">1999-08-05 </t>
  </si>
  <si>
    <t>Petrauskaitė</t>
  </si>
  <si>
    <t>Okulič-Kazarinaitė</t>
  </si>
  <si>
    <t>1999-11-08</t>
  </si>
  <si>
    <t>L.Juchnevičienė</t>
  </si>
  <si>
    <t>2001-11-25</t>
  </si>
  <si>
    <t>Rūta</t>
  </si>
  <si>
    <t>V.Stirbys</t>
  </si>
  <si>
    <t>1983-10-23</t>
  </si>
  <si>
    <t>Gorskij</t>
  </si>
  <si>
    <t>Aleksandras</t>
  </si>
  <si>
    <t>1990-07-30</t>
  </si>
  <si>
    <t>Strazdauskas</t>
  </si>
  <si>
    <t>1989-04-03</t>
  </si>
  <si>
    <t>Košiuba</t>
  </si>
  <si>
    <t>Donatas</t>
  </si>
  <si>
    <t>Kaunas-1</t>
  </si>
  <si>
    <t>1984-05-08</t>
  </si>
  <si>
    <t>Medišauskas</t>
  </si>
  <si>
    <t>P.Aleksandravičius</t>
  </si>
  <si>
    <t>Kaunas-3</t>
  </si>
  <si>
    <t>Puronas</t>
  </si>
  <si>
    <t>Titas</t>
  </si>
  <si>
    <t>1998-06-12</t>
  </si>
  <si>
    <t>Križanovskij</t>
  </si>
  <si>
    <t>Vilnius-2</t>
  </si>
  <si>
    <t>V. Kozlov, P. Žukienė</t>
  </si>
  <si>
    <t>P. Žukienė</t>
  </si>
  <si>
    <t>Vilnius-1</t>
  </si>
  <si>
    <t>N.Sabaliauskienė</t>
  </si>
  <si>
    <t>Šilainiai</t>
  </si>
  <si>
    <t>1982-12-26</t>
  </si>
  <si>
    <t>Dalikas</t>
  </si>
  <si>
    <t>Vytautas</t>
  </si>
  <si>
    <t>Astrauskas</t>
  </si>
  <si>
    <t>LSU-Startas</t>
  </si>
  <si>
    <t>Grigalaitis</t>
  </si>
  <si>
    <t>Kaunas-2</t>
  </si>
  <si>
    <t>Vrubliauskas</t>
  </si>
  <si>
    <t>Osvaldas</t>
  </si>
  <si>
    <t>Etapas</t>
  </si>
  <si>
    <t>800+600+400+200 estafetinis bėgimas vyrams</t>
  </si>
  <si>
    <t>bėgimas iš</t>
  </si>
  <si>
    <t>Aukštuolis</t>
  </si>
  <si>
    <t>1994-08-24</t>
  </si>
  <si>
    <t>Kosteckij</t>
  </si>
  <si>
    <t>G.Janušauskas,V.Komisaraitis</t>
  </si>
  <si>
    <t>2001-08-09</t>
  </si>
  <si>
    <t>Radzevičius</t>
  </si>
  <si>
    <t>Edgaras</t>
  </si>
  <si>
    <t>G.Kasputis</t>
  </si>
  <si>
    <t>2002-01-21</t>
  </si>
  <si>
    <t>Žymantas</t>
  </si>
  <si>
    <t>A.Kazlauskas, D.Urbonienė</t>
  </si>
  <si>
    <t>Sūduva</t>
  </si>
  <si>
    <t>ASU</t>
  </si>
  <si>
    <t>Kauno raj.-Marijampolė</t>
  </si>
  <si>
    <t>1996-09-11</t>
  </si>
  <si>
    <t>Dapkevičius</t>
  </si>
  <si>
    <t>Almantas</t>
  </si>
  <si>
    <t>2001-09-16</t>
  </si>
  <si>
    <t>Karza</t>
  </si>
  <si>
    <t>J. Kirilovienė</t>
  </si>
  <si>
    <t>Katinas</t>
  </si>
  <si>
    <t>2001-09-19</t>
  </si>
  <si>
    <t>Čepas</t>
  </si>
  <si>
    <t>L.Kančytė, R. Kančys</t>
  </si>
  <si>
    <t>Drebulys</t>
  </si>
  <si>
    <t>2001-11-06</t>
  </si>
  <si>
    <t>Česonis</t>
  </si>
  <si>
    <t>2001-09-24</t>
  </si>
  <si>
    <t>Repečka</t>
  </si>
  <si>
    <t>J.Strumskytė-Razgūnė</t>
  </si>
  <si>
    <t>2001-08-31</t>
  </si>
  <si>
    <t>Vanagas</t>
  </si>
  <si>
    <t>2002-07-10</t>
  </si>
  <si>
    <t>2002-01-24</t>
  </si>
  <si>
    <t>Bindokas</t>
  </si>
  <si>
    <t xml:space="preserve">Juozas </t>
  </si>
  <si>
    <t>2001-12-05</t>
  </si>
  <si>
    <t>Šermukšnis</t>
  </si>
  <si>
    <t>300 m  bėgimas vyrams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</si>
</sst>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:ss.00"/>
    <numFmt numFmtId="165" formatCode="0.000"/>
    <numFmt numFmtId="166" formatCode="yyyy\-mm\-dd;@"/>
  </numFmts>
  <fonts count="59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name val="Times New Roman"/>
      <family val="1"/>
    </font>
    <font>
      <b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8"/>
      <name val="Times New Roman"/>
      <family val="1"/>
      <charset val="186"/>
    </font>
    <font>
      <b/>
      <sz val="11"/>
      <name val="Times New Roma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2"/>
      <name val="Arial"/>
      <family val="2"/>
    </font>
    <font>
      <b/>
      <sz val="15"/>
      <name val="Times New Roman"/>
      <family val="1"/>
    </font>
    <font>
      <sz val="15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186"/>
    </font>
    <font>
      <sz val="10"/>
      <name val="Arial"/>
      <family val="2"/>
    </font>
    <font>
      <sz val="10"/>
      <name val="Arial Baltic"/>
      <family val="2"/>
      <charset val="186"/>
    </font>
    <font>
      <b/>
      <sz val="10"/>
      <name val="Arial Baltic"/>
      <family val="2"/>
      <charset val="186"/>
    </font>
    <font>
      <b/>
      <sz val="8"/>
      <name val="Arial Baltic"/>
      <family val="2"/>
      <charset val="186"/>
    </font>
    <font>
      <sz val="8"/>
      <name val="Arial Baltic"/>
      <family val="2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6"/>
      <name val="Times New Roman"/>
      <family val="1"/>
      <charset val="186"/>
    </font>
    <font>
      <sz val="7"/>
      <name val="Times New Roman"/>
      <family val="1"/>
      <charset val="186"/>
    </font>
    <font>
      <i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5.5"/>
      <name val="Times New Roman"/>
      <family val="1"/>
      <charset val="186"/>
    </font>
    <font>
      <sz val="7"/>
      <name val="Times New Roman"/>
      <family val="1"/>
    </font>
    <font>
      <b/>
      <sz val="6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1"/>
      <name val="Calibri"/>
      <family val="2"/>
      <charset val="18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6">
    <xf numFmtId="0" fontId="0" fillId="0" borderId="0"/>
    <xf numFmtId="0" fontId="4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0" applyNumberFormat="0" applyAlignment="0" applyProtection="0"/>
    <xf numFmtId="0" fontId="20" fillId="21" borderId="11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0" applyNumberFormat="0" applyAlignment="0" applyProtection="0"/>
    <xf numFmtId="0" fontId="27" fillId="0" borderId="15" applyNumberFormat="0" applyFill="0" applyAlignment="0" applyProtection="0"/>
    <xf numFmtId="0" fontId="28" fillId="22" borderId="0" applyNumberFormat="0" applyBorder="0" applyAlignment="0" applyProtection="0"/>
    <xf numFmtId="0" fontId="29" fillId="0" borderId="0"/>
    <xf numFmtId="0" fontId="4" fillId="0" borderId="0"/>
    <xf numFmtId="0" fontId="4" fillId="0" borderId="0"/>
    <xf numFmtId="0" fontId="30" fillId="0" borderId="0"/>
    <xf numFmtId="0" fontId="30" fillId="0" borderId="0"/>
    <xf numFmtId="0" fontId="4" fillId="0" borderId="0"/>
    <xf numFmtId="0" fontId="31" fillId="0" borderId="0"/>
    <xf numFmtId="0" fontId="30" fillId="0" borderId="0"/>
    <xf numFmtId="0" fontId="3" fillId="0" borderId="0"/>
    <xf numFmtId="0" fontId="4" fillId="23" borderId="16" applyNumberFormat="0" applyFont="0" applyAlignment="0" applyProtection="0"/>
    <xf numFmtId="0" fontId="32" fillId="20" borderId="17" applyNumberFormat="0" applyAlignment="0" applyProtection="0"/>
    <xf numFmtId="0" fontId="4" fillId="0" borderId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42" fillId="0" borderId="0"/>
    <xf numFmtId="0" fontId="2" fillId="0" borderId="0"/>
    <xf numFmtId="0" fontId="1" fillId="0" borderId="0"/>
  </cellStyleXfs>
  <cellXfs count="328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6" fillId="0" borderId="1" xfId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0" applyFont="1"/>
    <xf numFmtId="0" fontId="10" fillId="0" borderId="4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5" xfId="0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Fill="1"/>
    <xf numFmtId="0" fontId="8" fillId="0" borderId="0" xfId="0" applyFont="1" applyFill="1"/>
    <xf numFmtId="0" fontId="14" fillId="0" borderId="0" xfId="0" applyFont="1" applyFill="1" applyAlignment="1">
      <alignment horizontal="right"/>
    </xf>
    <xf numFmtId="0" fontId="15" fillId="0" borderId="0" xfId="0" applyFont="1" applyFill="1"/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7" fillId="0" borderId="0" xfId="0" applyFont="1" applyFill="1" applyAlignment="1">
      <alignment horizontal="center"/>
    </xf>
    <xf numFmtId="49" fontId="14" fillId="0" borderId="0" xfId="0" applyNumberFormat="1" applyFont="1" applyFill="1" applyAlignment="1">
      <alignment horizontal="right"/>
    </xf>
    <xf numFmtId="49" fontId="8" fillId="0" borderId="1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0" fillId="0" borderId="19" xfId="0" applyBorder="1"/>
    <xf numFmtId="0" fontId="36" fillId="0" borderId="0" xfId="0" applyFont="1"/>
    <xf numFmtId="0" fontId="6" fillId="0" borderId="0" xfId="0" applyFont="1"/>
    <xf numFmtId="0" fontId="6" fillId="0" borderId="19" xfId="0" applyFont="1" applyBorder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6" fillId="0" borderId="20" xfId="0" applyFont="1" applyBorder="1"/>
    <xf numFmtId="0" fontId="6" fillId="0" borderId="0" xfId="0" applyFont="1" applyBorder="1"/>
    <xf numFmtId="49" fontId="40" fillId="0" borderId="0" xfId="0" applyNumberFormat="1" applyFont="1"/>
    <xf numFmtId="0" fontId="6" fillId="0" borderId="21" xfId="0" applyFont="1" applyBorder="1"/>
    <xf numFmtId="0" fontId="6" fillId="0" borderId="22" xfId="0" applyFont="1" applyBorder="1"/>
    <xf numFmtId="0" fontId="41" fillId="0" borderId="0" xfId="0" applyFont="1"/>
    <xf numFmtId="0" fontId="43" fillId="0" borderId="0" xfId="0" applyFont="1"/>
    <xf numFmtId="0" fontId="43" fillId="0" borderId="0" xfId="0" applyFont="1" applyFill="1"/>
    <xf numFmtId="0" fontId="44" fillId="0" borderId="0" xfId="0" applyFont="1" applyFill="1"/>
    <xf numFmtId="0" fontId="43" fillId="0" borderId="0" xfId="0" applyFont="1" applyAlignment="1">
      <alignment horizontal="center"/>
    </xf>
    <xf numFmtId="49" fontId="43" fillId="0" borderId="0" xfId="0" applyNumberFormat="1" applyFont="1"/>
    <xf numFmtId="0" fontId="5" fillId="0" borderId="0" xfId="0" applyFont="1" applyBorder="1"/>
    <xf numFmtId="0" fontId="8" fillId="0" borderId="1" xfId="0" applyFont="1" applyFill="1" applyBorder="1"/>
    <xf numFmtId="2" fontId="6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1" fontId="5" fillId="0" borderId="3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45" fillId="0" borderId="0" xfId="0" applyFont="1"/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45" fillId="0" borderId="23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6" fillId="0" borderId="0" xfId="0" applyFont="1"/>
    <xf numFmtId="0" fontId="46" fillId="0" borderId="0" xfId="0" applyFont="1" applyFill="1"/>
    <xf numFmtId="0" fontId="45" fillId="0" borderId="0" xfId="0" applyFont="1" applyFill="1"/>
    <xf numFmtId="49" fontId="46" fillId="0" borderId="0" xfId="0" applyNumberFormat="1" applyFont="1"/>
    <xf numFmtId="0" fontId="5" fillId="0" borderId="0" xfId="0" applyFont="1" applyFill="1"/>
    <xf numFmtId="0" fontId="5" fillId="0" borderId="0" xfId="0" applyFont="1" applyAlignment="1">
      <alignment horizontal="center"/>
    </xf>
    <xf numFmtId="0" fontId="12" fillId="24" borderId="0" xfId="0" applyFont="1" applyFill="1" applyAlignment="1">
      <alignment horizontal="left"/>
    </xf>
    <xf numFmtId="0" fontId="43" fillId="0" borderId="0" xfId="53" applyFont="1"/>
    <xf numFmtId="0" fontId="44" fillId="0" borderId="0" xfId="53" applyFont="1"/>
    <xf numFmtId="0" fontId="43" fillId="0" borderId="0" xfId="53" applyFont="1" applyAlignment="1">
      <alignment horizontal="center"/>
    </xf>
    <xf numFmtId="49" fontId="43" fillId="0" borderId="0" xfId="53" applyNumberFormat="1" applyFont="1"/>
    <xf numFmtId="0" fontId="5" fillId="0" borderId="0" xfId="53" applyFont="1" applyBorder="1"/>
    <xf numFmtId="0" fontId="8" fillId="0" borderId="1" xfId="53" applyFont="1" applyBorder="1"/>
    <xf numFmtId="2" fontId="47" fillId="0" borderId="1" xfId="53" applyNumberFormat="1" applyFont="1" applyFill="1" applyBorder="1" applyAlignment="1">
      <alignment horizontal="center" vertical="center"/>
    </xf>
    <xf numFmtId="2" fontId="7" fillId="0" borderId="1" xfId="53" applyNumberFormat="1" applyFont="1" applyFill="1" applyBorder="1" applyAlignment="1">
      <alignment horizontal="center" vertical="center" wrapText="1"/>
    </xf>
    <xf numFmtId="2" fontId="48" fillId="0" borderId="1" xfId="53" applyNumberFormat="1" applyFont="1" applyBorder="1" applyAlignment="1">
      <alignment horizontal="center"/>
    </xf>
    <xf numFmtId="1" fontId="48" fillId="0" borderId="1" xfId="53" applyNumberFormat="1" applyFont="1" applyBorder="1" applyAlignment="1">
      <alignment horizontal="center"/>
    </xf>
    <xf numFmtId="49" fontId="8" fillId="0" borderId="2" xfId="53" applyNumberFormat="1" applyFont="1" applyBorder="1" applyAlignment="1">
      <alignment horizontal="left"/>
    </xf>
    <xf numFmtId="49" fontId="8" fillId="0" borderId="1" xfId="53" applyNumberFormat="1" applyFont="1" applyBorder="1" applyAlignment="1">
      <alignment horizontal="center"/>
    </xf>
    <xf numFmtId="0" fontId="9" fillId="0" borderId="20" xfId="53" applyFont="1" applyBorder="1" applyAlignment="1">
      <alignment horizontal="left"/>
    </xf>
    <xf numFmtId="0" fontId="5" fillId="0" borderId="3" xfId="53" applyFont="1" applyBorder="1" applyAlignment="1">
      <alignment horizontal="right"/>
    </xf>
    <xf numFmtId="1" fontId="5" fillId="0" borderId="3" xfId="53" applyNumberFormat="1" applyFont="1" applyBorder="1" applyAlignment="1">
      <alignment horizontal="center"/>
    </xf>
    <xf numFmtId="1" fontId="5" fillId="0" borderId="1" xfId="53" applyNumberFormat="1" applyFont="1" applyBorder="1" applyAlignment="1">
      <alignment horizontal="center"/>
    </xf>
    <xf numFmtId="0" fontId="45" fillId="0" borderId="0" xfId="53" applyFont="1"/>
    <xf numFmtId="0" fontId="10" fillId="0" borderId="4" xfId="53" applyFont="1" applyBorder="1" applyAlignment="1">
      <alignment horizontal="center" vertical="center"/>
    </xf>
    <xf numFmtId="0" fontId="10" fillId="0" borderId="5" xfId="53" applyFont="1" applyBorder="1" applyAlignment="1">
      <alignment horizontal="center" vertical="center"/>
    </xf>
    <xf numFmtId="0" fontId="10" fillId="0" borderId="6" xfId="53" applyFont="1" applyBorder="1" applyAlignment="1">
      <alignment horizontal="center" vertical="center"/>
    </xf>
    <xf numFmtId="0" fontId="45" fillId="0" borderId="23" xfId="53" applyFont="1" applyBorder="1" applyAlignment="1">
      <alignment horizontal="center"/>
    </xf>
    <xf numFmtId="0" fontId="45" fillId="0" borderId="24" xfId="53" applyFont="1" applyBorder="1" applyAlignment="1">
      <alignment horizontal="center"/>
    </xf>
    <xf numFmtId="0" fontId="45" fillId="0" borderId="25" xfId="53" applyFont="1" applyBorder="1" applyAlignment="1">
      <alignment horizontal="center"/>
    </xf>
    <xf numFmtId="0" fontId="45" fillId="0" borderId="26" xfId="53" applyFont="1" applyBorder="1" applyAlignment="1">
      <alignment horizontal="center"/>
    </xf>
    <xf numFmtId="0" fontId="8" fillId="0" borderId="6" xfId="53" applyFont="1" applyBorder="1" applyAlignment="1">
      <alignment horizontal="center" vertical="center"/>
    </xf>
    <xf numFmtId="0" fontId="10" fillId="0" borderId="7" xfId="53" applyFont="1" applyBorder="1" applyAlignment="1">
      <alignment horizontal="left" vertical="center"/>
    </xf>
    <xf numFmtId="0" fontId="10" fillId="0" borderId="5" xfId="53" applyFont="1" applyBorder="1" applyAlignment="1">
      <alignment horizontal="right" vertical="center"/>
    </xf>
    <xf numFmtId="0" fontId="10" fillId="0" borderId="8" xfId="53" applyFont="1" applyBorder="1" applyAlignment="1">
      <alignment horizontal="center" vertical="center"/>
    </xf>
    <xf numFmtId="0" fontId="10" fillId="0" borderId="9" xfId="53" applyFont="1" applyBorder="1" applyAlignment="1">
      <alignment horizontal="center" vertical="center"/>
    </xf>
    <xf numFmtId="0" fontId="46" fillId="0" borderId="0" xfId="53" applyFont="1"/>
    <xf numFmtId="49" fontId="46" fillId="0" borderId="0" xfId="53" applyNumberFormat="1" applyFont="1"/>
    <xf numFmtId="0" fontId="5" fillId="0" borderId="0" xfId="53" applyFont="1"/>
    <xf numFmtId="0" fontId="5" fillId="0" borderId="0" xfId="53" applyFont="1" applyAlignment="1">
      <alignment horizontal="center"/>
    </xf>
    <xf numFmtId="0" fontId="5" fillId="0" borderId="0" xfId="53" applyFont="1" applyAlignment="1">
      <alignment horizontal="left"/>
    </xf>
    <xf numFmtId="0" fontId="9" fillId="0" borderId="0" xfId="53" applyFont="1"/>
    <xf numFmtId="0" fontId="9" fillId="0" borderId="0" xfId="53" applyFont="1" applyAlignment="1">
      <alignment horizontal="center"/>
    </xf>
    <xf numFmtId="0" fontId="12" fillId="0" borderId="0" xfId="53" applyFont="1" applyAlignment="1">
      <alignment horizontal="left"/>
    </xf>
    <xf numFmtId="0" fontId="12" fillId="0" borderId="0" xfId="53" applyFont="1" applyAlignment="1">
      <alignment horizontal="right"/>
    </xf>
    <xf numFmtId="0" fontId="8" fillId="0" borderId="0" xfId="53" applyFont="1"/>
    <xf numFmtId="0" fontId="13" fillId="0" borderId="0" xfId="53" applyFont="1" applyFill="1"/>
    <xf numFmtId="0" fontId="8" fillId="0" borderId="0" xfId="53" applyFont="1" applyFill="1"/>
    <xf numFmtId="0" fontId="14" fillId="0" borderId="0" xfId="53" applyFont="1" applyFill="1" applyAlignment="1">
      <alignment horizontal="right"/>
    </xf>
    <xf numFmtId="0" fontId="15" fillId="0" borderId="0" xfId="53" applyFont="1" applyFill="1"/>
    <xf numFmtId="0" fontId="11" fillId="0" borderId="0" xfId="53" applyFont="1" applyFill="1" applyAlignment="1">
      <alignment horizontal="center"/>
    </xf>
    <xf numFmtId="0" fontId="9" fillId="0" borderId="0" xfId="53" applyFont="1" applyFill="1" applyAlignment="1">
      <alignment horizontal="left"/>
    </xf>
    <xf numFmtId="0" fontId="9" fillId="0" borderId="0" xfId="53" applyFont="1" applyFill="1"/>
    <xf numFmtId="49" fontId="14" fillId="0" borderId="0" xfId="53" applyNumberFormat="1" applyFont="1" applyFill="1" applyAlignment="1">
      <alignment horizontal="right"/>
    </xf>
    <xf numFmtId="0" fontId="7" fillId="0" borderId="0" xfId="53" applyFont="1" applyFill="1" applyAlignment="1">
      <alignment horizontal="center"/>
    </xf>
    <xf numFmtId="0" fontId="7" fillId="0" borderId="0" xfId="0" applyFont="1" applyAlignment="1">
      <alignment horizontal="left"/>
    </xf>
    <xf numFmtId="0" fontId="11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left"/>
    </xf>
    <xf numFmtId="164" fontId="7" fillId="0" borderId="1" xfId="1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7" fontId="8" fillId="0" borderId="0" xfId="0" applyNumberFormat="1" applyFont="1" applyBorder="1" applyAlignment="1">
      <alignment horizontal="left"/>
    </xf>
    <xf numFmtId="164" fontId="7" fillId="0" borderId="0" xfId="1" applyNumberFormat="1" applyFont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/>
    <xf numFmtId="0" fontId="10" fillId="0" borderId="9" xfId="0" applyFont="1" applyFill="1" applyBorder="1" applyAlignment="1">
      <alignment horizontal="center" vertical="center"/>
    </xf>
    <xf numFmtId="20" fontId="5" fillId="0" borderId="0" xfId="0" applyNumberFormat="1" applyFont="1"/>
    <xf numFmtId="0" fontId="49" fillId="0" borderId="1" xfId="0" applyFont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50" fillId="0" borderId="1" xfId="0" applyFont="1" applyBorder="1" applyAlignment="1">
      <alignment horizontal="left"/>
    </xf>
    <xf numFmtId="0" fontId="7" fillId="0" borderId="0" xfId="0" applyFont="1"/>
    <xf numFmtId="0" fontId="47" fillId="0" borderId="0" xfId="0" applyFont="1"/>
    <xf numFmtId="0" fontId="7" fillId="0" borderId="0" xfId="0" applyFont="1" applyFill="1"/>
    <xf numFmtId="0" fontId="51" fillId="0" borderId="0" xfId="0" applyFont="1" applyAlignment="1">
      <alignment horizontal="right"/>
    </xf>
    <xf numFmtId="0" fontId="40" fillId="0" borderId="0" xfId="0" applyFont="1"/>
    <xf numFmtId="0" fontId="52" fillId="0" borderId="0" xfId="0" applyFont="1"/>
    <xf numFmtId="0" fontId="47" fillId="0" borderId="0" xfId="0" applyFont="1" applyBorder="1"/>
    <xf numFmtId="49" fontId="53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Fill="1" applyBorder="1"/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49" fontId="53" fillId="0" borderId="1" xfId="0" applyNumberFormat="1" applyFont="1" applyBorder="1" applyAlignment="1">
      <alignment horizontal="center" vertical="center"/>
    </xf>
    <xf numFmtId="49" fontId="53" fillId="0" borderId="32" xfId="0" applyNumberFormat="1" applyFont="1" applyBorder="1" applyAlignment="1">
      <alignment horizontal="left" vertical="center"/>
    </xf>
    <xf numFmtId="49" fontId="53" fillId="0" borderId="33" xfId="0" applyNumberFormat="1" applyFont="1" applyBorder="1" applyAlignment="1">
      <alignment horizontal="left" vertical="center"/>
    </xf>
    <xf numFmtId="49" fontId="47" fillId="0" borderId="34" xfId="0" applyNumberFormat="1" applyFont="1" applyBorder="1" applyAlignment="1">
      <alignment horizontal="center" vertical="center"/>
    </xf>
    <xf numFmtId="2" fontId="7" fillId="0" borderId="35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47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54" fillId="0" borderId="1" xfId="0" applyFont="1" applyBorder="1" applyAlignment="1">
      <alignment horizontal="left"/>
    </xf>
    <xf numFmtId="0" fontId="53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Fill="1"/>
    <xf numFmtId="0" fontId="12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0" fillId="0" borderId="8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2" fontId="7" fillId="0" borderId="1" xfId="1" applyNumberFormat="1" applyFont="1" applyBorder="1" applyAlignment="1">
      <alignment horizontal="center"/>
    </xf>
    <xf numFmtId="165" fontId="55" fillId="0" borderId="3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49" fillId="0" borderId="1" xfId="0" applyFont="1" applyFill="1" applyBorder="1" applyAlignment="1">
      <alignment horizontal="left"/>
    </xf>
    <xf numFmtId="0" fontId="5" fillId="25" borderId="0" xfId="0" applyFont="1" applyFill="1"/>
    <xf numFmtId="0" fontId="8" fillId="0" borderId="0" xfId="0" applyFont="1" applyFill="1" applyBorder="1" applyAlignment="1">
      <alignment horizontal="left"/>
    </xf>
    <xf numFmtId="165" fontId="5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center"/>
    </xf>
    <xf numFmtId="0" fontId="13" fillId="0" borderId="0" xfId="38" applyFont="1" applyFill="1"/>
    <xf numFmtId="0" fontId="9" fillId="0" borderId="0" xfId="38" applyFont="1" applyFill="1"/>
    <xf numFmtId="0" fontId="9" fillId="0" borderId="0" xfId="38" applyFont="1" applyFill="1" applyAlignment="1">
      <alignment horizontal="left"/>
    </xf>
    <xf numFmtId="0" fontId="7" fillId="0" borderId="0" xfId="38" applyFont="1" applyFill="1" applyAlignment="1">
      <alignment horizontal="center"/>
    </xf>
    <xf numFmtId="0" fontId="15" fillId="0" borderId="0" xfId="38" applyFont="1" applyFill="1"/>
    <xf numFmtId="49" fontId="14" fillId="0" borderId="0" xfId="38" applyNumberFormat="1" applyFont="1" applyFill="1" applyAlignment="1">
      <alignment horizontal="right"/>
    </xf>
    <xf numFmtId="0" fontId="9" fillId="0" borderId="0" xfId="38" applyFont="1"/>
    <xf numFmtId="0" fontId="8" fillId="0" borderId="0" xfId="38" applyFont="1" applyFill="1"/>
    <xf numFmtId="0" fontId="11" fillId="0" borderId="0" xfId="38" applyFont="1" applyFill="1" applyAlignment="1">
      <alignment horizontal="center"/>
    </xf>
    <xf numFmtId="0" fontId="14" fillId="0" borderId="0" xfId="38" applyFont="1" applyFill="1" applyAlignment="1">
      <alignment horizontal="right"/>
    </xf>
    <xf numFmtId="0" fontId="8" fillId="0" borderId="0" xfId="38" applyFont="1"/>
    <xf numFmtId="0" fontId="5" fillId="0" borderId="0" xfId="38" applyFont="1"/>
    <xf numFmtId="0" fontId="12" fillId="0" borderId="0" xfId="38" applyFont="1" applyAlignment="1">
      <alignment horizontal="right"/>
    </xf>
    <xf numFmtId="0" fontId="5" fillId="0" borderId="0" xfId="38" applyFont="1" applyAlignment="1">
      <alignment horizontal="left"/>
    </xf>
    <xf numFmtId="0" fontId="7" fillId="0" borderId="0" xfId="38" applyFont="1" applyAlignment="1">
      <alignment horizontal="center"/>
    </xf>
    <xf numFmtId="0" fontId="6" fillId="0" borderId="0" xfId="38" applyFont="1" applyFill="1" applyAlignment="1">
      <alignment horizontal="center"/>
    </xf>
    <xf numFmtId="0" fontId="13" fillId="0" borderId="0" xfId="38" applyFont="1" applyFill="1" applyAlignment="1">
      <alignment horizontal="left"/>
    </xf>
    <xf numFmtId="0" fontId="9" fillId="0" borderId="0" xfId="38" applyFont="1" applyAlignment="1">
      <alignment horizontal="center"/>
    </xf>
    <xf numFmtId="0" fontId="7" fillId="0" borderId="0" xfId="38" applyFont="1" applyAlignment="1">
      <alignment horizontal="left"/>
    </xf>
    <xf numFmtId="0" fontId="6" fillId="0" borderId="0" xfId="38" applyFont="1" applyAlignment="1">
      <alignment horizontal="center"/>
    </xf>
    <xf numFmtId="0" fontId="5" fillId="0" borderId="0" xfId="38" applyFont="1" applyFill="1"/>
    <xf numFmtId="0" fontId="10" fillId="0" borderId="9" xfId="38" applyFont="1" applyBorder="1" applyAlignment="1">
      <alignment horizontal="center" vertical="center"/>
    </xf>
    <xf numFmtId="0" fontId="10" fillId="0" borderId="8" xfId="38" applyFont="1" applyBorder="1" applyAlignment="1">
      <alignment horizontal="center" vertical="center"/>
    </xf>
    <xf numFmtId="0" fontId="10" fillId="0" borderId="5" xfId="38" applyFont="1" applyBorder="1" applyAlignment="1">
      <alignment horizontal="right" vertical="center"/>
    </xf>
    <xf numFmtId="0" fontId="10" fillId="0" borderId="7" xfId="38" applyFont="1" applyBorder="1" applyAlignment="1">
      <alignment horizontal="left" vertical="center"/>
    </xf>
    <xf numFmtId="0" fontId="8" fillId="0" borderId="6" xfId="38" applyFont="1" applyBorder="1" applyAlignment="1">
      <alignment horizontal="center" vertical="center"/>
    </xf>
    <xf numFmtId="0" fontId="11" fillId="0" borderId="6" xfId="38" applyFont="1" applyBorder="1" applyAlignment="1">
      <alignment horizontal="center" vertical="center"/>
    </xf>
    <xf numFmtId="0" fontId="11" fillId="0" borderId="5" xfId="38" applyFont="1" applyFill="1" applyBorder="1" applyAlignment="1">
      <alignment horizontal="center" vertical="center"/>
    </xf>
    <xf numFmtId="0" fontId="10" fillId="0" borderId="4" xfId="38" applyFont="1" applyBorder="1" applyAlignment="1">
      <alignment horizontal="center" vertical="center"/>
    </xf>
    <xf numFmtId="0" fontId="5" fillId="0" borderId="1" xfId="38" applyFont="1" applyBorder="1" applyAlignment="1">
      <alignment horizontal="center"/>
    </xf>
    <xf numFmtId="0" fontId="5" fillId="0" borderId="3" xfId="38" applyFont="1" applyBorder="1" applyAlignment="1">
      <alignment horizontal="center"/>
    </xf>
    <xf numFmtId="0" fontId="5" fillId="0" borderId="3" xfId="38" applyFont="1" applyBorder="1" applyAlignment="1">
      <alignment horizontal="right"/>
    </xf>
    <xf numFmtId="0" fontId="9" fillId="0" borderId="2" xfId="38" applyFont="1" applyBorder="1" applyAlignment="1">
      <alignment horizontal="left"/>
    </xf>
    <xf numFmtId="49" fontId="8" fillId="0" borderId="1" xfId="38" applyNumberFormat="1" applyFont="1" applyBorder="1" applyAlignment="1">
      <alignment horizontal="center"/>
    </xf>
    <xf numFmtId="0" fontId="8" fillId="0" borderId="1" xfId="38" applyFont="1" applyBorder="1" applyAlignment="1">
      <alignment horizontal="left"/>
    </xf>
    <xf numFmtId="2" fontId="7" fillId="0" borderId="0" xfId="0" applyNumberFormat="1" applyFont="1"/>
    <xf numFmtId="2" fontId="6" fillId="0" borderId="0" xfId="0" applyNumberFormat="1" applyFont="1"/>
    <xf numFmtId="2" fontId="11" fillId="0" borderId="9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38" applyNumberFormat="1" applyFont="1" applyFill="1" applyBorder="1" applyAlignment="1">
      <alignment horizontal="center" vertical="center"/>
    </xf>
    <xf numFmtId="0" fontId="56" fillId="0" borderId="0" xfId="0" applyFont="1" applyFill="1"/>
    <xf numFmtId="0" fontId="49" fillId="0" borderId="0" xfId="0" applyFont="1" applyFill="1"/>
    <xf numFmtId="49" fontId="8" fillId="0" borderId="1" xfId="0" applyNumberFormat="1" applyFont="1" applyBorder="1" applyAlignment="1">
      <alignment horizontal="left"/>
    </xf>
    <xf numFmtId="0" fontId="7" fillId="0" borderId="1" xfId="1" applyFont="1" applyFill="1" applyBorder="1" applyAlignment="1">
      <alignment horizontal="center"/>
    </xf>
    <xf numFmtId="0" fontId="31" fillId="0" borderId="0" xfId="44"/>
    <xf numFmtId="0" fontId="29" fillId="0" borderId="0" xfId="41" applyFont="1" applyFill="1"/>
    <xf numFmtId="0" fontId="8" fillId="0" borderId="36" xfId="41" applyNumberFormat="1" applyFont="1" applyFill="1" applyBorder="1" applyAlignment="1" applyProtection="1">
      <alignment horizontal="left" wrapText="1" shrinkToFit="1"/>
    </xf>
    <xf numFmtId="0" fontId="48" fillId="0" borderId="36" xfId="41" applyNumberFormat="1" applyFont="1" applyFill="1" applyBorder="1" applyAlignment="1" applyProtection="1">
      <alignment horizontal="left" shrinkToFit="1"/>
    </xf>
    <xf numFmtId="0" fontId="48" fillId="0" borderId="38" xfId="41" applyNumberFormat="1" applyFont="1" applyFill="1" applyBorder="1" applyAlignment="1" applyProtection="1">
      <alignment horizontal="left" vertical="center" wrapText="1"/>
    </xf>
    <xf numFmtId="166" fontId="48" fillId="0" borderId="39" xfId="41" applyNumberFormat="1" applyFont="1" applyFill="1" applyBorder="1" applyAlignment="1" applyProtection="1">
      <alignment horizontal="center"/>
    </xf>
    <xf numFmtId="0" fontId="57" fillId="0" borderId="40" xfId="41" applyNumberFormat="1" applyFont="1" applyFill="1" applyBorder="1" applyAlignment="1" applyProtection="1">
      <alignment horizontal="left"/>
    </xf>
    <xf numFmtId="0" fontId="48" fillId="0" borderId="41" xfId="41" applyNumberFormat="1" applyFont="1" applyFill="1" applyBorder="1" applyAlignment="1" applyProtection="1">
      <alignment horizontal="right"/>
    </xf>
    <xf numFmtId="0" fontId="48" fillId="0" borderId="39" xfId="41" applyNumberFormat="1" applyFont="1" applyFill="1" applyBorder="1" applyAlignment="1" applyProtection="1">
      <alignment horizontal="center"/>
    </xf>
    <xf numFmtId="0" fontId="48" fillId="0" borderId="26" xfId="41" applyNumberFormat="1" applyFont="1" applyFill="1" applyBorder="1" applyAlignment="1" applyProtection="1">
      <alignment horizontal="center" vertical="top"/>
    </xf>
    <xf numFmtId="0" fontId="8" fillId="0" borderId="32" xfId="41" applyNumberFormat="1" applyFont="1" applyFill="1" applyBorder="1" applyAlignment="1" applyProtection="1">
      <alignment horizontal="left" shrinkToFit="1"/>
    </xf>
    <xf numFmtId="0" fontId="48" fillId="0" borderId="32" xfId="41" applyNumberFormat="1" applyFont="1" applyFill="1" applyBorder="1" applyAlignment="1" applyProtection="1">
      <alignment horizontal="left" shrinkToFit="1"/>
    </xf>
    <xf numFmtId="0" fontId="48" fillId="0" borderId="43" xfId="41" applyNumberFormat="1" applyFont="1" applyFill="1" applyBorder="1" applyAlignment="1" applyProtection="1">
      <alignment horizontal="left" vertical="center" wrapText="1"/>
    </xf>
    <xf numFmtId="166" fontId="48" fillId="0" borderId="1" xfId="41" applyNumberFormat="1" applyFont="1" applyFill="1" applyBorder="1" applyAlignment="1" applyProtection="1">
      <alignment horizontal="center"/>
    </xf>
    <xf numFmtId="0" fontId="57" fillId="0" borderId="2" xfId="41" applyNumberFormat="1" applyFont="1" applyFill="1" applyBorder="1" applyAlignment="1" applyProtection="1">
      <alignment horizontal="left"/>
    </xf>
    <xf numFmtId="0" fontId="48" fillId="0" borderId="3" xfId="41" applyNumberFormat="1" applyFont="1" applyFill="1" applyBorder="1" applyAlignment="1" applyProtection="1">
      <alignment horizontal="right"/>
    </xf>
    <xf numFmtId="0" fontId="48" fillId="0" borderId="1" xfId="41" applyNumberFormat="1" applyFont="1" applyFill="1" applyBorder="1" applyAlignment="1" applyProtection="1">
      <alignment horizontal="center"/>
    </xf>
    <xf numFmtId="0" fontId="48" fillId="0" borderId="45" xfId="41" applyNumberFormat="1" applyFont="1" applyFill="1" applyBorder="1" applyAlignment="1" applyProtection="1">
      <alignment horizontal="center" vertical="top"/>
    </xf>
    <xf numFmtId="0" fontId="8" fillId="0" borderId="32" xfId="41" applyNumberFormat="1" applyFont="1" applyFill="1" applyBorder="1" applyAlignment="1" applyProtection="1">
      <alignment horizontal="left" wrapText="1" shrinkToFit="1"/>
    </xf>
    <xf numFmtId="0" fontId="8" fillId="0" borderId="46" xfId="41" applyNumberFormat="1" applyFont="1" applyFill="1" applyBorder="1" applyAlignment="1" applyProtection="1">
      <alignment horizontal="left" wrapText="1" shrinkToFit="1"/>
    </xf>
    <xf numFmtId="0" fontId="48" fillId="0" borderId="46" xfId="41" applyNumberFormat="1" applyFont="1" applyFill="1" applyBorder="1" applyAlignment="1" applyProtection="1">
      <alignment horizontal="left" shrinkToFit="1"/>
    </xf>
    <xf numFmtId="0" fontId="48" fillId="0" borderId="48" xfId="41" applyNumberFormat="1" applyFont="1" applyFill="1" applyBorder="1" applyAlignment="1" applyProtection="1">
      <alignment horizontal="left" vertical="center" wrapText="1"/>
    </xf>
    <xf numFmtId="166" fontId="48" fillId="0" borderId="50" xfId="41" applyNumberFormat="1" applyFont="1" applyFill="1" applyBorder="1" applyAlignment="1" applyProtection="1">
      <alignment horizontal="center"/>
    </xf>
    <xf numFmtId="0" fontId="57" fillId="0" borderId="51" xfId="41" applyNumberFormat="1" applyFont="1" applyFill="1" applyBorder="1" applyAlignment="1" applyProtection="1">
      <alignment horizontal="left"/>
    </xf>
    <xf numFmtId="0" fontId="48" fillId="0" borderId="52" xfId="41" applyNumberFormat="1" applyFont="1" applyFill="1" applyBorder="1" applyAlignment="1" applyProtection="1">
      <alignment horizontal="right"/>
    </xf>
    <xf numFmtId="0" fontId="48" fillId="0" borderId="50" xfId="41" applyNumberFormat="1" applyFont="1" applyFill="1" applyBorder="1" applyAlignment="1" applyProtection="1">
      <alignment horizontal="center"/>
    </xf>
    <xf numFmtId="0" fontId="48" fillId="0" borderId="53" xfId="41" applyNumberFormat="1" applyFont="1" applyFill="1" applyBorder="1" applyAlignment="1" applyProtection="1">
      <alignment horizontal="center" vertical="top"/>
    </xf>
    <xf numFmtId="0" fontId="8" fillId="0" borderId="0" xfId="44" applyFont="1"/>
    <xf numFmtId="0" fontId="10" fillId="0" borderId="4" xfId="44" applyFont="1" applyBorder="1" applyAlignment="1">
      <alignment horizontal="center" vertical="center"/>
    </xf>
    <xf numFmtId="0" fontId="11" fillId="0" borderId="5" xfId="44" applyFont="1" applyFill="1" applyBorder="1" applyAlignment="1">
      <alignment horizontal="center" vertical="center"/>
    </xf>
    <xf numFmtId="0" fontId="11" fillId="0" borderId="6" xfId="44" applyFont="1" applyBorder="1" applyAlignment="1">
      <alignment horizontal="center" vertical="center"/>
    </xf>
    <xf numFmtId="0" fontId="8" fillId="0" borderId="6" xfId="44" applyFont="1" applyBorder="1" applyAlignment="1">
      <alignment horizontal="center" vertical="center"/>
    </xf>
    <xf numFmtId="0" fontId="10" fillId="0" borderId="7" xfId="44" applyFont="1" applyBorder="1" applyAlignment="1">
      <alignment horizontal="left" vertical="center"/>
    </xf>
    <xf numFmtId="0" fontId="10" fillId="0" borderId="5" xfId="44" applyFont="1" applyBorder="1" applyAlignment="1">
      <alignment horizontal="right" vertical="center"/>
    </xf>
    <xf numFmtId="0" fontId="10" fillId="0" borderId="8" xfId="44" applyFont="1" applyBorder="1" applyAlignment="1">
      <alignment horizontal="center" vertical="center"/>
    </xf>
    <xf numFmtId="0" fontId="10" fillId="0" borderId="9" xfId="44" applyFont="1" applyFill="1" applyBorder="1" applyAlignment="1">
      <alignment horizontal="center" vertical="center"/>
    </xf>
    <xf numFmtId="0" fontId="7" fillId="0" borderId="0" xfId="44" applyFont="1"/>
    <xf numFmtId="0" fontId="7" fillId="0" borderId="0" xfId="44" applyFont="1" applyFill="1"/>
    <xf numFmtId="0" fontId="7" fillId="0" borderId="0" xfId="44" applyFont="1" applyAlignment="1">
      <alignment horizontal="center"/>
    </xf>
    <xf numFmtId="0" fontId="7" fillId="0" borderId="0" xfId="44" applyFont="1" applyAlignment="1">
      <alignment horizontal="left"/>
    </xf>
    <xf numFmtId="0" fontId="5" fillId="0" borderId="0" xfId="44" applyFont="1"/>
    <xf numFmtId="0" fontId="6" fillId="0" borderId="0" xfId="44" applyFont="1" applyFill="1" applyAlignment="1">
      <alignment horizontal="center"/>
    </xf>
    <xf numFmtId="0" fontId="5" fillId="0" borderId="0" xfId="44" applyFont="1" applyAlignment="1">
      <alignment horizontal="left"/>
    </xf>
    <xf numFmtId="0" fontId="9" fillId="0" borderId="0" xfId="44" applyFont="1"/>
    <xf numFmtId="0" fontId="5" fillId="0" borderId="0" xfId="44" applyFont="1" applyFill="1"/>
    <xf numFmtId="0" fontId="9" fillId="0" borderId="0" xfId="44" applyFont="1" applyAlignment="1">
      <alignment horizontal="center"/>
    </xf>
    <xf numFmtId="0" fontId="12" fillId="0" borderId="0" xfId="44" applyFont="1" applyAlignment="1">
      <alignment horizontal="left"/>
    </xf>
    <xf numFmtId="0" fontId="14" fillId="0" borderId="0" xfId="44" applyFont="1" applyFill="1" applyAlignment="1">
      <alignment horizontal="right"/>
    </xf>
    <xf numFmtId="0" fontId="12" fillId="0" borderId="0" xfId="44" applyFont="1" applyAlignment="1">
      <alignment horizontal="right"/>
    </xf>
    <xf numFmtId="0" fontId="8" fillId="0" borderId="0" xfId="55" applyFont="1"/>
    <xf numFmtId="0" fontId="13" fillId="0" borderId="0" xfId="55" applyFont="1" applyFill="1"/>
    <xf numFmtId="0" fontId="8" fillId="0" borderId="0" xfId="55" applyFont="1" applyFill="1"/>
    <xf numFmtId="0" fontId="14" fillId="0" borderId="0" xfId="55" applyFont="1" applyFill="1" applyAlignment="1">
      <alignment horizontal="right"/>
    </xf>
    <xf numFmtId="0" fontId="15" fillId="0" borderId="0" xfId="55" applyFont="1" applyFill="1"/>
    <xf numFmtId="0" fontId="11" fillId="0" borderId="0" xfId="55" applyFont="1" applyFill="1" applyAlignment="1">
      <alignment horizontal="center"/>
    </xf>
    <xf numFmtId="0" fontId="9" fillId="0" borderId="0" xfId="55" applyFont="1" applyFill="1" applyAlignment="1">
      <alignment horizontal="left"/>
    </xf>
    <xf numFmtId="0" fontId="9" fillId="0" borderId="0" xfId="55" applyFont="1" applyFill="1"/>
    <xf numFmtId="0" fontId="9" fillId="0" borderId="0" xfId="55" applyFont="1"/>
    <xf numFmtId="49" fontId="14" fillId="0" borderId="0" xfId="55" applyNumberFormat="1" applyFont="1" applyFill="1" applyAlignment="1">
      <alignment horizontal="right"/>
    </xf>
    <xf numFmtId="0" fontId="7" fillId="0" borderId="0" xfId="55" applyFont="1" applyFill="1" applyAlignment="1">
      <alignment horizontal="center"/>
    </xf>
    <xf numFmtId="164" fontId="58" fillId="0" borderId="47" xfId="41" applyNumberFormat="1" applyFont="1" applyFill="1" applyBorder="1" applyAlignment="1" applyProtection="1">
      <alignment horizontal="center" vertical="center" shrinkToFit="1"/>
    </xf>
    <xf numFmtId="164" fontId="58" fillId="0" borderId="42" xfId="41" applyNumberFormat="1" applyFont="1" applyFill="1" applyBorder="1" applyAlignment="1" applyProtection="1">
      <alignment horizontal="center" vertical="center" shrinkToFit="1"/>
    </xf>
    <xf numFmtId="164" fontId="58" fillId="0" borderId="37" xfId="41" applyNumberFormat="1" applyFont="1" applyFill="1" applyBorder="1" applyAlignment="1" applyProtection="1">
      <alignment horizontal="center" vertical="center" shrinkToFit="1"/>
    </xf>
    <xf numFmtId="0" fontId="48" fillId="0" borderId="49" xfId="41" applyNumberFormat="1" applyFont="1" applyFill="1" applyBorder="1" applyAlignment="1" applyProtection="1">
      <alignment horizontal="left" vertical="center" wrapText="1"/>
    </xf>
    <xf numFmtId="0" fontId="48" fillId="0" borderId="44" xfId="41" applyNumberFormat="1" applyFont="1" applyFill="1" applyBorder="1" applyAlignment="1" applyProtection="1">
      <alignment horizontal="left" vertical="center" wrapText="1"/>
    </xf>
    <xf numFmtId="0" fontId="48" fillId="0" borderId="23" xfId="41" applyNumberFormat="1" applyFont="1" applyFill="1" applyBorder="1" applyAlignment="1" applyProtection="1">
      <alignment horizontal="left" vertical="center" wrapText="1"/>
    </xf>
    <xf numFmtId="0" fontId="48" fillId="0" borderId="47" xfId="41" applyNumberFormat="1" applyFont="1" applyFill="1" applyBorder="1" applyAlignment="1" applyProtection="1">
      <alignment horizontal="center" vertical="center"/>
    </xf>
    <xf numFmtId="0" fontId="48" fillId="0" borderId="42" xfId="41" applyNumberFormat="1" applyFont="1" applyFill="1" applyBorder="1" applyAlignment="1" applyProtection="1">
      <alignment horizontal="center" vertical="center"/>
    </xf>
    <xf numFmtId="0" fontId="48" fillId="0" borderId="37" xfId="41" applyNumberFormat="1" applyFont="1" applyFill="1" applyBorder="1" applyAlignment="1" applyProtection="1">
      <alignment horizontal="center" vertical="center"/>
    </xf>
    <xf numFmtId="0" fontId="46" fillId="0" borderId="29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6" fillId="0" borderId="29" xfId="53" applyFont="1" applyBorder="1" applyAlignment="1">
      <alignment horizontal="center"/>
    </xf>
    <xf numFmtId="0" fontId="46" fillId="0" borderId="28" xfId="53" applyFont="1" applyBorder="1" applyAlignment="1">
      <alignment horizontal="center"/>
    </xf>
    <xf numFmtId="0" fontId="46" fillId="0" borderId="27" xfId="53" applyFont="1" applyBorder="1" applyAlignment="1">
      <alignment horizontal="center"/>
    </xf>
  </cellXfs>
  <cellStyles count="56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Įprastas 2" xfId="53"/>
    <cellStyle name="Linked Cell 2" xfId="36"/>
    <cellStyle name="Neutral 2" xfId="37"/>
    <cellStyle name="Normal" xfId="0" builtinId="0"/>
    <cellStyle name="Normal 10 4" xfId="38"/>
    <cellStyle name="Normal 13" xfId="39"/>
    <cellStyle name="Normal 2" xfId="40"/>
    <cellStyle name="Normal 2 2" xfId="41"/>
    <cellStyle name="Normal 3" xfId="42"/>
    <cellStyle name="Normal 4" xfId="43"/>
    <cellStyle name="Normal 5" xfId="44"/>
    <cellStyle name="Normal 5 2" xfId="45"/>
    <cellStyle name="Normal 6" xfId="46"/>
    <cellStyle name="Normal 6 2" xfId="54"/>
    <cellStyle name="Normal 6 2 2" xfId="55"/>
    <cellStyle name="Normal_kategorijos(1)" xfId="1"/>
    <cellStyle name="Note 2" xfId="47"/>
    <cellStyle name="Output 2" xfId="48"/>
    <cellStyle name="Paprastas 2" xfId="49"/>
    <cellStyle name="Title 2" xfId="50"/>
    <cellStyle name="Total 2" xfId="51"/>
    <cellStyle name="Warning Text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129540</xdr:colOff>
      <xdr:row>31</xdr:row>
      <xdr:rowOff>7620</xdr:rowOff>
    </xdr:from>
    <xdr:to>
      <xdr:col>5</xdr:col>
      <xdr:colOff>198120</xdr:colOff>
      <xdr:row>35</xdr:row>
      <xdr:rowOff>144780</xdr:rowOff>
    </xdr:to>
    <xdr:pic>
      <xdr:nvPicPr>
        <xdr:cNvPr id="2" name="Picture 13" descr="http://www.lsu.lt/sites/default/files/paveiksleliai/logo/lsu_logo_be_uzraso_2cm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5440680"/>
          <a:ext cx="845820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56</xdr:row>
      <xdr:rowOff>0</xdr:rowOff>
    </xdr:from>
    <xdr:to>
      <xdr:col>16</xdr:col>
      <xdr:colOff>460898</xdr:colOff>
      <xdr:row>57</xdr:row>
      <xdr:rowOff>175260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8658225" y="10953750"/>
          <a:ext cx="453278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56</xdr:row>
      <xdr:rowOff>0</xdr:rowOff>
    </xdr:from>
    <xdr:to>
      <xdr:col>16</xdr:col>
      <xdr:colOff>460898</xdr:colOff>
      <xdr:row>57</xdr:row>
      <xdr:rowOff>167640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8658225" y="10953750"/>
          <a:ext cx="453278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56</xdr:row>
      <xdr:rowOff>0</xdr:rowOff>
    </xdr:from>
    <xdr:to>
      <xdr:col>16</xdr:col>
      <xdr:colOff>460898</xdr:colOff>
      <xdr:row>57</xdr:row>
      <xdr:rowOff>106680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8658225" y="10953750"/>
          <a:ext cx="453278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56</xdr:row>
      <xdr:rowOff>0</xdr:rowOff>
    </xdr:from>
    <xdr:to>
      <xdr:col>16</xdr:col>
      <xdr:colOff>460898</xdr:colOff>
      <xdr:row>57</xdr:row>
      <xdr:rowOff>167640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8658225" y="10953750"/>
          <a:ext cx="453278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56</xdr:row>
      <xdr:rowOff>0</xdr:rowOff>
    </xdr:from>
    <xdr:to>
      <xdr:col>16</xdr:col>
      <xdr:colOff>460898</xdr:colOff>
      <xdr:row>57</xdr:row>
      <xdr:rowOff>106680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8658225" y="10953750"/>
          <a:ext cx="453278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16</xdr:col>
      <xdr:colOff>460898</xdr:colOff>
      <xdr:row>38</xdr:row>
      <xdr:rowOff>175260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8658225" y="7467600"/>
          <a:ext cx="453278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16</xdr:col>
      <xdr:colOff>460898</xdr:colOff>
      <xdr:row>38</xdr:row>
      <xdr:rowOff>167640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8658225" y="7467600"/>
          <a:ext cx="453278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16</xdr:col>
      <xdr:colOff>460898</xdr:colOff>
      <xdr:row>38</xdr:row>
      <xdr:rowOff>106680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8658225" y="7467600"/>
          <a:ext cx="453278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16</xdr:col>
      <xdr:colOff>460898</xdr:colOff>
      <xdr:row>38</xdr:row>
      <xdr:rowOff>167640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8658225" y="7467600"/>
          <a:ext cx="453278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16</xdr:col>
      <xdr:colOff>460898</xdr:colOff>
      <xdr:row>38</xdr:row>
      <xdr:rowOff>106680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8658225" y="7467600"/>
          <a:ext cx="453278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16</xdr:col>
      <xdr:colOff>460898</xdr:colOff>
      <xdr:row>28</xdr:row>
      <xdr:rowOff>175260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8658225" y="4591050"/>
          <a:ext cx="453278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16</xdr:col>
      <xdr:colOff>460898</xdr:colOff>
      <xdr:row>28</xdr:row>
      <xdr:rowOff>167640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8658225" y="4591050"/>
          <a:ext cx="453278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16</xdr:col>
      <xdr:colOff>460898</xdr:colOff>
      <xdr:row>28</xdr:row>
      <xdr:rowOff>106680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8658225" y="4591050"/>
          <a:ext cx="453278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16</xdr:col>
      <xdr:colOff>460898</xdr:colOff>
      <xdr:row>28</xdr:row>
      <xdr:rowOff>167640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8658225" y="4591050"/>
          <a:ext cx="453278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16</xdr:col>
      <xdr:colOff>460898</xdr:colOff>
      <xdr:row>28</xdr:row>
      <xdr:rowOff>106680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8658225" y="4591050"/>
          <a:ext cx="453278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46</xdr:row>
      <xdr:rowOff>0</xdr:rowOff>
    </xdr:from>
    <xdr:to>
      <xdr:col>16</xdr:col>
      <xdr:colOff>460898</xdr:colOff>
      <xdr:row>47</xdr:row>
      <xdr:rowOff>175260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8658225" y="9210675"/>
          <a:ext cx="453278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46</xdr:row>
      <xdr:rowOff>71438</xdr:rowOff>
    </xdr:from>
    <xdr:to>
      <xdr:col>16</xdr:col>
      <xdr:colOff>460898</xdr:colOff>
      <xdr:row>48</xdr:row>
      <xdr:rowOff>40641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8658225" y="9282113"/>
          <a:ext cx="453278" cy="32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46</xdr:row>
      <xdr:rowOff>0</xdr:rowOff>
    </xdr:from>
    <xdr:to>
      <xdr:col>16</xdr:col>
      <xdr:colOff>460898</xdr:colOff>
      <xdr:row>47</xdr:row>
      <xdr:rowOff>106680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8658225" y="9210675"/>
          <a:ext cx="453278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46</xdr:row>
      <xdr:rowOff>0</xdr:rowOff>
    </xdr:from>
    <xdr:to>
      <xdr:col>16</xdr:col>
      <xdr:colOff>460898</xdr:colOff>
      <xdr:row>47</xdr:row>
      <xdr:rowOff>167640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8658225" y="9210675"/>
          <a:ext cx="453278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46</xdr:row>
      <xdr:rowOff>0</xdr:rowOff>
    </xdr:from>
    <xdr:to>
      <xdr:col>16</xdr:col>
      <xdr:colOff>460898</xdr:colOff>
      <xdr:row>47</xdr:row>
      <xdr:rowOff>106680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8658225" y="9210675"/>
          <a:ext cx="453278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16</xdr:col>
      <xdr:colOff>460898</xdr:colOff>
      <xdr:row>18</xdr:row>
      <xdr:rowOff>175260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8658225" y="2847975"/>
          <a:ext cx="453278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16</xdr:col>
      <xdr:colOff>460898</xdr:colOff>
      <xdr:row>18</xdr:row>
      <xdr:rowOff>167640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8658225" y="2847975"/>
          <a:ext cx="453278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16</xdr:col>
      <xdr:colOff>460898</xdr:colOff>
      <xdr:row>18</xdr:row>
      <xdr:rowOff>106680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8658225" y="2847975"/>
          <a:ext cx="453278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16</xdr:col>
      <xdr:colOff>460898</xdr:colOff>
      <xdr:row>18</xdr:row>
      <xdr:rowOff>167640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8658225" y="2847975"/>
          <a:ext cx="453278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16</xdr:col>
      <xdr:colOff>460898</xdr:colOff>
      <xdr:row>18</xdr:row>
      <xdr:rowOff>106680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8658225" y="2847975"/>
          <a:ext cx="453278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56</xdr:row>
      <xdr:rowOff>0</xdr:rowOff>
    </xdr:from>
    <xdr:to>
      <xdr:col>16</xdr:col>
      <xdr:colOff>460898</xdr:colOff>
      <xdr:row>57</xdr:row>
      <xdr:rowOff>175260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8658225" y="10953750"/>
          <a:ext cx="453278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56</xdr:row>
      <xdr:rowOff>0</xdr:rowOff>
    </xdr:from>
    <xdr:to>
      <xdr:col>16</xdr:col>
      <xdr:colOff>460898</xdr:colOff>
      <xdr:row>57</xdr:row>
      <xdr:rowOff>167640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8658225" y="10953750"/>
          <a:ext cx="453278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56</xdr:row>
      <xdr:rowOff>0</xdr:rowOff>
    </xdr:from>
    <xdr:to>
      <xdr:col>16</xdr:col>
      <xdr:colOff>460898</xdr:colOff>
      <xdr:row>57</xdr:row>
      <xdr:rowOff>106680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8658225" y="10953750"/>
          <a:ext cx="453278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56</xdr:row>
      <xdr:rowOff>0</xdr:rowOff>
    </xdr:from>
    <xdr:to>
      <xdr:col>16</xdr:col>
      <xdr:colOff>460898</xdr:colOff>
      <xdr:row>57</xdr:row>
      <xdr:rowOff>167640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8658225" y="10953750"/>
          <a:ext cx="453278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56</xdr:row>
      <xdr:rowOff>0</xdr:rowOff>
    </xdr:from>
    <xdr:to>
      <xdr:col>16</xdr:col>
      <xdr:colOff>460898</xdr:colOff>
      <xdr:row>57</xdr:row>
      <xdr:rowOff>106680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8658225" y="10953750"/>
          <a:ext cx="453278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36</xdr:row>
      <xdr:rowOff>0</xdr:rowOff>
    </xdr:from>
    <xdr:to>
      <xdr:col>19</xdr:col>
      <xdr:colOff>453278</xdr:colOff>
      <xdr:row>37</xdr:row>
      <xdr:rowOff>127634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8658225" y="6600825"/>
          <a:ext cx="453278" cy="327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36</xdr:row>
      <xdr:rowOff>0</xdr:rowOff>
    </xdr:from>
    <xdr:to>
      <xdr:col>19</xdr:col>
      <xdr:colOff>453278</xdr:colOff>
      <xdr:row>37</xdr:row>
      <xdr:rowOff>120014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8658225" y="6600825"/>
          <a:ext cx="453278" cy="320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36</xdr:row>
      <xdr:rowOff>0</xdr:rowOff>
    </xdr:from>
    <xdr:to>
      <xdr:col>19</xdr:col>
      <xdr:colOff>453278</xdr:colOff>
      <xdr:row>37</xdr:row>
      <xdr:rowOff>59054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8658225" y="6600825"/>
          <a:ext cx="453278" cy="259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36</xdr:row>
      <xdr:rowOff>0</xdr:rowOff>
    </xdr:from>
    <xdr:to>
      <xdr:col>19</xdr:col>
      <xdr:colOff>453278</xdr:colOff>
      <xdr:row>37</xdr:row>
      <xdr:rowOff>120014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8658225" y="6600825"/>
          <a:ext cx="453278" cy="320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36</xdr:row>
      <xdr:rowOff>0</xdr:rowOff>
    </xdr:from>
    <xdr:to>
      <xdr:col>19</xdr:col>
      <xdr:colOff>453278</xdr:colOff>
      <xdr:row>37</xdr:row>
      <xdr:rowOff>59054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8658225" y="6600825"/>
          <a:ext cx="453278" cy="259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42</xdr:row>
      <xdr:rowOff>0</xdr:rowOff>
    </xdr:from>
    <xdr:to>
      <xdr:col>19</xdr:col>
      <xdr:colOff>453278</xdr:colOff>
      <xdr:row>43</xdr:row>
      <xdr:rowOff>127634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8658225" y="7800975"/>
          <a:ext cx="453278" cy="327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42</xdr:row>
      <xdr:rowOff>0</xdr:rowOff>
    </xdr:from>
    <xdr:to>
      <xdr:col>19</xdr:col>
      <xdr:colOff>453278</xdr:colOff>
      <xdr:row>43</xdr:row>
      <xdr:rowOff>120014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8658225" y="7800975"/>
          <a:ext cx="453278" cy="320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42</xdr:row>
      <xdr:rowOff>0</xdr:rowOff>
    </xdr:from>
    <xdr:to>
      <xdr:col>19</xdr:col>
      <xdr:colOff>453278</xdr:colOff>
      <xdr:row>43</xdr:row>
      <xdr:rowOff>59054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8658225" y="7800975"/>
          <a:ext cx="453278" cy="259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42</xdr:row>
      <xdr:rowOff>0</xdr:rowOff>
    </xdr:from>
    <xdr:to>
      <xdr:col>19</xdr:col>
      <xdr:colOff>453278</xdr:colOff>
      <xdr:row>43</xdr:row>
      <xdr:rowOff>120014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8658225" y="7800975"/>
          <a:ext cx="453278" cy="320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42</xdr:row>
      <xdr:rowOff>0</xdr:rowOff>
    </xdr:from>
    <xdr:to>
      <xdr:col>19</xdr:col>
      <xdr:colOff>453278</xdr:colOff>
      <xdr:row>43</xdr:row>
      <xdr:rowOff>59054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8658225" y="7800975"/>
          <a:ext cx="453278" cy="259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19</xdr:col>
      <xdr:colOff>453278</xdr:colOff>
      <xdr:row>33</xdr:row>
      <xdr:rowOff>127635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8658225" y="5800725"/>
          <a:ext cx="453278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19</xdr:col>
      <xdr:colOff>453278</xdr:colOff>
      <xdr:row>33</xdr:row>
      <xdr:rowOff>120015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8658225" y="5800725"/>
          <a:ext cx="453278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19</xdr:col>
      <xdr:colOff>453278</xdr:colOff>
      <xdr:row>33</xdr:row>
      <xdr:rowOff>59055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8658225" y="5800725"/>
          <a:ext cx="453278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19</xdr:col>
      <xdr:colOff>453278</xdr:colOff>
      <xdr:row>33</xdr:row>
      <xdr:rowOff>120015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8658225" y="5800725"/>
          <a:ext cx="453278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19</xdr:col>
      <xdr:colOff>453278</xdr:colOff>
      <xdr:row>33</xdr:row>
      <xdr:rowOff>59055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8658225" y="5800725"/>
          <a:ext cx="453278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19</xdr:col>
      <xdr:colOff>453278</xdr:colOff>
      <xdr:row>35</xdr:row>
      <xdr:rowOff>127636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8658225" y="6200775"/>
          <a:ext cx="453278" cy="327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19</xdr:col>
      <xdr:colOff>453278</xdr:colOff>
      <xdr:row>35</xdr:row>
      <xdr:rowOff>120016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8658225" y="6200775"/>
          <a:ext cx="453278" cy="320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19</xdr:col>
      <xdr:colOff>453278</xdr:colOff>
      <xdr:row>35</xdr:row>
      <xdr:rowOff>59056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8658225" y="6200775"/>
          <a:ext cx="453278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19</xdr:col>
      <xdr:colOff>453278</xdr:colOff>
      <xdr:row>35</xdr:row>
      <xdr:rowOff>120016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8658225" y="6200775"/>
          <a:ext cx="453278" cy="320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19</xdr:col>
      <xdr:colOff>453278</xdr:colOff>
      <xdr:row>35</xdr:row>
      <xdr:rowOff>59056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8658225" y="6200775"/>
          <a:ext cx="453278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19</xdr:col>
      <xdr:colOff>453278</xdr:colOff>
      <xdr:row>44</xdr:row>
      <xdr:rowOff>127635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8658225" y="8001000"/>
          <a:ext cx="453278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19</xdr:col>
      <xdr:colOff>453278</xdr:colOff>
      <xdr:row>44</xdr:row>
      <xdr:rowOff>120015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8658225" y="8001000"/>
          <a:ext cx="453278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19</xdr:col>
      <xdr:colOff>453278</xdr:colOff>
      <xdr:row>44</xdr:row>
      <xdr:rowOff>59055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8658225" y="8001000"/>
          <a:ext cx="453278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19</xdr:col>
      <xdr:colOff>453278</xdr:colOff>
      <xdr:row>44</xdr:row>
      <xdr:rowOff>120015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8658225" y="8001000"/>
          <a:ext cx="453278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19</xdr:col>
      <xdr:colOff>453278</xdr:colOff>
      <xdr:row>44</xdr:row>
      <xdr:rowOff>59055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8658225" y="8001000"/>
          <a:ext cx="453278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36</xdr:row>
      <xdr:rowOff>0</xdr:rowOff>
    </xdr:from>
    <xdr:to>
      <xdr:col>19</xdr:col>
      <xdr:colOff>453278</xdr:colOff>
      <xdr:row>37</xdr:row>
      <xdr:rowOff>127634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8658225" y="6600825"/>
          <a:ext cx="453278" cy="327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36</xdr:row>
      <xdr:rowOff>0</xdr:rowOff>
    </xdr:from>
    <xdr:to>
      <xdr:col>19</xdr:col>
      <xdr:colOff>453278</xdr:colOff>
      <xdr:row>37</xdr:row>
      <xdr:rowOff>120014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8658225" y="6600825"/>
          <a:ext cx="453278" cy="320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36</xdr:row>
      <xdr:rowOff>0</xdr:rowOff>
    </xdr:from>
    <xdr:to>
      <xdr:col>19</xdr:col>
      <xdr:colOff>453278</xdr:colOff>
      <xdr:row>37</xdr:row>
      <xdr:rowOff>59054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8658225" y="6600825"/>
          <a:ext cx="453278" cy="259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36</xdr:row>
      <xdr:rowOff>0</xdr:rowOff>
    </xdr:from>
    <xdr:to>
      <xdr:col>19</xdr:col>
      <xdr:colOff>453278</xdr:colOff>
      <xdr:row>37</xdr:row>
      <xdr:rowOff>120014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8658225" y="6600825"/>
          <a:ext cx="453278" cy="320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36</xdr:row>
      <xdr:rowOff>0</xdr:rowOff>
    </xdr:from>
    <xdr:to>
      <xdr:col>19</xdr:col>
      <xdr:colOff>453278</xdr:colOff>
      <xdr:row>37</xdr:row>
      <xdr:rowOff>59054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8658225" y="6600825"/>
          <a:ext cx="453278" cy="259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16</xdr:row>
      <xdr:rowOff>0</xdr:rowOff>
    </xdr:from>
    <xdr:to>
      <xdr:col>16</xdr:col>
      <xdr:colOff>443865</xdr:colOff>
      <xdr:row>19</xdr:row>
      <xdr:rowOff>38100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7429500" y="2600325"/>
          <a:ext cx="44386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16</xdr:col>
      <xdr:colOff>443865</xdr:colOff>
      <xdr:row>18</xdr:row>
      <xdr:rowOff>68580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7429500" y="2600325"/>
          <a:ext cx="443865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16</xdr:col>
      <xdr:colOff>443865</xdr:colOff>
      <xdr:row>19</xdr:row>
      <xdr:rowOff>38100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7429500" y="2600325"/>
          <a:ext cx="44386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358140</xdr:colOff>
      <xdr:row>16</xdr:row>
      <xdr:rowOff>0</xdr:rowOff>
    </xdr:from>
    <xdr:to>
      <xdr:col>16</xdr:col>
      <xdr:colOff>426720</xdr:colOff>
      <xdr:row>19</xdr:row>
      <xdr:rowOff>53340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7429500" y="2600325"/>
          <a:ext cx="426720" cy="567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16</xdr:col>
      <xdr:colOff>443865</xdr:colOff>
      <xdr:row>18</xdr:row>
      <xdr:rowOff>68580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7429500" y="2600325"/>
          <a:ext cx="443865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16</xdr:col>
      <xdr:colOff>443865</xdr:colOff>
      <xdr:row>19</xdr:row>
      <xdr:rowOff>38100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7429500" y="2600325"/>
          <a:ext cx="44386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16</xdr:col>
      <xdr:colOff>443865</xdr:colOff>
      <xdr:row>18</xdr:row>
      <xdr:rowOff>60960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7429500" y="2600325"/>
          <a:ext cx="443865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16</xdr:col>
      <xdr:colOff>443865</xdr:colOff>
      <xdr:row>19</xdr:row>
      <xdr:rowOff>38100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7429500" y="2600325"/>
          <a:ext cx="44386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16</xdr:col>
      <xdr:colOff>443865</xdr:colOff>
      <xdr:row>19</xdr:row>
      <xdr:rowOff>53340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7429500" y="2600325"/>
          <a:ext cx="443865" cy="567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16</xdr:col>
      <xdr:colOff>443865</xdr:colOff>
      <xdr:row>18</xdr:row>
      <xdr:rowOff>60960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7429500" y="2600325"/>
          <a:ext cx="443865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16</xdr:col>
      <xdr:colOff>443865</xdr:colOff>
      <xdr:row>19</xdr:row>
      <xdr:rowOff>38100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7429500" y="2600325"/>
          <a:ext cx="44386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16</xdr:col>
      <xdr:colOff>443865</xdr:colOff>
      <xdr:row>18</xdr:row>
      <xdr:rowOff>60960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7429500" y="2600325"/>
          <a:ext cx="443865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16</xdr:col>
      <xdr:colOff>443865</xdr:colOff>
      <xdr:row>19</xdr:row>
      <xdr:rowOff>38100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7429500" y="2600325"/>
          <a:ext cx="44386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16</xdr:col>
      <xdr:colOff>443865</xdr:colOff>
      <xdr:row>19</xdr:row>
      <xdr:rowOff>53340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7429500" y="2600325"/>
          <a:ext cx="443865" cy="567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16</xdr:col>
      <xdr:colOff>443865</xdr:colOff>
      <xdr:row>18</xdr:row>
      <xdr:rowOff>60960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7429500" y="2600325"/>
          <a:ext cx="443865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16</xdr:col>
      <xdr:colOff>443865</xdr:colOff>
      <xdr:row>19</xdr:row>
      <xdr:rowOff>15240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7429500" y="2600325"/>
          <a:ext cx="443865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16</xdr:col>
      <xdr:colOff>443865</xdr:colOff>
      <xdr:row>18</xdr:row>
      <xdr:rowOff>60960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7429500" y="2600325"/>
          <a:ext cx="443865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16</xdr:col>
      <xdr:colOff>443865</xdr:colOff>
      <xdr:row>19</xdr:row>
      <xdr:rowOff>15240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7429500" y="2600325"/>
          <a:ext cx="443865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16</xdr:col>
      <xdr:colOff>443865</xdr:colOff>
      <xdr:row>19</xdr:row>
      <xdr:rowOff>30480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7429500" y="2600325"/>
          <a:ext cx="443865" cy="544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16</xdr:col>
      <xdr:colOff>443865</xdr:colOff>
      <xdr:row>18</xdr:row>
      <xdr:rowOff>60960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7429500" y="2600325"/>
          <a:ext cx="443865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13</xdr:row>
      <xdr:rowOff>0</xdr:rowOff>
    </xdr:from>
    <xdr:to>
      <xdr:col>16</xdr:col>
      <xdr:colOff>443865</xdr:colOff>
      <xdr:row>15</xdr:row>
      <xdr:rowOff>152400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7429500" y="2257425"/>
          <a:ext cx="44386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16</xdr:col>
      <xdr:colOff>443865</xdr:colOff>
      <xdr:row>15</xdr:row>
      <xdr:rowOff>68580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7429500" y="2257425"/>
          <a:ext cx="443865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16</xdr:col>
      <xdr:colOff>443865</xdr:colOff>
      <xdr:row>15</xdr:row>
      <xdr:rowOff>152400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7429500" y="2257425"/>
          <a:ext cx="44386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358140</xdr:colOff>
      <xdr:row>13</xdr:row>
      <xdr:rowOff>0</xdr:rowOff>
    </xdr:from>
    <xdr:to>
      <xdr:col>16</xdr:col>
      <xdr:colOff>426720</xdr:colOff>
      <xdr:row>15</xdr:row>
      <xdr:rowOff>167640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7429500" y="2257425"/>
          <a:ext cx="426720" cy="567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16</xdr:col>
      <xdr:colOff>443865</xdr:colOff>
      <xdr:row>15</xdr:row>
      <xdr:rowOff>68580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7429500" y="2257425"/>
          <a:ext cx="443865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16</xdr:col>
      <xdr:colOff>443865</xdr:colOff>
      <xdr:row>15</xdr:row>
      <xdr:rowOff>152400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7429500" y="2257425"/>
          <a:ext cx="44386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16</xdr:col>
      <xdr:colOff>443865</xdr:colOff>
      <xdr:row>15</xdr:row>
      <xdr:rowOff>60960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7429500" y="2257425"/>
          <a:ext cx="443865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16</xdr:col>
      <xdr:colOff>443865</xdr:colOff>
      <xdr:row>15</xdr:row>
      <xdr:rowOff>152400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7429500" y="2257425"/>
          <a:ext cx="44386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16</xdr:col>
      <xdr:colOff>443865</xdr:colOff>
      <xdr:row>15</xdr:row>
      <xdr:rowOff>167640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7429500" y="2257425"/>
          <a:ext cx="443865" cy="567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16</xdr:col>
      <xdr:colOff>443865</xdr:colOff>
      <xdr:row>15</xdr:row>
      <xdr:rowOff>60960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7429500" y="2257425"/>
          <a:ext cx="443865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16</xdr:col>
      <xdr:colOff>443865</xdr:colOff>
      <xdr:row>15</xdr:row>
      <xdr:rowOff>152400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7429500" y="2257425"/>
          <a:ext cx="44386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16</xdr:col>
      <xdr:colOff>443865</xdr:colOff>
      <xdr:row>15</xdr:row>
      <xdr:rowOff>60960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7429500" y="2257425"/>
          <a:ext cx="443865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16</xdr:col>
      <xdr:colOff>443865</xdr:colOff>
      <xdr:row>15</xdr:row>
      <xdr:rowOff>152400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7429500" y="2257425"/>
          <a:ext cx="44386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16</xdr:col>
      <xdr:colOff>443865</xdr:colOff>
      <xdr:row>15</xdr:row>
      <xdr:rowOff>167640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7429500" y="2257425"/>
          <a:ext cx="443865" cy="567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16</xdr:col>
      <xdr:colOff>443865</xdr:colOff>
      <xdr:row>15</xdr:row>
      <xdr:rowOff>60960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7429500" y="2257425"/>
          <a:ext cx="443865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16</xdr:col>
      <xdr:colOff>443865</xdr:colOff>
      <xdr:row>15</xdr:row>
      <xdr:rowOff>129540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7429500" y="2257425"/>
          <a:ext cx="443865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16</xdr:col>
      <xdr:colOff>443865</xdr:colOff>
      <xdr:row>15</xdr:row>
      <xdr:rowOff>60960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7429500" y="2257425"/>
          <a:ext cx="443865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16</xdr:col>
      <xdr:colOff>443865</xdr:colOff>
      <xdr:row>15</xdr:row>
      <xdr:rowOff>129540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7429500" y="2257425"/>
          <a:ext cx="443865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16</xdr:col>
      <xdr:colOff>443865</xdr:colOff>
      <xdr:row>15</xdr:row>
      <xdr:rowOff>144780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7429500" y="2257425"/>
          <a:ext cx="443865" cy="544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16</xdr:col>
      <xdr:colOff>443865</xdr:colOff>
      <xdr:row>15</xdr:row>
      <xdr:rowOff>60960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7429500" y="2257425"/>
          <a:ext cx="443865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</xdr:colOff>
      <xdr:row>17</xdr:row>
      <xdr:rowOff>0</xdr:rowOff>
    </xdr:from>
    <xdr:to>
      <xdr:col>10</xdr:col>
      <xdr:colOff>629602</xdr:colOff>
      <xdr:row>21</xdr:row>
      <xdr:rowOff>40958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6577012" y="3057525"/>
          <a:ext cx="624840" cy="583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</xdr:colOff>
      <xdr:row>8</xdr:row>
      <xdr:rowOff>0</xdr:rowOff>
    </xdr:from>
    <xdr:to>
      <xdr:col>10</xdr:col>
      <xdr:colOff>629602</xdr:colOff>
      <xdr:row>10</xdr:row>
      <xdr:rowOff>183833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6577012" y="1257300"/>
          <a:ext cx="624840" cy="583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3"/>
  <sheetViews>
    <sheetView topLeftCell="A13" zoomScale="75" workbookViewId="0">
      <selection activeCell="B28" sqref="B28"/>
    </sheetView>
  </sheetViews>
  <sheetFormatPr defaultRowHeight="13.2" x14ac:dyDescent="0.25"/>
  <cols>
    <col min="1" max="1" width="3" customWidth="1"/>
    <col min="2" max="2" width="0.5546875" customWidth="1"/>
    <col min="3" max="3" width="3.6640625" customWidth="1"/>
    <col min="4" max="41" width="5.6640625" customWidth="1"/>
  </cols>
  <sheetData>
    <row r="1" spans="2:4" x14ac:dyDescent="0.25">
      <c r="B1" s="38"/>
    </row>
    <row r="2" spans="2:4" x14ac:dyDescent="0.25">
      <c r="B2" s="38"/>
    </row>
    <row r="3" spans="2:4" ht="8.1" customHeight="1" x14ac:dyDescent="0.25">
      <c r="B3" s="38"/>
    </row>
    <row r="4" spans="2:4" ht="15.6" x14ac:dyDescent="0.3">
      <c r="B4" s="38"/>
      <c r="D4" s="39"/>
    </row>
    <row r="5" spans="2:4" x14ac:dyDescent="0.25">
      <c r="B5" s="38"/>
    </row>
    <row r="6" spans="2:4" x14ac:dyDescent="0.25">
      <c r="B6" s="38"/>
    </row>
    <row r="7" spans="2:4" x14ac:dyDescent="0.25">
      <c r="B7" s="38"/>
    </row>
    <row r="8" spans="2:4" x14ac:dyDescent="0.25">
      <c r="B8" s="38"/>
    </row>
    <row r="9" spans="2:4" x14ac:dyDescent="0.25">
      <c r="B9" s="38"/>
    </row>
    <row r="10" spans="2:4" x14ac:dyDescent="0.25">
      <c r="B10" s="38"/>
    </row>
    <row r="11" spans="2:4" x14ac:dyDescent="0.25">
      <c r="B11" s="38"/>
    </row>
    <row r="12" spans="2:4" x14ac:dyDescent="0.25">
      <c r="B12" s="38"/>
    </row>
    <row r="13" spans="2:4" x14ac:dyDescent="0.25">
      <c r="B13" s="38"/>
    </row>
    <row r="14" spans="2:4" x14ac:dyDescent="0.25">
      <c r="B14" s="38"/>
    </row>
    <row r="15" spans="2:4" x14ac:dyDescent="0.25">
      <c r="B15" s="38"/>
    </row>
    <row r="16" spans="2:4" x14ac:dyDescent="0.25">
      <c r="B16" s="38"/>
    </row>
    <row r="17" spans="1:15" s="40" customFormat="1" ht="18.600000000000001" x14ac:dyDescent="0.3">
      <c r="B17" s="41"/>
      <c r="D17" s="42" t="s">
        <v>73</v>
      </c>
    </row>
    <row r="18" spans="1:15" s="40" customFormat="1" ht="19.2" x14ac:dyDescent="0.35">
      <c r="B18" s="41"/>
      <c r="D18" s="43"/>
    </row>
    <row r="19" spans="1:15" s="40" customFormat="1" ht="18.600000000000001" x14ac:dyDescent="0.3">
      <c r="B19" s="41"/>
      <c r="D19" s="42" t="s">
        <v>74</v>
      </c>
    </row>
    <row r="20" spans="1:15" s="40" customFormat="1" ht="19.2" x14ac:dyDescent="0.35">
      <c r="B20" s="41"/>
      <c r="D20" s="43"/>
    </row>
    <row r="21" spans="1:15" s="40" customFormat="1" ht="18.600000000000001" x14ac:dyDescent="0.3">
      <c r="B21" s="41"/>
      <c r="D21" s="42" t="s">
        <v>75</v>
      </c>
    </row>
    <row r="22" spans="1:15" s="40" customFormat="1" ht="19.2" x14ac:dyDescent="0.35">
      <c r="B22" s="41"/>
      <c r="D22" s="43"/>
    </row>
    <row r="23" spans="1:15" s="40" customFormat="1" ht="18.600000000000001" x14ac:dyDescent="0.3">
      <c r="B23" s="41"/>
      <c r="D23" s="42" t="s">
        <v>76</v>
      </c>
    </row>
    <row r="24" spans="1:15" s="40" customFormat="1" x14ac:dyDescent="0.25">
      <c r="B24" s="41"/>
    </row>
    <row r="25" spans="1:15" s="40" customFormat="1" ht="18.600000000000001" x14ac:dyDescent="0.3">
      <c r="B25" s="41"/>
      <c r="D25" s="42" t="s">
        <v>77</v>
      </c>
    </row>
    <row r="26" spans="1:15" s="40" customFormat="1" ht="17.25" customHeight="1" x14ac:dyDescent="0.4">
      <c r="B26" s="41"/>
      <c r="D26" s="44"/>
    </row>
    <row r="27" spans="1:15" s="40" customFormat="1" ht="5.0999999999999996" customHeight="1" x14ac:dyDescent="0.25">
      <c r="B27" s="41"/>
    </row>
    <row r="28" spans="1:15" s="40" customFormat="1" ht="3" customHeight="1" x14ac:dyDescent="0.25">
      <c r="A28" s="45"/>
      <c r="B28" s="4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  <row r="29" spans="1:15" s="40" customFormat="1" ht="5.0999999999999996" customHeight="1" x14ac:dyDescent="0.25">
      <c r="B29" s="41"/>
    </row>
    <row r="30" spans="1:15" s="40" customFormat="1" x14ac:dyDescent="0.25">
      <c r="B30" s="41"/>
    </row>
    <row r="31" spans="1:15" s="40" customFormat="1" x14ac:dyDescent="0.25">
      <c r="B31" s="41"/>
    </row>
    <row r="32" spans="1:15" s="40" customFormat="1" x14ac:dyDescent="0.25">
      <c r="B32" s="41"/>
    </row>
    <row r="33" spans="1:12" s="40" customFormat="1" x14ac:dyDescent="0.25">
      <c r="B33" s="41"/>
    </row>
    <row r="34" spans="1:12" s="40" customFormat="1" x14ac:dyDescent="0.25">
      <c r="B34" s="41"/>
    </row>
    <row r="35" spans="1:12" s="40" customFormat="1" x14ac:dyDescent="0.25">
      <c r="B35" s="41"/>
    </row>
    <row r="36" spans="1:12" s="40" customFormat="1" x14ac:dyDescent="0.25">
      <c r="B36" s="41"/>
    </row>
    <row r="37" spans="1:12" s="40" customFormat="1" x14ac:dyDescent="0.25">
      <c r="B37" s="41"/>
    </row>
    <row r="38" spans="1:12" s="40" customFormat="1" x14ac:dyDescent="0.25">
      <c r="B38" s="41"/>
    </row>
    <row r="39" spans="1:12" s="40" customFormat="1" x14ac:dyDescent="0.25">
      <c r="B39" s="41"/>
    </row>
    <row r="40" spans="1:12" s="40" customFormat="1" x14ac:dyDescent="0.25">
      <c r="B40" s="41"/>
    </row>
    <row r="41" spans="1:12" s="40" customFormat="1" ht="15.6" x14ac:dyDescent="0.3">
      <c r="B41" s="41"/>
      <c r="D41" s="47" t="s">
        <v>83</v>
      </c>
    </row>
    <row r="42" spans="1:12" s="40" customFormat="1" ht="6.9" customHeight="1" x14ac:dyDescent="0.25">
      <c r="A42" s="48"/>
      <c r="B42" s="49"/>
      <c r="C42" s="48"/>
      <c r="D42" s="48"/>
      <c r="E42" s="48"/>
      <c r="F42" s="48"/>
      <c r="G42" s="48"/>
      <c r="H42" s="48"/>
      <c r="I42" s="48"/>
    </row>
    <row r="43" spans="1:12" s="40" customFormat="1" ht="6.9" customHeight="1" x14ac:dyDescent="0.25">
      <c r="B43" s="41"/>
    </row>
    <row r="44" spans="1:12" s="40" customFormat="1" ht="15.6" x14ac:dyDescent="0.3">
      <c r="B44" s="41"/>
      <c r="D44" s="50" t="s">
        <v>78</v>
      </c>
    </row>
    <row r="45" spans="1:12" s="40" customFormat="1" x14ac:dyDescent="0.25">
      <c r="B45" s="41"/>
    </row>
    <row r="46" spans="1:12" s="40" customFormat="1" x14ac:dyDescent="0.25">
      <c r="B46" s="41"/>
    </row>
    <row r="47" spans="1:12" s="40" customFormat="1" x14ac:dyDescent="0.25">
      <c r="B47" s="41"/>
    </row>
    <row r="48" spans="1:12" s="40" customFormat="1" x14ac:dyDescent="0.25">
      <c r="B48" s="41"/>
      <c r="E48" s="40" t="s">
        <v>79</v>
      </c>
      <c r="L48" s="40" t="s">
        <v>80</v>
      </c>
    </row>
    <row r="49" spans="2:12" s="40" customFormat="1" x14ac:dyDescent="0.25">
      <c r="B49" s="41"/>
    </row>
    <row r="50" spans="2:12" s="40" customFormat="1" x14ac:dyDescent="0.25">
      <c r="B50" s="41"/>
    </row>
    <row r="51" spans="2:12" s="40" customFormat="1" x14ac:dyDescent="0.25">
      <c r="B51" s="41"/>
      <c r="E51" s="40" t="s">
        <v>81</v>
      </c>
      <c r="L51" s="40" t="s">
        <v>82</v>
      </c>
    </row>
    <row r="52" spans="2:12" s="40" customFormat="1" x14ac:dyDescent="0.25">
      <c r="B52" s="41"/>
    </row>
    <row r="53" spans="2:12" s="40" customFormat="1" x14ac:dyDescent="0.25"/>
  </sheetData>
  <pageMargins left="1.181102362204724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7"/>
  <sheetViews>
    <sheetView zoomScaleNormal="100" workbookViewId="0">
      <selection activeCell="A3" sqref="A3"/>
    </sheetView>
  </sheetViews>
  <sheetFormatPr defaultColWidth="9.109375" defaultRowHeight="13.2" x14ac:dyDescent="0.25"/>
  <cols>
    <col min="1" max="1" width="4.6640625" style="78" customWidth="1"/>
    <col min="2" max="2" width="4" style="1" customWidth="1"/>
    <col min="3" max="3" width="11.5546875" style="1" customWidth="1"/>
    <col min="4" max="4" width="17.6640625" style="1" customWidth="1"/>
    <col min="5" max="5" width="8.88671875" style="5" customWidth="1"/>
    <col min="6" max="6" width="12.109375" style="5" bestFit="1" customWidth="1"/>
    <col min="7" max="7" width="16.6640625" style="5" customWidth="1"/>
    <col min="8" max="8" width="13.44140625" style="5" customWidth="1"/>
    <col min="9" max="9" width="9.33203125" style="4" customWidth="1"/>
    <col min="10" max="10" width="5.6640625" style="2" customWidth="1"/>
    <col min="11" max="11" width="25.109375" style="1" customWidth="1"/>
    <col min="12" max="12" width="3" style="78" hidden="1" customWidth="1"/>
    <col min="13" max="13" width="5.6640625" style="78" hidden="1" customWidth="1"/>
    <col min="14" max="15" width="9.109375" style="1" customWidth="1"/>
    <col min="16" max="16384" width="9.109375" style="1"/>
  </cols>
  <sheetData>
    <row r="1" spans="1:17" s="23" customFormat="1" ht="13.8" x14ac:dyDescent="0.25">
      <c r="A1" s="27" t="s">
        <v>12</v>
      </c>
      <c r="B1" s="27"/>
      <c r="C1" s="33"/>
      <c r="D1" s="33"/>
      <c r="E1" s="32"/>
      <c r="F1" s="32"/>
      <c r="G1" s="32"/>
      <c r="H1" s="32"/>
      <c r="I1" s="34"/>
      <c r="J1" s="30"/>
      <c r="K1" s="35" t="s">
        <v>13</v>
      </c>
      <c r="L1" s="33"/>
      <c r="M1" s="33"/>
    </row>
    <row r="2" spans="1:17" s="14" customFormat="1" ht="15.75" customHeight="1" x14ac:dyDescent="0.25">
      <c r="A2" s="27" t="s">
        <v>11</v>
      </c>
      <c r="B2" s="27"/>
      <c r="C2" s="28"/>
      <c r="D2" s="33"/>
      <c r="E2" s="32"/>
      <c r="F2" s="32"/>
      <c r="G2" s="32"/>
      <c r="H2" s="32"/>
      <c r="I2" s="31"/>
      <c r="J2" s="30"/>
      <c r="K2" s="29" t="s">
        <v>0</v>
      </c>
      <c r="L2" s="28"/>
      <c r="M2" s="28"/>
    </row>
    <row r="3" spans="1:17" ht="10.5" customHeight="1" x14ac:dyDescent="0.3">
      <c r="C3" s="26"/>
      <c r="K3" s="29"/>
    </row>
    <row r="4" spans="1:17" ht="15.6" x14ac:dyDescent="0.3">
      <c r="C4" s="25" t="s">
        <v>305</v>
      </c>
      <c r="D4" s="23"/>
      <c r="F4" s="24"/>
      <c r="G4" s="24"/>
      <c r="H4" s="24"/>
    </row>
    <row r="5" spans="1:17" ht="9" customHeight="1" x14ac:dyDescent="0.25">
      <c r="D5" s="23"/>
    </row>
    <row r="6" spans="1:17" x14ac:dyDescent="0.25">
      <c r="A6" s="1"/>
      <c r="B6" s="33"/>
      <c r="C6" s="32"/>
      <c r="D6" s="129"/>
      <c r="F6" s="24"/>
      <c r="G6" s="24"/>
      <c r="H6" s="24"/>
      <c r="J6" s="4"/>
      <c r="K6" s="3"/>
      <c r="O6" s="78"/>
      <c r="P6" s="78"/>
      <c r="Q6" s="78"/>
    </row>
    <row r="7" spans="1:17" ht="9" customHeight="1" thickBot="1" x14ac:dyDescent="0.3">
      <c r="A7" s="1"/>
      <c r="D7" s="23"/>
      <c r="J7" s="4"/>
      <c r="K7" s="3"/>
      <c r="O7" s="78"/>
      <c r="P7" s="78"/>
      <c r="Q7" s="78"/>
    </row>
    <row r="8" spans="1:17" s="14" customFormat="1" ht="11.4" customHeight="1" thickBot="1" x14ac:dyDescent="0.25">
      <c r="A8" s="145" t="s">
        <v>42</v>
      </c>
      <c r="B8" s="21" t="s">
        <v>9</v>
      </c>
      <c r="C8" s="20" t="s">
        <v>8</v>
      </c>
      <c r="D8" s="19" t="s">
        <v>7</v>
      </c>
      <c r="E8" s="18" t="s">
        <v>6</v>
      </c>
      <c r="F8" s="18" t="s">
        <v>5</v>
      </c>
      <c r="G8" s="18" t="s">
        <v>14</v>
      </c>
      <c r="H8" s="18" t="s">
        <v>15</v>
      </c>
      <c r="I8" s="17" t="s">
        <v>149</v>
      </c>
      <c r="J8" s="16" t="s">
        <v>148</v>
      </c>
      <c r="K8" s="15" t="s">
        <v>1</v>
      </c>
      <c r="L8" s="28"/>
      <c r="M8" s="130" t="s">
        <v>194</v>
      </c>
    </row>
    <row r="9" spans="1:17" ht="15.6" customHeight="1" x14ac:dyDescent="0.25">
      <c r="A9" s="131">
        <v>1</v>
      </c>
      <c r="B9" s="12">
        <v>106</v>
      </c>
      <c r="C9" s="11" t="s">
        <v>306</v>
      </c>
      <c r="D9" s="10" t="s">
        <v>307</v>
      </c>
      <c r="E9" s="36" t="s">
        <v>308</v>
      </c>
      <c r="F9" s="6" t="s">
        <v>309</v>
      </c>
      <c r="G9" s="6" t="s">
        <v>310</v>
      </c>
      <c r="H9" s="6" t="s">
        <v>311</v>
      </c>
      <c r="I9" s="135">
        <v>1.0722222222222222E-3</v>
      </c>
      <c r="J9" s="7" t="str">
        <f t="shared" ref="J9:J17" si="0">IF(ISBLANK(I9),"",IF(I9&gt;0.0013599537037037,"",IF(I9&lt;=0,"TSM",IF(I9&lt;=0,"SM",IF(I9&lt;=0.00109375,"KSM",IF(I9&lt;=0.00115162037037037,"I A",IF(I9&lt;=0.00124421296296296,"II A",IF(I9&lt;=0.0013599537037037,"III A"))))))))</f>
        <v>KSM</v>
      </c>
      <c r="K9" s="6" t="s">
        <v>312</v>
      </c>
      <c r="M9" s="131"/>
      <c r="O9" s="146"/>
    </row>
    <row r="10" spans="1:17" ht="15.6" customHeight="1" x14ac:dyDescent="0.25">
      <c r="A10" s="131">
        <v>2</v>
      </c>
      <c r="B10" s="12">
        <v>85</v>
      </c>
      <c r="C10" s="11" t="s">
        <v>313</v>
      </c>
      <c r="D10" s="10" t="s">
        <v>314</v>
      </c>
      <c r="E10" s="36" t="s">
        <v>315</v>
      </c>
      <c r="F10" s="6" t="s">
        <v>141</v>
      </c>
      <c r="G10" s="6" t="s">
        <v>140</v>
      </c>
      <c r="H10" s="6"/>
      <c r="I10" s="135">
        <v>1.144212962962963E-3</v>
      </c>
      <c r="J10" s="7" t="str">
        <f t="shared" si="0"/>
        <v>I A</v>
      </c>
      <c r="K10" s="6" t="s">
        <v>316</v>
      </c>
      <c r="M10" s="131"/>
      <c r="O10" s="146"/>
    </row>
    <row r="11" spans="1:17" ht="15.6" customHeight="1" x14ac:dyDescent="0.25">
      <c r="A11" s="131">
        <v>3</v>
      </c>
      <c r="B11" s="12">
        <v>94</v>
      </c>
      <c r="C11" s="11" t="s">
        <v>317</v>
      </c>
      <c r="D11" s="10" t="s">
        <v>318</v>
      </c>
      <c r="E11" s="36" t="s">
        <v>319</v>
      </c>
      <c r="F11" s="6" t="s">
        <v>320</v>
      </c>
      <c r="G11" s="6" t="s">
        <v>321</v>
      </c>
      <c r="H11" s="6"/>
      <c r="I11" s="135">
        <v>1.1739583333333335E-3</v>
      </c>
      <c r="J11" s="7" t="str">
        <f t="shared" si="0"/>
        <v>II A</v>
      </c>
      <c r="K11" s="147" t="s">
        <v>322</v>
      </c>
      <c r="M11" s="131"/>
      <c r="O11" s="146"/>
    </row>
    <row r="12" spans="1:17" ht="15.6" customHeight="1" x14ac:dyDescent="0.25">
      <c r="A12" s="131">
        <v>4</v>
      </c>
      <c r="B12" s="12">
        <v>109</v>
      </c>
      <c r="C12" s="11" t="s">
        <v>323</v>
      </c>
      <c r="D12" s="10" t="s">
        <v>324</v>
      </c>
      <c r="E12" s="36" t="s">
        <v>325</v>
      </c>
      <c r="F12" s="6" t="s">
        <v>229</v>
      </c>
      <c r="G12" s="6" t="s">
        <v>140</v>
      </c>
      <c r="H12" s="6" t="s">
        <v>257</v>
      </c>
      <c r="I12" s="135">
        <v>1.2594907407407409E-3</v>
      </c>
      <c r="J12" s="7" t="str">
        <f t="shared" si="0"/>
        <v>III A</v>
      </c>
      <c r="K12" s="6" t="s">
        <v>231</v>
      </c>
      <c r="M12" s="131"/>
      <c r="O12" s="146"/>
    </row>
    <row r="13" spans="1:17" ht="15.6" customHeight="1" x14ac:dyDescent="0.25">
      <c r="A13" s="131">
        <v>5</v>
      </c>
      <c r="B13" s="12">
        <v>108</v>
      </c>
      <c r="C13" s="11" t="s">
        <v>326</v>
      </c>
      <c r="D13" s="10" t="s">
        <v>327</v>
      </c>
      <c r="E13" s="36" t="s">
        <v>328</v>
      </c>
      <c r="F13" s="6" t="s">
        <v>329</v>
      </c>
      <c r="G13" s="6" t="s">
        <v>330</v>
      </c>
      <c r="H13" s="6"/>
      <c r="I13" s="135">
        <v>1.2753472222222222E-3</v>
      </c>
      <c r="J13" s="7" t="str">
        <f t="shared" si="0"/>
        <v>III A</v>
      </c>
      <c r="K13" s="6" t="s">
        <v>331</v>
      </c>
      <c r="M13" s="131"/>
      <c r="O13" s="146"/>
    </row>
    <row r="14" spans="1:17" ht="15.6" customHeight="1" x14ac:dyDescent="0.25">
      <c r="A14" s="131">
        <v>6</v>
      </c>
      <c r="B14" s="12">
        <v>56</v>
      </c>
      <c r="C14" s="11" t="s">
        <v>332</v>
      </c>
      <c r="D14" s="10" t="s">
        <v>333</v>
      </c>
      <c r="E14" s="36" t="s">
        <v>334</v>
      </c>
      <c r="F14" s="6" t="s">
        <v>0</v>
      </c>
      <c r="G14" s="6" t="s">
        <v>85</v>
      </c>
      <c r="H14" s="6" t="s">
        <v>335</v>
      </c>
      <c r="I14" s="135">
        <v>1.2979166666666666E-3</v>
      </c>
      <c r="J14" s="7" t="str">
        <f t="shared" si="0"/>
        <v>III A</v>
      </c>
      <c r="K14" s="6" t="s">
        <v>336</v>
      </c>
      <c r="M14" s="131"/>
      <c r="O14" s="146"/>
    </row>
    <row r="15" spans="1:17" ht="15.6" customHeight="1" x14ac:dyDescent="0.25">
      <c r="A15" s="131">
        <v>7</v>
      </c>
      <c r="B15" s="12">
        <v>97</v>
      </c>
      <c r="C15" s="11" t="s">
        <v>337</v>
      </c>
      <c r="D15" s="10" t="s">
        <v>338</v>
      </c>
      <c r="E15" s="36" t="s">
        <v>339</v>
      </c>
      <c r="F15" s="6" t="s">
        <v>229</v>
      </c>
      <c r="G15" s="6" t="s">
        <v>140</v>
      </c>
      <c r="H15" s="6" t="s">
        <v>230</v>
      </c>
      <c r="I15" s="135">
        <v>1.4061342592592595E-3</v>
      </c>
      <c r="J15" s="7" t="str">
        <f t="shared" si="0"/>
        <v/>
      </c>
      <c r="K15" s="6" t="s">
        <v>231</v>
      </c>
      <c r="M15" s="131"/>
      <c r="O15" s="146"/>
    </row>
    <row r="16" spans="1:17" ht="15.6" customHeight="1" x14ac:dyDescent="0.25">
      <c r="A16" s="131"/>
      <c r="B16" s="12">
        <v>95</v>
      </c>
      <c r="C16" s="11" t="s">
        <v>340</v>
      </c>
      <c r="D16" s="10" t="s">
        <v>341</v>
      </c>
      <c r="E16" s="36" t="s">
        <v>342</v>
      </c>
      <c r="F16" s="6" t="s">
        <v>244</v>
      </c>
      <c r="G16" s="6" t="s">
        <v>245</v>
      </c>
      <c r="H16" s="6" t="s">
        <v>246</v>
      </c>
      <c r="I16" s="135" t="s">
        <v>343</v>
      </c>
      <c r="J16" s="7" t="str">
        <f t="shared" si="0"/>
        <v/>
      </c>
      <c r="K16" s="6" t="s">
        <v>344</v>
      </c>
      <c r="M16" s="131"/>
      <c r="O16" s="146"/>
    </row>
    <row r="17" spans="1:15" ht="15.6" customHeight="1" x14ac:dyDescent="0.25">
      <c r="A17" s="131"/>
      <c r="B17" s="12">
        <v>98</v>
      </c>
      <c r="C17" s="11" t="s">
        <v>345</v>
      </c>
      <c r="D17" s="10" t="s">
        <v>346</v>
      </c>
      <c r="E17" s="36" t="s">
        <v>347</v>
      </c>
      <c r="F17" s="6" t="s">
        <v>30</v>
      </c>
      <c r="G17" s="6" t="s">
        <v>225</v>
      </c>
      <c r="H17" s="6"/>
      <c r="I17" s="135" t="s">
        <v>43</v>
      </c>
      <c r="J17" s="7" t="str">
        <f t="shared" si="0"/>
        <v/>
      </c>
      <c r="K17" s="6" t="s">
        <v>226</v>
      </c>
      <c r="M17" s="131"/>
      <c r="O17" s="146"/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zoomScaleNormal="100" workbookViewId="0">
      <selection activeCell="A3" sqref="A3"/>
    </sheetView>
  </sheetViews>
  <sheetFormatPr defaultColWidth="9.109375" defaultRowHeight="13.2" x14ac:dyDescent="0.25"/>
  <cols>
    <col min="1" max="1" width="4.5546875" style="1" customWidth="1"/>
    <col min="2" max="2" width="4" style="1" customWidth="1"/>
    <col min="3" max="3" width="12.109375" style="1" customWidth="1"/>
    <col min="4" max="4" width="12.88671875" style="1" customWidth="1"/>
    <col min="5" max="5" width="8.88671875" style="5" customWidth="1"/>
    <col min="6" max="8" width="13.33203125" style="5" customWidth="1"/>
    <col min="9" max="9" width="9.33203125" style="4" customWidth="1"/>
    <col min="10" max="10" width="6.33203125" style="3" customWidth="1"/>
    <col min="11" max="11" width="22.6640625" style="1" customWidth="1"/>
    <col min="12" max="12" width="3" style="78" hidden="1" customWidth="1"/>
    <col min="13" max="13" width="5.6640625" style="78" hidden="1" customWidth="1"/>
    <col min="14" max="14" width="9.109375" style="1" customWidth="1"/>
    <col min="15" max="16384" width="9.109375" style="1"/>
  </cols>
  <sheetData>
    <row r="1" spans="1:17" s="23" customFormat="1" ht="13.8" x14ac:dyDescent="0.25">
      <c r="A1" s="27" t="s">
        <v>12</v>
      </c>
      <c r="B1" s="27"/>
      <c r="C1" s="33"/>
      <c r="D1" s="33"/>
      <c r="E1" s="32"/>
      <c r="F1" s="32"/>
      <c r="G1" s="32"/>
      <c r="H1" s="32"/>
      <c r="I1" s="34"/>
      <c r="J1" s="30"/>
      <c r="K1" s="35" t="s">
        <v>13</v>
      </c>
      <c r="L1" s="33"/>
      <c r="M1" s="33"/>
      <c r="N1" s="33"/>
    </row>
    <row r="2" spans="1:17" s="14" customFormat="1" ht="15.75" customHeight="1" x14ac:dyDescent="0.25">
      <c r="A2" s="27" t="s">
        <v>11</v>
      </c>
      <c r="B2" s="27"/>
      <c r="C2" s="28"/>
      <c r="D2" s="33"/>
      <c r="E2" s="32"/>
      <c r="F2" s="32"/>
      <c r="G2" s="32"/>
      <c r="H2" s="32"/>
      <c r="I2" s="31"/>
      <c r="J2" s="30"/>
      <c r="K2" s="29" t="s">
        <v>0</v>
      </c>
      <c r="L2" s="28"/>
      <c r="M2" s="28"/>
      <c r="N2" s="28"/>
    </row>
    <row r="3" spans="1:17" ht="10.5" customHeight="1" x14ac:dyDescent="0.3">
      <c r="C3" s="26"/>
      <c r="K3" s="29"/>
    </row>
    <row r="4" spans="1:17" ht="15.6" x14ac:dyDescent="0.3">
      <c r="C4" s="25" t="s">
        <v>192</v>
      </c>
      <c r="D4" s="23"/>
      <c r="F4" s="24"/>
      <c r="G4" s="24"/>
      <c r="H4" s="24"/>
    </row>
    <row r="5" spans="1:17" ht="9" customHeight="1" x14ac:dyDescent="0.25">
      <c r="D5" s="23"/>
    </row>
    <row r="6" spans="1:17" x14ac:dyDescent="0.25">
      <c r="B6" s="33">
        <v>1</v>
      </c>
      <c r="C6" s="32" t="s">
        <v>193</v>
      </c>
      <c r="D6" s="129"/>
      <c r="F6" s="24"/>
      <c r="G6" s="24"/>
      <c r="H6" s="24"/>
      <c r="J6" s="4"/>
      <c r="K6" s="3"/>
      <c r="N6" s="78"/>
      <c r="O6" s="78"/>
      <c r="P6" s="78"/>
      <c r="Q6" s="78"/>
    </row>
    <row r="7" spans="1:17" ht="9" customHeight="1" thickBot="1" x14ac:dyDescent="0.3">
      <c r="D7" s="23"/>
      <c r="J7" s="4"/>
      <c r="K7" s="3"/>
      <c r="N7" s="78"/>
      <c r="O7" s="78"/>
      <c r="P7" s="78"/>
      <c r="Q7" s="78"/>
    </row>
    <row r="8" spans="1:17" s="14" customFormat="1" ht="10.8" thickBot="1" x14ac:dyDescent="0.25">
      <c r="A8" s="22" t="s">
        <v>42</v>
      </c>
      <c r="B8" s="21" t="s">
        <v>9</v>
      </c>
      <c r="C8" s="20" t="s">
        <v>8</v>
      </c>
      <c r="D8" s="19" t="s">
        <v>7</v>
      </c>
      <c r="E8" s="18" t="s">
        <v>6</v>
      </c>
      <c r="F8" s="18" t="s">
        <v>5</v>
      </c>
      <c r="G8" s="18" t="s">
        <v>14</v>
      </c>
      <c r="H8" s="18" t="s">
        <v>15</v>
      </c>
      <c r="I8" s="17" t="s">
        <v>149</v>
      </c>
      <c r="J8" s="37" t="s">
        <v>148</v>
      </c>
      <c r="K8" s="15" t="s">
        <v>1</v>
      </c>
      <c r="L8" s="28"/>
      <c r="M8" s="130" t="s">
        <v>194</v>
      </c>
    </row>
    <row r="9" spans="1:17" ht="15.9" customHeight="1" x14ac:dyDescent="0.25">
      <c r="A9" s="131">
        <v>1</v>
      </c>
      <c r="B9" s="132">
        <v>67</v>
      </c>
      <c r="C9" s="133" t="s">
        <v>195</v>
      </c>
      <c r="D9" s="134" t="s">
        <v>196</v>
      </c>
      <c r="E9" s="36" t="s">
        <v>197</v>
      </c>
      <c r="F9" s="6" t="s">
        <v>198</v>
      </c>
      <c r="G9" s="6" t="s">
        <v>199</v>
      </c>
      <c r="H9" s="6" t="s">
        <v>200</v>
      </c>
      <c r="I9" s="135">
        <v>1.0346064814814816E-3</v>
      </c>
      <c r="J9" s="7" t="str">
        <f t="shared" ref="J9:J15" si="0">IF(ISBLANK(I9),"",IF(I9&gt;0.00118634259259259,"",IF(I9&lt;=0,"TSM",IF(I9&lt;=0,"SM",IF(I9&lt;=0.000966435185185185,"KSM",IF(I9&lt;=0.00101273148148148,"I A",IF(I9&lt;=0.00108217592592593,"II A",IF(I9&lt;=0.00118634259259259,"III A"))))))))</f>
        <v>II A</v>
      </c>
      <c r="K9" s="6" t="s">
        <v>201</v>
      </c>
      <c r="M9" s="131">
        <v>1</v>
      </c>
    </row>
    <row r="10" spans="1:17" ht="15.9" customHeight="1" x14ac:dyDescent="0.25">
      <c r="A10" s="131">
        <v>2</v>
      </c>
      <c r="B10" s="132">
        <v>70</v>
      </c>
      <c r="C10" s="133" t="s">
        <v>202</v>
      </c>
      <c r="D10" s="134" t="s">
        <v>203</v>
      </c>
      <c r="E10" s="36" t="s">
        <v>204</v>
      </c>
      <c r="F10" s="6" t="s">
        <v>205</v>
      </c>
      <c r="G10" s="6" t="s">
        <v>206</v>
      </c>
      <c r="H10" s="6"/>
      <c r="I10" s="135">
        <v>1.0347222222222222E-3</v>
      </c>
      <c r="J10" s="7" t="str">
        <f t="shared" si="0"/>
        <v>II A</v>
      </c>
      <c r="K10" s="6" t="s">
        <v>207</v>
      </c>
      <c r="M10" s="131">
        <v>1</v>
      </c>
    </row>
    <row r="11" spans="1:17" ht="15.9" customHeight="1" x14ac:dyDescent="0.25">
      <c r="A11" s="131">
        <v>3</v>
      </c>
      <c r="B11" s="132">
        <v>74</v>
      </c>
      <c r="C11" s="133" t="s">
        <v>208</v>
      </c>
      <c r="D11" s="134" t="s">
        <v>209</v>
      </c>
      <c r="E11" s="36" t="s">
        <v>210</v>
      </c>
      <c r="F11" s="6" t="s">
        <v>30</v>
      </c>
      <c r="G11" s="6" t="s">
        <v>211</v>
      </c>
      <c r="H11" s="6"/>
      <c r="I11" s="135">
        <v>1.0447916666666667E-3</v>
      </c>
      <c r="J11" s="7" t="str">
        <f t="shared" si="0"/>
        <v>II A</v>
      </c>
      <c r="K11" s="6" t="s">
        <v>212</v>
      </c>
      <c r="M11" s="131">
        <v>1</v>
      </c>
    </row>
    <row r="12" spans="1:17" ht="15.9" customHeight="1" x14ac:dyDescent="0.25">
      <c r="A12" s="131">
        <v>4</v>
      </c>
      <c r="B12" s="132">
        <v>73</v>
      </c>
      <c r="C12" s="133" t="s">
        <v>213</v>
      </c>
      <c r="D12" s="134" t="s">
        <v>214</v>
      </c>
      <c r="E12" s="36" t="s">
        <v>215</v>
      </c>
      <c r="F12" s="6" t="s">
        <v>30</v>
      </c>
      <c r="G12" s="6" t="s">
        <v>211</v>
      </c>
      <c r="H12" s="6"/>
      <c r="I12" s="135">
        <v>1.0613425925925927E-3</v>
      </c>
      <c r="J12" s="7" t="str">
        <f t="shared" si="0"/>
        <v>II A</v>
      </c>
      <c r="K12" s="6" t="s">
        <v>212</v>
      </c>
      <c r="M12" s="131">
        <v>1</v>
      </c>
    </row>
    <row r="13" spans="1:17" ht="15.9" customHeight="1" x14ac:dyDescent="0.25">
      <c r="A13" s="131">
        <v>5</v>
      </c>
      <c r="B13" s="132">
        <v>87</v>
      </c>
      <c r="C13" s="133" t="s">
        <v>216</v>
      </c>
      <c r="D13" s="134" t="s">
        <v>217</v>
      </c>
      <c r="E13" s="36" t="s">
        <v>218</v>
      </c>
      <c r="F13" s="6" t="s">
        <v>219</v>
      </c>
      <c r="G13" s="6" t="s">
        <v>220</v>
      </c>
      <c r="H13" s="6"/>
      <c r="I13" s="135">
        <v>1.0626157407407407E-3</v>
      </c>
      <c r="J13" s="7" t="str">
        <f t="shared" si="0"/>
        <v>II A</v>
      </c>
      <c r="K13" s="6" t="s">
        <v>221</v>
      </c>
      <c r="M13" s="131">
        <v>1</v>
      </c>
    </row>
    <row r="14" spans="1:17" ht="15.9" customHeight="1" x14ac:dyDescent="0.25">
      <c r="A14" s="131">
        <v>6</v>
      </c>
      <c r="B14" s="132">
        <v>71</v>
      </c>
      <c r="C14" s="133" t="s">
        <v>222</v>
      </c>
      <c r="D14" s="134" t="s">
        <v>223</v>
      </c>
      <c r="E14" s="36" t="s">
        <v>224</v>
      </c>
      <c r="F14" s="6" t="s">
        <v>30</v>
      </c>
      <c r="G14" s="6" t="s">
        <v>225</v>
      </c>
      <c r="H14" s="6"/>
      <c r="I14" s="135">
        <v>1.0738425925925926E-3</v>
      </c>
      <c r="J14" s="7" t="str">
        <f t="shared" si="0"/>
        <v>II A</v>
      </c>
      <c r="K14" s="6" t="s">
        <v>226</v>
      </c>
      <c r="M14" s="131"/>
    </row>
    <row r="15" spans="1:17" ht="15.9" customHeight="1" x14ac:dyDescent="0.25">
      <c r="A15" s="131">
        <v>7</v>
      </c>
      <c r="B15" s="132">
        <v>58</v>
      </c>
      <c r="C15" s="133" t="s">
        <v>227</v>
      </c>
      <c r="D15" s="134" t="s">
        <v>228</v>
      </c>
      <c r="E15" s="36" t="s">
        <v>162</v>
      </c>
      <c r="F15" s="6" t="s">
        <v>229</v>
      </c>
      <c r="G15" s="6" t="s">
        <v>140</v>
      </c>
      <c r="H15" s="6" t="s">
        <v>230</v>
      </c>
      <c r="I15" s="135">
        <v>1.2993055555555555E-3</v>
      </c>
      <c r="J15" s="7" t="str">
        <f t="shared" si="0"/>
        <v/>
      </c>
      <c r="K15" s="6" t="s">
        <v>231</v>
      </c>
      <c r="M15" s="131">
        <v>1</v>
      </c>
    </row>
    <row r="16" spans="1:17" ht="9" customHeight="1" x14ac:dyDescent="0.25">
      <c r="D16" s="23"/>
    </row>
    <row r="17" spans="1:17" x14ac:dyDescent="0.25">
      <c r="B17" s="33">
        <v>2</v>
      </c>
      <c r="C17" s="32" t="s">
        <v>193</v>
      </c>
      <c r="D17" s="129"/>
      <c r="F17" s="24"/>
      <c r="G17" s="24"/>
      <c r="H17" s="24"/>
      <c r="J17" s="4"/>
      <c r="K17" s="3"/>
      <c r="N17" s="78"/>
      <c r="O17" s="78"/>
      <c r="P17" s="78"/>
      <c r="Q17" s="78"/>
    </row>
    <row r="18" spans="1:17" ht="9" customHeight="1" thickBot="1" x14ac:dyDescent="0.3">
      <c r="D18" s="23"/>
      <c r="J18" s="4"/>
      <c r="K18" s="3"/>
      <c r="N18" s="78"/>
      <c r="O18" s="78"/>
      <c r="P18" s="78"/>
      <c r="Q18" s="78"/>
    </row>
    <row r="19" spans="1:17" s="14" customFormat="1" ht="10.8" thickBot="1" x14ac:dyDescent="0.25">
      <c r="A19" s="22" t="s">
        <v>42</v>
      </c>
      <c r="B19" s="21" t="s">
        <v>9</v>
      </c>
      <c r="C19" s="20" t="s">
        <v>8</v>
      </c>
      <c r="D19" s="19" t="s">
        <v>7</v>
      </c>
      <c r="E19" s="18" t="s">
        <v>6</v>
      </c>
      <c r="F19" s="18" t="s">
        <v>5</v>
      </c>
      <c r="G19" s="18" t="s">
        <v>14</v>
      </c>
      <c r="H19" s="18" t="s">
        <v>15</v>
      </c>
      <c r="I19" s="17" t="s">
        <v>149</v>
      </c>
      <c r="J19" s="37" t="s">
        <v>148</v>
      </c>
      <c r="K19" s="15" t="s">
        <v>1</v>
      </c>
      <c r="L19" s="28"/>
      <c r="M19" s="130" t="s">
        <v>194</v>
      </c>
    </row>
    <row r="20" spans="1:17" ht="15.9" customHeight="1" x14ac:dyDescent="0.25">
      <c r="A20" s="131">
        <v>1</v>
      </c>
      <c r="B20" s="132">
        <v>65</v>
      </c>
      <c r="C20" s="133" t="s">
        <v>232</v>
      </c>
      <c r="D20" s="134" t="s">
        <v>233</v>
      </c>
      <c r="E20" s="36" t="s">
        <v>218</v>
      </c>
      <c r="F20" s="6" t="s">
        <v>198</v>
      </c>
      <c r="G20" s="6"/>
      <c r="H20" s="6"/>
      <c r="I20" s="135">
        <v>1.0636574074074075E-3</v>
      </c>
      <c r="J20" s="7" t="str">
        <f t="shared" ref="J20:J26" si="1">IF(ISBLANK(I20),"",IF(I20&gt;0.00118634259259259,"",IF(I20&lt;=0,"TSM",IF(I20&lt;=0,"SM",IF(I20&lt;=0.000966435185185185,"KSM",IF(I20&lt;=0.00101273148148148,"I A",IF(I20&lt;=0.00108217592592593,"II A",IF(I20&lt;=0.00118634259259259,"III A"))))))))</f>
        <v>II A</v>
      </c>
      <c r="K20" s="6" t="s">
        <v>234</v>
      </c>
      <c r="M20" s="131">
        <v>2</v>
      </c>
    </row>
    <row r="21" spans="1:17" ht="15.9" customHeight="1" x14ac:dyDescent="0.25">
      <c r="A21" s="131">
        <v>2</v>
      </c>
      <c r="B21" s="132">
        <v>62</v>
      </c>
      <c r="C21" s="133" t="s">
        <v>235</v>
      </c>
      <c r="D21" s="134" t="s">
        <v>236</v>
      </c>
      <c r="E21" s="36" t="s">
        <v>237</v>
      </c>
      <c r="F21" s="6" t="s">
        <v>0</v>
      </c>
      <c r="G21" s="6" t="s">
        <v>238</v>
      </c>
      <c r="H21" s="6" t="s">
        <v>239</v>
      </c>
      <c r="I21" s="135">
        <v>1.084837962962963E-3</v>
      </c>
      <c r="J21" s="7" t="str">
        <f t="shared" si="1"/>
        <v>III A</v>
      </c>
      <c r="K21" s="6" t="s">
        <v>240</v>
      </c>
      <c r="M21" s="131">
        <v>2</v>
      </c>
    </row>
    <row r="22" spans="1:17" ht="15.9" customHeight="1" x14ac:dyDescent="0.25">
      <c r="A22" s="131">
        <v>3</v>
      </c>
      <c r="B22" s="132">
        <v>69</v>
      </c>
      <c r="C22" s="133" t="s">
        <v>241</v>
      </c>
      <c r="D22" s="134" t="s">
        <v>242</v>
      </c>
      <c r="E22" s="36" t="s">
        <v>243</v>
      </c>
      <c r="F22" s="6" t="s">
        <v>244</v>
      </c>
      <c r="G22" s="6" t="s">
        <v>245</v>
      </c>
      <c r="H22" s="6" t="s">
        <v>246</v>
      </c>
      <c r="I22" s="135">
        <v>1.0866898148148149E-3</v>
      </c>
      <c r="J22" s="7" t="str">
        <f t="shared" si="1"/>
        <v>III A</v>
      </c>
      <c r="K22" s="6" t="s">
        <v>247</v>
      </c>
      <c r="M22" s="131">
        <v>2</v>
      </c>
    </row>
    <row r="23" spans="1:17" ht="15.9" customHeight="1" x14ac:dyDescent="0.25">
      <c r="A23" s="131">
        <v>4</v>
      </c>
      <c r="B23" s="132">
        <v>68</v>
      </c>
      <c r="C23" s="133" t="s">
        <v>248</v>
      </c>
      <c r="D23" s="134" t="s">
        <v>249</v>
      </c>
      <c r="E23" s="36" t="s">
        <v>250</v>
      </c>
      <c r="F23" s="6" t="s">
        <v>251</v>
      </c>
      <c r="G23" s="6" t="s">
        <v>252</v>
      </c>
      <c r="H23" s="6" t="s">
        <v>253</v>
      </c>
      <c r="I23" s="135">
        <v>1.1353009259259259E-3</v>
      </c>
      <c r="J23" s="7" t="str">
        <f t="shared" si="1"/>
        <v>III A</v>
      </c>
      <c r="K23" s="6" t="s">
        <v>254</v>
      </c>
      <c r="M23" s="131">
        <v>2</v>
      </c>
    </row>
    <row r="24" spans="1:17" ht="15.9" customHeight="1" x14ac:dyDescent="0.25">
      <c r="A24" s="131">
        <v>5</v>
      </c>
      <c r="B24" s="132">
        <v>57</v>
      </c>
      <c r="C24" s="133" t="s">
        <v>255</v>
      </c>
      <c r="D24" s="134" t="s">
        <v>217</v>
      </c>
      <c r="E24" s="36" t="s">
        <v>256</v>
      </c>
      <c r="F24" s="6" t="s">
        <v>229</v>
      </c>
      <c r="G24" s="6" t="s">
        <v>140</v>
      </c>
      <c r="H24" s="6" t="s">
        <v>257</v>
      </c>
      <c r="I24" s="135">
        <v>1.2326388888888888E-3</v>
      </c>
      <c r="J24" s="7" t="str">
        <f t="shared" si="1"/>
        <v/>
      </c>
      <c r="K24" s="6" t="s">
        <v>231</v>
      </c>
      <c r="M24" s="131">
        <v>2</v>
      </c>
    </row>
    <row r="25" spans="1:17" ht="15.9" customHeight="1" x14ac:dyDescent="0.25">
      <c r="A25" s="131">
        <v>6</v>
      </c>
      <c r="B25" s="132">
        <v>59</v>
      </c>
      <c r="C25" s="133" t="s">
        <v>258</v>
      </c>
      <c r="D25" s="134" t="s">
        <v>259</v>
      </c>
      <c r="E25" s="36" t="s">
        <v>260</v>
      </c>
      <c r="F25" s="6" t="s">
        <v>229</v>
      </c>
      <c r="G25" s="6" t="s">
        <v>140</v>
      </c>
      <c r="H25" s="6" t="s">
        <v>257</v>
      </c>
      <c r="I25" s="135">
        <v>1.3314814814814814E-3</v>
      </c>
      <c r="J25" s="7" t="str">
        <f t="shared" si="1"/>
        <v/>
      </c>
      <c r="K25" s="6" t="s">
        <v>231</v>
      </c>
      <c r="M25" s="131">
        <v>2</v>
      </c>
    </row>
    <row r="26" spans="1:17" ht="15.9" customHeight="1" x14ac:dyDescent="0.25">
      <c r="A26" s="131"/>
      <c r="B26" s="132">
        <v>60</v>
      </c>
      <c r="C26" s="133" t="s">
        <v>261</v>
      </c>
      <c r="D26" s="134" t="s">
        <v>259</v>
      </c>
      <c r="E26" s="36" t="s">
        <v>262</v>
      </c>
      <c r="F26" s="6" t="s">
        <v>229</v>
      </c>
      <c r="G26" s="6" t="s">
        <v>140</v>
      </c>
      <c r="H26" s="6" t="s">
        <v>257</v>
      </c>
      <c r="I26" s="135" t="s">
        <v>43</v>
      </c>
      <c r="J26" s="7" t="str">
        <f t="shared" si="1"/>
        <v/>
      </c>
      <c r="K26" s="6" t="s">
        <v>231</v>
      </c>
      <c r="M26" s="131">
        <v>2</v>
      </c>
    </row>
    <row r="27" spans="1:17" ht="15.9" customHeight="1" x14ac:dyDescent="0.25">
      <c r="A27" s="136"/>
      <c r="B27" s="136"/>
      <c r="C27" s="137"/>
      <c r="D27" s="138"/>
      <c r="E27" s="139"/>
      <c r="F27" s="140"/>
      <c r="G27" s="140"/>
      <c r="H27" s="140"/>
      <c r="I27" s="141"/>
      <c r="J27" s="142"/>
      <c r="K27" s="143"/>
      <c r="M27" s="136"/>
    </row>
    <row r="28" spans="1:17" x14ac:dyDescent="0.25">
      <c r="B28" s="33">
        <v>3</v>
      </c>
      <c r="C28" s="32" t="s">
        <v>193</v>
      </c>
      <c r="D28" s="129"/>
      <c r="F28" s="24"/>
      <c r="G28" s="24"/>
      <c r="H28" s="24"/>
      <c r="J28" s="4"/>
      <c r="K28" s="3"/>
      <c r="N28" s="78"/>
      <c r="O28" s="78"/>
      <c r="P28" s="78"/>
      <c r="Q28" s="78"/>
    </row>
    <row r="29" spans="1:17" ht="9" customHeight="1" thickBot="1" x14ac:dyDescent="0.3">
      <c r="D29" s="23"/>
      <c r="J29" s="4"/>
      <c r="K29" s="3"/>
      <c r="N29" s="78"/>
      <c r="O29" s="78"/>
      <c r="P29" s="78"/>
      <c r="Q29" s="78"/>
    </row>
    <row r="30" spans="1:17" s="14" customFormat="1" ht="10.8" thickBot="1" x14ac:dyDescent="0.25">
      <c r="A30" s="22" t="s">
        <v>42</v>
      </c>
      <c r="B30" s="21" t="s">
        <v>9</v>
      </c>
      <c r="C30" s="20" t="s">
        <v>8</v>
      </c>
      <c r="D30" s="19" t="s">
        <v>7</v>
      </c>
      <c r="E30" s="18" t="s">
        <v>6</v>
      </c>
      <c r="F30" s="18" t="s">
        <v>5</v>
      </c>
      <c r="G30" s="18" t="s">
        <v>14</v>
      </c>
      <c r="H30" s="18" t="s">
        <v>15</v>
      </c>
      <c r="I30" s="17" t="s">
        <v>149</v>
      </c>
      <c r="J30" s="37" t="s">
        <v>148</v>
      </c>
      <c r="K30" s="15" t="s">
        <v>1</v>
      </c>
      <c r="L30" s="28"/>
      <c r="M30" s="130" t="s">
        <v>194</v>
      </c>
    </row>
    <row r="31" spans="1:17" ht="15.9" customHeight="1" x14ac:dyDescent="0.25">
      <c r="A31" s="131">
        <v>1</v>
      </c>
      <c r="B31" s="132">
        <v>56</v>
      </c>
      <c r="C31" s="133" t="s">
        <v>216</v>
      </c>
      <c r="D31" s="134" t="s">
        <v>263</v>
      </c>
      <c r="E31" s="36" t="s">
        <v>264</v>
      </c>
      <c r="F31" s="6" t="s">
        <v>265</v>
      </c>
      <c r="G31" s="6" t="s">
        <v>266</v>
      </c>
      <c r="H31" s="6"/>
      <c r="I31" s="135">
        <v>9.9861111111111114E-4</v>
      </c>
      <c r="J31" s="7" t="str">
        <f>IF(ISBLANK(I31),"",IF(I31&gt;0.00118634259259259,"",IF(I31&lt;=0,"TSM",IF(I31&lt;=0,"SM",IF(I31&lt;=0.000966435185185185,"KSM",IF(I31&lt;=0.00101273148148148,"I A",IF(I31&lt;=0.00108217592592593,"II A",IF(I31&lt;=0.00118634259259259,"III A"))))))))</f>
        <v>I A</v>
      </c>
      <c r="K31" s="6" t="s">
        <v>267</v>
      </c>
      <c r="M31" s="131">
        <v>3</v>
      </c>
    </row>
    <row r="32" spans="1:17" ht="15.9" customHeight="1" x14ac:dyDescent="0.25">
      <c r="A32" s="131">
        <v>2</v>
      </c>
      <c r="B32" s="132">
        <v>75</v>
      </c>
      <c r="C32" s="133" t="s">
        <v>268</v>
      </c>
      <c r="D32" s="134" t="s">
        <v>269</v>
      </c>
      <c r="E32" s="36" t="s">
        <v>270</v>
      </c>
      <c r="F32" s="6" t="s">
        <v>30</v>
      </c>
      <c r="G32" s="6" t="s">
        <v>211</v>
      </c>
      <c r="H32" s="6"/>
      <c r="I32" s="135">
        <v>1.0138888888888888E-3</v>
      </c>
      <c r="J32" s="7" t="str">
        <f>IF(ISBLANK(I32),"",IF(I32&gt;0.00118634259259259,"",IF(I32&lt;=0,"TSM",IF(I32&lt;=0,"SM",IF(I32&lt;=0.000966435185185185,"KSM",IF(I32&lt;=0.00101273148148148,"I A",IF(I32&lt;=0.00108217592592593,"II A",IF(I32&lt;=0.00118634259259259,"III A"))))))))</f>
        <v>II A</v>
      </c>
      <c r="K32" s="6" t="s">
        <v>271</v>
      </c>
      <c r="M32" s="131">
        <v>3</v>
      </c>
    </row>
    <row r="33" spans="1:13" ht="15.9" customHeight="1" x14ac:dyDescent="0.25">
      <c r="A33" s="131">
        <v>3</v>
      </c>
      <c r="B33" s="132">
        <v>61</v>
      </c>
      <c r="C33" s="133" t="s">
        <v>272</v>
      </c>
      <c r="D33" s="134" t="s">
        <v>273</v>
      </c>
      <c r="E33" s="36" t="s">
        <v>274</v>
      </c>
      <c r="F33" s="6" t="s">
        <v>0</v>
      </c>
      <c r="G33" s="6" t="s">
        <v>275</v>
      </c>
      <c r="H33" s="6"/>
      <c r="I33" s="135">
        <v>1.0315972222222222E-3</v>
      </c>
      <c r="J33" s="7" t="str">
        <f>IF(ISBLANK(I33),"",IF(I33&gt;0.00118634259259259,"",IF(I33&lt;=0,"TSM",IF(I33&lt;=0,"SM",IF(I33&lt;=0.000966435185185185,"KSM",IF(I33&lt;=0.00101273148148148,"I A",IF(I33&lt;=0.00108217592592593,"II A",IF(I33&lt;=0.00118634259259259,"III A"))))))))</f>
        <v>II A</v>
      </c>
      <c r="K33" s="6" t="s">
        <v>276</v>
      </c>
      <c r="M33" s="131">
        <v>3</v>
      </c>
    </row>
    <row r="34" spans="1:13" ht="15.9" customHeight="1" x14ac:dyDescent="0.25">
      <c r="A34" s="131">
        <v>4</v>
      </c>
      <c r="B34" s="132">
        <v>261</v>
      </c>
      <c r="C34" s="133" t="s">
        <v>277</v>
      </c>
      <c r="D34" s="134" t="s">
        <v>278</v>
      </c>
      <c r="E34" s="36" t="s">
        <v>279</v>
      </c>
      <c r="F34" s="6" t="s">
        <v>0</v>
      </c>
      <c r="G34" s="6"/>
      <c r="H34" s="6"/>
      <c r="I34" s="135">
        <v>1.1018518518518519E-3</v>
      </c>
      <c r="J34" s="7" t="str">
        <f>IF(ISBLANK(I34),"",IF(I34&gt;0.00118634259259259,"",IF(I34&lt;=0,"TSM",IF(I34&lt;=0,"SM",IF(I34&lt;=0.000966435185185185,"KSM",IF(I34&lt;=0.00101273148148148,"I A",IF(I34&lt;=0.00108217592592593,"II A",IF(I34&lt;=0.00118634259259259,"III A"))))))))</f>
        <v>III A</v>
      </c>
      <c r="K34" s="6" t="s">
        <v>165</v>
      </c>
      <c r="M34" s="131">
        <v>3</v>
      </c>
    </row>
    <row r="35" spans="1:13" ht="15.9" customHeight="1" x14ac:dyDescent="0.25">
      <c r="A35" s="131"/>
      <c r="B35" s="132">
        <v>72</v>
      </c>
      <c r="C35" s="133" t="s">
        <v>280</v>
      </c>
      <c r="D35" s="134" t="s">
        <v>281</v>
      </c>
      <c r="E35" s="36" t="s">
        <v>282</v>
      </c>
      <c r="F35" s="6" t="s">
        <v>30</v>
      </c>
      <c r="G35" s="6" t="s">
        <v>211</v>
      </c>
      <c r="H35" s="6"/>
      <c r="I35" s="135" t="s">
        <v>43</v>
      </c>
      <c r="J35" s="7" t="str">
        <f>IF(ISBLANK(I35),"",IF(I35&gt;0.00118634259259259,"",IF(I35&lt;=0,"TSM",IF(I35&lt;=0,"SM",IF(I35&lt;=0.000966435185185185,"KSM",IF(I35&lt;=0.00101273148148148,"I A",IF(I35&lt;=0.00108217592592593,"II A",IF(I35&lt;=0.00118634259259259,"III A"))))))))</f>
        <v/>
      </c>
      <c r="K35" s="6" t="s">
        <v>212</v>
      </c>
      <c r="M35" s="131">
        <v>3</v>
      </c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27"/>
  <sheetViews>
    <sheetView zoomScaleNormal="100" workbookViewId="0">
      <selection activeCell="A3" sqref="A3"/>
    </sheetView>
  </sheetViews>
  <sheetFormatPr defaultColWidth="9.109375" defaultRowHeight="13.2" x14ac:dyDescent="0.25"/>
  <cols>
    <col min="1" max="1" width="4.5546875" style="1" customWidth="1"/>
    <col min="2" max="2" width="4" style="1" customWidth="1"/>
    <col min="3" max="3" width="12.109375" style="1" customWidth="1"/>
    <col min="4" max="4" width="12.88671875" style="1" customWidth="1"/>
    <col min="5" max="5" width="8.88671875" style="5" customWidth="1"/>
    <col min="6" max="8" width="13.33203125" style="5" customWidth="1"/>
    <col min="9" max="9" width="9.33203125" style="4" customWidth="1"/>
    <col min="10" max="10" width="6.33203125" style="3" customWidth="1"/>
    <col min="11" max="11" width="22.6640625" style="1" customWidth="1"/>
    <col min="12" max="12" width="3" style="78" hidden="1" customWidth="1"/>
    <col min="13" max="13" width="5.6640625" style="78" hidden="1" customWidth="1"/>
    <col min="14" max="14" width="9.109375" style="1" customWidth="1"/>
    <col min="15" max="16384" width="9.109375" style="1"/>
  </cols>
  <sheetData>
    <row r="1" spans="1:17" s="23" customFormat="1" ht="13.8" x14ac:dyDescent="0.25">
      <c r="A1" s="27" t="s">
        <v>12</v>
      </c>
      <c r="B1" s="27"/>
      <c r="C1" s="33"/>
      <c r="D1" s="33"/>
      <c r="E1" s="32"/>
      <c r="F1" s="32"/>
      <c r="G1" s="32"/>
      <c r="H1" s="32"/>
      <c r="I1" s="34"/>
      <c r="J1" s="30"/>
      <c r="K1" s="35" t="s">
        <v>13</v>
      </c>
      <c r="L1" s="33"/>
      <c r="M1" s="33"/>
      <c r="N1" s="33"/>
    </row>
    <row r="2" spans="1:17" s="14" customFormat="1" ht="15.75" customHeight="1" x14ac:dyDescent="0.25">
      <c r="A2" s="27" t="s">
        <v>11</v>
      </c>
      <c r="B2" s="27"/>
      <c r="C2" s="28"/>
      <c r="D2" s="33"/>
      <c r="E2" s="32"/>
      <c r="F2" s="32"/>
      <c r="G2" s="32"/>
      <c r="H2" s="32"/>
      <c r="I2" s="31"/>
      <c r="J2" s="30"/>
      <c r="K2" s="29" t="s">
        <v>0</v>
      </c>
      <c r="L2" s="28"/>
      <c r="M2" s="28"/>
      <c r="N2" s="28"/>
    </row>
    <row r="3" spans="1:17" ht="10.5" customHeight="1" x14ac:dyDescent="0.3">
      <c r="C3" s="26"/>
      <c r="K3" s="29"/>
    </row>
    <row r="4" spans="1:17" ht="15.6" x14ac:dyDescent="0.3">
      <c r="C4" s="25" t="s">
        <v>192</v>
      </c>
      <c r="D4" s="23"/>
      <c r="F4" s="24"/>
      <c r="G4" s="24"/>
      <c r="H4" s="24"/>
    </row>
    <row r="5" spans="1:17" ht="9" customHeight="1" x14ac:dyDescent="0.25">
      <c r="D5" s="23"/>
    </row>
    <row r="6" spans="1:17" x14ac:dyDescent="0.25">
      <c r="B6" s="33"/>
      <c r="C6" s="32" t="s">
        <v>283</v>
      </c>
      <c r="D6" s="129"/>
      <c r="F6" s="24"/>
      <c r="G6" s="24"/>
      <c r="H6" s="24"/>
      <c r="J6" s="4"/>
      <c r="K6" s="3"/>
      <c r="N6" s="78"/>
      <c r="O6" s="78"/>
      <c r="P6" s="78"/>
      <c r="Q6" s="78"/>
    </row>
    <row r="7" spans="1:17" ht="9" customHeight="1" thickBot="1" x14ac:dyDescent="0.3">
      <c r="D7" s="23"/>
      <c r="J7" s="4"/>
      <c r="K7" s="3"/>
      <c r="N7" s="78"/>
      <c r="O7" s="78"/>
      <c r="P7" s="78"/>
      <c r="Q7" s="78"/>
    </row>
    <row r="8" spans="1:17" s="14" customFormat="1" ht="10.8" thickBot="1" x14ac:dyDescent="0.25">
      <c r="A8" s="22" t="s">
        <v>42</v>
      </c>
      <c r="B8" s="21" t="s">
        <v>9</v>
      </c>
      <c r="C8" s="20" t="s">
        <v>8</v>
      </c>
      <c r="D8" s="19" t="s">
        <v>7</v>
      </c>
      <c r="E8" s="18" t="s">
        <v>6</v>
      </c>
      <c r="F8" s="18" t="s">
        <v>5</v>
      </c>
      <c r="G8" s="18" t="s">
        <v>14</v>
      </c>
      <c r="H8" s="18" t="s">
        <v>15</v>
      </c>
      <c r="I8" s="17" t="s">
        <v>149</v>
      </c>
      <c r="J8" s="37" t="s">
        <v>148</v>
      </c>
      <c r="K8" s="15" t="s">
        <v>1</v>
      </c>
      <c r="L8" s="28"/>
      <c r="M8" s="130" t="s">
        <v>194</v>
      </c>
    </row>
    <row r="9" spans="1:17" ht="15.9" customHeight="1" x14ac:dyDescent="0.25">
      <c r="A9" s="131">
        <v>1</v>
      </c>
      <c r="B9" s="132">
        <v>56</v>
      </c>
      <c r="C9" s="133" t="s">
        <v>216</v>
      </c>
      <c r="D9" s="134" t="s">
        <v>263</v>
      </c>
      <c r="E9" s="36" t="s">
        <v>264</v>
      </c>
      <c r="F9" s="6" t="s">
        <v>265</v>
      </c>
      <c r="G9" s="6" t="s">
        <v>266</v>
      </c>
      <c r="H9" s="6"/>
      <c r="I9" s="135">
        <v>9.9861111111111114E-4</v>
      </c>
      <c r="J9" s="7" t="str">
        <f t="shared" ref="J9:J27" si="0">IF(ISBLANK(I9),"",IF(I9&gt;0.00118634259259259,"",IF(I9&lt;=0,"TSM",IF(I9&lt;=0,"SM",IF(I9&lt;=0.000966435185185185,"KSM",IF(I9&lt;=0.00101273148148148,"I A",IF(I9&lt;=0.00108217592592593,"II A",IF(I9&lt;=0.00118634259259259,"III A"))))))))</f>
        <v>I A</v>
      </c>
      <c r="K9" s="6" t="s">
        <v>267</v>
      </c>
      <c r="M9" s="131">
        <v>3</v>
      </c>
    </row>
    <row r="10" spans="1:17" ht="15.9" customHeight="1" x14ac:dyDescent="0.25">
      <c r="A10" s="131">
        <v>2</v>
      </c>
      <c r="B10" s="132">
        <v>75</v>
      </c>
      <c r="C10" s="133" t="s">
        <v>268</v>
      </c>
      <c r="D10" s="134" t="s">
        <v>269</v>
      </c>
      <c r="E10" s="36" t="s">
        <v>270</v>
      </c>
      <c r="F10" s="6" t="s">
        <v>30</v>
      </c>
      <c r="G10" s="6" t="s">
        <v>211</v>
      </c>
      <c r="H10" s="6"/>
      <c r="I10" s="135">
        <v>1.0138888888888888E-3</v>
      </c>
      <c r="J10" s="7" t="str">
        <f t="shared" si="0"/>
        <v>II A</v>
      </c>
      <c r="K10" s="6" t="s">
        <v>271</v>
      </c>
      <c r="M10" s="131">
        <v>3</v>
      </c>
    </row>
    <row r="11" spans="1:17" ht="15.9" customHeight="1" x14ac:dyDescent="0.25">
      <c r="A11" s="131">
        <v>3</v>
      </c>
      <c r="B11" s="132">
        <v>61</v>
      </c>
      <c r="C11" s="133" t="s">
        <v>272</v>
      </c>
      <c r="D11" s="134" t="s">
        <v>273</v>
      </c>
      <c r="E11" s="36" t="s">
        <v>274</v>
      </c>
      <c r="F11" s="6" t="s">
        <v>0</v>
      </c>
      <c r="G11" s="6" t="s">
        <v>275</v>
      </c>
      <c r="H11" s="6"/>
      <c r="I11" s="135">
        <v>1.0315972222222222E-3</v>
      </c>
      <c r="J11" s="7" t="str">
        <f t="shared" si="0"/>
        <v>II A</v>
      </c>
      <c r="K11" s="6" t="s">
        <v>276</v>
      </c>
      <c r="M11" s="131">
        <v>3</v>
      </c>
    </row>
    <row r="12" spans="1:17" ht="15.9" customHeight="1" x14ac:dyDescent="0.25">
      <c r="A12" s="131">
        <v>4</v>
      </c>
      <c r="B12" s="132">
        <v>67</v>
      </c>
      <c r="C12" s="133" t="s">
        <v>195</v>
      </c>
      <c r="D12" s="134" t="s">
        <v>196</v>
      </c>
      <c r="E12" s="36" t="s">
        <v>197</v>
      </c>
      <c r="F12" s="6" t="s">
        <v>198</v>
      </c>
      <c r="G12" s="6" t="s">
        <v>199</v>
      </c>
      <c r="H12" s="6" t="s">
        <v>200</v>
      </c>
      <c r="I12" s="135">
        <v>1.0346064814814816E-3</v>
      </c>
      <c r="J12" s="7" t="str">
        <f t="shared" si="0"/>
        <v>II A</v>
      </c>
      <c r="K12" s="6" t="s">
        <v>201</v>
      </c>
      <c r="M12" s="131">
        <v>1</v>
      </c>
    </row>
    <row r="13" spans="1:17" ht="15.9" customHeight="1" x14ac:dyDescent="0.25">
      <c r="A13" s="131">
        <v>5</v>
      </c>
      <c r="B13" s="132">
        <v>70</v>
      </c>
      <c r="C13" s="133" t="s">
        <v>202</v>
      </c>
      <c r="D13" s="134" t="s">
        <v>203</v>
      </c>
      <c r="E13" s="36" t="s">
        <v>204</v>
      </c>
      <c r="F13" s="6" t="s">
        <v>205</v>
      </c>
      <c r="G13" s="6" t="s">
        <v>206</v>
      </c>
      <c r="H13" s="6"/>
      <c r="I13" s="135">
        <v>1.0347222222222222E-3</v>
      </c>
      <c r="J13" s="7" t="str">
        <f t="shared" si="0"/>
        <v>II A</v>
      </c>
      <c r="K13" s="6" t="s">
        <v>207</v>
      </c>
      <c r="M13" s="131">
        <v>1</v>
      </c>
    </row>
    <row r="14" spans="1:17" ht="15.9" customHeight="1" x14ac:dyDescent="0.25">
      <c r="A14" s="131">
        <v>6</v>
      </c>
      <c r="B14" s="132">
        <v>74</v>
      </c>
      <c r="C14" s="133" t="s">
        <v>208</v>
      </c>
      <c r="D14" s="134" t="s">
        <v>209</v>
      </c>
      <c r="E14" s="36" t="s">
        <v>210</v>
      </c>
      <c r="F14" s="6" t="s">
        <v>30</v>
      </c>
      <c r="G14" s="6" t="s">
        <v>211</v>
      </c>
      <c r="H14" s="6"/>
      <c r="I14" s="135">
        <v>1.0447916666666667E-3</v>
      </c>
      <c r="J14" s="7" t="str">
        <f t="shared" si="0"/>
        <v>II A</v>
      </c>
      <c r="K14" s="6" t="s">
        <v>212</v>
      </c>
      <c r="M14" s="131">
        <v>1</v>
      </c>
    </row>
    <row r="15" spans="1:17" ht="15.9" customHeight="1" x14ac:dyDescent="0.25">
      <c r="A15" s="131">
        <v>7</v>
      </c>
      <c r="B15" s="132">
        <v>73</v>
      </c>
      <c r="C15" s="133" t="s">
        <v>213</v>
      </c>
      <c r="D15" s="134" t="s">
        <v>214</v>
      </c>
      <c r="E15" s="36" t="s">
        <v>215</v>
      </c>
      <c r="F15" s="6" t="s">
        <v>30</v>
      </c>
      <c r="G15" s="6" t="s">
        <v>211</v>
      </c>
      <c r="H15" s="6"/>
      <c r="I15" s="135">
        <v>1.0613425925925927E-3</v>
      </c>
      <c r="J15" s="7" t="str">
        <f t="shared" si="0"/>
        <v>II A</v>
      </c>
      <c r="K15" s="6" t="s">
        <v>212</v>
      </c>
      <c r="M15" s="131">
        <v>1</v>
      </c>
    </row>
    <row r="16" spans="1:17" ht="15.9" customHeight="1" x14ac:dyDescent="0.25">
      <c r="A16" s="131">
        <v>8</v>
      </c>
      <c r="B16" s="132">
        <v>87</v>
      </c>
      <c r="C16" s="133" t="s">
        <v>216</v>
      </c>
      <c r="D16" s="134" t="s">
        <v>217</v>
      </c>
      <c r="E16" s="36" t="s">
        <v>218</v>
      </c>
      <c r="F16" s="6" t="s">
        <v>219</v>
      </c>
      <c r="G16" s="6" t="s">
        <v>220</v>
      </c>
      <c r="H16" s="6"/>
      <c r="I16" s="135">
        <v>1.0626157407407407E-3</v>
      </c>
      <c r="J16" s="7" t="str">
        <f t="shared" si="0"/>
        <v>II A</v>
      </c>
      <c r="K16" s="6" t="s">
        <v>221</v>
      </c>
      <c r="M16" s="131">
        <v>1</v>
      </c>
    </row>
    <row r="17" spans="1:13" ht="15.9" customHeight="1" x14ac:dyDescent="0.25">
      <c r="A17" s="131">
        <v>9</v>
      </c>
      <c r="B17" s="132">
        <v>65</v>
      </c>
      <c r="C17" s="133" t="s">
        <v>232</v>
      </c>
      <c r="D17" s="134" t="s">
        <v>233</v>
      </c>
      <c r="E17" s="36" t="s">
        <v>218</v>
      </c>
      <c r="F17" s="6" t="s">
        <v>198</v>
      </c>
      <c r="G17" s="6"/>
      <c r="H17" s="6"/>
      <c r="I17" s="135">
        <v>1.0636574074074075E-3</v>
      </c>
      <c r="J17" s="7" t="str">
        <f t="shared" si="0"/>
        <v>II A</v>
      </c>
      <c r="K17" s="6" t="s">
        <v>234</v>
      </c>
      <c r="M17" s="131">
        <v>2</v>
      </c>
    </row>
    <row r="18" spans="1:13" ht="15.9" customHeight="1" x14ac:dyDescent="0.25">
      <c r="A18" s="131">
        <v>10</v>
      </c>
      <c r="B18" s="132">
        <v>71</v>
      </c>
      <c r="C18" s="133" t="s">
        <v>222</v>
      </c>
      <c r="D18" s="134" t="s">
        <v>223</v>
      </c>
      <c r="E18" s="36" t="s">
        <v>224</v>
      </c>
      <c r="F18" s="6" t="s">
        <v>30</v>
      </c>
      <c r="G18" s="6" t="s">
        <v>225</v>
      </c>
      <c r="H18" s="6"/>
      <c r="I18" s="135">
        <v>1.0738425925925926E-3</v>
      </c>
      <c r="J18" s="7" t="str">
        <f t="shared" si="0"/>
        <v>II A</v>
      </c>
      <c r="K18" s="6" t="s">
        <v>226</v>
      </c>
      <c r="M18" s="131"/>
    </row>
    <row r="19" spans="1:13" ht="15.9" customHeight="1" x14ac:dyDescent="0.25">
      <c r="A19" s="131">
        <v>11</v>
      </c>
      <c r="B19" s="132">
        <v>62</v>
      </c>
      <c r="C19" s="133" t="s">
        <v>235</v>
      </c>
      <c r="D19" s="134" t="s">
        <v>236</v>
      </c>
      <c r="E19" s="36" t="s">
        <v>237</v>
      </c>
      <c r="F19" s="6" t="s">
        <v>0</v>
      </c>
      <c r="G19" s="6" t="s">
        <v>238</v>
      </c>
      <c r="H19" s="6" t="s">
        <v>239</v>
      </c>
      <c r="I19" s="135">
        <v>1.084837962962963E-3</v>
      </c>
      <c r="J19" s="7" t="str">
        <f t="shared" si="0"/>
        <v>III A</v>
      </c>
      <c r="K19" s="6" t="s">
        <v>240</v>
      </c>
      <c r="M19" s="131">
        <v>2</v>
      </c>
    </row>
    <row r="20" spans="1:13" ht="15.9" customHeight="1" x14ac:dyDescent="0.25">
      <c r="A20" s="131">
        <v>12</v>
      </c>
      <c r="B20" s="132">
        <v>69</v>
      </c>
      <c r="C20" s="133" t="s">
        <v>241</v>
      </c>
      <c r="D20" s="134" t="s">
        <v>242</v>
      </c>
      <c r="E20" s="36" t="s">
        <v>243</v>
      </c>
      <c r="F20" s="6" t="s">
        <v>244</v>
      </c>
      <c r="G20" s="6" t="s">
        <v>245</v>
      </c>
      <c r="H20" s="6" t="s">
        <v>246</v>
      </c>
      <c r="I20" s="135">
        <v>1.0866898148148149E-3</v>
      </c>
      <c r="J20" s="7" t="str">
        <f t="shared" si="0"/>
        <v>III A</v>
      </c>
      <c r="K20" s="6" t="s">
        <v>247</v>
      </c>
      <c r="M20" s="131">
        <v>2</v>
      </c>
    </row>
    <row r="21" spans="1:13" ht="15.9" customHeight="1" x14ac:dyDescent="0.25">
      <c r="A21" s="131">
        <v>13</v>
      </c>
      <c r="B21" s="132">
        <v>261</v>
      </c>
      <c r="C21" s="133" t="s">
        <v>277</v>
      </c>
      <c r="D21" s="134" t="s">
        <v>278</v>
      </c>
      <c r="E21" s="36" t="s">
        <v>279</v>
      </c>
      <c r="F21" s="6" t="s">
        <v>0</v>
      </c>
      <c r="G21" s="6"/>
      <c r="H21" s="6"/>
      <c r="I21" s="135">
        <v>1.1018518518518519E-3</v>
      </c>
      <c r="J21" s="7" t="str">
        <f t="shared" si="0"/>
        <v>III A</v>
      </c>
      <c r="K21" s="6" t="s">
        <v>165</v>
      </c>
      <c r="M21" s="131">
        <v>3</v>
      </c>
    </row>
    <row r="22" spans="1:13" ht="15.9" customHeight="1" x14ac:dyDescent="0.25">
      <c r="A22" s="131">
        <v>14</v>
      </c>
      <c r="B22" s="132">
        <v>68</v>
      </c>
      <c r="C22" s="133" t="s">
        <v>248</v>
      </c>
      <c r="D22" s="134" t="s">
        <v>249</v>
      </c>
      <c r="E22" s="36" t="s">
        <v>250</v>
      </c>
      <c r="F22" s="6" t="s">
        <v>251</v>
      </c>
      <c r="G22" s="6" t="s">
        <v>252</v>
      </c>
      <c r="H22" s="6" t="s">
        <v>253</v>
      </c>
      <c r="I22" s="135">
        <v>1.1353009259259259E-3</v>
      </c>
      <c r="J22" s="7" t="str">
        <f t="shared" si="0"/>
        <v>III A</v>
      </c>
      <c r="K22" s="6" t="s">
        <v>254</v>
      </c>
      <c r="M22" s="131">
        <v>2</v>
      </c>
    </row>
    <row r="23" spans="1:13" ht="15.9" customHeight="1" x14ac:dyDescent="0.25">
      <c r="A23" s="131">
        <v>15</v>
      </c>
      <c r="B23" s="132">
        <v>57</v>
      </c>
      <c r="C23" s="133" t="s">
        <v>255</v>
      </c>
      <c r="D23" s="134" t="s">
        <v>217</v>
      </c>
      <c r="E23" s="36" t="s">
        <v>256</v>
      </c>
      <c r="F23" s="6" t="s">
        <v>229</v>
      </c>
      <c r="G23" s="6" t="s">
        <v>140</v>
      </c>
      <c r="H23" s="6" t="s">
        <v>257</v>
      </c>
      <c r="I23" s="135">
        <v>1.2326388888888888E-3</v>
      </c>
      <c r="J23" s="7" t="str">
        <f t="shared" si="0"/>
        <v/>
      </c>
      <c r="K23" s="6" t="s">
        <v>231</v>
      </c>
      <c r="M23" s="131">
        <v>2</v>
      </c>
    </row>
    <row r="24" spans="1:13" ht="15.9" customHeight="1" x14ac:dyDescent="0.25">
      <c r="A24" s="131">
        <v>16</v>
      </c>
      <c r="B24" s="132">
        <v>58</v>
      </c>
      <c r="C24" s="133" t="s">
        <v>227</v>
      </c>
      <c r="D24" s="134" t="s">
        <v>228</v>
      </c>
      <c r="E24" s="36" t="s">
        <v>162</v>
      </c>
      <c r="F24" s="6" t="s">
        <v>229</v>
      </c>
      <c r="G24" s="6" t="s">
        <v>140</v>
      </c>
      <c r="H24" s="6" t="s">
        <v>230</v>
      </c>
      <c r="I24" s="135">
        <v>1.2993055555555555E-3</v>
      </c>
      <c r="J24" s="7" t="str">
        <f t="shared" si="0"/>
        <v/>
      </c>
      <c r="K24" s="6" t="s">
        <v>231</v>
      </c>
      <c r="M24" s="131">
        <v>1</v>
      </c>
    </row>
    <row r="25" spans="1:13" ht="15.9" customHeight="1" x14ac:dyDescent="0.25">
      <c r="A25" s="131">
        <v>17</v>
      </c>
      <c r="B25" s="132">
        <v>59</v>
      </c>
      <c r="C25" s="133" t="s">
        <v>258</v>
      </c>
      <c r="D25" s="134" t="s">
        <v>259</v>
      </c>
      <c r="E25" s="36" t="s">
        <v>260</v>
      </c>
      <c r="F25" s="6" t="s">
        <v>229</v>
      </c>
      <c r="G25" s="6" t="s">
        <v>140</v>
      </c>
      <c r="H25" s="6" t="s">
        <v>257</v>
      </c>
      <c r="I25" s="135">
        <v>1.3314814814814814E-3</v>
      </c>
      <c r="J25" s="7" t="str">
        <f t="shared" si="0"/>
        <v/>
      </c>
      <c r="K25" s="6" t="s">
        <v>231</v>
      </c>
      <c r="M25" s="131">
        <v>2</v>
      </c>
    </row>
    <row r="26" spans="1:13" ht="15.9" customHeight="1" x14ac:dyDescent="0.25">
      <c r="A26" s="131"/>
      <c r="B26" s="132">
        <v>60</v>
      </c>
      <c r="C26" s="133" t="s">
        <v>261</v>
      </c>
      <c r="D26" s="134" t="s">
        <v>259</v>
      </c>
      <c r="E26" s="36" t="s">
        <v>262</v>
      </c>
      <c r="F26" s="6" t="s">
        <v>229</v>
      </c>
      <c r="G26" s="6" t="s">
        <v>140</v>
      </c>
      <c r="H26" s="6" t="s">
        <v>257</v>
      </c>
      <c r="I26" s="135" t="s">
        <v>43</v>
      </c>
      <c r="J26" s="7" t="str">
        <f t="shared" si="0"/>
        <v/>
      </c>
      <c r="K26" s="6" t="s">
        <v>231</v>
      </c>
      <c r="M26" s="131">
        <v>2</v>
      </c>
    </row>
    <row r="27" spans="1:13" ht="15.9" customHeight="1" x14ac:dyDescent="0.25">
      <c r="A27" s="131"/>
      <c r="B27" s="132">
        <v>72</v>
      </c>
      <c r="C27" s="133" t="s">
        <v>280</v>
      </c>
      <c r="D27" s="134" t="s">
        <v>281</v>
      </c>
      <c r="E27" s="36" t="s">
        <v>282</v>
      </c>
      <c r="F27" s="6" t="s">
        <v>30</v>
      </c>
      <c r="G27" s="6" t="s">
        <v>211</v>
      </c>
      <c r="H27" s="6"/>
      <c r="I27" s="135" t="s">
        <v>43</v>
      </c>
      <c r="J27" s="7" t="str">
        <f t="shared" si="0"/>
        <v/>
      </c>
      <c r="K27" s="6" t="s">
        <v>212</v>
      </c>
      <c r="M27" s="131">
        <v>3</v>
      </c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zoomScaleNormal="100" workbookViewId="0">
      <selection activeCell="A3" sqref="A3"/>
    </sheetView>
  </sheetViews>
  <sheetFormatPr defaultColWidth="9.109375" defaultRowHeight="13.2" x14ac:dyDescent="0.25"/>
  <cols>
    <col min="1" max="1" width="4.5546875" style="78" customWidth="1"/>
    <col min="2" max="2" width="4" style="1" customWidth="1"/>
    <col min="3" max="3" width="12.109375" style="1" customWidth="1"/>
    <col min="4" max="4" width="14.88671875" style="1" customWidth="1"/>
    <col min="5" max="5" width="8.88671875" style="5" customWidth="1"/>
    <col min="6" max="6" width="15.33203125" style="5" customWidth="1"/>
    <col min="7" max="8" width="12.33203125" style="5" customWidth="1"/>
    <col min="9" max="9" width="9.33203125" style="4" customWidth="1"/>
    <col min="10" max="10" width="5" style="2" bestFit="1" customWidth="1"/>
    <col min="11" max="11" width="22.6640625" style="1" customWidth="1"/>
    <col min="12" max="12" width="3" style="78" hidden="1" customWidth="1"/>
    <col min="13" max="13" width="5.6640625" style="78" hidden="1" customWidth="1"/>
    <col min="14" max="14" width="9.109375" style="1" customWidth="1"/>
    <col min="15" max="16384" width="9.109375" style="1"/>
  </cols>
  <sheetData>
    <row r="1" spans="1:22" s="23" customFormat="1" ht="13.8" x14ac:dyDescent="0.25">
      <c r="A1" s="27" t="s">
        <v>12</v>
      </c>
      <c r="B1" s="27"/>
      <c r="C1" s="33"/>
      <c r="D1" s="33"/>
      <c r="E1" s="32"/>
      <c r="F1" s="32"/>
      <c r="G1" s="32"/>
      <c r="H1" s="32"/>
      <c r="I1" s="34"/>
      <c r="J1" s="30"/>
      <c r="K1" s="35" t="s">
        <v>13</v>
      </c>
      <c r="L1" s="33"/>
      <c r="M1" s="33"/>
      <c r="N1" s="33"/>
      <c r="O1" s="33"/>
      <c r="P1" s="33"/>
      <c r="Q1" s="33"/>
      <c r="R1" s="27"/>
    </row>
    <row r="2" spans="1:22" s="14" customFormat="1" ht="15.75" customHeight="1" x14ac:dyDescent="0.25">
      <c r="A2" s="27" t="s">
        <v>11</v>
      </c>
      <c r="B2" s="27"/>
      <c r="C2" s="28"/>
      <c r="D2" s="33"/>
      <c r="E2" s="32"/>
      <c r="F2" s="32"/>
      <c r="G2" s="32"/>
      <c r="H2" s="32"/>
      <c r="I2" s="31"/>
      <c r="J2" s="30"/>
      <c r="K2" s="29" t="s">
        <v>0</v>
      </c>
      <c r="L2" s="28"/>
      <c r="M2" s="28"/>
      <c r="N2" s="28"/>
      <c r="O2" s="28"/>
      <c r="P2" s="28"/>
      <c r="Q2" s="28"/>
      <c r="R2" s="27"/>
    </row>
    <row r="3" spans="1:22" ht="10.5" customHeight="1" x14ac:dyDescent="0.3">
      <c r="C3" s="26"/>
      <c r="K3" s="29"/>
    </row>
    <row r="4" spans="1:22" ht="15.6" x14ac:dyDescent="0.3">
      <c r="C4" s="25" t="s">
        <v>363</v>
      </c>
      <c r="D4" s="23"/>
      <c r="F4" s="24"/>
      <c r="G4" s="24"/>
      <c r="H4" s="24"/>
    </row>
    <row r="5" spans="1:22" ht="9" customHeight="1" x14ac:dyDescent="0.25">
      <c r="D5" s="23"/>
    </row>
    <row r="6" spans="1:22" x14ac:dyDescent="0.25">
      <c r="A6" s="1"/>
      <c r="B6" s="33">
        <v>1</v>
      </c>
      <c r="C6" s="32" t="s">
        <v>364</v>
      </c>
      <c r="D6" s="129"/>
      <c r="F6" s="24"/>
      <c r="G6" s="24"/>
      <c r="H6" s="24"/>
      <c r="J6" s="4"/>
      <c r="K6" s="3"/>
      <c r="N6" s="78"/>
      <c r="O6" s="78"/>
      <c r="P6" s="78"/>
      <c r="Q6" s="78"/>
      <c r="R6" s="78"/>
      <c r="T6" s="78"/>
      <c r="U6" s="78"/>
      <c r="V6" s="78"/>
    </row>
    <row r="7" spans="1:22" ht="9" customHeight="1" thickBot="1" x14ac:dyDescent="0.3">
      <c r="A7" s="1"/>
      <c r="D7" s="23"/>
      <c r="J7" s="4"/>
      <c r="K7" s="3"/>
      <c r="N7" s="78"/>
      <c r="O7" s="78"/>
      <c r="P7" s="78"/>
      <c r="Q7" s="78"/>
      <c r="R7" s="78"/>
      <c r="T7" s="78"/>
      <c r="U7" s="78"/>
      <c r="V7" s="78"/>
    </row>
    <row r="8" spans="1:22" s="14" customFormat="1" ht="10.8" thickBot="1" x14ac:dyDescent="0.25">
      <c r="A8" s="145" t="s">
        <v>42</v>
      </c>
      <c r="B8" s="21" t="s">
        <v>9</v>
      </c>
      <c r="C8" s="20" t="s">
        <v>8</v>
      </c>
      <c r="D8" s="19" t="s">
        <v>7</v>
      </c>
      <c r="E8" s="18" t="s">
        <v>6</v>
      </c>
      <c r="F8" s="18" t="s">
        <v>5</v>
      </c>
      <c r="G8" s="18" t="s">
        <v>14</v>
      </c>
      <c r="H8" s="18" t="s">
        <v>15</v>
      </c>
      <c r="I8" s="17" t="s">
        <v>149</v>
      </c>
      <c r="J8" s="16" t="s">
        <v>2</v>
      </c>
      <c r="K8" s="15" t="s">
        <v>1</v>
      </c>
      <c r="L8" s="28"/>
      <c r="M8" s="130" t="s">
        <v>194</v>
      </c>
    </row>
    <row r="9" spans="1:22" ht="15.9" customHeight="1" x14ac:dyDescent="0.25">
      <c r="A9" s="131">
        <v>1</v>
      </c>
      <c r="B9" s="12">
        <v>42</v>
      </c>
      <c r="C9" s="11" t="s">
        <v>365</v>
      </c>
      <c r="D9" s="10" t="s">
        <v>366</v>
      </c>
      <c r="E9" s="36" t="s">
        <v>367</v>
      </c>
      <c r="F9" s="6" t="s">
        <v>251</v>
      </c>
      <c r="G9" s="6" t="s">
        <v>252</v>
      </c>
      <c r="H9" s="6" t="s">
        <v>253</v>
      </c>
      <c r="I9" s="135">
        <v>2.2137731481481483E-3</v>
      </c>
      <c r="J9" s="148" t="str">
        <f t="shared" ref="J9:J17" si="0">IF(ISBLANK(I9),"",IF(I9&gt;0.00256944444444444,"",IF(I9&lt;=0.0018287037037037,"TSM",IF(I9&lt;=0.0019212962962963,"SM",IF(I9&lt;=0.00202546296296296,"KSM",IF(I9&lt;=0.00216435185185185,"I A",IF(I9&lt;=0.00233796296296296,"II A",IF(I9&lt;=0.00256944444444444,"III A"))))))))</f>
        <v>II A</v>
      </c>
      <c r="K9" s="6" t="s">
        <v>368</v>
      </c>
      <c r="M9" s="131">
        <v>1</v>
      </c>
    </row>
    <row r="10" spans="1:22" ht="15.9" customHeight="1" x14ac:dyDescent="0.25">
      <c r="A10" s="131">
        <v>2</v>
      </c>
      <c r="B10" s="12">
        <v>41</v>
      </c>
      <c r="C10" s="11" t="s">
        <v>369</v>
      </c>
      <c r="D10" s="10" t="s">
        <v>370</v>
      </c>
      <c r="E10" s="36" t="s">
        <v>371</v>
      </c>
      <c r="F10" s="6" t="s">
        <v>372</v>
      </c>
      <c r="G10" s="6" t="s">
        <v>252</v>
      </c>
      <c r="H10" s="6" t="s">
        <v>253</v>
      </c>
      <c r="I10" s="135">
        <v>2.2665509259259258E-3</v>
      </c>
      <c r="J10" s="148" t="str">
        <f t="shared" si="0"/>
        <v>II A</v>
      </c>
      <c r="K10" s="6" t="s">
        <v>368</v>
      </c>
      <c r="M10" s="131">
        <v>1</v>
      </c>
    </row>
    <row r="11" spans="1:22" ht="15.9" customHeight="1" x14ac:dyDescent="0.25">
      <c r="A11" s="131">
        <v>3</v>
      </c>
      <c r="B11" s="12">
        <v>28</v>
      </c>
      <c r="C11" s="11" t="s">
        <v>373</v>
      </c>
      <c r="D11" s="10" t="s">
        <v>374</v>
      </c>
      <c r="E11" s="36" t="s">
        <v>375</v>
      </c>
      <c r="F11" s="6" t="s">
        <v>0</v>
      </c>
      <c r="G11" s="6" t="s">
        <v>161</v>
      </c>
      <c r="H11" s="6"/>
      <c r="I11" s="135">
        <v>2.4144675925925926E-3</v>
      </c>
      <c r="J11" s="148" t="str">
        <f t="shared" si="0"/>
        <v>III A</v>
      </c>
      <c r="K11" s="6" t="s">
        <v>376</v>
      </c>
      <c r="M11" s="131">
        <v>1</v>
      </c>
    </row>
    <row r="12" spans="1:22" ht="15.9" customHeight="1" x14ac:dyDescent="0.25">
      <c r="A12" s="131">
        <v>4</v>
      </c>
      <c r="B12" s="12">
        <v>30</v>
      </c>
      <c r="C12" s="11" t="s">
        <v>377</v>
      </c>
      <c r="D12" s="10" t="s">
        <v>378</v>
      </c>
      <c r="E12" s="36" t="s">
        <v>379</v>
      </c>
      <c r="F12" s="6" t="s">
        <v>0</v>
      </c>
      <c r="G12" s="6" t="s">
        <v>85</v>
      </c>
      <c r="H12" s="6" t="s">
        <v>335</v>
      </c>
      <c r="I12" s="135">
        <v>2.4981481481481482E-3</v>
      </c>
      <c r="J12" s="148" t="str">
        <f t="shared" si="0"/>
        <v>III A</v>
      </c>
      <c r="K12" s="6" t="s">
        <v>336</v>
      </c>
      <c r="M12" s="131">
        <v>1</v>
      </c>
    </row>
    <row r="13" spans="1:22" ht="15.9" customHeight="1" x14ac:dyDescent="0.25">
      <c r="A13" s="131">
        <v>5</v>
      </c>
      <c r="B13" s="12">
        <v>27</v>
      </c>
      <c r="C13" s="11" t="s">
        <v>380</v>
      </c>
      <c r="D13" s="10" t="s">
        <v>381</v>
      </c>
      <c r="E13" s="36" t="s">
        <v>382</v>
      </c>
      <c r="F13" s="6" t="s">
        <v>0</v>
      </c>
      <c r="G13" s="6" t="s">
        <v>161</v>
      </c>
      <c r="H13" s="6"/>
      <c r="I13" s="135">
        <v>2.5422453703703705E-3</v>
      </c>
      <c r="J13" s="148" t="str">
        <f t="shared" si="0"/>
        <v>III A</v>
      </c>
      <c r="K13" s="6" t="s">
        <v>376</v>
      </c>
      <c r="M13" s="131">
        <v>1</v>
      </c>
    </row>
    <row r="14" spans="1:22" ht="15.9" customHeight="1" x14ac:dyDescent="0.25">
      <c r="A14" s="131">
        <v>6</v>
      </c>
      <c r="B14" s="12">
        <v>34</v>
      </c>
      <c r="C14" s="11" t="s">
        <v>383</v>
      </c>
      <c r="D14" s="10" t="s">
        <v>384</v>
      </c>
      <c r="E14" s="36" t="s">
        <v>385</v>
      </c>
      <c r="F14" s="6" t="s">
        <v>244</v>
      </c>
      <c r="G14" s="6" t="s">
        <v>245</v>
      </c>
      <c r="H14" s="6" t="s">
        <v>246</v>
      </c>
      <c r="I14" s="135">
        <v>2.618287037037037E-3</v>
      </c>
      <c r="J14" s="148" t="str">
        <f t="shared" si="0"/>
        <v/>
      </c>
      <c r="K14" s="6" t="s">
        <v>344</v>
      </c>
      <c r="M14" s="131">
        <v>1</v>
      </c>
    </row>
    <row r="15" spans="1:22" ht="15.9" customHeight="1" x14ac:dyDescent="0.25">
      <c r="A15" s="131">
        <v>7</v>
      </c>
      <c r="B15" s="12">
        <v>35</v>
      </c>
      <c r="C15" s="11" t="s">
        <v>386</v>
      </c>
      <c r="D15" s="10" t="s">
        <v>387</v>
      </c>
      <c r="E15" s="36" t="s">
        <v>388</v>
      </c>
      <c r="F15" s="6" t="s">
        <v>30</v>
      </c>
      <c r="G15" s="6" t="s">
        <v>389</v>
      </c>
      <c r="H15" s="6"/>
      <c r="I15" s="135">
        <v>2.6644675925925928E-3</v>
      </c>
      <c r="J15" s="148" t="str">
        <f t="shared" si="0"/>
        <v/>
      </c>
      <c r="K15" s="6" t="s">
        <v>390</v>
      </c>
      <c r="M15" s="131">
        <v>1</v>
      </c>
    </row>
    <row r="16" spans="1:22" ht="15.9" customHeight="1" x14ac:dyDescent="0.25">
      <c r="A16" s="131">
        <v>8</v>
      </c>
      <c r="B16" s="12">
        <v>26</v>
      </c>
      <c r="C16" s="11" t="s">
        <v>391</v>
      </c>
      <c r="D16" s="10" t="s">
        <v>392</v>
      </c>
      <c r="E16" s="36" t="s">
        <v>393</v>
      </c>
      <c r="F16" s="6" t="s">
        <v>0</v>
      </c>
      <c r="G16" s="6"/>
      <c r="H16" s="6"/>
      <c r="I16" s="135">
        <v>2.6765046296296294E-3</v>
      </c>
      <c r="J16" s="148" t="str">
        <f t="shared" si="0"/>
        <v/>
      </c>
      <c r="K16" s="6" t="s">
        <v>394</v>
      </c>
      <c r="M16" s="131">
        <v>1</v>
      </c>
    </row>
    <row r="17" spans="1:22" ht="15.9" customHeight="1" x14ac:dyDescent="0.25">
      <c r="A17" s="131"/>
      <c r="B17" s="12">
        <v>36</v>
      </c>
      <c r="C17" s="11" t="s">
        <v>395</v>
      </c>
      <c r="D17" s="10" t="s">
        <v>396</v>
      </c>
      <c r="E17" s="36" t="s">
        <v>397</v>
      </c>
      <c r="F17" s="6" t="s">
        <v>30</v>
      </c>
      <c r="G17" s="6" t="s">
        <v>389</v>
      </c>
      <c r="H17" s="6"/>
      <c r="I17" s="135" t="s">
        <v>343</v>
      </c>
      <c r="J17" s="148" t="str">
        <f t="shared" si="0"/>
        <v/>
      </c>
      <c r="K17" s="6" t="s">
        <v>390</v>
      </c>
      <c r="M17" s="131">
        <v>1</v>
      </c>
    </row>
    <row r="18" spans="1:22" ht="9" customHeight="1" x14ac:dyDescent="0.25">
      <c r="D18" s="23"/>
    </row>
    <row r="19" spans="1:22" x14ac:dyDescent="0.25">
      <c r="A19" s="1"/>
      <c r="B19" s="33">
        <v>2</v>
      </c>
      <c r="C19" s="32" t="s">
        <v>364</v>
      </c>
      <c r="D19" s="129"/>
      <c r="F19" s="24"/>
      <c r="G19" s="24"/>
      <c r="H19" s="24"/>
      <c r="J19" s="4"/>
      <c r="K19" s="3"/>
      <c r="N19" s="78"/>
      <c r="O19" s="78"/>
      <c r="P19" s="78"/>
      <c r="Q19" s="78"/>
      <c r="R19" s="78"/>
      <c r="T19" s="78"/>
      <c r="U19" s="78"/>
      <c r="V19" s="78"/>
    </row>
    <row r="20" spans="1:22" ht="9" customHeight="1" thickBot="1" x14ac:dyDescent="0.3">
      <c r="A20" s="1"/>
      <c r="D20" s="23"/>
      <c r="J20" s="4"/>
      <c r="K20" s="3"/>
      <c r="N20" s="78"/>
      <c r="O20" s="78"/>
      <c r="P20" s="78"/>
      <c r="Q20" s="78"/>
      <c r="R20" s="78"/>
      <c r="T20" s="78"/>
      <c r="U20" s="78"/>
      <c r="V20" s="78"/>
    </row>
    <row r="21" spans="1:22" s="14" customFormat="1" ht="10.8" thickBot="1" x14ac:dyDescent="0.25">
      <c r="A21" s="145" t="s">
        <v>42</v>
      </c>
      <c r="B21" s="21" t="s">
        <v>9</v>
      </c>
      <c r="C21" s="20" t="s">
        <v>8</v>
      </c>
      <c r="D21" s="19" t="s">
        <v>7</v>
      </c>
      <c r="E21" s="18" t="s">
        <v>6</v>
      </c>
      <c r="F21" s="18" t="s">
        <v>5</v>
      </c>
      <c r="G21" s="18" t="s">
        <v>14</v>
      </c>
      <c r="H21" s="18" t="s">
        <v>15</v>
      </c>
      <c r="I21" s="17" t="s">
        <v>149</v>
      </c>
      <c r="J21" s="16" t="s">
        <v>2</v>
      </c>
      <c r="K21" s="15" t="s">
        <v>1</v>
      </c>
      <c r="L21" s="28"/>
      <c r="M21" s="130" t="s">
        <v>194</v>
      </c>
    </row>
    <row r="22" spans="1:22" ht="15.9" customHeight="1" x14ac:dyDescent="0.25">
      <c r="A22" s="131">
        <v>1</v>
      </c>
      <c r="B22" s="12">
        <v>31</v>
      </c>
      <c r="C22" s="11" t="s">
        <v>398</v>
      </c>
      <c r="D22" s="10" t="s">
        <v>399</v>
      </c>
      <c r="E22" s="36" t="s">
        <v>400</v>
      </c>
      <c r="F22" s="6" t="s">
        <v>265</v>
      </c>
      <c r="G22" s="6" t="s">
        <v>401</v>
      </c>
      <c r="H22" s="6"/>
      <c r="I22" s="135">
        <v>2.0861111111111111E-3</v>
      </c>
      <c r="J22" s="148" t="str">
        <f>IF(ISBLANK(I22),"",IF(I22&gt;0.00256944444444444,"",IF(I22&lt;=0.0018287037037037,"TSM",IF(I22&lt;=0.0019212962962963,"SM",IF(I22&lt;=0.00202546296296296,"KSM",IF(I22&lt;=0.00216435185185185,"I A",IF(I22&lt;=0.00233796296296296,"II A",IF(I22&lt;=0.00256944444444444,"III A"))))))))</f>
        <v>I A</v>
      </c>
      <c r="K22" s="6" t="s">
        <v>267</v>
      </c>
      <c r="M22" s="131">
        <v>2</v>
      </c>
    </row>
    <row r="23" spans="1:22" ht="15.9" customHeight="1" x14ac:dyDescent="0.25">
      <c r="A23" s="131">
        <v>2</v>
      </c>
      <c r="B23" s="12">
        <v>33</v>
      </c>
      <c r="C23" s="11" t="s">
        <v>402</v>
      </c>
      <c r="D23" s="10" t="s">
        <v>403</v>
      </c>
      <c r="E23" s="36" t="s">
        <v>404</v>
      </c>
      <c r="F23" s="6" t="s">
        <v>198</v>
      </c>
      <c r="G23" s="6" t="s">
        <v>321</v>
      </c>
      <c r="H23" s="6"/>
      <c r="I23" s="135">
        <v>2.2466435185185185E-3</v>
      </c>
      <c r="J23" s="148" t="str">
        <f>IF(ISBLANK(I23),"",IF(I23&gt;0.00256944444444444,"",IF(I23&lt;=0.0018287037037037,"TSM",IF(I23&lt;=0.0019212962962963,"SM",IF(I23&lt;=0.00202546296296296,"KSM",IF(I23&lt;=0.00216435185185185,"I A",IF(I23&lt;=0.00233796296296296,"II A",IF(I23&lt;=0.00256944444444444,"III A"))))))))</f>
        <v>II A</v>
      </c>
      <c r="K23" s="149" t="s">
        <v>405</v>
      </c>
      <c r="M23" s="131">
        <v>2</v>
      </c>
    </row>
    <row r="24" spans="1:22" ht="15.9" customHeight="1" x14ac:dyDescent="0.25">
      <c r="A24" s="131">
        <v>3</v>
      </c>
      <c r="B24" s="12">
        <v>32</v>
      </c>
      <c r="C24" s="11" t="s">
        <v>406</v>
      </c>
      <c r="D24" s="10" t="s">
        <v>407</v>
      </c>
      <c r="E24" s="36" t="s">
        <v>408</v>
      </c>
      <c r="F24" s="6" t="s">
        <v>0</v>
      </c>
      <c r="G24" s="6" t="s">
        <v>409</v>
      </c>
      <c r="H24" s="6"/>
      <c r="I24" s="135">
        <v>2.2633101851851855E-3</v>
      </c>
      <c r="J24" s="148" t="str">
        <f>IF(ISBLANK(I24),"",IF(I24&gt;0.00256944444444444,"",IF(I24&lt;=0.0018287037037037,"TSM",IF(I24&lt;=0.0019212962962963,"SM",IF(I24&lt;=0.00202546296296296,"KSM",IF(I24&lt;=0.00216435185185185,"I A",IF(I24&lt;=0.00233796296296296,"II A",IF(I24&lt;=0.00256944444444444,"III A"))))))))</f>
        <v>II A</v>
      </c>
      <c r="K24" s="6" t="s">
        <v>410</v>
      </c>
      <c r="M24" s="131">
        <v>2</v>
      </c>
    </row>
    <row r="25" spans="1:22" ht="15.9" customHeight="1" x14ac:dyDescent="0.25">
      <c r="A25" s="131">
        <v>4</v>
      </c>
      <c r="B25" s="12">
        <v>22</v>
      </c>
      <c r="C25" s="11" t="s">
        <v>411</v>
      </c>
      <c r="D25" s="10" t="s">
        <v>412</v>
      </c>
      <c r="E25" s="36" t="s">
        <v>413</v>
      </c>
      <c r="F25" s="6" t="s">
        <v>91</v>
      </c>
      <c r="G25" s="6" t="s">
        <v>90</v>
      </c>
      <c r="H25" s="6"/>
      <c r="I25" s="135">
        <v>2.3811342592592595E-3</v>
      </c>
      <c r="J25" s="148" t="str">
        <f>IF(ISBLANK(I25),"",IF(I25&gt;0.00256944444444444,"",IF(I25&lt;=0.0018287037037037,"TSM",IF(I25&lt;=0.0019212962962963,"SM",IF(I25&lt;=0.00202546296296296,"KSM",IF(I25&lt;=0.00216435185185185,"I A",IF(I25&lt;=0.00233796296296296,"II A",IF(I25&lt;=0.00256944444444444,"III A"))))))))</f>
        <v>III A</v>
      </c>
      <c r="K25" s="6" t="s">
        <v>414</v>
      </c>
      <c r="M25" s="131">
        <v>2</v>
      </c>
    </row>
    <row r="26" spans="1:22" ht="15.9" customHeight="1" x14ac:dyDescent="0.25">
      <c r="A26" s="131"/>
      <c r="B26" s="12">
        <v>29</v>
      </c>
      <c r="C26" s="11" t="s">
        <v>415</v>
      </c>
      <c r="D26" s="10" t="s">
        <v>416</v>
      </c>
      <c r="E26" s="36" t="s">
        <v>417</v>
      </c>
      <c r="F26" s="6" t="s">
        <v>0</v>
      </c>
      <c r="G26" s="6"/>
      <c r="H26" s="6"/>
      <c r="I26" s="135" t="s">
        <v>43</v>
      </c>
      <c r="J26" s="148" t="str">
        <f>IF(ISBLANK(I26),"",IF(I26&gt;0.00256944444444444,"",IF(I26&lt;=0.0018287037037037,"TSM",IF(I26&lt;=0.0019212962962963,"SM",IF(I26&lt;=0.00202546296296296,"KSM",IF(I26&lt;=0.00216435185185185,"I A",IF(I26&lt;=0.00233796296296296,"II A",IF(I26&lt;=0.00256944444444444,"III A"))))))))</f>
        <v/>
      </c>
      <c r="K26" s="6" t="s">
        <v>418</v>
      </c>
      <c r="M26" s="131">
        <v>2</v>
      </c>
    </row>
    <row r="27" spans="1:22" ht="9" customHeight="1" x14ac:dyDescent="0.25">
      <c r="A27" s="1"/>
      <c r="D27" s="23"/>
      <c r="J27" s="4"/>
      <c r="K27" s="3"/>
      <c r="N27" s="78"/>
      <c r="O27" s="78"/>
      <c r="P27" s="78"/>
      <c r="Q27" s="78"/>
      <c r="R27" s="78"/>
      <c r="T27" s="78"/>
      <c r="U27" s="78"/>
      <c r="V27" s="78"/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3"/>
  <sheetViews>
    <sheetView zoomScaleNormal="100" workbookViewId="0">
      <selection activeCell="A3" sqref="A3"/>
    </sheetView>
  </sheetViews>
  <sheetFormatPr defaultColWidth="9.109375" defaultRowHeight="13.2" x14ac:dyDescent="0.25"/>
  <cols>
    <col min="1" max="1" width="4.5546875" style="78" customWidth="1"/>
    <col min="2" max="2" width="4" style="1" customWidth="1"/>
    <col min="3" max="3" width="12.109375" style="1" customWidth="1"/>
    <col min="4" max="4" width="14.88671875" style="1" customWidth="1"/>
    <col min="5" max="5" width="8.88671875" style="5" customWidth="1"/>
    <col min="6" max="6" width="15.33203125" style="5" customWidth="1"/>
    <col min="7" max="8" width="12.33203125" style="5" customWidth="1"/>
    <col min="9" max="9" width="9.33203125" style="4" customWidth="1"/>
    <col min="10" max="10" width="5" style="2" bestFit="1" customWidth="1"/>
    <col min="11" max="11" width="22.6640625" style="1" customWidth="1"/>
    <col min="12" max="12" width="3" style="78" hidden="1" customWidth="1"/>
    <col min="13" max="13" width="5.6640625" style="78" hidden="1" customWidth="1"/>
    <col min="14" max="14" width="9.109375" style="1" customWidth="1"/>
    <col min="15" max="16384" width="9.109375" style="1"/>
  </cols>
  <sheetData>
    <row r="1" spans="1:22" s="23" customFormat="1" ht="13.8" x14ac:dyDescent="0.25">
      <c r="A1" s="27" t="s">
        <v>12</v>
      </c>
      <c r="B1" s="27"/>
      <c r="C1" s="33"/>
      <c r="D1" s="33"/>
      <c r="E1" s="32"/>
      <c r="F1" s="32"/>
      <c r="G1" s="32"/>
      <c r="H1" s="32"/>
      <c r="I1" s="34"/>
      <c r="J1" s="30"/>
      <c r="K1" s="35" t="s">
        <v>13</v>
      </c>
      <c r="L1" s="33"/>
      <c r="M1" s="33"/>
      <c r="N1" s="33"/>
      <c r="O1" s="33"/>
      <c r="P1" s="33"/>
      <c r="Q1" s="33"/>
      <c r="R1" s="27"/>
    </row>
    <row r="2" spans="1:22" s="14" customFormat="1" ht="15.75" customHeight="1" x14ac:dyDescent="0.25">
      <c r="A2" s="27" t="s">
        <v>11</v>
      </c>
      <c r="B2" s="27"/>
      <c r="C2" s="28"/>
      <c r="D2" s="33"/>
      <c r="E2" s="32"/>
      <c r="F2" s="32"/>
      <c r="G2" s="32"/>
      <c r="H2" s="32"/>
      <c r="I2" s="31"/>
      <c r="J2" s="30"/>
      <c r="K2" s="29" t="s">
        <v>0</v>
      </c>
      <c r="L2" s="28"/>
      <c r="M2" s="28"/>
      <c r="N2" s="28"/>
      <c r="O2" s="28"/>
      <c r="P2" s="28"/>
      <c r="Q2" s="28"/>
      <c r="R2" s="27"/>
    </row>
    <row r="3" spans="1:22" ht="10.5" customHeight="1" x14ac:dyDescent="0.3">
      <c r="C3" s="26"/>
      <c r="K3" s="29"/>
    </row>
    <row r="4" spans="1:22" ht="15.6" x14ac:dyDescent="0.3">
      <c r="C4" s="25" t="s">
        <v>363</v>
      </c>
      <c r="D4" s="23"/>
      <c r="F4" s="24"/>
      <c r="G4" s="24"/>
      <c r="H4" s="24"/>
    </row>
    <row r="5" spans="1:22" ht="9" customHeight="1" x14ac:dyDescent="0.25">
      <c r="D5" s="23"/>
    </row>
    <row r="6" spans="1:22" x14ac:dyDescent="0.25">
      <c r="A6" s="1"/>
      <c r="B6" s="33"/>
      <c r="C6" s="32" t="s">
        <v>283</v>
      </c>
      <c r="D6" s="129"/>
      <c r="F6" s="24"/>
      <c r="G6" s="24"/>
      <c r="H6" s="24"/>
      <c r="J6" s="4"/>
      <c r="K6" s="3"/>
      <c r="N6" s="78"/>
      <c r="O6" s="78"/>
      <c r="P6" s="78"/>
      <c r="Q6" s="78"/>
      <c r="R6" s="78"/>
      <c r="T6" s="78"/>
      <c r="U6" s="78"/>
      <c r="V6" s="78"/>
    </row>
    <row r="7" spans="1:22" ht="9" customHeight="1" thickBot="1" x14ac:dyDescent="0.3">
      <c r="A7" s="1"/>
      <c r="D7" s="23"/>
      <c r="J7" s="4"/>
      <c r="K7" s="3"/>
      <c r="N7" s="78"/>
      <c r="O7" s="78"/>
      <c r="P7" s="78"/>
      <c r="Q7" s="78"/>
      <c r="R7" s="78"/>
      <c r="T7" s="78"/>
      <c r="U7" s="78"/>
      <c r="V7" s="78"/>
    </row>
    <row r="8" spans="1:22" s="14" customFormat="1" ht="10.8" thickBot="1" x14ac:dyDescent="0.25">
      <c r="A8" s="145" t="s">
        <v>42</v>
      </c>
      <c r="B8" s="21" t="s">
        <v>9</v>
      </c>
      <c r="C8" s="20" t="s">
        <v>8</v>
      </c>
      <c r="D8" s="19" t="s">
        <v>7</v>
      </c>
      <c r="E8" s="18" t="s">
        <v>6</v>
      </c>
      <c r="F8" s="18" t="s">
        <v>5</v>
      </c>
      <c r="G8" s="18" t="s">
        <v>14</v>
      </c>
      <c r="H8" s="18" t="s">
        <v>15</v>
      </c>
      <c r="I8" s="17" t="s">
        <v>149</v>
      </c>
      <c r="J8" s="16" t="s">
        <v>2</v>
      </c>
      <c r="K8" s="15" t="s">
        <v>1</v>
      </c>
      <c r="L8" s="28"/>
      <c r="M8" s="130" t="s">
        <v>194</v>
      </c>
    </row>
    <row r="9" spans="1:22" ht="15.9" customHeight="1" x14ac:dyDescent="0.25">
      <c r="A9" s="131">
        <v>1</v>
      </c>
      <c r="B9" s="12">
        <v>31</v>
      </c>
      <c r="C9" s="11" t="s">
        <v>398</v>
      </c>
      <c r="D9" s="10" t="s">
        <v>399</v>
      </c>
      <c r="E9" s="36" t="s">
        <v>400</v>
      </c>
      <c r="F9" s="6" t="s">
        <v>265</v>
      </c>
      <c r="G9" s="6" t="s">
        <v>401</v>
      </c>
      <c r="H9" s="6"/>
      <c r="I9" s="135">
        <v>2.0861111111111111E-3</v>
      </c>
      <c r="J9" s="148" t="str">
        <f t="shared" ref="J9:J22" si="0">IF(ISBLANK(I9),"",IF(I9&gt;0.00256944444444444,"",IF(I9&lt;=0.0018287037037037,"TSM",IF(I9&lt;=0.0019212962962963,"SM",IF(I9&lt;=0.00202546296296296,"KSM",IF(I9&lt;=0.00216435185185185,"I A",IF(I9&lt;=0.00233796296296296,"II A",IF(I9&lt;=0.00256944444444444,"III A"))))))))</f>
        <v>I A</v>
      </c>
      <c r="K9" s="6" t="s">
        <v>267</v>
      </c>
      <c r="M9" s="131">
        <v>2</v>
      </c>
    </row>
    <row r="10" spans="1:22" ht="15.9" customHeight="1" x14ac:dyDescent="0.25">
      <c r="A10" s="131">
        <v>2</v>
      </c>
      <c r="B10" s="12">
        <v>42</v>
      </c>
      <c r="C10" s="11" t="s">
        <v>365</v>
      </c>
      <c r="D10" s="10" t="s">
        <v>366</v>
      </c>
      <c r="E10" s="36" t="s">
        <v>367</v>
      </c>
      <c r="F10" s="6" t="s">
        <v>251</v>
      </c>
      <c r="G10" s="6" t="s">
        <v>252</v>
      </c>
      <c r="H10" s="6" t="s">
        <v>253</v>
      </c>
      <c r="I10" s="135">
        <v>2.2137731481481483E-3</v>
      </c>
      <c r="J10" s="148" t="str">
        <f t="shared" si="0"/>
        <v>II A</v>
      </c>
      <c r="K10" s="6" t="s">
        <v>368</v>
      </c>
      <c r="M10" s="131">
        <v>1</v>
      </c>
    </row>
    <row r="11" spans="1:22" ht="15.9" customHeight="1" x14ac:dyDescent="0.25">
      <c r="A11" s="131">
        <v>3</v>
      </c>
      <c r="B11" s="12">
        <v>33</v>
      </c>
      <c r="C11" s="11" t="s">
        <v>402</v>
      </c>
      <c r="D11" s="10" t="s">
        <v>403</v>
      </c>
      <c r="E11" s="36" t="s">
        <v>404</v>
      </c>
      <c r="F11" s="6" t="s">
        <v>198</v>
      </c>
      <c r="G11" s="6" t="s">
        <v>321</v>
      </c>
      <c r="H11" s="6"/>
      <c r="I11" s="135">
        <v>2.2466435185185185E-3</v>
      </c>
      <c r="J11" s="148" t="str">
        <f t="shared" si="0"/>
        <v>II A</v>
      </c>
      <c r="K11" s="149" t="s">
        <v>405</v>
      </c>
      <c r="M11" s="131">
        <v>2</v>
      </c>
    </row>
    <row r="12" spans="1:22" ht="15.9" customHeight="1" x14ac:dyDescent="0.25">
      <c r="A12" s="131">
        <v>4</v>
      </c>
      <c r="B12" s="12">
        <v>32</v>
      </c>
      <c r="C12" s="11" t="s">
        <v>406</v>
      </c>
      <c r="D12" s="10" t="s">
        <v>407</v>
      </c>
      <c r="E12" s="36" t="s">
        <v>408</v>
      </c>
      <c r="F12" s="6" t="s">
        <v>0</v>
      </c>
      <c r="G12" s="6" t="s">
        <v>409</v>
      </c>
      <c r="H12" s="6"/>
      <c r="I12" s="135">
        <v>2.2633101851851855E-3</v>
      </c>
      <c r="J12" s="148" t="str">
        <f t="shared" si="0"/>
        <v>II A</v>
      </c>
      <c r="K12" s="6" t="s">
        <v>410</v>
      </c>
      <c r="M12" s="131">
        <v>2</v>
      </c>
    </row>
    <row r="13" spans="1:22" ht="15.9" customHeight="1" x14ac:dyDescent="0.25">
      <c r="A13" s="131">
        <v>5</v>
      </c>
      <c r="B13" s="12">
        <v>41</v>
      </c>
      <c r="C13" s="11" t="s">
        <v>369</v>
      </c>
      <c r="D13" s="10" t="s">
        <v>370</v>
      </c>
      <c r="E13" s="36" t="s">
        <v>371</v>
      </c>
      <c r="F13" s="6" t="s">
        <v>372</v>
      </c>
      <c r="G13" s="6" t="s">
        <v>252</v>
      </c>
      <c r="H13" s="6" t="s">
        <v>253</v>
      </c>
      <c r="I13" s="135">
        <v>2.2665509259259258E-3</v>
      </c>
      <c r="J13" s="148" t="str">
        <f t="shared" si="0"/>
        <v>II A</v>
      </c>
      <c r="K13" s="6" t="s">
        <v>368</v>
      </c>
      <c r="M13" s="131">
        <v>1</v>
      </c>
    </row>
    <row r="14" spans="1:22" ht="15.9" customHeight="1" x14ac:dyDescent="0.25">
      <c r="A14" s="131">
        <v>6</v>
      </c>
      <c r="B14" s="12">
        <v>22</v>
      </c>
      <c r="C14" s="11" t="s">
        <v>411</v>
      </c>
      <c r="D14" s="10" t="s">
        <v>412</v>
      </c>
      <c r="E14" s="36" t="s">
        <v>413</v>
      </c>
      <c r="F14" s="6" t="s">
        <v>91</v>
      </c>
      <c r="G14" s="6" t="s">
        <v>90</v>
      </c>
      <c r="H14" s="6"/>
      <c r="I14" s="135">
        <v>2.3811342592592595E-3</v>
      </c>
      <c r="J14" s="148" t="str">
        <f t="shared" si="0"/>
        <v>III A</v>
      </c>
      <c r="K14" s="6" t="s">
        <v>414</v>
      </c>
      <c r="M14" s="131">
        <v>2</v>
      </c>
    </row>
    <row r="15" spans="1:22" ht="15.9" customHeight="1" x14ac:dyDescent="0.25">
      <c r="A15" s="131">
        <v>7</v>
      </c>
      <c r="B15" s="12">
        <v>28</v>
      </c>
      <c r="C15" s="11" t="s">
        <v>373</v>
      </c>
      <c r="D15" s="10" t="s">
        <v>374</v>
      </c>
      <c r="E15" s="36" t="s">
        <v>375</v>
      </c>
      <c r="F15" s="6" t="s">
        <v>0</v>
      </c>
      <c r="G15" s="6" t="s">
        <v>161</v>
      </c>
      <c r="H15" s="6"/>
      <c r="I15" s="135">
        <v>2.4144675925925926E-3</v>
      </c>
      <c r="J15" s="148" t="str">
        <f t="shared" si="0"/>
        <v>III A</v>
      </c>
      <c r="K15" s="6" t="s">
        <v>376</v>
      </c>
      <c r="M15" s="131">
        <v>1</v>
      </c>
    </row>
    <row r="16" spans="1:22" ht="15.9" customHeight="1" x14ac:dyDescent="0.25">
      <c r="A16" s="131">
        <v>8</v>
      </c>
      <c r="B16" s="12">
        <v>30</v>
      </c>
      <c r="C16" s="11" t="s">
        <v>377</v>
      </c>
      <c r="D16" s="10" t="s">
        <v>378</v>
      </c>
      <c r="E16" s="36" t="s">
        <v>379</v>
      </c>
      <c r="F16" s="6" t="s">
        <v>0</v>
      </c>
      <c r="G16" s="6" t="s">
        <v>85</v>
      </c>
      <c r="H16" s="6" t="s">
        <v>335</v>
      </c>
      <c r="I16" s="135">
        <v>2.4981481481481482E-3</v>
      </c>
      <c r="J16" s="148" t="str">
        <f t="shared" si="0"/>
        <v>III A</v>
      </c>
      <c r="K16" s="6" t="s">
        <v>336</v>
      </c>
      <c r="M16" s="131">
        <v>1</v>
      </c>
    </row>
    <row r="17" spans="1:22" ht="15.9" customHeight="1" x14ac:dyDescent="0.25">
      <c r="A17" s="131">
        <v>9</v>
      </c>
      <c r="B17" s="12">
        <v>27</v>
      </c>
      <c r="C17" s="11" t="s">
        <v>380</v>
      </c>
      <c r="D17" s="10" t="s">
        <v>381</v>
      </c>
      <c r="E17" s="36" t="s">
        <v>382</v>
      </c>
      <c r="F17" s="6" t="s">
        <v>0</v>
      </c>
      <c r="G17" s="6" t="s">
        <v>161</v>
      </c>
      <c r="H17" s="6"/>
      <c r="I17" s="135">
        <v>2.5422453703703705E-3</v>
      </c>
      <c r="J17" s="148" t="str">
        <f t="shared" si="0"/>
        <v>III A</v>
      </c>
      <c r="K17" s="6" t="s">
        <v>376</v>
      </c>
      <c r="M17" s="131">
        <v>1</v>
      </c>
    </row>
    <row r="18" spans="1:22" ht="15.9" customHeight="1" x14ac:dyDescent="0.25">
      <c r="A18" s="131">
        <v>10</v>
      </c>
      <c r="B18" s="12">
        <v>34</v>
      </c>
      <c r="C18" s="11" t="s">
        <v>383</v>
      </c>
      <c r="D18" s="10" t="s">
        <v>384</v>
      </c>
      <c r="E18" s="36" t="s">
        <v>385</v>
      </c>
      <c r="F18" s="6" t="s">
        <v>244</v>
      </c>
      <c r="G18" s="6" t="s">
        <v>245</v>
      </c>
      <c r="H18" s="6" t="s">
        <v>246</v>
      </c>
      <c r="I18" s="135">
        <v>2.618287037037037E-3</v>
      </c>
      <c r="J18" s="148" t="str">
        <f t="shared" si="0"/>
        <v/>
      </c>
      <c r="K18" s="6" t="s">
        <v>344</v>
      </c>
      <c r="M18" s="131">
        <v>1</v>
      </c>
    </row>
    <row r="19" spans="1:22" ht="15.9" customHeight="1" x14ac:dyDescent="0.25">
      <c r="A19" s="131">
        <v>11</v>
      </c>
      <c r="B19" s="12">
        <v>35</v>
      </c>
      <c r="C19" s="11" t="s">
        <v>386</v>
      </c>
      <c r="D19" s="10" t="s">
        <v>387</v>
      </c>
      <c r="E19" s="36" t="s">
        <v>388</v>
      </c>
      <c r="F19" s="6" t="s">
        <v>30</v>
      </c>
      <c r="G19" s="6" t="s">
        <v>389</v>
      </c>
      <c r="H19" s="6"/>
      <c r="I19" s="135">
        <v>2.6644675925925928E-3</v>
      </c>
      <c r="J19" s="148" t="str">
        <f t="shared" si="0"/>
        <v/>
      </c>
      <c r="K19" s="6" t="s">
        <v>390</v>
      </c>
      <c r="M19" s="131">
        <v>1</v>
      </c>
    </row>
    <row r="20" spans="1:22" ht="15.9" customHeight="1" x14ac:dyDescent="0.25">
      <c r="A20" s="131">
        <v>12</v>
      </c>
      <c r="B20" s="12">
        <v>26</v>
      </c>
      <c r="C20" s="11" t="s">
        <v>391</v>
      </c>
      <c r="D20" s="10" t="s">
        <v>392</v>
      </c>
      <c r="E20" s="36" t="s">
        <v>393</v>
      </c>
      <c r="F20" s="6" t="s">
        <v>0</v>
      </c>
      <c r="G20" s="6"/>
      <c r="H20" s="6"/>
      <c r="I20" s="135">
        <v>2.6765046296296294E-3</v>
      </c>
      <c r="J20" s="148" t="str">
        <f t="shared" si="0"/>
        <v/>
      </c>
      <c r="K20" s="6" t="s">
        <v>394</v>
      </c>
      <c r="M20" s="131">
        <v>1</v>
      </c>
    </row>
    <row r="21" spans="1:22" ht="15.9" customHeight="1" x14ac:dyDescent="0.25">
      <c r="A21" s="131"/>
      <c r="B21" s="12">
        <v>36</v>
      </c>
      <c r="C21" s="11" t="s">
        <v>395</v>
      </c>
      <c r="D21" s="10" t="s">
        <v>396</v>
      </c>
      <c r="E21" s="36" t="s">
        <v>397</v>
      </c>
      <c r="F21" s="6" t="s">
        <v>30</v>
      </c>
      <c r="G21" s="6" t="s">
        <v>389</v>
      </c>
      <c r="H21" s="6"/>
      <c r="I21" s="135" t="s">
        <v>343</v>
      </c>
      <c r="J21" s="148" t="str">
        <f t="shared" si="0"/>
        <v/>
      </c>
      <c r="K21" s="6" t="s">
        <v>390</v>
      </c>
      <c r="M21" s="131">
        <v>1</v>
      </c>
    </row>
    <row r="22" spans="1:22" ht="15.9" customHeight="1" x14ac:dyDescent="0.25">
      <c r="A22" s="131"/>
      <c r="B22" s="12">
        <v>29</v>
      </c>
      <c r="C22" s="11" t="s">
        <v>415</v>
      </c>
      <c r="D22" s="10" t="s">
        <v>416</v>
      </c>
      <c r="E22" s="36" t="s">
        <v>417</v>
      </c>
      <c r="F22" s="6" t="s">
        <v>0</v>
      </c>
      <c r="G22" s="6"/>
      <c r="H22" s="6"/>
      <c r="I22" s="135" t="s">
        <v>43</v>
      </c>
      <c r="J22" s="148" t="str">
        <f t="shared" si="0"/>
        <v/>
      </c>
      <c r="K22" s="6" t="s">
        <v>418</v>
      </c>
      <c r="M22" s="131">
        <v>2</v>
      </c>
    </row>
    <row r="23" spans="1:22" ht="9" customHeight="1" x14ac:dyDescent="0.25">
      <c r="A23" s="1"/>
      <c r="D23" s="23"/>
      <c r="J23" s="4"/>
      <c r="K23" s="3"/>
      <c r="N23" s="78"/>
      <c r="O23" s="78"/>
      <c r="P23" s="78"/>
      <c r="Q23" s="78"/>
      <c r="R23" s="78"/>
      <c r="T23" s="78"/>
      <c r="U23" s="78"/>
      <c r="V23" s="78"/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zoomScaleNormal="100" workbookViewId="0">
      <selection activeCell="A3" sqref="A3"/>
    </sheetView>
  </sheetViews>
  <sheetFormatPr defaultColWidth="9.109375" defaultRowHeight="13.2" x14ac:dyDescent="0.25"/>
  <cols>
    <col min="1" max="1" width="4.5546875" style="78" customWidth="1"/>
    <col min="2" max="2" width="4" style="1" customWidth="1"/>
    <col min="3" max="3" width="12.109375" style="1" customWidth="1"/>
    <col min="4" max="4" width="12.44140625" style="1" customWidth="1"/>
    <col min="5" max="5" width="8.88671875" style="5" customWidth="1"/>
    <col min="6" max="6" width="16.33203125" style="5" customWidth="1"/>
    <col min="7" max="8" width="13.88671875" style="5" customWidth="1"/>
    <col min="9" max="9" width="9.33203125" style="4" customWidth="1"/>
    <col min="10" max="10" width="6.6640625" style="3" customWidth="1"/>
    <col min="11" max="11" width="21.33203125" style="1" customWidth="1"/>
    <col min="12" max="12" width="4.6640625" style="78" hidden="1" customWidth="1"/>
    <col min="13" max="13" width="7.33203125" style="78" hidden="1" customWidth="1"/>
    <col min="14" max="14" width="9.109375" style="1" customWidth="1"/>
    <col min="15" max="16384" width="9.109375" style="1"/>
  </cols>
  <sheetData>
    <row r="1" spans="1:24" s="23" customFormat="1" ht="13.8" x14ac:dyDescent="0.25">
      <c r="A1" s="27" t="s">
        <v>12</v>
      </c>
      <c r="B1" s="27"/>
      <c r="C1" s="33"/>
      <c r="D1" s="33"/>
      <c r="E1" s="32"/>
      <c r="F1" s="32"/>
      <c r="G1" s="32"/>
      <c r="H1" s="32"/>
      <c r="I1" s="34"/>
      <c r="J1" s="30"/>
      <c r="K1" s="35" t="s">
        <v>13</v>
      </c>
      <c r="L1" s="33"/>
      <c r="M1" s="33"/>
      <c r="N1" s="33"/>
      <c r="O1" s="33"/>
      <c r="P1" s="33"/>
      <c r="Q1" s="33"/>
      <c r="R1" s="33"/>
      <c r="S1" s="33"/>
      <c r="T1" s="27"/>
    </row>
    <row r="2" spans="1:24" s="14" customFormat="1" ht="15.75" customHeight="1" x14ac:dyDescent="0.25">
      <c r="A2" s="27" t="s">
        <v>11</v>
      </c>
      <c r="B2" s="27"/>
      <c r="C2" s="28"/>
      <c r="D2" s="33"/>
      <c r="E2" s="32"/>
      <c r="F2" s="32"/>
      <c r="G2" s="32"/>
      <c r="H2" s="32"/>
      <c r="I2" s="31"/>
      <c r="J2" s="30"/>
      <c r="K2" s="29" t="s">
        <v>0</v>
      </c>
      <c r="L2" s="28"/>
      <c r="M2" s="28"/>
      <c r="N2" s="28"/>
      <c r="O2" s="28"/>
      <c r="P2" s="28"/>
      <c r="Q2" s="28"/>
      <c r="R2" s="28"/>
      <c r="S2" s="28"/>
      <c r="T2" s="27"/>
    </row>
    <row r="3" spans="1:24" ht="10.5" customHeight="1" x14ac:dyDescent="0.3">
      <c r="C3" s="26"/>
      <c r="K3" s="29"/>
    </row>
    <row r="4" spans="1:24" ht="15.6" x14ac:dyDescent="0.3">
      <c r="C4" s="25" t="s">
        <v>440</v>
      </c>
      <c r="D4" s="23"/>
      <c r="F4" s="24"/>
      <c r="G4" s="24"/>
      <c r="H4" s="24"/>
    </row>
    <row r="5" spans="1:24" ht="9" customHeight="1" x14ac:dyDescent="0.25">
      <c r="D5" s="23"/>
    </row>
    <row r="6" spans="1:24" x14ac:dyDescent="0.25">
      <c r="A6" s="1"/>
      <c r="B6" s="33">
        <v>1</v>
      </c>
      <c r="C6" s="32" t="s">
        <v>193</v>
      </c>
      <c r="D6" s="129"/>
      <c r="F6" s="24"/>
      <c r="G6" s="24"/>
      <c r="H6" s="24"/>
      <c r="J6" s="4"/>
      <c r="K6" s="3"/>
      <c r="N6" s="78"/>
      <c r="O6" s="78"/>
      <c r="P6" s="78"/>
      <c r="Q6" s="78"/>
      <c r="R6" s="78"/>
      <c r="S6" s="78"/>
      <c r="T6" s="78"/>
      <c r="V6" s="78"/>
      <c r="W6" s="78"/>
      <c r="X6" s="78"/>
    </row>
    <row r="7" spans="1:24" ht="9" customHeight="1" thickBot="1" x14ac:dyDescent="0.3">
      <c r="A7" s="1"/>
      <c r="D7" s="23"/>
      <c r="J7" s="4"/>
      <c r="K7" s="3"/>
      <c r="N7" s="78"/>
      <c r="O7" s="78"/>
      <c r="P7" s="78"/>
      <c r="Q7" s="78"/>
      <c r="R7" s="78"/>
      <c r="S7" s="78"/>
      <c r="T7" s="78"/>
      <c r="V7" s="78"/>
      <c r="W7" s="78"/>
      <c r="X7" s="78"/>
    </row>
    <row r="8" spans="1:24" s="14" customFormat="1" ht="10.8" thickBot="1" x14ac:dyDescent="0.25">
      <c r="A8" s="145" t="s">
        <v>42</v>
      </c>
      <c r="B8" s="21" t="s">
        <v>9</v>
      </c>
      <c r="C8" s="20" t="s">
        <v>8</v>
      </c>
      <c r="D8" s="19" t="s">
        <v>7</v>
      </c>
      <c r="E8" s="18" t="s">
        <v>6</v>
      </c>
      <c r="F8" s="18" t="s">
        <v>5</v>
      </c>
      <c r="G8" s="18" t="s">
        <v>14</v>
      </c>
      <c r="H8" s="18" t="s">
        <v>15</v>
      </c>
      <c r="I8" s="17" t="s">
        <v>149</v>
      </c>
      <c r="J8" s="37" t="s">
        <v>148</v>
      </c>
      <c r="K8" s="15" t="s">
        <v>1</v>
      </c>
      <c r="L8" s="28"/>
      <c r="M8" s="130" t="s">
        <v>194</v>
      </c>
    </row>
    <row r="9" spans="1:24" ht="16.95" customHeight="1" x14ac:dyDescent="0.25">
      <c r="A9" s="131">
        <v>1</v>
      </c>
      <c r="B9" s="12">
        <v>42</v>
      </c>
      <c r="C9" s="11" t="s">
        <v>441</v>
      </c>
      <c r="D9" s="10" t="s">
        <v>442</v>
      </c>
      <c r="E9" s="36" t="s">
        <v>443</v>
      </c>
      <c r="F9" s="6" t="s">
        <v>251</v>
      </c>
      <c r="G9" s="6" t="s">
        <v>252</v>
      </c>
      <c r="H9" s="6" t="s">
        <v>253</v>
      </c>
      <c r="I9" s="135">
        <v>1.8900462962962961E-3</v>
      </c>
      <c r="J9" s="7" t="str">
        <f t="shared" ref="J9:J20" si="0">IF(ISBLANK(I9),"",IF(I9&gt;0.00225115740740741,"",IF(I9&lt;=0.00162615740740741,"TSM",IF(I9&lt;=0.00166087962962963,"SM",IF(I9&lt;=0.00174189814814815,"KSM",IF(I9&lt;=0.00185763888888889,"I A",IF(I9&lt;=0.00203125,"II A",IF(I9&lt;=0.00225115740740741,"III A"))))))))</f>
        <v>II A</v>
      </c>
      <c r="K9" s="6" t="s">
        <v>444</v>
      </c>
      <c r="M9" s="131">
        <v>1</v>
      </c>
    </row>
    <row r="10" spans="1:24" ht="16.95" customHeight="1" x14ac:dyDescent="0.25">
      <c r="A10" s="131">
        <v>2</v>
      </c>
      <c r="B10" s="12">
        <v>52</v>
      </c>
      <c r="C10" s="11" t="s">
        <v>123</v>
      </c>
      <c r="D10" s="10" t="s">
        <v>445</v>
      </c>
      <c r="E10" s="36" t="s">
        <v>446</v>
      </c>
      <c r="F10" s="6" t="s">
        <v>30</v>
      </c>
      <c r="G10" s="6" t="s">
        <v>447</v>
      </c>
      <c r="H10" s="6"/>
      <c r="I10" s="135">
        <v>1.9363425925925926E-3</v>
      </c>
      <c r="J10" s="7" t="str">
        <f t="shared" si="0"/>
        <v>II A</v>
      </c>
      <c r="K10" s="6" t="s">
        <v>448</v>
      </c>
      <c r="M10" s="131">
        <v>1</v>
      </c>
    </row>
    <row r="11" spans="1:24" ht="16.95" customHeight="1" x14ac:dyDescent="0.25">
      <c r="A11" s="131">
        <v>3</v>
      </c>
      <c r="B11" s="12">
        <v>33</v>
      </c>
      <c r="C11" s="11" t="s">
        <v>222</v>
      </c>
      <c r="D11" s="10" t="s">
        <v>449</v>
      </c>
      <c r="E11" s="36" t="s">
        <v>450</v>
      </c>
      <c r="F11" s="6" t="s">
        <v>0</v>
      </c>
      <c r="G11" s="6" t="s">
        <v>238</v>
      </c>
      <c r="H11" s="6" t="s">
        <v>239</v>
      </c>
      <c r="I11" s="135">
        <v>1.9462962962962964E-3</v>
      </c>
      <c r="J11" s="7" t="str">
        <f t="shared" si="0"/>
        <v>II A</v>
      </c>
      <c r="K11" s="6" t="s">
        <v>240</v>
      </c>
      <c r="M11" s="131">
        <v>1</v>
      </c>
    </row>
    <row r="12" spans="1:24" ht="16.95" customHeight="1" x14ac:dyDescent="0.25">
      <c r="A12" s="131">
        <v>4</v>
      </c>
      <c r="B12" s="12">
        <v>31</v>
      </c>
      <c r="C12" s="11" t="s">
        <v>451</v>
      </c>
      <c r="D12" s="10" t="s">
        <v>452</v>
      </c>
      <c r="E12" s="36" t="s">
        <v>453</v>
      </c>
      <c r="F12" s="6" t="s">
        <v>0</v>
      </c>
      <c r="G12" s="6"/>
      <c r="H12" s="6"/>
      <c r="I12" s="135">
        <v>2.0092592592592597E-3</v>
      </c>
      <c r="J12" s="7" t="str">
        <f t="shared" si="0"/>
        <v>II A</v>
      </c>
      <c r="K12" s="6" t="s">
        <v>454</v>
      </c>
      <c r="M12" s="131">
        <v>1</v>
      </c>
    </row>
    <row r="13" spans="1:24" ht="16.95" customHeight="1" x14ac:dyDescent="0.25">
      <c r="A13" s="131">
        <v>5</v>
      </c>
      <c r="B13" s="12">
        <v>34</v>
      </c>
      <c r="C13" s="11" t="s">
        <v>455</v>
      </c>
      <c r="D13" s="10" t="s">
        <v>456</v>
      </c>
      <c r="E13" s="36" t="s">
        <v>457</v>
      </c>
      <c r="F13" s="6" t="s">
        <v>0</v>
      </c>
      <c r="G13" s="6"/>
      <c r="H13" s="6" t="s">
        <v>239</v>
      </c>
      <c r="I13" s="135">
        <v>2.0636574074074073E-3</v>
      </c>
      <c r="J13" s="7" t="str">
        <f t="shared" si="0"/>
        <v>III A</v>
      </c>
      <c r="K13" s="6" t="s">
        <v>240</v>
      </c>
      <c r="M13" s="131">
        <v>1</v>
      </c>
    </row>
    <row r="14" spans="1:24" ht="16.95" customHeight="1" x14ac:dyDescent="0.25">
      <c r="A14" s="131">
        <v>6</v>
      </c>
      <c r="B14" s="12">
        <v>30</v>
      </c>
      <c r="C14" s="11" t="s">
        <v>458</v>
      </c>
      <c r="D14" s="10" t="s">
        <v>459</v>
      </c>
      <c r="E14" s="36" t="s">
        <v>460</v>
      </c>
      <c r="F14" s="6" t="s">
        <v>0</v>
      </c>
      <c r="G14" s="6" t="s">
        <v>461</v>
      </c>
      <c r="H14" s="6"/>
      <c r="I14" s="135">
        <v>2.0752314814814813E-3</v>
      </c>
      <c r="J14" s="7" t="str">
        <f t="shared" si="0"/>
        <v>III A</v>
      </c>
      <c r="K14" s="6" t="s">
        <v>394</v>
      </c>
      <c r="M14" s="131">
        <v>1</v>
      </c>
    </row>
    <row r="15" spans="1:24" ht="16.95" customHeight="1" x14ac:dyDescent="0.25">
      <c r="A15" s="131">
        <v>7</v>
      </c>
      <c r="B15" s="12">
        <v>49</v>
      </c>
      <c r="C15" s="11" t="s">
        <v>462</v>
      </c>
      <c r="D15" s="10" t="s">
        <v>463</v>
      </c>
      <c r="E15" s="36" t="s">
        <v>464</v>
      </c>
      <c r="F15" s="6" t="s">
        <v>30</v>
      </c>
      <c r="G15" s="6" t="s">
        <v>225</v>
      </c>
      <c r="H15" s="6"/>
      <c r="I15" s="135">
        <v>2.1054398148148148E-3</v>
      </c>
      <c r="J15" s="7" t="str">
        <f t="shared" si="0"/>
        <v>III A</v>
      </c>
      <c r="K15" s="6" t="s">
        <v>465</v>
      </c>
      <c r="M15" s="131">
        <v>1</v>
      </c>
    </row>
    <row r="16" spans="1:24" ht="16.95" customHeight="1" x14ac:dyDescent="0.25">
      <c r="A16" s="131">
        <v>8</v>
      </c>
      <c r="B16" s="12">
        <v>32</v>
      </c>
      <c r="C16" s="11" t="s">
        <v>466</v>
      </c>
      <c r="D16" s="10" t="s">
        <v>467</v>
      </c>
      <c r="E16" s="36" t="s">
        <v>468</v>
      </c>
      <c r="F16" s="6" t="s">
        <v>0</v>
      </c>
      <c r="G16" s="6"/>
      <c r="H16" s="6" t="s">
        <v>469</v>
      </c>
      <c r="I16" s="135">
        <v>2.1375000000000001E-3</v>
      </c>
      <c r="J16" s="7" t="str">
        <f t="shared" si="0"/>
        <v>III A</v>
      </c>
      <c r="K16" s="6" t="s">
        <v>470</v>
      </c>
      <c r="M16" s="131">
        <v>1</v>
      </c>
    </row>
    <row r="17" spans="1:24" ht="16.95" customHeight="1" x14ac:dyDescent="0.25">
      <c r="A17" s="131">
        <v>9</v>
      </c>
      <c r="B17" s="12">
        <v>35</v>
      </c>
      <c r="C17" s="11" t="s">
        <v>471</v>
      </c>
      <c r="D17" s="10" t="s">
        <v>472</v>
      </c>
      <c r="E17" s="36" t="s">
        <v>473</v>
      </c>
      <c r="F17" s="6" t="s">
        <v>0</v>
      </c>
      <c r="G17" s="6" t="s">
        <v>109</v>
      </c>
      <c r="H17" s="6"/>
      <c r="I17" s="135">
        <v>2.1526620370370367E-3</v>
      </c>
      <c r="J17" s="7" t="str">
        <f t="shared" si="0"/>
        <v>III A</v>
      </c>
      <c r="K17" s="6" t="s">
        <v>474</v>
      </c>
      <c r="M17" s="131">
        <v>1</v>
      </c>
    </row>
    <row r="18" spans="1:24" ht="16.95" customHeight="1" x14ac:dyDescent="0.25">
      <c r="A18" s="131">
        <v>10</v>
      </c>
      <c r="B18" s="12">
        <v>37</v>
      </c>
      <c r="C18" s="11" t="s">
        <v>455</v>
      </c>
      <c r="D18" s="10" t="s">
        <v>475</v>
      </c>
      <c r="E18" s="36" t="s">
        <v>476</v>
      </c>
      <c r="F18" s="6" t="s">
        <v>477</v>
      </c>
      <c r="G18" s="6"/>
      <c r="H18" s="6" t="s">
        <v>239</v>
      </c>
      <c r="I18" s="135">
        <v>2.1729166666666667E-3</v>
      </c>
      <c r="J18" s="7" t="str">
        <f t="shared" si="0"/>
        <v>III A</v>
      </c>
      <c r="K18" s="6" t="s">
        <v>240</v>
      </c>
      <c r="M18" s="131">
        <v>1</v>
      </c>
    </row>
    <row r="19" spans="1:24" ht="16.95" customHeight="1" x14ac:dyDescent="0.25">
      <c r="A19" s="131">
        <v>11</v>
      </c>
      <c r="B19" s="132">
        <v>63</v>
      </c>
      <c r="C19" s="133" t="s">
        <v>70</v>
      </c>
      <c r="D19" s="134" t="s">
        <v>478</v>
      </c>
      <c r="E19" s="36" t="s">
        <v>479</v>
      </c>
      <c r="F19" s="6" t="s">
        <v>0</v>
      </c>
      <c r="G19" s="6"/>
      <c r="H19" s="6"/>
      <c r="I19" s="135">
        <v>2.2045138888888891E-3</v>
      </c>
      <c r="J19" s="7" t="str">
        <f t="shared" si="0"/>
        <v>III A</v>
      </c>
      <c r="K19" s="6" t="s">
        <v>390</v>
      </c>
      <c r="M19" s="131">
        <v>1</v>
      </c>
    </row>
    <row r="20" spans="1:24" ht="16.95" customHeight="1" x14ac:dyDescent="0.25">
      <c r="A20" s="131"/>
      <c r="B20" s="12">
        <v>29</v>
      </c>
      <c r="C20" s="11" t="s">
        <v>56</v>
      </c>
      <c r="D20" s="10" t="s">
        <v>480</v>
      </c>
      <c r="E20" s="36" t="s">
        <v>481</v>
      </c>
      <c r="F20" s="6" t="s">
        <v>0</v>
      </c>
      <c r="G20" s="6"/>
      <c r="H20" s="6" t="s">
        <v>469</v>
      </c>
      <c r="I20" s="135" t="s">
        <v>43</v>
      </c>
      <c r="J20" s="7" t="str">
        <f t="shared" si="0"/>
        <v/>
      </c>
      <c r="K20" s="6" t="s">
        <v>482</v>
      </c>
      <c r="M20" s="131">
        <v>1</v>
      </c>
    </row>
    <row r="21" spans="1:24" ht="9" customHeight="1" x14ac:dyDescent="0.25">
      <c r="D21" s="23"/>
    </row>
    <row r="22" spans="1:24" x14ac:dyDescent="0.25">
      <c r="A22" s="1"/>
      <c r="B22" s="33">
        <v>2</v>
      </c>
      <c r="C22" s="32" t="s">
        <v>193</v>
      </c>
      <c r="D22" s="129"/>
      <c r="F22" s="24"/>
      <c r="G22" s="24"/>
      <c r="H22" s="24"/>
      <c r="J22" s="4"/>
      <c r="K22" s="3"/>
      <c r="N22" s="78"/>
      <c r="O22" s="78"/>
      <c r="P22" s="78"/>
      <c r="Q22" s="78"/>
      <c r="R22" s="78"/>
      <c r="S22" s="78"/>
      <c r="T22" s="78"/>
      <c r="V22" s="78"/>
      <c r="W22" s="78"/>
      <c r="X22" s="78"/>
    </row>
    <row r="23" spans="1:24" ht="9" customHeight="1" thickBot="1" x14ac:dyDescent="0.3">
      <c r="A23" s="1"/>
      <c r="D23" s="23"/>
      <c r="J23" s="4"/>
      <c r="K23" s="3"/>
      <c r="N23" s="78"/>
      <c r="O23" s="78"/>
      <c r="P23" s="78"/>
      <c r="Q23" s="78"/>
      <c r="R23" s="78"/>
      <c r="S23" s="78"/>
      <c r="T23" s="78"/>
      <c r="V23" s="78"/>
      <c r="W23" s="78"/>
      <c r="X23" s="78"/>
    </row>
    <row r="24" spans="1:24" s="14" customFormat="1" ht="10.8" thickBot="1" x14ac:dyDescent="0.25">
      <c r="A24" s="145" t="s">
        <v>42</v>
      </c>
      <c r="B24" s="21" t="s">
        <v>9</v>
      </c>
      <c r="C24" s="20" t="s">
        <v>8</v>
      </c>
      <c r="D24" s="19" t="s">
        <v>7</v>
      </c>
      <c r="E24" s="18" t="s">
        <v>6</v>
      </c>
      <c r="F24" s="18" t="s">
        <v>5</v>
      </c>
      <c r="G24" s="18" t="s">
        <v>14</v>
      </c>
      <c r="H24" s="18" t="s">
        <v>15</v>
      </c>
      <c r="I24" s="17" t="s">
        <v>149</v>
      </c>
      <c r="J24" s="37" t="s">
        <v>148</v>
      </c>
      <c r="K24" s="15" t="s">
        <v>1</v>
      </c>
      <c r="L24" s="28"/>
      <c r="M24" s="130" t="s">
        <v>194</v>
      </c>
    </row>
    <row r="25" spans="1:24" ht="16.95" customHeight="1" x14ac:dyDescent="0.25">
      <c r="A25" s="131">
        <v>1</v>
      </c>
      <c r="B25" s="12">
        <v>50</v>
      </c>
      <c r="C25" s="11" t="s">
        <v>56</v>
      </c>
      <c r="D25" s="10" t="s">
        <v>483</v>
      </c>
      <c r="E25" s="36" t="s">
        <v>484</v>
      </c>
      <c r="F25" s="6" t="s">
        <v>30</v>
      </c>
      <c r="G25" s="6" t="s">
        <v>447</v>
      </c>
      <c r="H25" s="6"/>
      <c r="I25" s="135">
        <v>1.8849537037037038E-3</v>
      </c>
      <c r="J25" s="7" t="str">
        <f t="shared" ref="J25:J35" si="1">IF(ISBLANK(I25),"",IF(I25&gt;0.00225115740740741,"",IF(I25&lt;=0.00162615740740741,"TSM",IF(I25&lt;=0.00166087962962963,"SM",IF(I25&lt;=0.00174189814814815,"KSM",IF(I25&lt;=0.00185763888888889,"I A",IF(I25&lt;=0.00203125,"II A",IF(I25&lt;=0.00225115740740741,"III A"))))))))</f>
        <v>II A</v>
      </c>
      <c r="K25" s="6" t="s">
        <v>448</v>
      </c>
      <c r="M25" s="131">
        <v>2</v>
      </c>
    </row>
    <row r="26" spans="1:24" ht="16.95" customHeight="1" x14ac:dyDescent="0.25">
      <c r="A26" s="131">
        <v>2</v>
      </c>
      <c r="B26" s="12">
        <v>39</v>
      </c>
      <c r="C26" s="11" t="s">
        <v>485</v>
      </c>
      <c r="D26" s="10" t="s">
        <v>486</v>
      </c>
      <c r="E26" s="36" t="s">
        <v>487</v>
      </c>
      <c r="F26" s="6" t="s">
        <v>97</v>
      </c>
      <c r="G26" s="6" t="s">
        <v>96</v>
      </c>
      <c r="H26" s="6"/>
      <c r="I26" s="135">
        <v>1.9666666666666665E-3</v>
      </c>
      <c r="J26" s="7" t="str">
        <f t="shared" si="1"/>
        <v>II A</v>
      </c>
      <c r="K26" s="6" t="s">
        <v>95</v>
      </c>
      <c r="M26" s="131">
        <v>2</v>
      </c>
    </row>
    <row r="27" spans="1:24" ht="16.95" customHeight="1" x14ac:dyDescent="0.25">
      <c r="A27" s="131">
        <v>3</v>
      </c>
      <c r="B27" s="12">
        <v>46</v>
      </c>
      <c r="C27" s="11" t="s">
        <v>488</v>
      </c>
      <c r="D27" s="10" t="s">
        <v>489</v>
      </c>
      <c r="E27" s="36" t="s">
        <v>490</v>
      </c>
      <c r="F27" s="6" t="s">
        <v>205</v>
      </c>
      <c r="G27" s="6" t="s">
        <v>206</v>
      </c>
      <c r="H27" s="6" t="s">
        <v>491</v>
      </c>
      <c r="I27" s="135">
        <v>1.9810185185185182E-3</v>
      </c>
      <c r="J27" s="7" t="str">
        <f t="shared" si="1"/>
        <v>II A</v>
      </c>
      <c r="K27" s="6" t="s">
        <v>207</v>
      </c>
      <c r="M27" s="131">
        <v>2</v>
      </c>
    </row>
    <row r="28" spans="1:24" ht="16.95" customHeight="1" x14ac:dyDescent="0.25">
      <c r="A28" s="131">
        <v>4</v>
      </c>
      <c r="B28" s="12">
        <v>48</v>
      </c>
      <c r="C28" s="11" t="s">
        <v>492</v>
      </c>
      <c r="D28" s="10" t="s">
        <v>493</v>
      </c>
      <c r="E28" s="36" t="s">
        <v>494</v>
      </c>
      <c r="F28" s="6" t="s">
        <v>30</v>
      </c>
      <c r="G28" s="6"/>
      <c r="H28" s="6" t="s">
        <v>495</v>
      </c>
      <c r="I28" s="135">
        <v>2.0288194444444446E-3</v>
      </c>
      <c r="J28" s="7" t="str">
        <f t="shared" si="1"/>
        <v>II A</v>
      </c>
      <c r="K28" s="6" t="s">
        <v>496</v>
      </c>
      <c r="M28" s="131">
        <v>2</v>
      </c>
    </row>
    <row r="29" spans="1:24" ht="16.95" customHeight="1" x14ac:dyDescent="0.25">
      <c r="A29" s="131">
        <v>5</v>
      </c>
      <c r="B29" s="12">
        <v>27</v>
      </c>
      <c r="C29" s="11" t="s">
        <v>497</v>
      </c>
      <c r="D29" s="10" t="s">
        <v>498</v>
      </c>
      <c r="E29" s="36" t="s">
        <v>499</v>
      </c>
      <c r="F29" s="6" t="s">
        <v>30</v>
      </c>
      <c r="G29" s="6" t="s">
        <v>389</v>
      </c>
      <c r="H29" s="6"/>
      <c r="I29" s="135">
        <v>2.0994212962962963E-3</v>
      </c>
      <c r="J29" s="7" t="str">
        <f t="shared" si="1"/>
        <v>III A</v>
      </c>
      <c r="K29" s="6" t="s">
        <v>500</v>
      </c>
      <c r="M29" s="131">
        <v>2</v>
      </c>
    </row>
    <row r="30" spans="1:24" ht="16.95" customHeight="1" x14ac:dyDescent="0.25">
      <c r="A30" s="131">
        <v>6</v>
      </c>
      <c r="B30" s="12">
        <v>45</v>
      </c>
      <c r="C30" s="11" t="s">
        <v>501</v>
      </c>
      <c r="D30" s="10" t="s">
        <v>502</v>
      </c>
      <c r="E30" s="36" t="s">
        <v>503</v>
      </c>
      <c r="F30" s="6" t="s">
        <v>244</v>
      </c>
      <c r="G30" s="6" t="s">
        <v>245</v>
      </c>
      <c r="H30" s="6" t="s">
        <v>246</v>
      </c>
      <c r="I30" s="135">
        <v>2.1244212962962961E-3</v>
      </c>
      <c r="J30" s="7" t="str">
        <f t="shared" si="1"/>
        <v>III A</v>
      </c>
      <c r="K30" s="6" t="s">
        <v>247</v>
      </c>
      <c r="M30" s="131">
        <v>2</v>
      </c>
    </row>
    <row r="31" spans="1:24" ht="16.95" customHeight="1" x14ac:dyDescent="0.25">
      <c r="A31" s="131">
        <v>7</v>
      </c>
      <c r="B31" s="12">
        <v>19</v>
      </c>
      <c r="C31" s="11" t="s">
        <v>302</v>
      </c>
      <c r="D31" s="10" t="s">
        <v>504</v>
      </c>
      <c r="E31" s="36" t="s">
        <v>505</v>
      </c>
      <c r="F31" s="6" t="s">
        <v>67</v>
      </c>
      <c r="G31" s="6" t="s">
        <v>66</v>
      </c>
      <c r="H31" s="6" t="s">
        <v>65</v>
      </c>
      <c r="I31" s="135">
        <v>2.1375000000000001E-3</v>
      </c>
      <c r="J31" s="7" t="str">
        <f t="shared" si="1"/>
        <v>III A</v>
      </c>
      <c r="K31" s="6" t="s">
        <v>64</v>
      </c>
      <c r="M31" s="131">
        <v>2</v>
      </c>
    </row>
    <row r="32" spans="1:24" ht="16.95" customHeight="1" x14ac:dyDescent="0.25">
      <c r="A32" s="131">
        <v>8</v>
      </c>
      <c r="B32" s="12">
        <v>44</v>
      </c>
      <c r="C32" s="11" t="s">
        <v>506</v>
      </c>
      <c r="D32" s="10" t="s">
        <v>507</v>
      </c>
      <c r="E32" s="36" t="s">
        <v>508</v>
      </c>
      <c r="F32" s="6" t="s">
        <v>244</v>
      </c>
      <c r="G32" s="6" t="s">
        <v>245</v>
      </c>
      <c r="H32" s="6" t="s">
        <v>246</v>
      </c>
      <c r="I32" s="135">
        <v>2.1614583333333334E-3</v>
      </c>
      <c r="J32" s="7" t="str">
        <f t="shared" si="1"/>
        <v>III A</v>
      </c>
      <c r="K32" s="6" t="s">
        <v>247</v>
      </c>
      <c r="M32" s="131">
        <v>2</v>
      </c>
    </row>
    <row r="33" spans="1:24" ht="16.95" customHeight="1" x14ac:dyDescent="0.25">
      <c r="A33" s="131"/>
      <c r="B33" s="12">
        <v>36</v>
      </c>
      <c r="C33" s="11" t="s">
        <v>506</v>
      </c>
      <c r="D33" s="10" t="s">
        <v>509</v>
      </c>
      <c r="E33" s="36" t="s">
        <v>510</v>
      </c>
      <c r="F33" s="6" t="s">
        <v>0</v>
      </c>
      <c r="G33" s="6" t="s">
        <v>409</v>
      </c>
      <c r="H33" s="6"/>
      <c r="I33" s="135" t="s">
        <v>343</v>
      </c>
      <c r="J33" s="7" t="str">
        <f t="shared" si="1"/>
        <v/>
      </c>
      <c r="K33" s="6" t="s">
        <v>410</v>
      </c>
      <c r="M33" s="131">
        <v>2</v>
      </c>
    </row>
    <row r="34" spans="1:24" ht="16.95" customHeight="1" x14ac:dyDescent="0.25">
      <c r="A34" s="131"/>
      <c r="B34" s="12">
        <v>150</v>
      </c>
      <c r="C34" s="11" t="s">
        <v>441</v>
      </c>
      <c r="D34" s="10" t="s">
        <v>513</v>
      </c>
      <c r="E34" s="36" t="s">
        <v>514</v>
      </c>
      <c r="F34" s="6" t="s">
        <v>0</v>
      </c>
      <c r="G34" s="6"/>
      <c r="H34" s="6"/>
      <c r="I34" s="135" t="s">
        <v>43</v>
      </c>
      <c r="J34" s="7" t="str">
        <f>IF(ISBLANK(I34),"",IF(I34&gt;0.00225115740740741,"",IF(I34&lt;=0.00162615740740741,"TSM",IF(I34&lt;=0.00166087962962963,"SM",IF(I34&lt;=0.00174189814814815,"KSM",IF(I34&lt;=0.00185763888888889,"I A",IF(I34&lt;=0.00203125,"II A",IF(I34&lt;=0.00225115740740741,"III A"))))))))</f>
        <v/>
      </c>
      <c r="K34" s="6" t="s">
        <v>376</v>
      </c>
      <c r="M34" s="131">
        <v>2</v>
      </c>
    </row>
    <row r="35" spans="1:24" ht="16.95" customHeight="1" x14ac:dyDescent="0.25">
      <c r="A35" s="131"/>
      <c r="B35" s="12">
        <v>43</v>
      </c>
      <c r="C35" s="11" t="s">
        <v>462</v>
      </c>
      <c r="D35" s="10" t="s">
        <v>511</v>
      </c>
      <c r="E35" s="36" t="s">
        <v>512</v>
      </c>
      <c r="F35" s="6" t="s">
        <v>244</v>
      </c>
      <c r="G35" s="6" t="s">
        <v>245</v>
      </c>
      <c r="H35" s="6" t="s">
        <v>246</v>
      </c>
      <c r="I35" s="135" t="s">
        <v>43</v>
      </c>
      <c r="J35" s="7" t="str">
        <f t="shared" si="1"/>
        <v/>
      </c>
      <c r="K35" s="6" t="s">
        <v>344</v>
      </c>
      <c r="M35" s="131">
        <v>2</v>
      </c>
    </row>
    <row r="36" spans="1:24" ht="16.95" customHeight="1" x14ac:dyDescent="0.25">
      <c r="A36" s="136"/>
      <c r="B36" s="178"/>
      <c r="C36" s="179"/>
      <c r="D36" s="180"/>
      <c r="E36" s="139"/>
      <c r="F36" s="143"/>
      <c r="G36" s="143"/>
      <c r="H36" s="143"/>
      <c r="I36" s="141"/>
      <c r="J36" s="142"/>
      <c r="K36" s="143"/>
      <c r="M36" s="136"/>
    </row>
    <row r="37" spans="1:24" ht="16.95" customHeight="1" x14ac:dyDescent="0.25">
      <c r="A37" s="136"/>
      <c r="B37" s="178"/>
      <c r="C37" s="179"/>
      <c r="D37" s="180"/>
      <c r="E37" s="139"/>
      <c r="F37" s="143"/>
      <c r="G37" s="143"/>
      <c r="H37" s="143"/>
      <c r="I37" s="141"/>
      <c r="J37" s="142"/>
      <c r="K37" s="143"/>
      <c r="M37" s="136"/>
    </row>
    <row r="38" spans="1:24" ht="16.95" customHeight="1" x14ac:dyDescent="0.25">
      <c r="A38" s="136"/>
      <c r="B38" s="178"/>
      <c r="C38" s="179"/>
      <c r="D38" s="180"/>
      <c r="E38" s="139"/>
      <c r="F38" s="143"/>
      <c r="G38" s="143"/>
      <c r="H38" s="143"/>
      <c r="I38" s="141"/>
      <c r="J38" s="142"/>
      <c r="K38" s="143"/>
      <c r="M38" s="136"/>
    </row>
    <row r="39" spans="1:24" ht="15.6" x14ac:dyDescent="0.3">
      <c r="C39" s="25" t="s">
        <v>440</v>
      </c>
      <c r="D39" s="23"/>
      <c r="F39" s="24"/>
      <c r="G39" s="24"/>
      <c r="H39" s="24"/>
    </row>
    <row r="40" spans="1:24" ht="9" customHeight="1" x14ac:dyDescent="0.25">
      <c r="A40" s="1"/>
      <c r="D40" s="23"/>
    </row>
    <row r="41" spans="1:24" x14ac:dyDescent="0.25">
      <c r="A41" s="1"/>
      <c r="B41" s="33">
        <v>3</v>
      </c>
      <c r="C41" s="32" t="s">
        <v>193</v>
      </c>
      <c r="D41" s="129"/>
      <c r="F41" s="24"/>
      <c r="G41" s="24"/>
      <c r="H41" s="24"/>
      <c r="J41" s="4"/>
      <c r="K41" s="3"/>
      <c r="N41" s="78"/>
      <c r="O41" s="78"/>
      <c r="P41" s="78"/>
      <c r="Q41" s="78"/>
      <c r="R41" s="78"/>
      <c r="S41" s="78"/>
      <c r="T41" s="78"/>
      <c r="V41" s="78"/>
      <c r="W41" s="78"/>
      <c r="X41" s="78"/>
    </row>
    <row r="42" spans="1:24" ht="9" customHeight="1" thickBot="1" x14ac:dyDescent="0.3">
      <c r="A42" s="1"/>
      <c r="D42" s="23"/>
      <c r="J42" s="4"/>
      <c r="K42" s="3"/>
      <c r="N42" s="78"/>
      <c r="O42" s="78"/>
      <c r="P42" s="78"/>
      <c r="Q42" s="78"/>
      <c r="R42" s="78"/>
      <c r="S42" s="78"/>
      <c r="T42" s="78"/>
      <c r="V42" s="78"/>
      <c r="W42" s="78"/>
      <c r="X42" s="78"/>
    </row>
    <row r="43" spans="1:24" s="14" customFormat="1" ht="10.8" thickBot="1" x14ac:dyDescent="0.25">
      <c r="A43" s="145" t="s">
        <v>42</v>
      </c>
      <c r="B43" s="21" t="s">
        <v>9</v>
      </c>
      <c r="C43" s="20" t="s">
        <v>8</v>
      </c>
      <c r="D43" s="19" t="s">
        <v>7</v>
      </c>
      <c r="E43" s="18" t="s">
        <v>6</v>
      </c>
      <c r="F43" s="18" t="s">
        <v>5</v>
      </c>
      <c r="G43" s="18" t="s">
        <v>14</v>
      </c>
      <c r="H43" s="18" t="s">
        <v>15</v>
      </c>
      <c r="I43" s="17" t="s">
        <v>149</v>
      </c>
      <c r="J43" s="37" t="s">
        <v>148</v>
      </c>
      <c r="K43" s="15" t="s">
        <v>1</v>
      </c>
      <c r="L43" s="28"/>
      <c r="M43" s="130" t="s">
        <v>194</v>
      </c>
    </row>
    <row r="44" spans="1:24" ht="16.95" customHeight="1" x14ac:dyDescent="0.25">
      <c r="A44" s="131">
        <v>1</v>
      </c>
      <c r="B44" s="12">
        <v>38</v>
      </c>
      <c r="C44" s="11" t="s">
        <v>515</v>
      </c>
      <c r="D44" s="10" t="s">
        <v>516</v>
      </c>
      <c r="E44" s="36" t="s">
        <v>517</v>
      </c>
      <c r="F44" s="6" t="s">
        <v>518</v>
      </c>
      <c r="G44" s="6" t="s">
        <v>238</v>
      </c>
      <c r="H44" s="6" t="s">
        <v>239</v>
      </c>
      <c r="I44" s="135">
        <v>1.7795138888888889E-3</v>
      </c>
      <c r="J44" s="7" t="str">
        <f t="shared" ref="J44:J51" si="2">IF(ISBLANK(I44),"",IF(I44&gt;0.00225115740740741,"",IF(I44&lt;=0.00162615740740741,"TSM",IF(I44&lt;=0.00166087962962963,"SM",IF(I44&lt;=0.00174189814814815,"KSM",IF(I44&lt;=0.00185763888888889,"I A",IF(I44&lt;=0.00203125,"II A",IF(I44&lt;=0.00225115740740741,"III A"))))))))</f>
        <v>I A</v>
      </c>
      <c r="K44" s="6" t="s">
        <v>519</v>
      </c>
      <c r="M44" s="131">
        <v>3</v>
      </c>
    </row>
    <row r="45" spans="1:24" ht="16.95" customHeight="1" x14ac:dyDescent="0.25">
      <c r="A45" s="131">
        <v>2</v>
      </c>
      <c r="B45" s="12">
        <v>54</v>
      </c>
      <c r="C45" s="11" t="s">
        <v>520</v>
      </c>
      <c r="D45" s="10" t="s">
        <v>521</v>
      </c>
      <c r="E45" s="36" t="s">
        <v>522</v>
      </c>
      <c r="F45" s="6" t="s">
        <v>30</v>
      </c>
      <c r="G45" s="6" t="s">
        <v>523</v>
      </c>
      <c r="H45" s="6"/>
      <c r="I45" s="135">
        <v>1.810648148148148E-3</v>
      </c>
      <c r="J45" s="7" t="str">
        <f t="shared" si="2"/>
        <v>I A</v>
      </c>
      <c r="K45" s="6" t="s">
        <v>212</v>
      </c>
      <c r="M45" s="131">
        <v>3</v>
      </c>
    </row>
    <row r="46" spans="1:24" ht="16.95" customHeight="1" x14ac:dyDescent="0.25">
      <c r="A46" s="131">
        <v>3</v>
      </c>
      <c r="B46" s="12">
        <v>47</v>
      </c>
      <c r="C46" s="11" t="s">
        <v>524</v>
      </c>
      <c r="D46" s="10" t="s">
        <v>525</v>
      </c>
      <c r="E46" s="36" t="s">
        <v>526</v>
      </c>
      <c r="F46" s="6" t="s">
        <v>30</v>
      </c>
      <c r="G46" s="6"/>
      <c r="H46" s="6" t="s">
        <v>495</v>
      </c>
      <c r="I46" s="135">
        <v>1.8310185185185185E-3</v>
      </c>
      <c r="J46" s="7" t="str">
        <f t="shared" si="2"/>
        <v>I A</v>
      </c>
      <c r="K46" s="6" t="s">
        <v>300</v>
      </c>
      <c r="M46" s="131">
        <v>3</v>
      </c>
    </row>
    <row r="47" spans="1:24" ht="16.95" customHeight="1" x14ac:dyDescent="0.25">
      <c r="A47" s="131">
        <v>4</v>
      </c>
      <c r="B47" s="12">
        <v>55</v>
      </c>
      <c r="C47" s="11" t="s">
        <v>527</v>
      </c>
      <c r="D47" s="10" t="s">
        <v>528</v>
      </c>
      <c r="E47" s="36" t="s">
        <v>529</v>
      </c>
      <c r="F47" s="6" t="s">
        <v>530</v>
      </c>
      <c r="G47" s="6"/>
      <c r="H47" s="6"/>
      <c r="I47" s="135">
        <v>1.8461805555555556E-3</v>
      </c>
      <c r="J47" s="7" t="str">
        <f t="shared" si="2"/>
        <v>I A</v>
      </c>
      <c r="K47" s="6" t="s">
        <v>531</v>
      </c>
      <c r="M47" s="131">
        <v>3</v>
      </c>
    </row>
    <row r="48" spans="1:24" ht="16.95" customHeight="1" x14ac:dyDescent="0.25">
      <c r="A48" s="131">
        <v>5</v>
      </c>
      <c r="B48" s="12">
        <v>28</v>
      </c>
      <c r="C48" s="11" t="s">
        <v>222</v>
      </c>
      <c r="D48" s="10" t="s">
        <v>532</v>
      </c>
      <c r="E48" s="36" t="s">
        <v>533</v>
      </c>
      <c r="F48" s="6" t="s">
        <v>534</v>
      </c>
      <c r="G48" s="6"/>
      <c r="H48" s="6"/>
      <c r="I48" s="135">
        <v>1.8827546296296298E-3</v>
      </c>
      <c r="J48" s="7" t="str">
        <f t="shared" si="2"/>
        <v>II A</v>
      </c>
      <c r="K48" s="6" t="s">
        <v>535</v>
      </c>
      <c r="M48" s="131">
        <v>3</v>
      </c>
    </row>
    <row r="49" spans="1:13" ht="16.95" customHeight="1" x14ac:dyDescent="0.25">
      <c r="A49" s="131">
        <v>6</v>
      </c>
      <c r="B49" s="12">
        <v>40</v>
      </c>
      <c r="C49" s="11" t="s">
        <v>126</v>
      </c>
      <c r="D49" s="10" t="s">
        <v>536</v>
      </c>
      <c r="E49" s="36" t="s">
        <v>537</v>
      </c>
      <c r="F49" s="6" t="s">
        <v>538</v>
      </c>
      <c r="G49" s="6" t="s">
        <v>321</v>
      </c>
      <c r="H49" s="6"/>
      <c r="I49" s="135">
        <v>1.9100694444444445E-3</v>
      </c>
      <c r="J49" s="7" t="str">
        <f t="shared" si="2"/>
        <v>II A</v>
      </c>
      <c r="K49" s="181" t="s">
        <v>539</v>
      </c>
      <c r="M49" s="131">
        <v>3</v>
      </c>
    </row>
    <row r="50" spans="1:13" ht="16.95" customHeight="1" x14ac:dyDescent="0.25">
      <c r="A50" s="131">
        <v>7</v>
      </c>
      <c r="B50" s="12">
        <v>51</v>
      </c>
      <c r="C50" s="11" t="s">
        <v>272</v>
      </c>
      <c r="D50" s="10" t="s">
        <v>540</v>
      </c>
      <c r="E50" s="36" t="s">
        <v>541</v>
      </c>
      <c r="F50" s="6" t="s">
        <v>30</v>
      </c>
      <c r="G50" s="6" t="s">
        <v>542</v>
      </c>
      <c r="H50" s="6"/>
      <c r="I50" s="135">
        <v>1.9209490740740743E-3</v>
      </c>
      <c r="J50" s="7" t="str">
        <f t="shared" si="2"/>
        <v>II A</v>
      </c>
      <c r="K50" s="6" t="s">
        <v>448</v>
      </c>
      <c r="M50" s="131">
        <v>3</v>
      </c>
    </row>
    <row r="51" spans="1:13" ht="16.95" customHeight="1" x14ac:dyDescent="0.25">
      <c r="A51" s="131">
        <v>8</v>
      </c>
      <c r="B51" s="12">
        <v>53</v>
      </c>
      <c r="C51" s="11" t="s">
        <v>543</v>
      </c>
      <c r="D51" s="10" t="s">
        <v>544</v>
      </c>
      <c r="E51" s="36" t="s">
        <v>545</v>
      </c>
      <c r="F51" s="6" t="s">
        <v>30</v>
      </c>
      <c r="G51" s="6" t="s">
        <v>211</v>
      </c>
      <c r="H51" s="6"/>
      <c r="I51" s="135">
        <v>2.0695601851851851E-3</v>
      </c>
      <c r="J51" s="7" t="str">
        <f t="shared" si="2"/>
        <v>III A</v>
      </c>
      <c r="K51" s="6" t="s">
        <v>212</v>
      </c>
      <c r="M51" s="131">
        <v>3</v>
      </c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39"/>
  <sheetViews>
    <sheetView zoomScaleNormal="100" workbookViewId="0">
      <selection activeCell="A3" sqref="A3"/>
    </sheetView>
  </sheetViews>
  <sheetFormatPr defaultColWidth="9.109375" defaultRowHeight="13.2" x14ac:dyDescent="0.25"/>
  <cols>
    <col min="1" max="1" width="4.5546875" style="78" customWidth="1"/>
    <col min="2" max="2" width="4" style="1" customWidth="1"/>
    <col min="3" max="3" width="12.109375" style="1" customWidth="1"/>
    <col min="4" max="4" width="12.44140625" style="1" customWidth="1"/>
    <col min="5" max="5" width="8.88671875" style="5" customWidth="1"/>
    <col min="6" max="6" width="16.33203125" style="5" customWidth="1"/>
    <col min="7" max="8" width="13.88671875" style="5" customWidth="1"/>
    <col min="9" max="9" width="9.33203125" style="4" customWidth="1"/>
    <col min="10" max="10" width="6.6640625" style="3" customWidth="1"/>
    <col min="11" max="11" width="21.33203125" style="1" customWidth="1"/>
    <col min="12" max="12" width="4.6640625" style="78" hidden="1" customWidth="1"/>
    <col min="13" max="13" width="7.33203125" style="78" hidden="1" customWidth="1"/>
    <col min="14" max="14" width="9.109375" style="1" customWidth="1"/>
    <col min="15" max="16384" width="9.109375" style="1"/>
  </cols>
  <sheetData>
    <row r="1" spans="1:24" s="23" customFormat="1" ht="13.8" x14ac:dyDescent="0.25">
      <c r="A1" s="27" t="s">
        <v>12</v>
      </c>
      <c r="B1" s="27"/>
      <c r="C1" s="33"/>
      <c r="D1" s="33"/>
      <c r="E1" s="32"/>
      <c r="F1" s="32"/>
      <c r="G1" s="32"/>
      <c r="H1" s="32"/>
      <c r="I1" s="34"/>
      <c r="J1" s="30"/>
      <c r="K1" s="35" t="s">
        <v>13</v>
      </c>
      <c r="L1" s="33"/>
      <c r="M1" s="33"/>
      <c r="N1" s="33"/>
      <c r="O1" s="33"/>
      <c r="P1" s="33"/>
      <c r="Q1" s="33"/>
      <c r="R1" s="33"/>
      <c r="S1" s="33"/>
      <c r="T1" s="27"/>
    </row>
    <row r="2" spans="1:24" s="14" customFormat="1" ht="15.75" customHeight="1" x14ac:dyDescent="0.25">
      <c r="A2" s="27" t="s">
        <v>11</v>
      </c>
      <c r="B2" s="27"/>
      <c r="C2" s="28"/>
      <c r="D2" s="33"/>
      <c r="E2" s="32"/>
      <c r="F2" s="32"/>
      <c r="G2" s="32"/>
      <c r="H2" s="32"/>
      <c r="I2" s="31"/>
      <c r="J2" s="30"/>
      <c r="K2" s="29" t="s">
        <v>0</v>
      </c>
      <c r="L2" s="28"/>
      <c r="M2" s="28"/>
      <c r="N2" s="28"/>
      <c r="O2" s="28"/>
      <c r="P2" s="28"/>
      <c r="Q2" s="28"/>
      <c r="R2" s="28"/>
      <c r="S2" s="28"/>
      <c r="T2" s="27"/>
    </row>
    <row r="3" spans="1:24" ht="10.5" customHeight="1" x14ac:dyDescent="0.3">
      <c r="C3" s="26"/>
      <c r="K3" s="29"/>
    </row>
    <row r="4" spans="1:24" ht="15.6" x14ac:dyDescent="0.3">
      <c r="C4" s="25" t="s">
        <v>440</v>
      </c>
      <c r="D4" s="23"/>
      <c r="F4" s="24"/>
      <c r="G4" s="24"/>
      <c r="H4" s="24"/>
    </row>
    <row r="5" spans="1:24" ht="9" customHeight="1" x14ac:dyDescent="0.25">
      <c r="D5" s="23"/>
    </row>
    <row r="6" spans="1:24" x14ac:dyDescent="0.25">
      <c r="A6" s="1"/>
      <c r="B6" s="33"/>
      <c r="C6" s="32" t="s">
        <v>283</v>
      </c>
      <c r="D6" s="129"/>
      <c r="F6" s="24"/>
      <c r="G6" s="24"/>
      <c r="H6" s="24"/>
      <c r="J6" s="4"/>
      <c r="K6" s="3"/>
      <c r="N6" s="78"/>
      <c r="O6" s="78"/>
      <c r="P6" s="78"/>
      <c r="Q6" s="78"/>
      <c r="R6" s="78"/>
      <c r="S6" s="78"/>
      <c r="T6" s="78"/>
      <c r="V6" s="78"/>
      <c r="W6" s="78"/>
      <c r="X6" s="78"/>
    </row>
    <row r="7" spans="1:24" ht="9" customHeight="1" thickBot="1" x14ac:dyDescent="0.3">
      <c r="A7" s="1"/>
      <c r="D7" s="23"/>
      <c r="J7" s="4"/>
      <c r="K7" s="3"/>
      <c r="N7" s="78"/>
      <c r="O7" s="78"/>
      <c r="P7" s="78"/>
      <c r="Q7" s="78"/>
      <c r="R7" s="78"/>
      <c r="S7" s="78"/>
      <c r="T7" s="78"/>
      <c r="V7" s="78"/>
      <c r="W7" s="78"/>
      <c r="X7" s="78"/>
    </row>
    <row r="8" spans="1:24" s="14" customFormat="1" ht="10.8" thickBot="1" x14ac:dyDescent="0.25">
      <c r="A8" s="145" t="s">
        <v>42</v>
      </c>
      <c r="B8" s="21" t="s">
        <v>9</v>
      </c>
      <c r="C8" s="20" t="s">
        <v>8</v>
      </c>
      <c r="D8" s="19" t="s">
        <v>7</v>
      </c>
      <c r="E8" s="18" t="s">
        <v>6</v>
      </c>
      <c r="F8" s="18" t="s">
        <v>5</v>
      </c>
      <c r="G8" s="18" t="s">
        <v>14</v>
      </c>
      <c r="H8" s="18" t="s">
        <v>15</v>
      </c>
      <c r="I8" s="17" t="s">
        <v>149</v>
      </c>
      <c r="J8" s="37" t="s">
        <v>148</v>
      </c>
      <c r="K8" s="15" t="s">
        <v>1</v>
      </c>
      <c r="L8" s="28"/>
      <c r="M8" s="130" t="s">
        <v>194</v>
      </c>
    </row>
    <row r="9" spans="1:24" ht="16.95" customHeight="1" x14ac:dyDescent="0.25">
      <c r="A9" s="131">
        <v>1</v>
      </c>
      <c r="B9" s="12">
        <v>38</v>
      </c>
      <c r="C9" s="11" t="s">
        <v>515</v>
      </c>
      <c r="D9" s="10" t="s">
        <v>516</v>
      </c>
      <c r="E9" s="36" t="s">
        <v>517</v>
      </c>
      <c r="F9" s="6" t="s">
        <v>518</v>
      </c>
      <c r="G9" s="6" t="s">
        <v>238</v>
      </c>
      <c r="H9" s="6" t="s">
        <v>239</v>
      </c>
      <c r="I9" s="135">
        <v>1.7795138888888889E-3</v>
      </c>
      <c r="J9" s="7" t="str">
        <f t="shared" ref="J9:J36" si="0">IF(ISBLANK(I9),"",IF(I9&gt;0.00225115740740741,"",IF(I9&lt;=0.00162615740740741,"TSM",IF(I9&lt;=0.00166087962962963,"SM",IF(I9&lt;=0.00174189814814815,"KSM",IF(I9&lt;=0.00185763888888889,"I A",IF(I9&lt;=0.00203125,"II A",IF(I9&lt;=0.00225115740740741,"III A"))))))))</f>
        <v>I A</v>
      </c>
      <c r="K9" s="6" t="s">
        <v>519</v>
      </c>
      <c r="M9" s="131">
        <v>3</v>
      </c>
    </row>
    <row r="10" spans="1:24" ht="16.95" customHeight="1" x14ac:dyDescent="0.25">
      <c r="A10" s="131">
        <v>2</v>
      </c>
      <c r="B10" s="12">
        <v>54</v>
      </c>
      <c r="C10" s="11" t="s">
        <v>520</v>
      </c>
      <c r="D10" s="10" t="s">
        <v>521</v>
      </c>
      <c r="E10" s="36" t="s">
        <v>522</v>
      </c>
      <c r="F10" s="6" t="s">
        <v>30</v>
      </c>
      <c r="G10" s="6" t="s">
        <v>523</v>
      </c>
      <c r="H10" s="6"/>
      <c r="I10" s="135">
        <v>1.810648148148148E-3</v>
      </c>
      <c r="J10" s="7" t="str">
        <f t="shared" si="0"/>
        <v>I A</v>
      </c>
      <c r="K10" s="6" t="s">
        <v>212</v>
      </c>
      <c r="M10" s="131">
        <v>3</v>
      </c>
    </row>
    <row r="11" spans="1:24" ht="16.95" customHeight="1" x14ac:dyDescent="0.25">
      <c r="A11" s="131">
        <v>3</v>
      </c>
      <c r="B11" s="12">
        <v>47</v>
      </c>
      <c r="C11" s="11" t="s">
        <v>524</v>
      </c>
      <c r="D11" s="10" t="s">
        <v>525</v>
      </c>
      <c r="E11" s="36" t="s">
        <v>526</v>
      </c>
      <c r="F11" s="6" t="s">
        <v>30</v>
      </c>
      <c r="G11" s="6"/>
      <c r="H11" s="6" t="s">
        <v>495</v>
      </c>
      <c r="I11" s="135">
        <v>1.8310185185185185E-3</v>
      </c>
      <c r="J11" s="7" t="str">
        <f t="shared" si="0"/>
        <v>I A</v>
      </c>
      <c r="K11" s="6" t="s">
        <v>300</v>
      </c>
      <c r="M11" s="131">
        <v>3</v>
      </c>
    </row>
    <row r="12" spans="1:24" ht="16.95" customHeight="1" x14ac:dyDescent="0.25">
      <c r="A12" s="131">
        <v>4</v>
      </c>
      <c r="B12" s="12">
        <v>55</v>
      </c>
      <c r="C12" s="11" t="s">
        <v>527</v>
      </c>
      <c r="D12" s="10" t="s">
        <v>528</v>
      </c>
      <c r="E12" s="36" t="s">
        <v>529</v>
      </c>
      <c r="F12" s="6" t="s">
        <v>530</v>
      </c>
      <c r="G12" s="6"/>
      <c r="H12" s="6"/>
      <c r="I12" s="135">
        <v>1.8461805555555556E-3</v>
      </c>
      <c r="J12" s="7" t="str">
        <f t="shared" si="0"/>
        <v>I A</v>
      </c>
      <c r="K12" s="6" t="s">
        <v>531</v>
      </c>
      <c r="M12" s="131">
        <v>3</v>
      </c>
    </row>
    <row r="13" spans="1:24" ht="16.95" customHeight="1" x14ac:dyDescent="0.25">
      <c r="A13" s="131">
        <v>5</v>
      </c>
      <c r="B13" s="12">
        <v>28</v>
      </c>
      <c r="C13" s="11" t="s">
        <v>222</v>
      </c>
      <c r="D13" s="10" t="s">
        <v>532</v>
      </c>
      <c r="E13" s="36" t="s">
        <v>533</v>
      </c>
      <c r="F13" s="6" t="s">
        <v>534</v>
      </c>
      <c r="G13" s="6"/>
      <c r="H13" s="6"/>
      <c r="I13" s="135">
        <v>1.8827546296296298E-3</v>
      </c>
      <c r="J13" s="7" t="str">
        <f t="shared" si="0"/>
        <v>II A</v>
      </c>
      <c r="K13" s="6" t="s">
        <v>535</v>
      </c>
      <c r="M13" s="131">
        <v>3</v>
      </c>
    </row>
    <row r="14" spans="1:24" ht="16.95" customHeight="1" x14ac:dyDescent="0.25">
      <c r="A14" s="131">
        <v>6</v>
      </c>
      <c r="B14" s="12">
        <v>50</v>
      </c>
      <c r="C14" s="11" t="s">
        <v>56</v>
      </c>
      <c r="D14" s="10" t="s">
        <v>483</v>
      </c>
      <c r="E14" s="36" t="s">
        <v>484</v>
      </c>
      <c r="F14" s="6" t="s">
        <v>30</v>
      </c>
      <c r="G14" s="6" t="s">
        <v>447</v>
      </c>
      <c r="H14" s="6"/>
      <c r="I14" s="135">
        <v>1.8849537037037038E-3</v>
      </c>
      <c r="J14" s="7" t="str">
        <f t="shared" si="0"/>
        <v>II A</v>
      </c>
      <c r="K14" s="6" t="s">
        <v>448</v>
      </c>
      <c r="M14" s="131">
        <v>2</v>
      </c>
    </row>
    <row r="15" spans="1:24" ht="16.95" customHeight="1" x14ac:dyDescent="0.25">
      <c r="A15" s="131">
        <v>7</v>
      </c>
      <c r="B15" s="12">
        <v>42</v>
      </c>
      <c r="C15" s="11" t="s">
        <v>441</v>
      </c>
      <c r="D15" s="10" t="s">
        <v>442</v>
      </c>
      <c r="E15" s="36" t="s">
        <v>443</v>
      </c>
      <c r="F15" s="6" t="s">
        <v>251</v>
      </c>
      <c r="G15" s="6" t="s">
        <v>252</v>
      </c>
      <c r="H15" s="6" t="s">
        <v>253</v>
      </c>
      <c r="I15" s="135">
        <v>1.8900462962962961E-3</v>
      </c>
      <c r="J15" s="7" t="str">
        <f t="shared" si="0"/>
        <v>II A</v>
      </c>
      <c r="K15" s="6" t="s">
        <v>444</v>
      </c>
      <c r="M15" s="131">
        <v>1</v>
      </c>
    </row>
    <row r="16" spans="1:24" ht="16.95" customHeight="1" x14ac:dyDescent="0.25">
      <c r="A16" s="131">
        <v>8</v>
      </c>
      <c r="B16" s="12">
        <v>40</v>
      </c>
      <c r="C16" s="11" t="s">
        <v>126</v>
      </c>
      <c r="D16" s="10" t="s">
        <v>536</v>
      </c>
      <c r="E16" s="36" t="s">
        <v>537</v>
      </c>
      <c r="F16" s="6" t="s">
        <v>538</v>
      </c>
      <c r="G16" s="6" t="s">
        <v>321</v>
      </c>
      <c r="H16" s="6"/>
      <c r="I16" s="135">
        <v>1.9100694444444445E-3</v>
      </c>
      <c r="J16" s="7" t="str">
        <f t="shared" si="0"/>
        <v>II A</v>
      </c>
      <c r="K16" s="181" t="s">
        <v>539</v>
      </c>
      <c r="M16" s="131">
        <v>3</v>
      </c>
    </row>
    <row r="17" spans="1:13" ht="16.95" customHeight="1" x14ac:dyDescent="0.25">
      <c r="A17" s="131">
        <v>9</v>
      </c>
      <c r="B17" s="12">
        <v>51</v>
      </c>
      <c r="C17" s="11" t="s">
        <v>272</v>
      </c>
      <c r="D17" s="10" t="s">
        <v>540</v>
      </c>
      <c r="E17" s="36" t="s">
        <v>541</v>
      </c>
      <c r="F17" s="6" t="s">
        <v>30</v>
      </c>
      <c r="G17" s="6" t="s">
        <v>542</v>
      </c>
      <c r="H17" s="6"/>
      <c r="I17" s="135">
        <v>1.9209490740740743E-3</v>
      </c>
      <c r="J17" s="7" t="str">
        <f t="shared" si="0"/>
        <v>II A</v>
      </c>
      <c r="K17" s="6" t="s">
        <v>448</v>
      </c>
      <c r="M17" s="131">
        <v>3</v>
      </c>
    </row>
    <row r="18" spans="1:13" ht="16.95" customHeight="1" x14ac:dyDescent="0.25">
      <c r="A18" s="131">
        <v>10</v>
      </c>
      <c r="B18" s="12">
        <v>52</v>
      </c>
      <c r="C18" s="11" t="s">
        <v>123</v>
      </c>
      <c r="D18" s="10" t="s">
        <v>445</v>
      </c>
      <c r="E18" s="36" t="s">
        <v>446</v>
      </c>
      <c r="F18" s="6" t="s">
        <v>30</v>
      </c>
      <c r="G18" s="6" t="s">
        <v>447</v>
      </c>
      <c r="H18" s="6"/>
      <c r="I18" s="135">
        <v>1.9363425925925926E-3</v>
      </c>
      <c r="J18" s="7" t="str">
        <f t="shared" si="0"/>
        <v>II A</v>
      </c>
      <c r="K18" s="6" t="s">
        <v>448</v>
      </c>
      <c r="M18" s="131">
        <v>1</v>
      </c>
    </row>
    <row r="19" spans="1:13" ht="16.95" customHeight="1" x14ac:dyDescent="0.25">
      <c r="A19" s="131">
        <v>11</v>
      </c>
      <c r="B19" s="12">
        <v>33</v>
      </c>
      <c r="C19" s="11" t="s">
        <v>222</v>
      </c>
      <c r="D19" s="10" t="s">
        <v>449</v>
      </c>
      <c r="E19" s="36" t="s">
        <v>450</v>
      </c>
      <c r="F19" s="6" t="s">
        <v>0</v>
      </c>
      <c r="G19" s="6" t="s">
        <v>238</v>
      </c>
      <c r="H19" s="6" t="s">
        <v>239</v>
      </c>
      <c r="I19" s="135">
        <v>1.9462962962962964E-3</v>
      </c>
      <c r="J19" s="7" t="str">
        <f t="shared" si="0"/>
        <v>II A</v>
      </c>
      <c r="K19" s="6" t="s">
        <v>240</v>
      </c>
      <c r="M19" s="131">
        <v>1</v>
      </c>
    </row>
    <row r="20" spans="1:13" ht="16.5" customHeight="1" x14ac:dyDescent="0.25">
      <c r="A20" s="131">
        <v>12</v>
      </c>
      <c r="B20" s="12">
        <v>39</v>
      </c>
      <c r="C20" s="11" t="s">
        <v>485</v>
      </c>
      <c r="D20" s="10" t="s">
        <v>486</v>
      </c>
      <c r="E20" s="36" t="s">
        <v>487</v>
      </c>
      <c r="F20" s="6" t="s">
        <v>97</v>
      </c>
      <c r="G20" s="6" t="s">
        <v>96</v>
      </c>
      <c r="H20" s="6"/>
      <c r="I20" s="135">
        <v>1.9666666666666665E-3</v>
      </c>
      <c r="J20" s="7" t="str">
        <f t="shared" si="0"/>
        <v>II A</v>
      </c>
      <c r="K20" s="6" t="s">
        <v>95</v>
      </c>
      <c r="M20" s="131">
        <v>2</v>
      </c>
    </row>
    <row r="21" spans="1:13" ht="16.95" customHeight="1" x14ac:dyDescent="0.25">
      <c r="A21" s="131">
        <v>13</v>
      </c>
      <c r="B21" s="12">
        <v>46</v>
      </c>
      <c r="C21" s="11" t="s">
        <v>488</v>
      </c>
      <c r="D21" s="10" t="s">
        <v>489</v>
      </c>
      <c r="E21" s="36" t="s">
        <v>490</v>
      </c>
      <c r="F21" s="6" t="s">
        <v>205</v>
      </c>
      <c r="G21" s="6" t="s">
        <v>206</v>
      </c>
      <c r="H21" s="6" t="s">
        <v>491</v>
      </c>
      <c r="I21" s="135">
        <v>1.9810185185185182E-3</v>
      </c>
      <c r="J21" s="7" t="str">
        <f t="shared" si="0"/>
        <v>II A</v>
      </c>
      <c r="K21" s="6" t="s">
        <v>207</v>
      </c>
      <c r="M21" s="131">
        <v>2</v>
      </c>
    </row>
    <row r="22" spans="1:13" ht="16.95" customHeight="1" x14ac:dyDescent="0.25">
      <c r="A22" s="131">
        <v>14</v>
      </c>
      <c r="B22" s="12">
        <v>31</v>
      </c>
      <c r="C22" s="11" t="s">
        <v>451</v>
      </c>
      <c r="D22" s="10" t="s">
        <v>452</v>
      </c>
      <c r="E22" s="36" t="s">
        <v>453</v>
      </c>
      <c r="F22" s="6" t="s">
        <v>0</v>
      </c>
      <c r="G22" s="6"/>
      <c r="H22" s="6"/>
      <c r="I22" s="135">
        <v>2.0092592592592597E-3</v>
      </c>
      <c r="J22" s="7" t="str">
        <f t="shared" si="0"/>
        <v>II A</v>
      </c>
      <c r="K22" s="6" t="s">
        <v>454</v>
      </c>
      <c r="M22" s="131">
        <v>1</v>
      </c>
    </row>
    <row r="23" spans="1:13" ht="16.95" customHeight="1" x14ac:dyDescent="0.25">
      <c r="A23" s="131">
        <v>15</v>
      </c>
      <c r="B23" s="12">
        <v>48</v>
      </c>
      <c r="C23" s="11" t="s">
        <v>492</v>
      </c>
      <c r="D23" s="10" t="s">
        <v>493</v>
      </c>
      <c r="E23" s="36" t="s">
        <v>494</v>
      </c>
      <c r="F23" s="6" t="s">
        <v>30</v>
      </c>
      <c r="G23" s="6"/>
      <c r="H23" s="6" t="s">
        <v>495</v>
      </c>
      <c r="I23" s="135">
        <v>2.0288194444444446E-3</v>
      </c>
      <c r="J23" s="7" t="str">
        <f t="shared" si="0"/>
        <v>II A</v>
      </c>
      <c r="K23" s="6" t="s">
        <v>496</v>
      </c>
      <c r="M23" s="131">
        <v>2</v>
      </c>
    </row>
    <row r="24" spans="1:13" ht="16.95" customHeight="1" x14ac:dyDescent="0.25">
      <c r="A24" s="131">
        <v>16</v>
      </c>
      <c r="B24" s="12">
        <v>34</v>
      </c>
      <c r="C24" s="11" t="s">
        <v>455</v>
      </c>
      <c r="D24" s="10" t="s">
        <v>456</v>
      </c>
      <c r="E24" s="36" t="s">
        <v>457</v>
      </c>
      <c r="F24" s="6" t="s">
        <v>0</v>
      </c>
      <c r="G24" s="6"/>
      <c r="H24" s="6" t="s">
        <v>239</v>
      </c>
      <c r="I24" s="135">
        <v>2.0636574074074073E-3</v>
      </c>
      <c r="J24" s="7" t="str">
        <f t="shared" si="0"/>
        <v>III A</v>
      </c>
      <c r="K24" s="6" t="s">
        <v>240</v>
      </c>
      <c r="M24" s="131">
        <v>1</v>
      </c>
    </row>
    <row r="25" spans="1:13" ht="16.95" customHeight="1" x14ac:dyDescent="0.25">
      <c r="A25" s="131">
        <v>17</v>
      </c>
      <c r="B25" s="12">
        <v>53</v>
      </c>
      <c r="C25" s="11" t="s">
        <v>543</v>
      </c>
      <c r="D25" s="10" t="s">
        <v>544</v>
      </c>
      <c r="E25" s="36" t="s">
        <v>545</v>
      </c>
      <c r="F25" s="6" t="s">
        <v>30</v>
      </c>
      <c r="G25" s="6" t="s">
        <v>211</v>
      </c>
      <c r="H25" s="6"/>
      <c r="I25" s="135">
        <v>2.0695601851851851E-3</v>
      </c>
      <c r="J25" s="7" t="str">
        <f t="shared" si="0"/>
        <v>III A</v>
      </c>
      <c r="K25" s="6" t="s">
        <v>212</v>
      </c>
      <c r="M25" s="131">
        <v>3</v>
      </c>
    </row>
    <row r="26" spans="1:13" ht="16.95" customHeight="1" x14ac:dyDescent="0.25">
      <c r="A26" s="131">
        <v>18</v>
      </c>
      <c r="B26" s="12">
        <v>30</v>
      </c>
      <c r="C26" s="11" t="s">
        <v>458</v>
      </c>
      <c r="D26" s="10" t="s">
        <v>459</v>
      </c>
      <c r="E26" s="36" t="s">
        <v>460</v>
      </c>
      <c r="F26" s="6" t="s">
        <v>0</v>
      </c>
      <c r="G26" s="6" t="s">
        <v>461</v>
      </c>
      <c r="H26" s="6"/>
      <c r="I26" s="135">
        <v>2.0752314814814813E-3</v>
      </c>
      <c r="J26" s="7" t="str">
        <f t="shared" si="0"/>
        <v>III A</v>
      </c>
      <c r="K26" s="6" t="s">
        <v>394</v>
      </c>
      <c r="M26" s="131">
        <v>1</v>
      </c>
    </row>
    <row r="27" spans="1:13" ht="16.95" customHeight="1" x14ac:dyDescent="0.25">
      <c r="A27" s="131">
        <v>19</v>
      </c>
      <c r="B27" s="12">
        <v>27</v>
      </c>
      <c r="C27" s="11" t="s">
        <v>497</v>
      </c>
      <c r="D27" s="10" t="s">
        <v>498</v>
      </c>
      <c r="E27" s="36" t="s">
        <v>499</v>
      </c>
      <c r="F27" s="6" t="s">
        <v>30</v>
      </c>
      <c r="G27" s="6" t="s">
        <v>389</v>
      </c>
      <c r="H27" s="6"/>
      <c r="I27" s="135">
        <v>2.0994212962962963E-3</v>
      </c>
      <c r="J27" s="7" t="str">
        <f t="shared" si="0"/>
        <v>III A</v>
      </c>
      <c r="K27" s="6" t="s">
        <v>500</v>
      </c>
      <c r="M27" s="131">
        <v>2</v>
      </c>
    </row>
    <row r="28" spans="1:13" ht="16.95" customHeight="1" x14ac:dyDescent="0.25">
      <c r="A28" s="131">
        <v>20</v>
      </c>
      <c r="B28" s="12">
        <v>49</v>
      </c>
      <c r="C28" s="11" t="s">
        <v>462</v>
      </c>
      <c r="D28" s="10" t="s">
        <v>463</v>
      </c>
      <c r="E28" s="36" t="s">
        <v>464</v>
      </c>
      <c r="F28" s="6" t="s">
        <v>30</v>
      </c>
      <c r="G28" s="6" t="s">
        <v>225</v>
      </c>
      <c r="H28" s="6"/>
      <c r="I28" s="135">
        <v>2.1054398148148148E-3</v>
      </c>
      <c r="J28" s="7" t="str">
        <f t="shared" si="0"/>
        <v>III A</v>
      </c>
      <c r="K28" s="6" t="s">
        <v>465</v>
      </c>
      <c r="M28" s="131">
        <v>1</v>
      </c>
    </row>
    <row r="29" spans="1:13" ht="16.95" customHeight="1" x14ac:dyDescent="0.25">
      <c r="A29" s="131">
        <v>21</v>
      </c>
      <c r="B29" s="12">
        <v>45</v>
      </c>
      <c r="C29" s="11" t="s">
        <v>501</v>
      </c>
      <c r="D29" s="10" t="s">
        <v>502</v>
      </c>
      <c r="E29" s="36" t="s">
        <v>503</v>
      </c>
      <c r="F29" s="6" t="s">
        <v>244</v>
      </c>
      <c r="G29" s="6" t="s">
        <v>245</v>
      </c>
      <c r="H29" s="6" t="s">
        <v>246</v>
      </c>
      <c r="I29" s="135">
        <v>2.1244212962962961E-3</v>
      </c>
      <c r="J29" s="7" t="str">
        <f t="shared" si="0"/>
        <v>III A</v>
      </c>
      <c r="K29" s="6" t="s">
        <v>247</v>
      </c>
      <c r="M29" s="131">
        <v>2</v>
      </c>
    </row>
    <row r="30" spans="1:13" ht="16.95" customHeight="1" x14ac:dyDescent="0.25">
      <c r="A30" s="131">
        <v>22</v>
      </c>
      <c r="B30" s="12">
        <v>32</v>
      </c>
      <c r="C30" s="11" t="s">
        <v>466</v>
      </c>
      <c r="D30" s="10" t="s">
        <v>467</v>
      </c>
      <c r="E30" s="36" t="s">
        <v>468</v>
      </c>
      <c r="F30" s="6" t="s">
        <v>0</v>
      </c>
      <c r="G30" s="6"/>
      <c r="H30" s="6" t="s">
        <v>469</v>
      </c>
      <c r="I30" s="135">
        <v>2.1375000000000001E-3</v>
      </c>
      <c r="J30" s="7" t="str">
        <f t="shared" si="0"/>
        <v>III A</v>
      </c>
      <c r="K30" s="6" t="s">
        <v>470</v>
      </c>
      <c r="M30" s="131">
        <v>1</v>
      </c>
    </row>
    <row r="31" spans="1:13" ht="16.95" customHeight="1" x14ac:dyDescent="0.25">
      <c r="A31" s="131">
        <v>23</v>
      </c>
      <c r="B31" s="12">
        <v>19</v>
      </c>
      <c r="C31" s="11" t="s">
        <v>302</v>
      </c>
      <c r="D31" s="10" t="s">
        <v>504</v>
      </c>
      <c r="E31" s="36" t="s">
        <v>505</v>
      </c>
      <c r="F31" s="6" t="s">
        <v>67</v>
      </c>
      <c r="G31" s="6" t="s">
        <v>66</v>
      </c>
      <c r="H31" s="6" t="s">
        <v>65</v>
      </c>
      <c r="I31" s="135">
        <v>2.1375000000000001E-3</v>
      </c>
      <c r="J31" s="7" t="str">
        <f t="shared" si="0"/>
        <v>III A</v>
      </c>
      <c r="K31" s="6" t="s">
        <v>64</v>
      </c>
      <c r="M31" s="131">
        <v>2</v>
      </c>
    </row>
    <row r="32" spans="1:13" ht="16.95" customHeight="1" x14ac:dyDescent="0.25">
      <c r="A32" s="131">
        <v>24</v>
      </c>
      <c r="B32" s="12">
        <v>35</v>
      </c>
      <c r="C32" s="11" t="s">
        <v>471</v>
      </c>
      <c r="D32" s="10" t="s">
        <v>472</v>
      </c>
      <c r="E32" s="36" t="s">
        <v>473</v>
      </c>
      <c r="F32" s="6" t="s">
        <v>0</v>
      </c>
      <c r="G32" s="6" t="s">
        <v>109</v>
      </c>
      <c r="H32" s="6"/>
      <c r="I32" s="135">
        <v>2.1526620370370367E-3</v>
      </c>
      <c r="J32" s="7" t="str">
        <f t="shared" si="0"/>
        <v>III A</v>
      </c>
      <c r="K32" s="6" t="s">
        <v>474</v>
      </c>
      <c r="M32" s="131">
        <v>1</v>
      </c>
    </row>
    <row r="33" spans="1:13" ht="16.95" customHeight="1" x14ac:dyDescent="0.25">
      <c r="A33" s="131">
        <v>25</v>
      </c>
      <c r="B33" s="12">
        <v>44</v>
      </c>
      <c r="C33" s="11" t="s">
        <v>506</v>
      </c>
      <c r="D33" s="10" t="s">
        <v>507</v>
      </c>
      <c r="E33" s="36" t="s">
        <v>508</v>
      </c>
      <c r="F33" s="6" t="s">
        <v>244</v>
      </c>
      <c r="G33" s="6" t="s">
        <v>245</v>
      </c>
      <c r="H33" s="6" t="s">
        <v>246</v>
      </c>
      <c r="I33" s="135">
        <v>2.1614583333333334E-3</v>
      </c>
      <c r="J33" s="7" t="str">
        <f t="shared" si="0"/>
        <v>III A</v>
      </c>
      <c r="K33" s="6" t="s">
        <v>247</v>
      </c>
      <c r="M33" s="131">
        <v>2</v>
      </c>
    </row>
    <row r="34" spans="1:13" ht="16.95" customHeight="1" x14ac:dyDescent="0.25">
      <c r="A34" s="131">
        <v>26</v>
      </c>
      <c r="B34" s="12">
        <v>37</v>
      </c>
      <c r="C34" s="11" t="s">
        <v>455</v>
      </c>
      <c r="D34" s="10" t="s">
        <v>475</v>
      </c>
      <c r="E34" s="36" t="s">
        <v>476</v>
      </c>
      <c r="F34" s="6" t="s">
        <v>477</v>
      </c>
      <c r="G34" s="6"/>
      <c r="H34" s="6" t="s">
        <v>239</v>
      </c>
      <c r="I34" s="135">
        <v>2.1729166666666667E-3</v>
      </c>
      <c r="J34" s="7" t="str">
        <f t="shared" si="0"/>
        <v>III A</v>
      </c>
      <c r="K34" s="6" t="s">
        <v>240</v>
      </c>
      <c r="M34" s="131">
        <v>1</v>
      </c>
    </row>
    <row r="35" spans="1:13" ht="16.95" customHeight="1" x14ac:dyDescent="0.25">
      <c r="A35" s="131">
        <v>27</v>
      </c>
      <c r="B35" s="132">
        <v>63</v>
      </c>
      <c r="C35" s="133" t="s">
        <v>70</v>
      </c>
      <c r="D35" s="134" t="s">
        <v>478</v>
      </c>
      <c r="E35" s="36" t="s">
        <v>479</v>
      </c>
      <c r="F35" s="6" t="s">
        <v>0</v>
      </c>
      <c r="G35" s="6"/>
      <c r="H35" s="6"/>
      <c r="I35" s="135">
        <v>2.2045138888888891E-3</v>
      </c>
      <c r="J35" s="7" t="str">
        <f t="shared" si="0"/>
        <v>III A</v>
      </c>
      <c r="K35" s="6" t="s">
        <v>390</v>
      </c>
      <c r="M35" s="131">
        <v>1</v>
      </c>
    </row>
    <row r="36" spans="1:13" ht="16.95" customHeight="1" x14ac:dyDescent="0.25">
      <c r="A36" s="131"/>
      <c r="B36" s="12">
        <v>36</v>
      </c>
      <c r="C36" s="11" t="s">
        <v>506</v>
      </c>
      <c r="D36" s="10" t="s">
        <v>509</v>
      </c>
      <c r="E36" s="36" t="s">
        <v>510</v>
      </c>
      <c r="F36" s="6" t="s">
        <v>0</v>
      </c>
      <c r="G36" s="6" t="s">
        <v>409</v>
      </c>
      <c r="H36" s="6"/>
      <c r="I36" s="135" t="s">
        <v>343</v>
      </c>
      <c r="J36" s="7" t="str">
        <f t="shared" si="0"/>
        <v/>
      </c>
      <c r="K36" s="6" t="s">
        <v>410</v>
      </c>
      <c r="M36" s="131">
        <v>2</v>
      </c>
    </row>
    <row r="37" spans="1:13" ht="16.95" customHeight="1" x14ac:dyDescent="0.25">
      <c r="A37" s="131"/>
      <c r="B37" s="12">
        <v>29</v>
      </c>
      <c r="C37" s="11" t="s">
        <v>56</v>
      </c>
      <c r="D37" s="10" t="s">
        <v>480</v>
      </c>
      <c r="E37" s="36" t="s">
        <v>481</v>
      </c>
      <c r="F37" s="6" t="s">
        <v>0</v>
      </c>
      <c r="G37" s="6"/>
      <c r="H37" s="6" t="s">
        <v>469</v>
      </c>
      <c r="I37" s="135" t="s">
        <v>43</v>
      </c>
      <c r="J37" s="7" t="str">
        <f>IF(ISBLANK(I37),"",IF(I37&gt;0.00225115740740741,"",IF(I37&lt;=0.00162615740740741,"TSM",IF(I37&lt;=0.00166087962962963,"SM",IF(I37&lt;=0.00174189814814815,"KSM",IF(I37&lt;=0.00185763888888889,"I A",IF(I37&lt;=0.00203125,"II A",IF(I37&lt;=0.00225115740740741,"III A"))))))))</f>
        <v/>
      </c>
      <c r="K37" s="6" t="s">
        <v>482</v>
      </c>
      <c r="M37" s="131">
        <v>1</v>
      </c>
    </row>
    <row r="38" spans="1:13" ht="16.95" customHeight="1" x14ac:dyDescent="0.25">
      <c r="A38" s="131"/>
      <c r="B38" s="12">
        <v>150</v>
      </c>
      <c r="C38" s="11" t="s">
        <v>441</v>
      </c>
      <c r="D38" s="10" t="s">
        <v>513</v>
      </c>
      <c r="E38" s="36" t="s">
        <v>514</v>
      </c>
      <c r="F38" s="6" t="s">
        <v>0</v>
      </c>
      <c r="G38" s="6"/>
      <c r="H38" s="6"/>
      <c r="I38" s="135" t="s">
        <v>43</v>
      </c>
      <c r="J38" s="7" t="str">
        <f>IF(ISBLANK(I38),"",IF(I38&gt;0.00225115740740741,"",IF(I38&lt;=0.00162615740740741,"TSM",IF(I38&lt;=0.00166087962962963,"SM",IF(I38&lt;=0.00174189814814815,"KSM",IF(I38&lt;=0.00185763888888889,"I A",IF(I38&lt;=0.00203125,"II A",IF(I38&lt;=0.00225115740740741,"III A"))))))))</f>
        <v/>
      </c>
      <c r="K38" s="6" t="s">
        <v>376</v>
      </c>
      <c r="M38" s="131">
        <v>2</v>
      </c>
    </row>
    <row r="39" spans="1:13" ht="16.95" customHeight="1" x14ac:dyDescent="0.25">
      <c r="A39" s="131"/>
      <c r="B39" s="12">
        <v>43</v>
      </c>
      <c r="C39" s="11" t="s">
        <v>462</v>
      </c>
      <c r="D39" s="10" t="s">
        <v>511</v>
      </c>
      <c r="E39" s="36" t="s">
        <v>512</v>
      </c>
      <c r="F39" s="6" t="s">
        <v>244</v>
      </c>
      <c r="G39" s="6" t="s">
        <v>245</v>
      </c>
      <c r="H39" s="6" t="s">
        <v>246</v>
      </c>
      <c r="I39" s="135" t="s">
        <v>43</v>
      </c>
      <c r="J39" s="7" t="str">
        <f>IF(ISBLANK(I39),"",IF(I39&gt;0.00225115740740741,"",IF(I39&lt;=0.00162615740740741,"TSM",IF(I39&lt;=0.00166087962962963,"SM",IF(I39&lt;=0.00174189814814815,"KSM",IF(I39&lt;=0.00185763888888889,"I A",IF(I39&lt;=0.00203125,"II A",IF(I39&lt;=0.00225115740740741,"III A"))))))))</f>
        <v/>
      </c>
      <c r="K39" s="6" t="s">
        <v>344</v>
      </c>
      <c r="M39" s="131">
        <v>2</v>
      </c>
    </row>
  </sheetData>
  <sortState ref="A37:X39">
    <sortCondition ref="D37:D39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27"/>
  <sheetViews>
    <sheetView zoomScaleNormal="100" workbookViewId="0">
      <selection activeCell="A3" sqref="A3"/>
    </sheetView>
  </sheetViews>
  <sheetFormatPr defaultColWidth="9.109375" defaultRowHeight="13.2" x14ac:dyDescent="0.25"/>
  <cols>
    <col min="1" max="1" width="4.5546875" style="220" customWidth="1"/>
    <col min="2" max="2" width="4" style="220" customWidth="1"/>
    <col min="3" max="3" width="11.6640625" style="220" customWidth="1"/>
    <col min="4" max="4" width="14.44140625" style="220" customWidth="1"/>
    <col min="5" max="5" width="8.88671875" style="222" customWidth="1"/>
    <col min="6" max="6" width="13.109375" style="222" customWidth="1"/>
    <col min="7" max="7" width="16.33203125" style="222" customWidth="1"/>
    <col min="8" max="8" width="13.109375" style="222" customWidth="1"/>
    <col min="9" max="9" width="9.33203125" style="223" customWidth="1"/>
    <col min="10" max="10" width="6.33203125" style="224" customWidth="1"/>
    <col min="11" max="11" width="24.6640625" style="220" customWidth="1"/>
    <col min="12" max="16384" width="9.109375" style="220"/>
  </cols>
  <sheetData>
    <row r="1" spans="1:24" s="215" customFormat="1" ht="13.8" x14ac:dyDescent="0.25">
      <c r="A1" s="209" t="s">
        <v>12</v>
      </c>
      <c r="B1" s="209"/>
      <c r="C1" s="210"/>
      <c r="D1" s="210"/>
      <c r="E1" s="211"/>
      <c r="F1" s="211"/>
      <c r="G1" s="211"/>
      <c r="H1" s="211"/>
      <c r="I1" s="212"/>
      <c r="J1" s="213"/>
      <c r="K1" s="214" t="s">
        <v>853</v>
      </c>
      <c r="L1" s="210"/>
      <c r="M1" s="210"/>
      <c r="N1" s="210"/>
      <c r="O1" s="210"/>
      <c r="P1" s="210"/>
      <c r="Q1" s="210"/>
      <c r="R1" s="210"/>
      <c r="S1" s="210"/>
      <c r="T1" s="209"/>
    </row>
    <row r="2" spans="1:24" s="219" customFormat="1" ht="15.75" customHeight="1" x14ac:dyDescent="0.25">
      <c r="A2" s="209" t="s">
        <v>11</v>
      </c>
      <c r="B2" s="209"/>
      <c r="C2" s="216"/>
      <c r="D2" s="210"/>
      <c r="E2" s="211"/>
      <c r="F2" s="211"/>
      <c r="G2" s="211"/>
      <c r="H2" s="211"/>
      <c r="I2" s="217"/>
      <c r="J2" s="213"/>
      <c r="K2" s="218" t="s">
        <v>0</v>
      </c>
      <c r="L2" s="216"/>
      <c r="M2" s="216"/>
      <c r="N2" s="216"/>
      <c r="O2" s="216"/>
      <c r="P2" s="216"/>
      <c r="Q2" s="216"/>
      <c r="R2" s="216"/>
      <c r="S2" s="216"/>
      <c r="T2" s="209"/>
    </row>
    <row r="3" spans="1:24" ht="10.5" customHeight="1" x14ac:dyDescent="0.3">
      <c r="C3" s="221"/>
      <c r="K3" s="218"/>
    </row>
    <row r="4" spans="1:24" ht="13.8" x14ac:dyDescent="0.25">
      <c r="C4" s="225" t="s">
        <v>854</v>
      </c>
      <c r="D4" s="215"/>
      <c r="F4" s="226"/>
      <c r="G4" s="226"/>
      <c r="H4" s="226"/>
    </row>
    <row r="5" spans="1:24" ht="9" customHeight="1" x14ac:dyDescent="0.25">
      <c r="D5" s="215"/>
    </row>
    <row r="6" spans="1:24" x14ac:dyDescent="0.25">
      <c r="B6" s="210"/>
      <c r="C6" s="211"/>
      <c r="D6" s="227"/>
      <c r="F6" s="226"/>
      <c r="G6" s="226"/>
      <c r="H6" s="226"/>
      <c r="J6" s="223"/>
      <c r="K6" s="228"/>
      <c r="L6" s="229"/>
      <c r="M6" s="229"/>
      <c r="N6" s="229"/>
      <c r="O6" s="229"/>
      <c r="P6" s="229"/>
      <c r="Q6" s="229"/>
      <c r="R6" s="229"/>
      <c r="S6" s="229"/>
      <c r="T6" s="229"/>
      <c r="V6" s="229"/>
      <c r="W6" s="229"/>
      <c r="X6" s="229"/>
    </row>
    <row r="7" spans="1:24" ht="9" customHeight="1" thickBot="1" x14ac:dyDescent="0.3">
      <c r="D7" s="215"/>
      <c r="J7" s="223"/>
      <c r="K7" s="228"/>
      <c r="L7" s="229"/>
      <c r="M7" s="229"/>
      <c r="N7" s="229"/>
      <c r="O7" s="229"/>
      <c r="P7" s="229"/>
      <c r="Q7" s="229"/>
      <c r="R7" s="229"/>
      <c r="S7" s="229"/>
      <c r="T7" s="229"/>
      <c r="V7" s="229"/>
      <c r="W7" s="229"/>
      <c r="X7" s="229"/>
    </row>
    <row r="8" spans="1:24" s="219" customFormat="1" ht="10.8" thickBot="1" x14ac:dyDescent="0.25">
      <c r="A8" s="230" t="s">
        <v>42</v>
      </c>
      <c r="B8" s="231" t="s">
        <v>9</v>
      </c>
      <c r="C8" s="232" t="s">
        <v>8</v>
      </c>
      <c r="D8" s="233" t="s">
        <v>7</v>
      </c>
      <c r="E8" s="234" t="s">
        <v>6</v>
      </c>
      <c r="F8" s="234" t="s">
        <v>5</v>
      </c>
      <c r="G8" s="234" t="s">
        <v>14</v>
      </c>
      <c r="H8" s="234" t="s">
        <v>15</v>
      </c>
      <c r="I8" s="235" t="s">
        <v>149</v>
      </c>
      <c r="J8" s="236" t="s">
        <v>148</v>
      </c>
      <c r="K8" s="237" t="s">
        <v>1</v>
      </c>
    </row>
    <row r="9" spans="1:24" ht="15.9" customHeight="1" x14ac:dyDescent="0.25">
      <c r="A9" s="238">
        <v>1</v>
      </c>
      <c r="B9" s="239">
        <v>18</v>
      </c>
      <c r="C9" s="240" t="s">
        <v>466</v>
      </c>
      <c r="D9" s="241" t="s">
        <v>855</v>
      </c>
      <c r="E9" s="242" t="s">
        <v>856</v>
      </c>
      <c r="F9" s="243" t="s">
        <v>91</v>
      </c>
      <c r="G9" s="243" t="s">
        <v>90</v>
      </c>
      <c r="H9" s="243"/>
      <c r="I9" s="135">
        <v>6.0701388888888888E-3</v>
      </c>
      <c r="J9" s="7" t="str">
        <f t="shared" ref="J9:J21" si="0">IF(ISBLANK(I9),"",IF(I9&gt;0.00778935185185185,"",IF(I9&lt;=0.00548611111111111,"TSM",IF(I9&lt;=0.00570601851851852,"SM",IF(I9&lt;=0.0059375,"KSM",IF(I9&lt;=0.00640046296296296,"I A",IF(I9&lt;=0.00703703703703704,"II A",IF(I9&lt;=0.00778935185185185,"III A"))))))))</f>
        <v>I A</v>
      </c>
      <c r="K9" s="243" t="s">
        <v>857</v>
      </c>
    </row>
    <row r="10" spans="1:24" ht="15.9" customHeight="1" x14ac:dyDescent="0.25">
      <c r="A10" s="238">
        <v>2</v>
      </c>
      <c r="B10" s="239">
        <v>4</v>
      </c>
      <c r="C10" s="240" t="s">
        <v>123</v>
      </c>
      <c r="D10" s="241" t="s">
        <v>858</v>
      </c>
      <c r="E10" s="242" t="s">
        <v>859</v>
      </c>
      <c r="F10" s="243" t="s">
        <v>860</v>
      </c>
      <c r="G10" s="243" t="s">
        <v>252</v>
      </c>
      <c r="H10" s="243" t="s">
        <v>253</v>
      </c>
      <c r="I10" s="135">
        <v>6.2376157407407406E-3</v>
      </c>
      <c r="J10" s="7" t="str">
        <f t="shared" si="0"/>
        <v>I A</v>
      </c>
      <c r="K10" s="243" t="s">
        <v>861</v>
      </c>
    </row>
    <row r="11" spans="1:24" ht="15.9" customHeight="1" x14ac:dyDescent="0.25">
      <c r="A11" s="238">
        <v>3</v>
      </c>
      <c r="B11" s="239">
        <v>9</v>
      </c>
      <c r="C11" s="240" t="s">
        <v>248</v>
      </c>
      <c r="D11" s="241" t="s">
        <v>862</v>
      </c>
      <c r="E11" s="242" t="s">
        <v>824</v>
      </c>
      <c r="F11" s="243" t="s">
        <v>30</v>
      </c>
      <c r="G11" s="243" t="s">
        <v>211</v>
      </c>
      <c r="H11" s="243"/>
      <c r="I11" s="135">
        <v>6.3515046296296297E-3</v>
      </c>
      <c r="J11" s="7" t="str">
        <f t="shared" si="0"/>
        <v>I A</v>
      </c>
      <c r="K11" s="243" t="s">
        <v>212</v>
      </c>
    </row>
    <row r="12" spans="1:24" ht="15.9" customHeight="1" x14ac:dyDescent="0.25">
      <c r="A12" s="238">
        <v>4</v>
      </c>
      <c r="B12" s="239">
        <v>8</v>
      </c>
      <c r="C12" s="240" t="s">
        <v>863</v>
      </c>
      <c r="D12" s="241" t="s">
        <v>864</v>
      </c>
      <c r="E12" s="242" t="s">
        <v>865</v>
      </c>
      <c r="F12" s="243" t="s">
        <v>30</v>
      </c>
      <c r="G12" s="243" t="s">
        <v>211</v>
      </c>
      <c r="H12" s="243" t="s">
        <v>866</v>
      </c>
      <c r="I12" s="135">
        <v>6.3771990740740742E-3</v>
      </c>
      <c r="J12" s="7" t="str">
        <f t="shared" si="0"/>
        <v>I A</v>
      </c>
      <c r="K12" s="243" t="s">
        <v>271</v>
      </c>
    </row>
    <row r="13" spans="1:24" ht="15.9" customHeight="1" x14ac:dyDescent="0.25">
      <c r="A13" s="238">
        <v>5</v>
      </c>
      <c r="B13" s="239">
        <v>11</v>
      </c>
      <c r="C13" s="240" t="s">
        <v>867</v>
      </c>
      <c r="D13" s="241" t="s">
        <v>868</v>
      </c>
      <c r="E13" s="242" t="s">
        <v>869</v>
      </c>
      <c r="F13" s="243" t="s">
        <v>30</v>
      </c>
      <c r="G13" s="243" t="s">
        <v>225</v>
      </c>
      <c r="H13" s="243"/>
      <c r="I13" s="135">
        <v>6.4711805555555555E-3</v>
      </c>
      <c r="J13" s="7" t="str">
        <f t="shared" si="0"/>
        <v>II A</v>
      </c>
      <c r="K13" s="243" t="s">
        <v>226</v>
      </c>
    </row>
    <row r="14" spans="1:24" ht="15.9" customHeight="1" x14ac:dyDescent="0.25">
      <c r="A14" s="238">
        <v>6</v>
      </c>
      <c r="B14" s="239">
        <v>3</v>
      </c>
      <c r="C14" s="240" t="s">
        <v>870</v>
      </c>
      <c r="D14" s="241" t="s">
        <v>871</v>
      </c>
      <c r="E14" s="242" t="s">
        <v>872</v>
      </c>
      <c r="F14" s="243" t="s">
        <v>251</v>
      </c>
      <c r="G14" s="243" t="s">
        <v>252</v>
      </c>
      <c r="H14" s="243"/>
      <c r="I14" s="135">
        <v>6.5325231481481484E-3</v>
      </c>
      <c r="J14" s="7" t="str">
        <f t="shared" si="0"/>
        <v>II A</v>
      </c>
      <c r="K14" s="243" t="s">
        <v>368</v>
      </c>
    </row>
    <row r="15" spans="1:24" ht="15.9" customHeight="1" x14ac:dyDescent="0.25">
      <c r="A15" s="238">
        <v>7</v>
      </c>
      <c r="B15" s="239">
        <v>14</v>
      </c>
      <c r="C15" s="240" t="s">
        <v>873</v>
      </c>
      <c r="D15" s="241" t="s">
        <v>874</v>
      </c>
      <c r="E15" s="242" t="s">
        <v>875</v>
      </c>
      <c r="F15" s="243" t="s">
        <v>205</v>
      </c>
      <c r="G15" s="243" t="s">
        <v>206</v>
      </c>
      <c r="H15" s="243"/>
      <c r="I15" s="135">
        <v>6.5597222222222229E-3</v>
      </c>
      <c r="J15" s="7" t="str">
        <f t="shared" si="0"/>
        <v>II A</v>
      </c>
      <c r="K15" s="243" t="s">
        <v>207</v>
      </c>
    </row>
    <row r="16" spans="1:24" ht="15.9" customHeight="1" x14ac:dyDescent="0.25">
      <c r="A16" s="238">
        <v>8</v>
      </c>
      <c r="B16" s="239">
        <v>13</v>
      </c>
      <c r="C16" s="240" t="s">
        <v>126</v>
      </c>
      <c r="D16" s="241" t="s">
        <v>876</v>
      </c>
      <c r="E16" s="242" t="s">
        <v>877</v>
      </c>
      <c r="F16" s="243" t="s">
        <v>732</v>
      </c>
      <c r="G16" s="243"/>
      <c r="H16" s="243"/>
      <c r="I16" s="135">
        <v>6.5645833333333329E-3</v>
      </c>
      <c r="J16" s="7" t="str">
        <f t="shared" si="0"/>
        <v>II A</v>
      </c>
      <c r="K16" s="243" t="s">
        <v>390</v>
      </c>
    </row>
    <row r="17" spans="1:11" ht="15.9" customHeight="1" x14ac:dyDescent="0.25">
      <c r="A17" s="238">
        <v>9</v>
      </c>
      <c r="B17" s="239">
        <v>10</v>
      </c>
      <c r="C17" s="240" t="s">
        <v>451</v>
      </c>
      <c r="D17" s="241" t="s">
        <v>878</v>
      </c>
      <c r="E17" s="242" t="s">
        <v>879</v>
      </c>
      <c r="F17" s="243" t="s">
        <v>30</v>
      </c>
      <c r="G17" s="243" t="s">
        <v>225</v>
      </c>
      <c r="H17" s="243"/>
      <c r="I17" s="135">
        <v>6.7535879629629621E-3</v>
      </c>
      <c r="J17" s="7" t="str">
        <f t="shared" si="0"/>
        <v>II A</v>
      </c>
      <c r="K17" s="243" t="s">
        <v>465</v>
      </c>
    </row>
    <row r="18" spans="1:11" ht="15.9" customHeight="1" x14ac:dyDescent="0.25">
      <c r="A18" s="238">
        <v>10</v>
      </c>
      <c r="B18" s="239">
        <v>15</v>
      </c>
      <c r="C18" s="240" t="s">
        <v>880</v>
      </c>
      <c r="D18" s="241" t="s">
        <v>881</v>
      </c>
      <c r="E18" s="242" t="s">
        <v>614</v>
      </c>
      <c r="F18" s="243" t="s">
        <v>205</v>
      </c>
      <c r="G18" s="243" t="s">
        <v>206</v>
      </c>
      <c r="H18" s="243"/>
      <c r="I18" s="135">
        <v>6.8458333333333331E-3</v>
      </c>
      <c r="J18" s="7" t="str">
        <f t="shared" si="0"/>
        <v>II A</v>
      </c>
      <c r="K18" s="243" t="s">
        <v>207</v>
      </c>
    </row>
    <row r="19" spans="1:11" ht="15.9" customHeight="1" x14ac:dyDescent="0.25">
      <c r="A19" s="238">
        <v>11</v>
      </c>
      <c r="B19" s="239">
        <v>12</v>
      </c>
      <c r="C19" s="240" t="s">
        <v>882</v>
      </c>
      <c r="D19" s="241" t="s">
        <v>883</v>
      </c>
      <c r="E19" s="242" t="s">
        <v>110</v>
      </c>
      <c r="F19" s="243" t="s">
        <v>198</v>
      </c>
      <c r="G19" s="243" t="s">
        <v>321</v>
      </c>
      <c r="H19" s="243" t="s">
        <v>200</v>
      </c>
      <c r="I19" s="135">
        <v>7.0712962962962951E-3</v>
      </c>
      <c r="J19" s="7" t="str">
        <f t="shared" si="0"/>
        <v>III A</v>
      </c>
      <c r="K19" s="243" t="s">
        <v>201</v>
      </c>
    </row>
    <row r="20" spans="1:11" ht="15.9" customHeight="1" x14ac:dyDescent="0.25">
      <c r="A20" s="238">
        <v>12</v>
      </c>
      <c r="B20" s="239">
        <v>16</v>
      </c>
      <c r="C20" s="240" t="s">
        <v>796</v>
      </c>
      <c r="D20" s="241" t="s">
        <v>884</v>
      </c>
      <c r="E20" s="242" t="s">
        <v>145</v>
      </c>
      <c r="F20" s="243" t="s">
        <v>265</v>
      </c>
      <c r="G20" s="243" t="s">
        <v>266</v>
      </c>
      <c r="H20" s="243"/>
      <c r="I20" s="135">
        <v>7.2796296296296298E-3</v>
      </c>
      <c r="J20" s="7" t="str">
        <f t="shared" si="0"/>
        <v>III A</v>
      </c>
      <c r="K20" s="243" t="s">
        <v>885</v>
      </c>
    </row>
    <row r="21" spans="1:11" ht="15.9" customHeight="1" x14ac:dyDescent="0.25">
      <c r="A21" s="238">
        <v>13</v>
      </c>
      <c r="B21" s="239">
        <v>17</v>
      </c>
      <c r="C21" s="240" t="s">
        <v>886</v>
      </c>
      <c r="D21" s="241" t="s">
        <v>459</v>
      </c>
      <c r="E21" s="242" t="s">
        <v>460</v>
      </c>
      <c r="F21" s="243" t="s">
        <v>0</v>
      </c>
      <c r="G21" s="243" t="s">
        <v>461</v>
      </c>
      <c r="H21" s="243"/>
      <c r="I21" s="135">
        <v>7.8292824074074081E-3</v>
      </c>
      <c r="J21" s="7" t="str">
        <f t="shared" si="0"/>
        <v/>
      </c>
      <c r="K21" s="243" t="s">
        <v>394</v>
      </c>
    </row>
    <row r="22" spans="1:11" ht="15.9" customHeight="1" x14ac:dyDescent="0.25">
      <c r="A22" s="238"/>
      <c r="B22" s="239">
        <v>5</v>
      </c>
      <c r="C22" s="240" t="s">
        <v>144</v>
      </c>
      <c r="D22" s="241" t="s">
        <v>896</v>
      </c>
      <c r="E22" s="242" t="s">
        <v>897</v>
      </c>
      <c r="F22" s="243" t="s">
        <v>251</v>
      </c>
      <c r="G22" s="243" t="s">
        <v>898</v>
      </c>
      <c r="H22" s="243" t="s">
        <v>253</v>
      </c>
      <c r="I22" s="135" t="s">
        <v>43</v>
      </c>
      <c r="J22" s="7" t="str">
        <f t="shared" ref="J22:J27" si="1">IF(ISBLANK(I22),"",IF(I22&gt;0.00778935185185185,"",IF(I22&lt;=0.00548611111111111,"TSM",IF(I22&lt;=0.00570601851851852,"SM",IF(I22&lt;=0.0059375,"KSM",IF(I22&lt;=0.00640046296296296,"I A",IF(I22&lt;=0.00703703703703704,"II A",IF(I22&lt;=0.00778935185185185,"III A"))))))))</f>
        <v/>
      </c>
      <c r="K22" s="243" t="s">
        <v>368</v>
      </c>
    </row>
    <row r="23" spans="1:11" ht="15.9" customHeight="1" x14ac:dyDescent="0.25">
      <c r="A23" s="238"/>
      <c r="B23" s="239">
        <v>6</v>
      </c>
      <c r="C23" s="240" t="s">
        <v>882</v>
      </c>
      <c r="D23" s="241" t="s">
        <v>883</v>
      </c>
      <c r="E23" s="242" t="s">
        <v>110</v>
      </c>
      <c r="F23" s="243" t="s">
        <v>198</v>
      </c>
      <c r="G23" s="243" t="s">
        <v>321</v>
      </c>
      <c r="H23" s="243" t="s">
        <v>200</v>
      </c>
      <c r="I23" s="135" t="s">
        <v>43</v>
      </c>
      <c r="J23" s="7" t="str">
        <f t="shared" si="1"/>
        <v/>
      </c>
      <c r="K23" s="243" t="s">
        <v>201</v>
      </c>
    </row>
    <row r="24" spans="1:11" ht="15.9" customHeight="1" x14ac:dyDescent="0.25">
      <c r="A24" s="238"/>
      <c r="B24" s="239">
        <v>7</v>
      </c>
      <c r="C24" s="240" t="s">
        <v>710</v>
      </c>
      <c r="D24" s="241" t="s">
        <v>887</v>
      </c>
      <c r="E24" s="242" t="s">
        <v>888</v>
      </c>
      <c r="F24" s="243" t="s">
        <v>198</v>
      </c>
      <c r="G24" s="243"/>
      <c r="H24" s="243"/>
      <c r="I24" s="135" t="s">
        <v>889</v>
      </c>
      <c r="J24" s="7" t="str">
        <f t="shared" si="1"/>
        <v/>
      </c>
      <c r="K24" s="243" t="s">
        <v>890</v>
      </c>
    </row>
    <row r="25" spans="1:11" ht="15.9" customHeight="1" x14ac:dyDescent="0.25">
      <c r="A25" s="238"/>
      <c r="B25" s="239">
        <v>2</v>
      </c>
      <c r="C25" s="240" t="s">
        <v>838</v>
      </c>
      <c r="D25" s="241" t="s">
        <v>894</v>
      </c>
      <c r="E25" s="242" t="s">
        <v>895</v>
      </c>
      <c r="F25" s="243" t="s">
        <v>251</v>
      </c>
      <c r="G25" s="243" t="s">
        <v>252</v>
      </c>
      <c r="H25" s="243" t="s">
        <v>253</v>
      </c>
      <c r="I25" s="135" t="s">
        <v>43</v>
      </c>
      <c r="J25" s="7" t="str">
        <f t="shared" si="1"/>
        <v/>
      </c>
      <c r="K25" s="243" t="s">
        <v>368</v>
      </c>
    </row>
    <row r="26" spans="1:11" ht="15.9" customHeight="1" x14ac:dyDescent="0.25">
      <c r="A26" s="238"/>
      <c r="B26" s="239">
        <v>19</v>
      </c>
      <c r="C26" s="240" t="s">
        <v>302</v>
      </c>
      <c r="D26" s="241" t="s">
        <v>504</v>
      </c>
      <c r="E26" s="242" t="s">
        <v>505</v>
      </c>
      <c r="F26" s="243" t="s">
        <v>67</v>
      </c>
      <c r="G26" s="243" t="s">
        <v>66</v>
      </c>
      <c r="H26" s="243" t="s">
        <v>65</v>
      </c>
      <c r="I26" s="135" t="s">
        <v>43</v>
      </c>
      <c r="J26" s="7" t="str">
        <f t="shared" si="1"/>
        <v/>
      </c>
      <c r="K26" s="243" t="s">
        <v>64</v>
      </c>
    </row>
    <row r="27" spans="1:11" ht="15.9" customHeight="1" x14ac:dyDescent="0.25">
      <c r="A27" s="238"/>
      <c r="B27" s="239">
        <v>1</v>
      </c>
      <c r="C27" s="240" t="s">
        <v>891</v>
      </c>
      <c r="D27" s="241" t="s">
        <v>892</v>
      </c>
      <c r="E27" s="242" t="s">
        <v>893</v>
      </c>
      <c r="F27" s="243" t="s">
        <v>329</v>
      </c>
      <c r="G27" s="243" t="s">
        <v>330</v>
      </c>
      <c r="H27" s="243"/>
      <c r="I27" s="135" t="s">
        <v>43</v>
      </c>
      <c r="J27" s="7" t="str">
        <f t="shared" si="1"/>
        <v/>
      </c>
      <c r="K27" s="243" t="s">
        <v>331</v>
      </c>
    </row>
  </sheetData>
  <sortState ref="A22:X27">
    <sortCondition ref="D22:D27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T11"/>
  <sheetViews>
    <sheetView workbookViewId="0">
      <selection activeCell="A3" sqref="A3"/>
    </sheetView>
  </sheetViews>
  <sheetFormatPr defaultColWidth="9.109375" defaultRowHeight="13.2" x14ac:dyDescent="0.25"/>
  <cols>
    <col min="1" max="1" width="4.5546875" style="1" customWidth="1"/>
    <col min="2" max="2" width="4" style="1" customWidth="1"/>
    <col min="3" max="3" width="9" style="1" customWidth="1"/>
    <col min="4" max="4" width="13.44140625" style="1" bestFit="1" customWidth="1"/>
    <col min="5" max="5" width="8.88671875" style="5" customWidth="1"/>
    <col min="6" max="6" width="13" style="5" customWidth="1"/>
    <col min="7" max="7" width="13.6640625" style="5" bestFit="1" customWidth="1"/>
    <col min="8" max="8" width="10.88671875" style="5" customWidth="1"/>
    <col min="9" max="9" width="9.6640625" style="4" customWidth="1"/>
    <col min="10" max="10" width="5.33203125" style="3" customWidth="1"/>
    <col min="11" max="11" width="5" style="2" bestFit="1" customWidth="1"/>
    <col min="12" max="12" width="29.44140625" style="1" customWidth="1"/>
    <col min="13" max="16384" width="9.109375" style="1"/>
  </cols>
  <sheetData>
    <row r="1" spans="1:20" s="23" customFormat="1" ht="13.8" x14ac:dyDescent="0.25">
      <c r="A1" s="27" t="s">
        <v>12</v>
      </c>
      <c r="B1" s="27"/>
      <c r="C1" s="33"/>
      <c r="D1" s="33"/>
      <c r="E1" s="32"/>
      <c r="F1" s="32"/>
      <c r="G1" s="32"/>
      <c r="H1" s="32"/>
      <c r="I1" s="34"/>
      <c r="J1" s="30"/>
      <c r="L1" s="35" t="s">
        <v>13</v>
      </c>
      <c r="M1" s="33"/>
      <c r="N1" s="33"/>
      <c r="O1" s="33"/>
      <c r="P1" s="33"/>
      <c r="Q1" s="33"/>
      <c r="R1" s="33"/>
      <c r="S1" s="33"/>
      <c r="T1" s="27"/>
    </row>
    <row r="2" spans="1:20" s="14" customFormat="1" ht="15.75" customHeight="1" x14ac:dyDescent="0.25">
      <c r="A2" s="27" t="s">
        <v>11</v>
      </c>
      <c r="B2" s="27"/>
      <c r="C2" s="28"/>
      <c r="D2" s="33"/>
      <c r="E2" s="32"/>
      <c r="F2" s="32"/>
      <c r="G2" s="32"/>
      <c r="H2" s="32"/>
      <c r="I2" s="31"/>
      <c r="J2" s="30"/>
      <c r="L2" s="29" t="s">
        <v>0</v>
      </c>
      <c r="M2" s="28"/>
      <c r="N2" s="28"/>
      <c r="O2" s="28"/>
      <c r="P2" s="28"/>
      <c r="Q2" s="28"/>
      <c r="R2" s="28"/>
      <c r="S2" s="28"/>
      <c r="T2" s="27"/>
    </row>
    <row r="3" spans="1:20" ht="10.5" customHeight="1" x14ac:dyDescent="0.3">
      <c r="C3" s="26"/>
    </row>
    <row r="4" spans="1:20" ht="15.6" x14ac:dyDescent="0.3">
      <c r="C4" s="25" t="s">
        <v>10</v>
      </c>
      <c r="D4" s="23"/>
      <c r="F4" s="24"/>
      <c r="G4" s="24"/>
      <c r="H4" s="24"/>
    </row>
    <row r="5" spans="1:20" ht="9" customHeight="1" thickBot="1" x14ac:dyDescent="0.3">
      <c r="D5" s="23"/>
    </row>
    <row r="6" spans="1:20" s="14" customFormat="1" ht="10.8" thickBot="1" x14ac:dyDescent="0.25">
      <c r="A6" s="22" t="s">
        <v>42</v>
      </c>
      <c r="B6" s="21" t="s">
        <v>9</v>
      </c>
      <c r="C6" s="20" t="s">
        <v>8</v>
      </c>
      <c r="D6" s="19" t="s">
        <v>7</v>
      </c>
      <c r="E6" s="18" t="s">
        <v>6</v>
      </c>
      <c r="F6" s="18" t="s">
        <v>5</v>
      </c>
      <c r="G6" s="18" t="s">
        <v>14</v>
      </c>
      <c r="H6" s="18" t="s">
        <v>15</v>
      </c>
      <c r="I6" s="17" t="s">
        <v>4</v>
      </c>
      <c r="J6" s="17" t="s">
        <v>3</v>
      </c>
      <c r="K6" s="16" t="s">
        <v>2</v>
      </c>
      <c r="L6" s="15" t="s">
        <v>1</v>
      </c>
    </row>
    <row r="7" spans="1:20" ht="16.2" customHeight="1" x14ac:dyDescent="0.25">
      <c r="A7" s="13">
        <v>1</v>
      </c>
      <c r="B7" s="12">
        <v>17</v>
      </c>
      <c r="C7" s="11" t="s">
        <v>32</v>
      </c>
      <c r="D7" s="10" t="s">
        <v>33</v>
      </c>
      <c r="E7" s="36" t="s">
        <v>34</v>
      </c>
      <c r="F7" s="6" t="s">
        <v>19</v>
      </c>
      <c r="G7" s="6" t="s">
        <v>20</v>
      </c>
      <c r="H7" s="6" t="s">
        <v>21</v>
      </c>
      <c r="I7" s="9">
        <v>1.1677199074074074E-2</v>
      </c>
      <c r="J7" s="8"/>
      <c r="K7" s="7" t="str">
        <f>IF(ISBLANK(I7),"",IF(I7&gt;0.0125,"",IF(I7&lt;=0.00943287037037037,"SM",IF(I7&lt;=0.0100115740740741,"KSM",IF(I7&lt;=0.0107060185185185,"I A",IF(I7&lt;=0.0115162037037037,"II A",IF(I7&lt;=0.0125,"III A")))))))</f>
        <v>III A</v>
      </c>
      <c r="L7" s="6" t="s">
        <v>22</v>
      </c>
    </row>
    <row r="8" spans="1:20" ht="16.2" customHeight="1" x14ac:dyDescent="0.25">
      <c r="A8" s="13">
        <v>2</v>
      </c>
      <c r="B8" s="12">
        <v>15</v>
      </c>
      <c r="C8" s="11" t="s">
        <v>23</v>
      </c>
      <c r="D8" s="10" t="s">
        <v>24</v>
      </c>
      <c r="E8" s="36" t="s">
        <v>25</v>
      </c>
      <c r="F8" s="6" t="s">
        <v>19</v>
      </c>
      <c r="G8" s="6" t="s">
        <v>26</v>
      </c>
      <c r="H8" s="6" t="s">
        <v>21</v>
      </c>
      <c r="I8" s="9">
        <v>1.2445370370370371E-2</v>
      </c>
      <c r="J8" s="8"/>
      <c r="K8" s="7" t="str">
        <f>IF(ISBLANK(I8),"",IF(I8&gt;0.0125,"",IF(I8&lt;=0.00943287037037037,"SM",IF(I8&lt;=0.0100115740740741,"KSM",IF(I8&lt;=0.0107060185185185,"I A",IF(I8&lt;=0.0115162037037037,"II A",IF(I8&lt;=0.0125,"III A")))))))</f>
        <v>III A</v>
      </c>
      <c r="L8" s="6" t="s">
        <v>22</v>
      </c>
    </row>
    <row r="9" spans="1:20" ht="16.2" customHeight="1" x14ac:dyDescent="0.25">
      <c r="A9" s="13">
        <v>3</v>
      </c>
      <c r="B9" s="12">
        <v>22</v>
      </c>
      <c r="C9" s="11" t="s">
        <v>35</v>
      </c>
      <c r="D9" s="10" t="s">
        <v>36</v>
      </c>
      <c r="E9" s="36" t="s">
        <v>37</v>
      </c>
      <c r="F9" s="6" t="s">
        <v>38</v>
      </c>
      <c r="G9" s="6" t="s">
        <v>39</v>
      </c>
      <c r="H9" s="6" t="s">
        <v>41</v>
      </c>
      <c r="I9" s="9">
        <v>1.3050462962962963E-2</v>
      </c>
      <c r="J9" s="8"/>
      <c r="K9" s="7" t="str">
        <f>IF(ISBLANK(I9),"",IF(I9&gt;0.0125,"",IF(I9&lt;=0.00943287037037037,"SM",IF(I9&lt;=0.0100115740740741,"KSM",IF(I9&lt;=0.0107060185185185,"I A",IF(I9&lt;=0.0115162037037037,"II A",IF(I9&lt;=0.0125,"III A")))))))</f>
        <v/>
      </c>
      <c r="L9" s="6" t="s">
        <v>40</v>
      </c>
    </row>
    <row r="10" spans="1:20" ht="16.2" customHeight="1" x14ac:dyDescent="0.25">
      <c r="A10" s="13"/>
      <c r="B10" s="12">
        <v>13</v>
      </c>
      <c r="C10" s="11" t="s">
        <v>16</v>
      </c>
      <c r="D10" s="10" t="s">
        <v>17</v>
      </c>
      <c r="E10" s="36" t="s">
        <v>18</v>
      </c>
      <c r="F10" s="6" t="s">
        <v>19</v>
      </c>
      <c r="G10" s="6" t="s">
        <v>20</v>
      </c>
      <c r="H10" s="6" t="s">
        <v>21</v>
      </c>
      <c r="I10" s="9" t="s">
        <v>43</v>
      </c>
      <c r="J10" s="8"/>
      <c r="K10" s="7" t="str">
        <f>IF(ISBLANK(I10),"",IF(I10&gt;0.0125,"",IF(I10&lt;=0.00943287037037037,"SM",IF(I10&lt;=0.0100115740740741,"KSM",IF(I10&lt;=0.0107060185185185,"I A",IF(I10&lt;=0.0115162037037037,"II A",IF(I10&lt;=0.0125,"III A")))))))</f>
        <v/>
      </c>
      <c r="L10" s="6" t="s">
        <v>22</v>
      </c>
    </row>
    <row r="11" spans="1:20" ht="16.2" customHeight="1" x14ac:dyDescent="0.25">
      <c r="A11" s="13"/>
      <c r="B11" s="12">
        <v>16</v>
      </c>
      <c r="C11" s="11" t="s">
        <v>27</v>
      </c>
      <c r="D11" s="10" t="s">
        <v>28</v>
      </c>
      <c r="E11" s="36" t="s">
        <v>29</v>
      </c>
      <c r="F11" s="6" t="s">
        <v>30</v>
      </c>
      <c r="G11" s="6" t="s">
        <v>20</v>
      </c>
      <c r="H11" s="6" t="s">
        <v>21</v>
      </c>
      <c r="I11" s="9" t="s">
        <v>43</v>
      </c>
      <c r="J11" s="8"/>
      <c r="K11" s="7" t="str">
        <f>IF(ISBLANK(I11),"",IF(I11&gt;0.0125,"",IF(I11&lt;=0.00943287037037037,"SM",IF(I11&lt;=0.0100115740740741,"KSM",IF(I11&lt;=0.0107060185185185,"I A",IF(I11&lt;=0.0115162037037037,"II A",IF(I11&lt;=0.0125,"III A")))))))</f>
        <v/>
      </c>
      <c r="L11" s="6" t="s">
        <v>31</v>
      </c>
    </row>
  </sheetData>
  <sortState ref="A7:T9">
    <sortCondition ref="A7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12"/>
  <sheetViews>
    <sheetView zoomScaleNormal="100" workbookViewId="0">
      <selection activeCell="A3" sqref="A3"/>
    </sheetView>
  </sheetViews>
  <sheetFormatPr defaultColWidth="9.109375" defaultRowHeight="13.2" x14ac:dyDescent="0.25"/>
  <cols>
    <col min="1" max="1" width="4.5546875" style="1" customWidth="1"/>
    <col min="2" max="2" width="4" style="1" customWidth="1"/>
    <col min="3" max="3" width="10" style="1" customWidth="1"/>
    <col min="4" max="4" width="14.88671875" style="1" customWidth="1"/>
    <col min="5" max="5" width="8.88671875" style="5" customWidth="1"/>
    <col min="6" max="6" width="9.6640625" style="5" bestFit="1" customWidth="1"/>
    <col min="7" max="7" width="13.44140625" style="5" bestFit="1" customWidth="1"/>
    <col min="8" max="8" width="11.6640625" style="5" customWidth="1"/>
    <col min="9" max="9" width="10" style="4" customWidth="1"/>
    <col min="10" max="10" width="6.44140625" style="3" customWidth="1"/>
    <col min="11" max="11" width="5.6640625" style="3" customWidth="1"/>
    <col min="12" max="12" width="25" style="1" customWidth="1"/>
    <col min="13" max="16384" width="9.109375" style="1"/>
  </cols>
  <sheetData>
    <row r="1" spans="1:20" s="23" customFormat="1" ht="13.8" x14ac:dyDescent="0.25">
      <c r="A1" s="27" t="s">
        <v>12</v>
      </c>
      <c r="B1" s="27"/>
      <c r="C1" s="33"/>
      <c r="D1" s="33"/>
      <c r="E1" s="32"/>
      <c r="F1" s="32"/>
      <c r="G1" s="32"/>
      <c r="H1" s="32"/>
      <c r="I1" s="34"/>
      <c r="J1" s="30"/>
      <c r="L1" s="35" t="s">
        <v>13</v>
      </c>
      <c r="M1" s="33"/>
      <c r="N1" s="33"/>
      <c r="O1" s="33"/>
      <c r="P1" s="33"/>
      <c r="Q1" s="33"/>
      <c r="R1" s="33"/>
      <c r="S1" s="33"/>
      <c r="T1" s="27"/>
    </row>
    <row r="2" spans="1:20" s="14" customFormat="1" ht="15.75" customHeight="1" x14ac:dyDescent="0.25">
      <c r="A2" s="27" t="s">
        <v>11</v>
      </c>
      <c r="B2" s="27"/>
      <c r="C2" s="28"/>
      <c r="D2" s="33"/>
      <c r="E2" s="32"/>
      <c r="F2" s="32"/>
      <c r="G2" s="32"/>
      <c r="H2" s="32"/>
      <c r="I2" s="31"/>
      <c r="J2" s="30"/>
      <c r="L2" s="29" t="s">
        <v>0</v>
      </c>
      <c r="M2" s="28"/>
      <c r="N2" s="28"/>
      <c r="O2" s="28"/>
      <c r="P2" s="28"/>
      <c r="Q2" s="28"/>
      <c r="R2" s="28"/>
      <c r="S2" s="28"/>
      <c r="T2" s="27"/>
    </row>
    <row r="3" spans="1:20" ht="10.5" customHeight="1" x14ac:dyDescent="0.3">
      <c r="C3" s="26"/>
    </row>
    <row r="4" spans="1:20" ht="15.6" x14ac:dyDescent="0.3">
      <c r="C4" s="25" t="s">
        <v>72</v>
      </c>
      <c r="D4" s="23"/>
      <c r="F4" s="24"/>
      <c r="G4" s="24"/>
      <c r="H4" s="24"/>
    </row>
    <row r="5" spans="1:20" ht="9" customHeight="1" thickBot="1" x14ac:dyDescent="0.3">
      <c r="D5" s="23"/>
    </row>
    <row r="6" spans="1:20" s="14" customFormat="1" ht="10.8" thickBot="1" x14ac:dyDescent="0.25">
      <c r="A6" s="22" t="s">
        <v>42</v>
      </c>
      <c r="B6" s="21" t="s">
        <v>9</v>
      </c>
      <c r="C6" s="20" t="s">
        <v>8</v>
      </c>
      <c r="D6" s="19" t="s">
        <v>7</v>
      </c>
      <c r="E6" s="18" t="s">
        <v>6</v>
      </c>
      <c r="F6" s="18" t="s">
        <v>5</v>
      </c>
      <c r="G6" s="18" t="s">
        <v>14</v>
      </c>
      <c r="H6" s="18" t="s">
        <v>71</v>
      </c>
      <c r="I6" s="17" t="s">
        <v>4</v>
      </c>
      <c r="J6" s="17" t="s">
        <v>3</v>
      </c>
      <c r="K6" s="37" t="s">
        <v>2</v>
      </c>
      <c r="L6" s="15" t="s">
        <v>1</v>
      </c>
    </row>
    <row r="7" spans="1:20" ht="16.2" customHeight="1" x14ac:dyDescent="0.25">
      <c r="A7" s="13">
        <v>1</v>
      </c>
      <c r="B7" s="12">
        <v>22</v>
      </c>
      <c r="C7" s="11" t="s">
        <v>70</v>
      </c>
      <c r="D7" s="10" t="s">
        <v>69</v>
      </c>
      <c r="E7" s="36" t="s">
        <v>68</v>
      </c>
      <c r="F7" s="6" t="s">
        <v>67</v>
      </c>
      <c r="G7" s="6" t="s">
        <v>66</v>
      </c>
      <c r="H7" s="6" t="s">
        <v>65</v>
      </c>
      <c r="I7" s="9">
        <v>1.6273263888888886E-2</v>
      </c>
      <c r="J7" s="8"/>
      <c r="K7" s="7" t="str">
        <f t="shared" ref="K7:K12" si="0">IF(ISBLANK(I7),"",IF(I7&gt;0.0190972222222222,"",IF(I7&lt;=0.0150462962962963,"KSM",IF(I7&lt;=0.0159143518518519,"I A",IF(I7&lt;=0.0172453703703704,"II A",IF(I7&lt;=0.0190972222222222,"III A"))))))</f>
        <v>II A</v>
      </c>
      <c r="L7" s="6" t="s">
        <v>64</v>
      </c>
    </row>
    <row r="8" spans="1:20" ht="16.2" customHeight="1" x14ac:dyDescent="0.25">
      <c r="A8" s="13">
        <v>2</v>
      </c>
      <c r="B8" s="12">
        <v>23</v>
      </c>
      <c r="C8" s="11" t="s">
        <v>63</v>
      </c>
      <c r="D8" s="10" t="s">
        <v>62</v>
      </c>
      <c r="E8" s="36" t="s">
        <v>61</v>
      </c>
      <c r="F8" s="6" t="s">
        <v>38</v>
      </c>
      <c r="G8" s="6" t="s">
        <v>39</v>
      </c>
      <c r="H8" s="6" t="s">
        <v>41</v>
      </c>
      <c r="I8" s="9">
        <v>1.7588657407407407E-2</v>
      </c>
      <c r="J8" s="8"/>
      <c r="K8" s="7" t="str">
        <f t="shared" si="0"/>
        <v>III A</v>
      </c>
      <c r="L8" s="6" t="s">
        <v>40</v>
      </c>
    </row>
    <row r="9" spans="1:20" ht="16.2" customHeight="1" x14ac:dyDescent="0.25">
      <c r="A9" s="13">
        <v>3</v>
      </c>
      <c r="B9" s="12">
        <v>20</v>
      </c>
      <c r="C9" s="11" t="s">
        <v>60</v>
      </c>
      <c r="D9" s="10" t="s">
        <v>59</v>
      </c>
      <c r="E9" s="36" t="s">
        <v>58</v>
      </c>
      <c r="F9" s="6" t="s">
        <v>19</v>
      </c>
      <c r="G9" s="6" t="s">
        <v>57</v>
      </c>
      <c r="H9" s="6" t="s">
        <v>21</v>
      </c>
      <c r="I9" s="9">
        <v>1.7748842592592594E-2</v>
      </c>
      <c r="J9" s="8"/>
      <c r="K9" s="7" t="str">
        <f t="shared" si="0"/>
        <v>III A</v>
      </c>
      <c r="L9" s="6" t="s">
        <v>22</v>
      </c>
    </row>
    <row r="10" spans="1:20" ht="16.2" customHeight="1" x14ac:dyDescent="0.25">
      <c r="A10" s="13">
        <v>4</v>
      </c>
      <c r="B10" s="12">
        <v>25</v>
      </c>
      <c r="C10" s="11" t="s">
        <v>56</v>
      </c>
      <c r="D10" s="10" t="s">
        <v>55</v>
      </c>
      <c r="E10" s="36" t="s">
        <v>54</v>
      </c>
      <c r="F10" s="6" t="s">
        <v>53</v>
      </c>
      <c r="G10" s="6" t="s">
        <v>52</v>
      </c>
      <c r="H10" s="6"/>
      <c r="I10" s="9">
        <v>1.8935185185185183E-2</v>
      </c>
      <c r="J10" s="8" t="s">
        <v>47</v>
      </c>
      <c r="K10" s="7" t="str">
        <f t="shared" si="0"/>
        <v>III A</v>
      </c>
      <c r="L10" s="6" t="s">
        <v>51</v>
      </c>
    </row>
    <row r="11" spans="1:20" ht="16.2" customHeight="1" x14ac:dyDescent="0.25">
      <c r="A11" s="13">
        <v>5</v>
      </c>
      <c r="B11" s="12">
        <v>24</v>
      </c>
      <c r="C11" s="11" t="s">
        <v>50</v>
      </c>
      <c r="D11" s="10" t="s">
        <v>49</v>
      </c>
      <c r="E11" s="36" t="s">
        <v>48</v>
      </c>
      <c r="F11" s="6" t="s">
        <v>38</v>
      </c>
      <c r="G11" s="6" t="s">
        <v>39</v>
      </c>
      <c r="H11" s="6" t="s">
        <v>41</v>
      </c>
      <c r="I11" s="9">
        <v>1.934976851851852E-2</v>
      </c>
      <c r="J11" s="8" t="s">
        <v>47</v>
      </c>
      <c r="K11" s="7" t="str">
        <f t="shared" si="0"/>
        <v/>
      </c>
      <c r="L11" s="6" t="s">
        <v>40</v>
      </c>
    </row>
    <row r="12" spans="1:20" ht="16.2" customHeight="1" x14ac:dyDescent="0.25">
      <c r="A12" s="13"/>
      <c r="B12" s="12">
        <v>21</v>
      </c>
      <c r="C12" s="11" t="s">
        <v>46</v>
      </c>
      <c r="D12" s="10" t="s">
        <v>45</v>
      </c>
      <c r="E12" s="36" t="s">
        <v>44</v>
      </c>
      <c r="F12" s="6" t="s">
        <v>19</v>
      </c>
      <c r="G12" s="6" t="s">
        <v>20</v>
      </c>
      <c r="H12" s="6" t="s">
        <v>21</v>
      </c>
      <c r="I12" s="9" t="s">
        <v>43</v>
      </c>
      <c r="J12" s="8"/>
      <c r="K12" s="7" t="str">
        <f t="shared" si="0"/>
        <v/>
      </c>
      <c r="L12" s="6" t="s">
        <v>22</v>
      </c>
    </row>
  </sheetData>
  <printOptions horizontalCentered="1"/>
  <pageMargins left="0" right="0" top="0.78740157480314965" bottom="0.39370078740157483" header="0.39370078740157483" footer="0.3937007874015748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zoomScaleNormal="100" workbookViewId="0">
      <selection activeCell="A3" sqref="A3"/>
    </sheetView>
  </sheetViews>
  <sheetFormatPr defaultColWidth="9.109375" defaultRowHeight="13.2" x14ac:dyDescent="0.25"/>
  <cols>
    <col min="1" max="1" width="4.5546875" style="78" customWidth="1"/>
    <col min="2" max="2" width="4" style="78" customWidth="1"/>
    <col min="3" max="3" width="10.88671875" style="78" customWidth="1"/>
    <col min="4" max="4" width="20.88671875" style="78" customWidth="1"/>
    <col min="5" max="5" width="8.88671875" style="184" customWidth="1"/>
    <col min="6" max="8" width="10.5546875" style="184" customWidth="1"/>
    <col min="9" max="9" width="6.6640625" style="34" customWidth="1"/>
    <col min="10" max="10" width="4" style="185" customWidth="1"/>
    <col min="11" max="11" width="5" style="2" bestFit="1" customWidth="1"/>
    <col min="12" max="12" width="22.33203125" style="78" customWidth="1"/>
    <col min="13" max="13" width="4.6640625" style="78" hidden="1" customWidth="1"/>
    <col min="14" max="14" width="5.6640625" style="78" hidden="1" customWidth="1"/>
    <col min="15" max="15" width="4.5546875" style="78" hidden="1" customWidth="1"/>
    <col min="16" max="16" width="2.88671875" style="78" hidden="1" customWidth="1"/>
    <col min="17" max="16384" width="9.109375" style="78"/>
  </cols>
  <sheetData>
    <row r="1" spans="1:15" s="33" customFormat="1" ht="13.8" x14ac:dyDescent="0.25">
      <c r="A1" s="27" t="s">
        <v>12</v>
      </c>
      <c r="B1" s="27"/>
      <c r="E1" s="32"/>
      <c r="F1" s="32"/>
      <c r="G1" s="32"/>
      <c r="H1" s="32"/>
      <c r="I1" s="34"/>
      <c r="J1" s="30"/>
      <c r="K1" s="34"/>
      <c r="L1" s="35" t="s">
        <v>13</v>
      </c>
      <c r="O1" s="27"/>
    </row>
    <row r="2" spans="1:15" s="28" customFormat="1" ht="15.75" customHeight="1" x14ac:dyDescent="0.25">
      <c r="A2" s="27" t="s">
        <v>11</v>
      </c>
      <c r="B2" s="27"/>
      <c r="D2" s="33"/>
      <c r="E2" s="32"/>
      <c r="F2" s="32"/>
      <c r="G2" s="32"/>
      <c r="H2" s="32"/>
      <c r="I2" s="31"/>
      <c r="J2" s="30"/>
      <c r="K2" s="182"/>
      <c r="L2" s="29" t="s">
        <v>0</v>
      </c>
      <c r="O2" s="27"/>
    </row>
    <row r="3" spans="1:15" ht="10.5" customHeight="1" x14ac:dyDescent="0.3">
      <c r="C3" s="183"/>
    </row>
    <row r="4" spans="1:15" ht="15.6" x14ac:dyDescent="0.3">
      <c r="C4" s="186" t="s">
        <v>546</v>
      </c>
      <c r="D4" s="33"/>
      <c r="F4" s="187"/>
      <c r="G4" s="187"/>
      <c r="H4" s="187"/>
    </row>
    <row r="5" spans="1:15" ht="9" customHeight="1" x14ac:dyDescent="0.25">
      <c r="D5" s="33"/>
    </row>
    <row r="6" spans="1:15" x14ac:dyDescent="0.25">
      <c r="B6" s="33">
        <v>1</v>
      </c>
      <c r="C6" s="32" t="s">
        <v>547</v>
      </c>
      <c r="D6" s="32"/>
      <c r="F6" s="187"/>
      <c r="G6" s="187"/>
      <c r="H6" s="187"/>
      <c r="I6" s="78"/>
      <c r="J6" s="152"/>
    </row>
    <row r="7" spans="1:15" ht="9" customHeight="1" thickBot="1" x14ac:dyDescent="0.3">
      <c r="D7" s="33"/>
      <c r="I7" s="78"/>
    </row>
    <row r="8" spans="1:15" s="28" customFormat="1" ht="10.8" thickBot="1" x14ac:dyDescent="0.25">
      <c r="A8" s="145" t="s">
        <v>42</v>
      </c>
      <c r="B8" s="188" t="s">
        <v>9</v>
      </c>
      <c r="C8" s="189" t="s">
        <v>8</v>
      </c>
      <c r="D8" s="190" t="s">
        <v>7</v>
      </c>
      <c r="E8" s="191" t="s">
        <v>6</v>
      </c>
      <c r="F8" s="191" t="s">
        <v>5</v>
      </c>
      <c r="G8" s="191" t="s">
        <v>14</v>
      </c>
      <c r="H8" s="191" t="s">
        <v>15</v>
      </c>
      <c r="I8" s="192" t="s">
        <v>548</v>
      </c>
      <c r="J8" s="193" t="s">
        <v>549</v>
      </c>
      <c r="K8" s="16" t="s">
        <v>2</v>
      </c>
      <c r="L8" s="67" t="s">
        <v>1</v>
      </c>
      <c r="N8" s="130" t="s">
        <v>194</v>
      </c>
      <c r="O8" s="145" t="s">
        <v>551</v>
      </c>
    </row>
    <row r="9" spans="1:15" ht="15.9" customHeight="1" x14ac:dyDescent="0.25">
      <c r="A9" s="131">
        <v>1</v>
      </c>
      <c r="B9" s="132">
        <v>71</v>
      </c>
      <c r="C9" s="133" t="s">
        <v>552</v>
      </c>
      <c r="D9" s="134" t="s">
        <v>553</v>
      </c>
      <c r="E9" s="194" t="s">
        <v>554</v>
      </c>
      <c r="F9" s="195" t="s">
        <v>0</v>
      </c>
      <c r="G9" s="195" t="s">
        <v>351</v>
      </c>
      <c r="H9" s="195"/>
      <c r="I9" s="196">
        <v>8.08</v>
      </c>
      <c r="J9" s="197">
        <v>0.215</v>
      </c>
      <c r="K9" s="7" t="str">
        <f t="shared" ref="K9:K12" si="0">IF(ISBLANK(I9),"",IF(I9&gt;9.04,"",IF(I9&lt;=7.25,"TSM",IF(I9&lt;=7.45,"SM",IF(I9&lt;=7.7,"KSM",IF(I9&lt;=8,"I A",IF(I9&lt;=8.44,"II A",IF(I9&lt;=9.04,"III A"))))))))</f>
        <v>II A</v>
      </c>
      <c r="L9" s="199" t="s">
        <v>352</v>
      </c>
      <c r="N9" s="131">
        <v>1</v>
      </c>
      <c r="O9" s="131">
        <v>3</v>
      </c>
    </row>
    <row r="10" spans="1:15" ht="15.9" customHeight="1" x14ac:dyDescent="0.25">
      <c r="A10" s="131">
        <v>2</v>
      </c>
      <c r="B10" s="132">
        <v>46</v>
      </c>
      <c r="C10" s="133" t="s">
        <v>555</v>
      </c>
      <c r="D10" s="134" t="s">
        <v>556</v>
      </c>
      <c r="E10" s="194" t="s">
        <v>557</v>
      </c>
      <c r="F10" s="195" t="s">
        <v>558</v>
      </c>
      <c r="G10" s="195" t="s">
        <v>140</v>
      </c>
      <c r="H10" s="195"/>
      <c r="I10" s="196">
        <v>8.4</v>
      </c>
      <c r="J10" s="197">
        <v>0.19600000000000001</v>
      </c>
      <c r="K10" s="7" t="str">
        <f t="shared" si="0"/>
        <v>II A</v>
      </c>
      <c r="L10" s="199" t="s">
        <v>559</v>
      </c>
      <c r="N10" s="131">
        <v>1</v>
      </c>
      <c r="O10" s="131">
        <v>6</v>
      </c>
    </row>
    <row r="11" spans="1:15" ht="15.9" customHeight="1" x14ac:dyDescent="0.25">
      <c r="A11" s="131">
        <v>3</v>
      </c>
      <c r="B11" s="132">
        <v>64</v>
      </c>
      <c r="C11" s="133" t="s">
        <v>306</v>
      </c>
      <c r="D11" s="134" t="s">
        <v>560</v>
      </c>
      <c r="E11" s="194" t="s">
        <v>561</v>
      </c>
      <c r="F11" s="195" t="s">
        <v>134</v>
      </c>
      <c r="G11" s="195" t="s">
        <v>133</v>
      </c>
      <c r="H11" s="195" t="s">
        <v>562</v>
      </c>
      <c r="I11" s="196">
        <v>8.58</v>
      </c>
      <c r="J11" s="197">
        <v>0.16200000000000001</v>
      </c>
      <c r="K11" s="7" t="str">
        <f t="shared" si="0"/>
        <v>III A</v>
      </c>
      <c r="L11" s="199" t="s">
        <v>131</v>
      </c>
      <c r="N11" s="131">
        <v>1</v>
      </c>
      <c r="O11" s="131">
        <v>2</v>
      </c>
    </row>
    <row r="12" spans="1:15" ht="15.9" customHeight="1" x14ac:dyDescent="0.25">
      <c r="A12" s="131">
        <v>4</v>
      </c>
      <c r="B12" s="132">
        <v>137</v>
      </c>
      <c r="C12" s="133" t="s">
        <v>23</v>
      </c>
      <c r="D12" s="134" t="s">
        <v>563</v>
      </c>
      <c r="E12" s="194" t="s">
        <v>564</v>
      </c>
      <c r="F12" s="195" t="s">
        <v>0</v>
      </c>
      <c r="G12" s="195" t="s">
        <v>103</v>
      </c>
      <c r="H12" s="195"/>
      <c r="I12" s="196">
        <v>9.14</v>
      </c>
      <c r="J12" s="197">
        <v>0.52100000000000002</v>
      </c>
      <c r="K12" s="7" t="str">
        <f t="shared" si="0"/>
        <v/>
      </c>
      <c r="L12" s="199" t="s">
        <v>359</v>
      </c>
      <c r="N12" s="131">
        <v>1</v>
      </c>
      <c r="O12" s="131">
        <v>5</v>
      </c>
    </row>
    <row r="13" spans="1:15" ht="15.9" customHeight="1" x14ac:dyDescent="0.25">
      <c r="A13" s="131"/>
      <c r="B13" s="132">
        <v>67</v>
      </c>
      <c r="C13" s="133" t="s">
        <v>565</v>
      </c>
      <c r="D13" s="134" t="s">
        <v>566</v>
      </c>
      <c r="E13" s="194" t="s">
        <v>567</v>
      </c>
      <c r="F13" s="195" t="s">
        <v>0</v>
      </c>
      <c r="G13" s="195"/>
      <c r="H13" s="195"/>
      <c r="I13" s="196" t="s">
        <v>43</v>
      </c>
      <c r="J13" s="197"/>
      <c r="K13" s="7" t="str">
        <f>IF(ISBLANK(I13),"",IF(I13&gt;9.04,"",IF(I13&lt;=7.25,"TSM",IF(I13&lt;=7.45,"SM",IF(I13&lt;=7.7,"KSM",IF(I13&lt;=8,"I A",IF(I13&lt;=8.44,"II A",IF(I13&lt;=9.04,"III A"))))))))</f>
        <v/>
      </c>
      <c r="L13" s="199" t="s">
        <v>433</v>
      </c>
      <c r="N13" s="131">
        <v>1</v>
      </c>
      <c r="O13" s="131">
        <v>4</v>
      </c>
    </row>
    <row r="14" spans="1:15" ht="15.9" customHeight="1" x14ac:dyDescent="0.25">
      <c r="A14" s="131"/>
      <c r="B14" s="132">
        <v>109</v>
      </c>
      <c r="C14" s="133" t="s">
        <v>323</v>
      </c>
      <c r="D14" s="134" t="s">
        <v>324</v>
      </c>
      <c r="E14" s="194" t="s">
        <v>325</v>
      </c>
      <c r="F14" s="195" t="s">
        <v>229</v>
      </c>
      <c r="G14" s="195" t="s">
        <v>140</v>
      </c>
      <c r="H14" s="195" t="s">
        <v>257</v>
      </c>
      <c r="I14" s="196" t="s">
        <v>43</v>
      </c>
      <c r="J14" s="197"/>
      <c r="K14" s="7" t="str">
        <f>IF(ISBLANK(I14),"",IF(I14&gt;9.04,"",IF(I14&lt;=7.25,"TSM",IF(I14&lt;=7.45,"SM",IF(I14&lt;=7.7,"KSM",IF(I14&lt;=8,"I A",IF(I14&lt;=8.44,"II A",IF(I14&lt;=9.04,"III A"))))))))</f>
        <v/>
      </c>
      <c r="L14" s="199" t="s">
        <v>231</v>
      </c>
      <c r="N14" s="131">
        <v>1</v>
      </c>
      <c r="O14" s="131">
        <v>1</v>
      </c>
    </row>
    <row r="15" spans="1:15" ht="9" customHeight="1" x14ac:dyDescent="0.25">
      <c r="D15" s="33"/>
    </row>
    <row r="16" spans="1:15" x14ac:dyDescent="0.25">
      <c r="B16" s="33">
        <v>2</v>
      </c>
      <c r="C16" s="32" t="s">
        <v>547</v>
      </c>
      <c r="D16" s="32"/>
      <c r="F16" s="187"/>
      <c r="G16" s="187"/>
      <c r="H16" s="187"/>
      <c r="I16" s="78"/>
      <c r="J16" s="152"/>
    </row>
    <row r="17" spans="1:15" ht="9" customHeight="1" thickBot="1" x14ac:dyDescent="0.3">
      <c r="D17" s="33"/>
      <c r="I17" s="78"/>
    </row>
    <row r="18" spans="1:15" s="28" customFormat="1" ht="10.8" thickBot="1" x14ac:dyDescent="0.25">
      <c r="A18" s="145" t="s">
        <v>42</v>
      </c>
      <c r="B18" s="188" t="s">
        <v>9</v>
      </c>
      <c r="C18" s="189" t="s">
        <v>8</v>
      </c>
      <c r="D18" s="190" t="s">
        <v>7</v>
      </c>
      <c r="E18" s="191" t="s">
        <v>6</v>
      </c>
      <c r="F18" s="191" t="s">
        <v>5</v>
      </c>
      <c r="G18" s="191" t="s">
        <v>14</v>
      </c>
      <c r="H18" s="191" t="s">
        <v>15</v>
      </c>
      <c r="I18" s="192" t="s">
        <v>548</v>
      </c>
      <c r="J18" s="193" t="s">
        <v>549</v>
      </c>
      <c r="K18" s="16" t="s">
        <v>2</v>
      </c>
      <c r="L18" s="67" t="s">
        <v>1</v>
      </c>
      <c r="N18" s="130" t="s">
        <v>194</v>
      </c>
      <c r="O18" s="145" t="s">
        <v>551</v>
      </c>
    </row>
    <row r="19" spans="1:15" ht="15.9" customHeight="1" x14ac:dyDescent="0.25">
      <c r="A19" s="131">
        <v>1</v>
      </c>
      <c r="B19" s="132">
        <v>49</v>
      </c>
      <c r="C19" s="133" t="s">
        <v>568</v>
      </c>
      <c r="D19" s="134" t="s">
        <v>569</v>
      </c>
      <c r="E19" s="194" t="s">
        <v>570</v>
      </c>
      <c r="F19" s="195" t="s">
        <v>30</v>
      </c>
      <c r="G19" s="195" t="s">
        <v>225</v>
      </c>
      <c r="H19" s="195"/>
      <c r="I19" s="196">
        <v>7.92</v>
      </c>
      <c r="J19" s="197">
        <v>0.16500000000000001</v>
      </c>
      <c r="K19" s="7" t="str">
        <f t="shared" ref="K19:K24" si="1">IF(ISBLANK(I19),"",IF(I19&gt;9.04,"",IF(I19&lt;=7.25,"TSM",IF(I19&lt;=7.45,"SM",IF(I19&lt;=7.7,"KSM",IF(I19&lt;=8,"I A",IF(I19&lt;=8.44,"II A",IF(I19&lt;=9.04,"III A"))))))))</f>
        <v>I A</v>
      </c>
      <c r="L19" s="199" t="s">
        <v>571</v>
      </c>
      <c r="N19" s="131">
        <v>2</v>
      </c>
      <c r="O19" s="131">
        <v>3</v>
      </c>
    </row>
    <row r="20" spans="1:15" ht="15.9" customHeight="1" x14ac:dyDescent="0.25">
      <c r="A20" s="131">
        <v>2</v>
      </c>
      <c r="B20" s="132">
        <v>130</v>
      </c>
      <c r="C20" s="133" t="s">
        <v>572</v>
      </c>
      <c r="D20" s="134" t="s">
        <v>573</v>
      </c>
      <c r="E20" s="194" t="s">
        <v>574</v>
      </c>
      <c r="F20" s="195" t="s">
        <v>0</v>
      </c>
      <c r="G20" s="195" t="s">
        <v>103</v>
      </c>
      <c r="H20" s="195"/>
      <c r="I20" s="196">
        <v>8.11</v>
      </c>
      <c r="J20" s="197">
        <v>0.24199999999999999</v>
      </c>
      <c r="K20" s="7" t="str">
        <f t="shared" si="1"/>
        <v>II A</v>
      </c>
      <c r="L20" s="199" t="s">
        <v>301</v>
      </c>
      <c r="N20" s="131">
        <v>2</v>
      </c>
      <c r="O20" s="131">
        <v>4</v>
      </c>
    </row>
    <row r="21" spans="1:15" ht="15.9" customHeight="1" x14ac:dyDescent="0.25">
      <c r="A21" s="131">
        <v>3</v>
      </c>
      <c r="B21" s="132">
        <v>25</v>
      </c>
      <c r="C21" s="133" t="s">
        <v>173</v>
      </c>
      <c r="D21" s="134" t="s">
        <v>575</v>
      </c>
      <c r="E21" s="194" t="s">
        <v>576</v>
      </c>
      <c r="F21" s="195" t="s">
        <v>0</v>
      </c>
      <c r="G21" s="195" t="s">
        <v>351</v>
      </c>
      <c r="H21" s="195"/>
      <c r="I21" s="196">
        <v>8.41</v>
      </c>
      <c r="J21" s="197">
        <v>0.19500000000000001</v>
      </c>
      <c r="K21" s="7" t="str">
        <f t="shared" si="1"/>
        <v>II A</v>
      </c>
      <c r="L21" s="199" t="s">
        <v>352</v>
      </c>
      <c r="N21" s="131">
        <v>2</v>
      </c>
      <c r="O21" s="131">
        <v>2</v>
      </c>
    </row>
    <row r="22" spans="1:15" ht="15.9" customHeight="1" x14ac:dyDescent="0.25">
      <c r="A22" s="131">
        <v>4</v>
      </c>
      <c r="B22" s="132">
        <v>141</v>
      </c>
      <c r="C22" s="133" t="s">
        <v>577</v>
      </c>
      <c r="D22" s="134" t="s">
        <v>578</v>
      </c>
      <c r="E22" s="194" t="s">
        <v>579</v>
      </c>
      <c r="F22" s="195" t="s">
        <v>30</v>
      </c>
      <c r="G22" s="195" t="s">
        <v>225</v>
      </c>
      <c r="H22" s="195"/>
      <c r="I22" s="196">
        <v>8.67</v>
      </c>
      <c r="J22" s="197">
        <v>0.13200000000000001</v>
      </c>
      <c r="K22" s="7" t="str">
        <f t="shared" si="1"/>
        <v>III A</v>
      </c>
      <c r="L22" s="199" t="s">
        <v>226</v>
      </c>
      <c r="N22" s="131">
        <v>2</v>
      </c>
      <c r="O22" s="131">
        <v>6</v>
      </c>
    </row>
    <row r="23" spans="1:15" ht="15.9" customHeight="1" x14ac:dyDescent="0.25">
      <c r="A23" s="131">
        <v>5</v>
      </c>
      <c r="B23" s="132">
        <v>68</v>
      </c>
      <c r="C23" s="133" t="s">
        <v>580</v>
      </c>
      <c r="D23" s="134" t="s">
        <v>581</v>
      </c>
      <c r="E23" s="194" t="s">
        <v>582</v>
      </c>
      <c r="F23" s="195" t="s">
        <v>0</v>
      </c>
      <c r="G23" s="195" t="s">
        <v>287</v>
      </c>
      <c r="H23" s="195"/>
      <c r="I23" s="196">
        <v>8.91</v>
      </c>
      <c r="J23" s="197" t="s">
        <v>583</v>
      </c>
      <c r="K23" s="7" t="str">
        <f t="shared" si="1"/>
        <v>III A</v>
      </c>
      <c r="L23" s="199" t="s">
        <v>352</v>
      </c>
      <c r="N23" s="131">
        <v>2</v>
      </c>
      <c r="O23" s="131">
        <v>5</v>
      </c>
    </row>
    <row r="24" spans="1:15" ht="15.9" customHeight="1" x14ac:dyDescent="0.25">
      <c r="A24" s="131"/>
      <c r="B24" s="132">
        <v>138</v>
      </c>
      <c r="C24" s="133" t="s">
        <v>584</v>
      </c>
      <c r="D24" s="134" t="s">
        <v>585</v>
      </c>
      <c r="E24" s="194" t="s">
        <v>586</v>
      </c>
      <c r="F24" s="195" t="s">
        <v>0</v>
      </c>
      <c r="G24" s="195" t="s">
        <v>103</v>
      </c>
      <c r="H24" s="195"/>
      <c r="I24" s="196" t="s">
        <v>343</v>
      </c>
      <c r="J24" s="197">
        <v>9.8000000000000004E-2</v>
      </c>
      <c r="K24" s="7" t="str">
        <f t="shared" si="1"/>
        <v/>
      </c>
      <c r="L24" s="199" t="s">
        <v>359</v>
      </c>
      <c r="N24" s="131">
        <v>2</v>
      </c>
      <c r="O24" s="131">
        <v>1</v>
      </c>
    </row>
    <row r="25" spans="1:15" ht="9" customHeight="1" x14ac:dyDescent="0.25">
      <c r="D25" s="33"/>
    </row>
    <row r="26" spans="1:15" x14ac:dyDescent="0.25">
      <c r="B26" s="33">
        <v>3</v>
      </c>
      <c r="C26" s="32" t="s">
        <v>547</v>
      </c>
      <c r="D26" s="32"/>
      <c r="F26" s="187"/>
      <c r="G26" s="187"/>
      <c r="H26" s="187"/>
      <c r="I26" s="78"/>
      <c r="J26" s="152"/>
    </row>
    <row r="27" spans="1:15" ht="9" customHeight="1" thickBot="1" x14ac:dyDescent="0.3">
      <c r="D27" s="33"/>
      <c r="I27" s="78"/>
    </row>
    <row r="28" spans="1:15" s="28" customFormat="1" ht="10.8" thickBot="1" x14ac:dyDescent="0.25">
      <c r="A28" s="145" t="s">
        <v>42</v>
      </c>
      <c r="B28" s="188" t="s">
        <v>9</v>
      </c>
      <c r="C28" s="189" t="s">
        <v>8</v>
      </c>
      <c r="D28" s="190" t="s">
        <v>7</v>
      </c>
      <c r="E28" s="191" t="s">
        <v>6</v>
      </c>
      <c r="F28" s="191" t="s">
        <v>5</v>
      </c>
      <c r="G28" s="191" t="s">
        <v>14</v>
      </c>
      <c r="H28" s="191" t="s">
        <v>15</v>
      </c>
      <c r="I28" s="192" t="s">
        <v>548</v>
      </c>
      <c r="J28" s="193" t="s">
        <v>549</v>
      </c>
      <c r="K28" s="16" t="s">
        <v>2</v>
      </c>
      <c r="L28" s="67" t="s">
        <v>1</v>
      </c>
      <c r="N28" s="130" t="s">
        <v>194</v>
      </c>
      <c r="O28" s="145" t="s">
        <v>551</v>
      </c>
    </row>
    <row r="29" spans="1:15" ht="15.9" customHeight="1" x14ac:dyDescent="0.25">
      <c r="A29" s="131">
        <v>1</v>
      </c>
      <c r="B29" s="132">
        <v>44</v>
      </c>
      <c r="C29" s="133" t="s">
        <v>356</v>
      </c>
      <c r="D29" s="134" t="s">
        <v>587</v>
      </c>
      <c r="E29" s="194" t="s">
        <v>588</v>
      </c>
      <c r="F29" s="195" t="s">
        <v>0</v>
      </c>
      <c r="G29" s="195" t="s">
        <v>351</v>
      </c>
      <c r="H29" s="195"/>
      <c r="I29" s="196">
        <v>7.91</v>
      </c>
      <c r="J29" s="197">
        <v>0.17699999999999999</v>
      </c>
      <c r="K29" s="7" t="str">
        <f t="shared" ref="K29:K34" si="2">IF(ISBLANK(I29),"",IF(I29&gt;9.04,"",IF(I29&lt;=7.25,"TSM",IF(I29&lt;=7.45,"SM",IF(I29&lt;=7.7,"KSM",IF(I29&lt;=8,"I A",IF(I29&lt;=8.44,"II A",IF(I29&lt;=9.04,"III A"))))))))</f>
        <v>I A</v>
      </c>
      <c r="L29" s="199" t="s">
        <v>589</v>
      </c>
      <c r="N29" s="131">
        <v>3</v>
      </c>
      <c r="O29" s="131">
        <v>3</v>
      </c>
    </row>
    <row r="30" spans="1:15" ht="15.9" customHeight="1" x14ac:dyDescent="0.25">
      <c r="A30" s="131">
        <v>2</v>
      </c>
      <c r="B30" s="132">
        <v>144</v>
      </c>
      <c r="C30" s="133" t="s">
        <v>190</v>
      </c>
      <c r="D30" s="134" t="s">
        <v>590</v>
      </c>
      <c r="E30" s="194" t="s">
        <v>591</v>
      </c>
      <c r="F30" s="195" t="s">
        <v>251</v>
      </c>
      <c r="G30" s="195" t="s">
        <v>252</v>
      </c>
      <c r="H30" s="195" t="s">
        <v>253</v>
      </c>
      <c r="I30" s="196">
        <v>8.73</v>
      </c>
      <c r="J30" s="197">
        <v>0.16600000000000001</v>
      </c>
      <c r="K30" s="7" t="str">
        <f t="shared" si="2"/>
        <v>III A</v>
      </c>
      <c r="L30" s="199" t="s">
        <v>444</v>
      </c>
      <c r="N30" s="131">
        <v>3</v>
      </c>
      <c r="O30" s="131">
        <v>1</v>
      </c>
    </row>
    <row r="31" spans="1:15" ht="15.9" customHeight="1" x14ac:dyDescent="0.25">
      <c r="A31" s="131">
        <v>3</v>
      </c>
      <c r="B31" s="132">
        <v>51</v>
      </c>
      <c r="C31" s="133" t="s">
        <v>592</v>
      </c>
      <c r="D31" s="134" t="s">
        <v>593</v>
      </c>
      <c r="E31" s="194" t="s">
        <v>594</v>
      </c>
      <c r="F31" s="195" t="s">
        <v>287</v>
      </c>
      <c r="G31" s="195"/>
      <c r="H31" s="195"/>
      <c r="I31" s="196">
        <v>8.84</v>
      </c>
      <c r="J31" s="197" t="s">
        <v>583</v>
      </c>
      <c r="K31" s="7" t="str">
        <f t="shared" si="2"/>
        <v>III A</v>
      </c>
      <c r="L31" s="199" t="s">
        <v>595</v>
      </c>
      <c r="N31" s="131">
        <v>3</v>
      </c>
      <c r="O31" s="131">
        <v>5</v>
      </c>
    </row>
    <row r="32" spans="1:15" ht="15.9" customHeight="1" x14ac:dyDescent="0.25">
      <c r="A32" s="131">
        <v>4</v>
      </c>
      <c r="B32" s="132">
        <v>128</v>
      </c>
      <c r="C32" s="133" t="s">
        <v>568</v>
      </c>
      <c r="D32" s="134" t="s">
        <v>596</v>
      </c>
      <c r="E32" s="194" t="s">
        <v>597</v>
      </c>
      <c r="F32" s="195" t="s">
        <v>67</v>
      </c>
      <c r="G32" s="195" t="s">
        <v>66</v>
      </c>
      <c r="H32" s="195" t="s">
        <v>65</v>
      </c>
      <c r="I32" s="196">
        <v>9.35</v>
      </c>
      <c r="J32" s="197">
        <v>0.156</v>
      </c>
      <c r="K32" s="7" t="str">
        <f t="shared" si="2"/>
        <v/>
      </c>
      <c r="L32" s="199" t="s">
        <v>64</v>
      </c>
      <c r="N32" s="131">
        <v>3</v>
      </c>
      <c r="O32" s="131">
        <v>6</v>
      </c>
    </row>
    <row r="33" spans="1:15" ht="15.9" customHeight="1" x14ac:dyDescent="0.25">
      <c r="A33" s="131">
        <v>5</v>
      </c>
      <c r="B33" s="132">
        <v>133</v>
      </c>
      <c r="C33" s="133" t="s">
        <v>356</v>
      </c>
      <c r="D33" s="134" t="s">
        <v>598</v>
      </c>
      <c r="E33" s="194" t="s">
        <v>599</v>
      </c>
      <c r="F33" s="195" t="s">
        <v>0</v>
      </c>
      <c r="G33" s="195" t="s">
        <v>103</v>
      </c>
      <c r="H33" s="195"/>
      <c r="I33" s="196">
        <v>9.98</v>
      </c>
      <c r="J33" s="197">
        <v>0.72</v>
      </c>
      <c r="K33" s="7" t="str">
        <f t="shared" si="2"/>
        <v/>
      </c>
      <c r="L33" s="199" t="s">
        <v>359</v>
      </c>
      <c r="N33" s="131">
        <v>3</v>
      </c>
      <c r="O33" s="131">
        <v>4</v>
      </c>
    </row>
    <row r="34" spans="1:15" ht="15.9" customHeight="1" x14ac:dyDescent="0.25">
      <c r="A34" s="131"/>
      <c r="B34" s="132">
        <v>63</v>
      </c>
      <c r="C34" s="133" t="s">
        <v>600</v>
      </c>
      <c r="D34" s="134" t="s">
        <v>601</v>
      </c>
      <c r="E34" s="194" t="s">
        <v>602</v>
      </c>
      <c r="F34" s="195" t="s">
        <v>116</v>
      </c>
      <c r="G34" s="195" t="s">
        <v>115</v>
      </c>
      <c r="H34" s="195" t="s">
        <v>114</v>
      </c>
      <c r="I34" s="196" t="s">
        <v>43</v>
      </c>
      <c r="J34" s="197"/>
      <c r="K34" s="7" t="str">
        <f t="shared" si="2"/>
        <v/>
      </c>
      <c r="L34" s="199" t="s">
        <v>113</v>
      </c>
      <c r="N34" s="131">
        <v>3</v>
      </c>
      <c r="O34" s="131">
        <v>2</v>
      </c>
    </row>
    <row r="35" spans="1:15" ht="9" customHeight="1" x14ac:dyDescent="0.25">
      <c r="D35" s="33"/>
    </row>
    <row r="36" spans="1:15" x14ac:dyDescent="0.25">
      <c r="B36" s="33">
        <v>4</v>
      </c>
      <c r="C36" s="32" t="s">
        <v>547</v>
      </c>
      <c r="D36" s="32"/>
      <c r="F36" s="187"/>
      <c r="G36" s="187"/>
      <c r="H36" s="187"/>
      <c r="I36" s="78"/>
      <c r="J36" s="152"/>
    </row>
    <row r="37" spans="1:15" ht="9" customHeight="1" thickBot="1" x14ac:dyDescent="0.3">
      <c r="D37" s="33"/>
      <c r="I37" s="78"/>
    </row>
    <row r="38" spans="1:15" s="28" customFormat="1" ht="10.8" thickBot="1" x14ac:dyDescent="0.25">
      <c r="A38" s="145" t="s">
        <v>42</v>
      </c>
      <c r="B38" s="188" t="s">
        <v>9</v>
      </c>
      <c r="C38" s="189" t="s">
        <v>8</v>
      </c>
      <c r="D38" s="190" t="s">
        <v>7</v>
      </c>
      <c r="E38" s="191" t="s">
        <v>6</v>
      </c>
      <c r="F38" s="191" t="s">
        <v>5</v>
      </c>
      <c r="G38" s="191" t="s">
        <v>14</v>
      </c>
      <c r="H38" s="191" t="s">
        <v>15</v>
      </c>
      <c r="I38" s="192" t="s">
        <v>548</v>
      </c>
      <c r="J38" s="193" t="s">
        <v>549</v>
      </c>
      <c r="K38" s="16" t="s">
        <v>2</v>
      </c>
      <c r="L38" s="67" t="s">
        <v>1</v>
      </c>
      <c r="N38" s="130" t="s">
        <v>194</v>
      </c>
      <c r="O38" s="145" t="s">
        <v>551</v>
      </c>
    </row>
    <row r="39" spans="1:15" ht="15.9" customHeight="1" x14ac:dyDescent="0.25">
      <c r="A39" s="131">
        <v>1</v>
      </c>
      <c r="B39" s="132">
        <v>70</v>
      </c>
      <c r="C39" s="133" t="s">
        <v>395</v>
      </c>
      <c r="D39" s="134" t="s">
        <v>603</v>
      </c>
      <c r="E39" s="194" t="s">
        <v>604</v>
      </c>
      <c r="F39" s="195" t="s">
        <v>0</v>
      </c>
      <c r="G39" s="195" t="s">
        <v>351</v>
      </c>
      <c r="H39" s="195"/>
      <c r="I39" s="196">
        <v>7.76</v>
      </c>
      <c r="J39" s="197">
        <v>0.27400000000000002</v>
      </c>
      <c r="K39" s="7" t="str">
        <f>IF(ISBLANK(I39),"",IF(I39&gt;9.04,"",IF(I39&lt;=7.25,"TSM",IF(I39&lt;=7.45,"SM",IF(I39&lt;=7.7,"KSM",IF(I39&lt;=8,"I A",IF(I39&lt;=8.44,"II A",IF(I39&lt;=9.04,"III A"))))))))</f>
        <v>I A</v>
      </c>
      <c r="L39" s="199" t="s">
        <v>352</v>
      </c>
      <c r="N39" s="131">
        <v>4</v>
      </c>
      <c r="O39" s="131">
        <v>3</v>
      </c>
    </row>
    <row r="40" spans="1:15" ht="15.9" customHeight="1" x14ac:dyDescent="0.25">
      <c r="A40" s="131">
        <v>2</v>
      </c>
      <c r="B40" s="132">
        <v>72</v>
      </c>
      <c r="C40" s="133" t="s">
        <v>605</v>
      </c>
      <c r="D40" s="134" t="s">
        <v>606</v>
      </c>
      <c r="E40" s="194" t="s">
        <v>607</v>
      </c>
      <c r="F40" s="195" t="s">
        <v>0</v>
      </c>
      <c r="G40" s="195" t="s">
        <v>351</v>
      </c>
      <c r="H40" s="195"/>
      <c r="I40" s="196">
        <v>8.4</v>
      </c>
      <c r="J40" s="197">
        <v>0.52100000000000002</v>
      </c>
      <c r="K40" s="7" t="str">
        <f>IF(ISBLANK(I40),"",IF(I40&gt;9.04,"",IF(I40&lt;=7.25,"TSM",IF(I40&lt;=7.45,"SM",IF(I40&lt;=7.7,"KSM",IF(I40&lt;=8,"I A",IF(I40&lt;=8.44,"II A",IF(I40&lt;=9.04,"III A"))))))))</f>
        <v>II A</v>
      </c>
      <c r="L40" s="199" t="s">
        <v>352</v>
      </c>
      <c r="N40" s="131">
        <v>4</v>
      </c>
      <c r="O40" s="131">
        <v>2</v>
      </c>
    </row>
    <row r="41" spans="1:15" ht="15.9" customHeight="1" x14ac:dyDescent="0.25">
      <c r="A41" s="131">
        <v>3</v>
      </c>
      <c r="B41" s="132">
        <v>73</v>
      </c>
      <c r="C41" s="133" t="s">
        <v>608</v>
      </c>
      <c r="D41" s="134" t="s">
        <v>609</v>
      </c>
      <c r="E41" s="194" t="s">
        <v>610</v>
      </c>
      <c r="F41" s="195" t="s">
        <v>0</v>
      </c>
      <c r="G41" s="195" t="s">
        <v>109</v>
      </c>
      <c r="H41" s="195"/>
      <c r="I41" s="196">
        <v>8.7200000000000006</v>
      </c>
      <c r="J41" s="197">
        <v>0.152</v>
      </c>
      <c r="K41" s="7" t="str">
        <f>IF(ISBLANK(I41),"",IF(I41&gt;9.04,"",IF(I41&lt;=7.25,"TSM",IF(I41&lt;=7.45,"SM",IF(I41&lt;=7.7,"KSM",IF(I41&lt;=8,"I A",IF(I41&lt;=8.44,"II A",IF(I41&lt;=9.04,"III A"))))))))</f>
        <v>III A</v>
      </c>
      <c r="L41" s="199" t="s">
        <v>611</v>
      </c>
      <c r="N41" s="131">
        <v>4</v>
      </c>
      <c r="O41" s="131">
        <v>5</v>
      </c>
    </row>
    <row r="42" spans="1:15" ht="15.9" customHeight="1" x14ac:dyDescent="0.25">
      <c r="A42" s="131">
        <v>4</v>
      </c>
      <c r="B42" s="132">
        <v>75</v>
      </c>
      <c r="C42" s="133" t="s">
        <v>612</v>
      </c>
      <c r="D42" s="134" t="s">
        <v>613</v>
      </c>
      <c r="E42" s="194" t="s">
        <v>614</v>
      </c>
      <c r="F42" s="195" t="s">
        <v>0</v>
      </c>
      <c r="G42" s="195" t="s">
        <v>109</v>
      </c>
      <c r="H42" s="195"/>
      <c r="I42" s="196">
        <v>9.52</v>
      </c>
      <c r="J42" s="197">
        <v>0.11600000000000001</v>
      </c>
      <c r="K42" s="7" t="str">
        <f>IF(ISBLANK(I42),"",IF(I42&gt;9.04,"",IF(I42&lt;=7.25,"TSM",IF(I42&lt;=7.45,"SM",IF(I42&lt;=7.7,"KSM",IF(I42&lt;=8,"I A",IF(I42&lt;=8.44,"II A",IF(I42&lt;=9.04,"III A"))))))))</f>
        <v/>
      </c>
      <c r="L42" s="199" t="s">
        <v>474</v>
      </c>
      <c r="N42" s="131">
        <v>4</v>
      </c>
      <c r="O42" s="131">
        <v>6</v>
      </c>
    </row>
    <row r="43" spans="1:15" ht="15.9" customHeight="1" x14ac:dyDescent="0.25">
      <c r="A43" s="131"/>
      <c r="B43" s="132">
        <v>76</v>
      </c>
      <c r="C43" s="133" t="s">
        <v>615</v>
      </c>
      <c r="D43" s="134" t="s">
        <v>616</v>
      </c>
      <c r="E43" s="194" t="s">
        <v>617</v>
      </c>
      <c r="F43" s="195" t="s">
        <v>30</v>
      </c>
      <c r="G43" s="195" t="s">
        <v>225</v>
      </c>
      <c r="H43" s="195"/>
      <c r="I43" s="196" t="s">
        <v>43</v>
      </c>
      <c r="J43" s="197"/>
      <c r="K43" s="7" t="str">
        <f>IF(ISBLANK(I43),"",IF(I43&gt;9.04,"",IF(I43&lt;=7.25,"TSM",IF(I43&lt;=7.45,"SM",IF(I43&lt;=7.7,"KSM",IF(I43&lt;=8,"I A",IF(I43&lt;=8.44,"II A",IF(I43&lt;=9.04,"III A"))))))))</f>
        <v/>
      </c>
      <c r="L43" s="199" t="s">
        <v>226</v>
      </c>
      <c r="N43" s="131">
        <v>4</v>
      </c>
      <c r="O43" s="131">
        <v>1</v>
      </c>
    </row>
    <row r="44" spans="1:15" ht="9" customHeight="1" x14ac:dyDescent="0.25">
      <c r="D44" s="33"/>
    </row>
    <row r="45" spans="1:15" x14ac:dyDescent="0.25">
      <c r="B45" s="33">
        <v>5</v>
      </c>
      <c r="C45" s="32" t="s">
        <v>547</v>
      </c>
      <c r="D45" s="32"/>
      <c r="F45" s="187"/>
      <c r="G45" s="187"/>
      <c r="H45" s="187"/>
      <c r="I45" s="78"/>
      <c r="J45" s="152"/>
    </row>
    <row r="46" spans="1:15" ht="9" customHeight="1" thickBot="1" x14ac:dyDescent="0.3">
      <c r="D46" s="33"/>
      <c r="I46" s="78"/>
    </row>
    <row r="47" spans="1:15" s="28" customFormat="1" ht="10.8" thickBot="1" x14ac:dyDescent="0.25">
      <c r="A47" s="145" t="s">
        <v>42</v>
      </c>
      <c r="B47" s="188" t="s">
        <v>9</v>
      </c>
      <c r="C47" s="189" t="s">
        <v>8</v>
      </c>
      <c r="D47" s="190" t="s">
        <v>7</v>
      </c>
      <c r="E47" s="191" t="s">
        <v>6</v>
      </c>
      <c r="F47" s="191" t="s">
        <v>5</v>
      </c>
      <c r="G47" s="191" t="s">
        <v>14</v>
      </c>
      <c r="H47" s="191" t="s">
        <v>15</v>
      </c>
      <c r="I47" s="192" t="s">
        <v>548</v>
      </c>
      <c r="J47" s="193" t="s">
        <v>549</v>
      </c>
      <c r="K47" s="16" t="s">
        <v>2</v>
      </c>
      <c r="L47" s="67" t="s">
        <v>1</v>
      </c>
      <c r="N47" s="130" t="s">
        <v>194</v>
      </c>
      <c r="O47" s="145" t="s">
        <v>551</v>
      </c>
    </row>
    <row r="48" spans="1:15" ht="15.9" customHeight="1" x14ac:dyDescent="0.25">
      <c r="A48" s="131">
        <v>1</v>
      </c>
      <c r="B48" s="132">
        <v>129</v>
      </c>
      <c r="C48" s="133" t="s">
        <v>618</v>
      </c>
      <c r="D48" s="134" t="s">
        <v>619</v>
      </c>
      <c r="E48" s="194" t="s">
        <v>620</v>
      </c>
      <c r="F48" s="195" t="s">
        <v>621</v>
      </c>
      <c r="G48" s="195" t="s">
        <v>622</v>
      </c>
      <c r="H48" s="195" t="s">
        <v>311</v>
      </c>
      <c r="I48" s="196">
        <v>8.02</v>
      </c>
      <c r="J48" s="197">
        <v>0.183</v>
      </c>
      <c r="K48" s="7" t="str">
        <f t="shared" ref="K48:K53" si="3">IF(ISBLANK(I48),"",IF(I48&gt;9.04,"",IF(I48&lt;=7.25,"TSM",IF(I48&lt;=7.45,"SM",IF(I48&lt;=7.7,"KSM",IF(I48&lt;=8,"I A",IF(I48&lt;=8.44,"II A",IF(I48&lt;=9.04,"III A"))))))))</f>
        <v>II A</v>
      </c>
      <c r="L48" s="199" t="s">
        <v>623</v>
      </c>
      <c r="N48" s="131">
        <v>5</v>
      </c>
      <c r="O48" s="131">
        <v>3</v>
      </c>
    </row>
    <row r="49" spans="1:16" ht="15.9" customHeight="1" x14ac:dyDescent="0.25">
      <c r="A49" s="131">
        <v>2</v>
      </c>
      <c r="B49" s="132">
        <v>126</v>
      </c>
      <c r="C49" s="133" t="s">
        <v>624</v>
      </c>
      <c r="D49" s="134" t="s">
        <v>625</v>
      </c>
      <c r="E49" s="194" t="s">
        <v>626</v>
      </c>
      <c r="F49" s="195" t="s">
        <v>0</v>
      </c>
      <c r="G49" s="195" t="s">
        <v>85</v>
      </c>
      <c r="H49" s="195"/>
      <c r="I49" s="196">
        <v>8.5500000000000007</v>
      </c>
      <c r="J49" s="197">
        <v>0.56499999999999995</v>
      </c>
      <c r="K49" s="7" t="str">
        <f t="shared" si="3"/>
        <v>III A</v>
      </c>
      <c r="L49" s="199" t="s">
        <v>84</v>
      </c>
      <c r="N49" s="131">
        <v>5</v>
      </c>
      <c r="O49" s="131">
        <v>4</v>
      </c>
    </row>
    <row r="50" spans="1:16" ht="15.9" customHeight="1" x14ac:dyDescent="0.25">
      <c r="A50" s="131">
        <v>3</v>
      </c>
      <c r="B50" s="132">
        <v>1</v>
      </c>
      <c r="C50" s="133" t="s">
        <v>356</v>
      </c>
      <c r="D50" s="134" t="s">
        <v>357</v>
      </c>
      <c r="E50" s="194" t="s">
        <v>358</v>
      </c>
      <c r="F50" s="195" t="s">
        <v>0</v>
      </c>
      <c r="G50" s="195" t="s">
        <v>103</v>
      </c>
      <c r="H50" s="195"/>
      <c r="I50" s="196">
        <v>8.61</v>
      </c>
      <c r="J50" s="197">
        <v>0.18099999999999999</v>
      </c>
      <c r="K50" s="7" t="str">
        <f t="shared" si="3"/>
        <v>III A</v>
      </c>
      <c r="L50" s="199" t="s">
        <v>359</v>
      </c>
      <c r="N50" s="131">
        <v>5</v>
      </c>
      <c r="O50" s="131">
        <v>6</v>
      </c>
    </row>
    <row r="51" spans="1:16" ht="15.9" customHeight="1" x14ac:dyDescent="0.25">
      <c r="A51" s="131">
        <v>4</v>
      </c>
      <c r="B51" s="132">
        <v>261</v>
      </c>
      <c r="C51" s="133" t="s">
        <v>356</v>
      </c>
      <c r="D51" s="134" t="s">
        <v>631</v>
      </c>
      <c r="E51" s="194" t="s">
        <v>632</v>
      </c>
      <c r="F51" s="195" t="s">
        <v>30</v>
      </c>
      <c r="G51" s="195" t="s">
        <v>225</v>
      </c>
      <c r="H51" s="195"/>
      <c r="I51" s="196">
        <v>8.77</v>
      </c>
      <c r="J51" s="197">
        <v>0.53400000000000003</v>
      </c>
      <c r="K51" s="7" t="str">
        <f>IF(ISBLANK(I51),"",IF(I51&gt;9.04,"",IF(I51&lt;=7.25,"TSM",IF(I51&lt;=7.45,"SM",IF(I51&lt;=7.7,"KSM",IF(I51&lt;=8,"I A",IF(I51&lt;=8.44,"II A",IF(I51&lt;=9.04,"III A"))))))))</f>
        <v>III A</v>
      </c>
      <c r="L51" s="199" t="s">
        <v>226</v>
      </c>
      <c r="N51" s="131">
        <v>5</v>
      </c>
      <c r="O51" s="131">
        <v>2</v>
      </c>
      <c r="P51" s="200" t="s">
        <v>633</v>
      </c>
    </row>
    <row r="52" spans="1:16" ht="15.9" customHeight="1" x14ac:dyDescent="0.25">
      <c r="A52" s="131">
        <v>5</v>
      </c>
      <c r="B52" s="132">
        <v>140</v>
      </c>
      <c r="C52" s="133" t="s">
        <v>627</v>
      </c>
      <c r="D52" s="134" t="s">
        <v>628</v>
      </c>
      <c r="E52" s="194" t="s">
        <v>629</v>
      </c>
      <c r="F52" s="195" t="s">
        <v>0</v>
      </c>
      <c r="G52" s="195" t="s">
        <v>103</v>
      </c>
      <c r="H52" s="195"/>
      <c r="I52" s="196">
        <v>8.77</v>
      </c>
      <c r="J52" s="197">
        <v>0.374</v>
      </c>
      <c r="K52" s="7" t="str">
        <f t="shared" si="3"/>
        <v>III A</v>
      </c>
      <c r="L52" s="199" t="s">
        <v>359</v>
      </c>
      <c r="N52" s="131">
        <v>5</v>
      </c>
      <c r="O52" s="131">
        <v>1</v>
      </c>
      <c r="P52" s="200" t="s">
        <v>630</v>
      </c>
    </row>
    <row r="53" spans="1:16" ht="15.9" customHeight="1" x14ac:dyDescent="0.25">
      <c r="A53" s="131">
        <v>6</v>
      </c>
      <c r="B53" s="132">
        <v>65</v>
      </c>
      <c r="C53" s="133" t="s">
        <v>584</v>
      </c>
      <c r="D53" s="134" t="s">
        <v>634</v>
      </c>
      <c r="E53" s="194" t="s">
        <v>635</v>
      </c>
      <c r="F53" s="195" t="s">
        <v>265</v>
      </c>
      <c r="G53" s="195" t="s">
        <v>401</v>
      </c>
      <c r="H53" s="195"/>
      <c r="I53" s="196">
        <v>9.58</v>
      </c>
      <c r="J53" s="197">
        <v>0.35899999999999999</v>
      </c>
      <c r="K53" s="7" t="str">
        <f t="shared" si="3"/>
        <v/>
      </c>
      <c r="L53" s="199" t="s">
        <v>267</v>
      </c>
      <c r="N53" s="131">
        <v>5</v>
      </c>
      <c r="O53" s="131">
        <v>5</v>
      </c>
    </row>
    <row r="54" spans="1:16" ht="9" customHeight="1" x14ac:dyDescent="0.25">
      <c r="D54" s="33"/>
    </row>
    <row r="55" spans="1:16" x14ac:dyDescent="0.25">
      <c r="B55" s="33">
        <v>6</v>
      </c>
      <c r="C55" s="32" t="s">
        <v>547</v>
      </c>
      <c r="D55" s="32"/>
      <c r="F55" s="187"/>
      <c r="G55" s="187"/>
      <c r="H55" s="187"/>
      <c r="I55" s="78"/>
      <c r="J55" s="152"/>
    </row>
    <row r="56" spans="1:16" ht="9" customHeight="1" thickBot="1" x14ac:dyDescent="0.3">
      <c r="D56" s="33"/>
      <c r="I56" s="78"/>
    </row>
    <row r="57" spans="1:16" s="28" customFormat="1" ht="10.8" thickBot="1" x14ac:dyDescent="0.25">
      <c r="A57" s="145" t="s">
        <v>42</v>
      </c>
      <c r="B57" s="188" t="s">
        <v>9</v>
      </c>
      <c r="C57" s="189" t="s">
        <v>8</v>
      </c>
      <c r="D57" s="190" t="s">
        <v>7</v>
      </c>
      <c r="E57" s="191" t="s">
        <v>6</v>
      </c>
      <c r="F57" s="191" t="s">
        <v>5</v>
      </c>
      <c r="G57" s="191" t="s">
        <v>14</v>
      </c>
      <c r="H57" s="191" t="s">
        <v>15</v>
      </c>
      <c r="I57" s="192" t="s">
        <v>548</v>
      </c>
      <c r="J57" s="193" t="s">
        <v>549</v>
      </c>
      <c r="K57" s="16" t="s">
        <v>2</v>
      </c>
      <c r="L57" s="67" t="s">
        <v>1</v>
      </c>
      <c r="N57" s="130" t="s">
        <v>194</v>
      </c>
      <c r="O57" s="145" t="s">
        <v>551</v>
      </c>
    </row>
    <row r="58" spans="1:16" ht="15.9" customHeight="1" x14ac:dyDescent="0.25">
      <c r="A58" s="131">
        <v>1</v>
      </c>
      <c r="B58" s="132">
        <v>69</v>
      </c>
      <c r="C58" s="133" t="s">
        <v>552</v>
      </c>
      <c r="D58" s="134" t="s">
        <v>636</v>
      </c>
      <c r="E58" s="194" t="s">
        <v>637</v>
      </c>
      <c r="F58" s="195" t="s">
        <v>0</v>
      </c>
      <c r="G58" s="195" t="s">
        <v>351</v>
      </c>
      <c r="H58" s="195"/>
      <c r="I58" s="196">
        <v>7.98</v>
      </c>
      <c r="J58" s="197">
        <v>0.192</v>
      </c>
      <c r="K58" s="7" t="str">
        <f t="shared" ref="K58:K63" si="4">IF(ISBLANK(I58),"",IF(I58&gt;9.04,"",IF(I58&lt;=7.25,"TSM",IF(I58&lt;=7.45,"SM",IF(I58&lt;=7.7,"KSM",IF(I58&lt;=8,"I A",IF(I58&lt;=8.44,"II A",IF(I58&lt;=9.04,"III A"))))))))</f>
        <v>I A</v>
      </c>
      <c r="L58" s="199" t="s">
        <v>352</v>
      </c>
      <c r="N58" s="131">
        <v>6</v>
      </c>
      <c r="O58" s="131">
        <v>3</v>
      </c>
    </row>
    <row r="59" spans="1:16" ht="15.9" customHeight="1" x14ac:dyDescent="0.25">
      <c r="A59" s="131">
        <v>2</v>
      </c>
      <c r="B59" s="132">
        <v>143</v>
      </c>
      <c r="C59" s="133" t="s">
        <v>627</v>
      </c>
      <c r="D59" s="134" t="s">
        <v>638</v>
      </c>
      <c r="E59" s="194" t="s">
        <v>639</v>
      </c>
      <c r="F59" s="195" t="s">
        <v>0</v>
      </c>
      <c r="G59" s="195" t="s">
        <v>103</v>
      </c>
      <c r="H59" s="195"/>
      <c r="I59" s="196">
        <v>8.07</v>
      </c>
      <c r="J59" s="197">
        <v>0.17599999999999999</v>
      </c>
      <c r="K59" s="7" t="str">
        <f t="shared" si="4"/>
        <v>II A</v>
      </c>
      <c r="L59" s="199" t="s">
        <v>359</v>
      </c>
      <c r="N59" s="131">
        <v>6</v>
      </c>
      <c r="O59" s="131">
        <v>5</v>
      </c>
    </row>
    <row r="60" spans="1:16" ht="15.9" customHeight="1" x14ac:dyDescent="0.25">
      <c r="A60" s="131">
        <v>3</v>
      </c>
      <c r="B60" s="132">
        <v>56</v>
      </c>
      <c r="C60" s="133" t="s">
        <v>640</v>
      </c>
      <c r="D60" s="134" t="s">
        <v>641</v>
      </c>
      <c r="E60" s="194" t="s">
        <v>642</v>
      </c>
      <c r="F60" s="195" t="s">
        <v>30</v>
      </c>
      <c r="G60" s="195" t="s">
        <v>211</v>
      </c>
      <c r="H60" s="195"/>
      <c r="I60" s="196">
        <v>8.3699999999999992</v>
      </c>
      <c r="J60" s="197">
        <v>0.14499999999999999</v>
      </c>
      <c r="K60" s="7" t="str">
        <f t="shared" si="4"/>
        <v>II A</v>
      </c>
      <c r="L60" s="199" t="s">
        <v>212</v>
      </c>
      <c r="N60" s="131">
        <v>6</v>
      </c>
      <c r="O60" s="131">
        <v>4</v>
      </c>
    </row>
    <row r="61" spans="1:16" ht="15.9" customHeight="1" x14ac:dyDescent="0.25">
      <c r="A61" s="131">
        <v>4</v>
      </c>
      <c r="B61" s="132">
        <v>45</v>
      </c>
      <c r="C61" s="133" t="s">
        <v>643</v>
      </c>
      <c r="D61" s="134" t="s">
        <v>644</v>
      </c>
      <c r="E61" s="194" t="s">
        <v>645</v>
      </c>
      <c r="F61" s="195" t="s">
        <v>116</v>
      </c>
      <c r="G61" s="195" t="s">
        <v>115</v>
      </c>
      <c r="H61" s="195" t="s">
        <v>114</v>
      </c>
      <c r="I61" s="196">
        <v>8.4600000000000009</v>
      </c>
      <c r="J61" s="197">
        <v>0.33700000000000002</v>
      </c>
      <c r="K61" s="7" t="str">
        <f t="shared" si="4"/>
        <v>III A</v>
      </c>
      <c r="L61" s="199" t="s">
        <v>113</v>
      </c>
      <c r="N61" s="131">
        <v>6</v>
      </c>
      <c r="O61" s="131">
        <v>2</v>
      </c>
    </row>
    <row r="62" spans="1:16" ht="15.9" customHeight="1" x14ac:dyDescent="0.25">
      <c r="A62" s="131">
        <v>5</v>
      </c>
      <c r="B62" s="132">
        <v>66</v>
      </c>
      <c r="C62" s="133" t="s">
        <v>337</v>
      </c>
      <c r="D62" s="134" t="s">
        <v>646</v>
      </c>
      <c r="E62" s="194" t="s">
        <v>647</v>
      </c>
      <c r="F62" s="195" t="s">
        <v>265</v>
      </c>
      <c r="G62" s="195" t="s">
        <v>401</v>
      </c>
      <c r="H62" s="195"/>
      <c r="I62" s="196">
        <v>8.7100000000000009</v>
      </c>
      <c r="J62" s="197">
        <v>0.378</v>
      </c>
      <c r="K62" s="7" t="str">
        <f t="shared" si="4"/>
        <v>III A</v>
      </c>
      <c r="L62" s="199" t="s">
        <v>267</v>
      </c>
      <c r="N62" s="131">
        <v>6</v>
      </c>
      <c r="O62" s="131">
        <v>6</v>
      </c>
    </row>
    <row r="63" spans="1:16" ht="15.9" customHeight="1" x14ac:dyDescent="0.25">
      <c r="A63" s="131">
        <v>6</v>
      </c>
      <c r="B63" s="132">
        <v>50</v>
      </c>
      <c r="C63" s="133" t="s">
        <v>32</v>
      </c>
      <c r="D63" s="134" t="s">
        <v>648</v>
      </c>
      <c r="E63" s="194" t="s">
        <v>649</v>
      </c>
      <c r="F63" s="195" t="s">
        <v>287</v>
      </c>
      <c r="G63" s="195"/>
      <c r="H63" s="195"/>
      <c r="I63" s="196">
        <v>8.89</v>
      </c>
      <c r="J63" s="197">
        <v>0.60399999999999998</v>
      </c>
      <c r="K63" s="7" t="str">
        <f t="shared" si="4"/>
        <v>III A</v>
      </c>
      <c r="L63" s="199" t="s">
        <v>650</v>
      </c>
      <c r="N63" s="131">
        <v>6</v>
      </c>
      <c r="O63" s="131">
        <v>1</v>
      </c>
    </row>
  </sheetData>
  <sortState ref="A13:P14">
    <sortCondition ref="D13:D14"/>
  </sortState>
  <printOptions horizontalCentered="1"/>
  <pageMargins left="0.39370078740157483" right="0.19685039370078741" top="0.78740157480314965" bottom="0.39370078740157483" header="0.39370078740157483" footer="0.39370078740157483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A27"/>
  <sheetViews>
    <sheetView zoomScaleNormal="100" zoomScaleSheetLayoutView="1" workbookViewId="0">
      <selection activeCell="A3" sqref="A3"/>
    </sheetView>
  </sheetViews>
  <sheetFormatPr defaultColWidth="8.88671875" defaultRowHeight="13.2" x14ac:dyDescent="0.25"/>
  <cols>
    <col min="1" max="1" width="4.88671875" style="253" customWidth="1"/>
    <col min="2" max="3" width="4.6640625" style="253" customWidth="1"/>
    <col min="4" max="4" width="9.5546875" style="253" customWidth="1"/>
    <col min="5" max="5" width="11.5546875" style="253" customWidth="1"/>
    <col min="6" max="6" width="10.5546875" style="253" customWidth="1"/>
    <col min="7" max="7" width="9.5546875" style="253" customWidth="1"/>
    <col min="8" max="8" width="10.33203125" style="253" customWidth="1"/>
    <col min="9" max="9" width="8.21875" style="253" customWidth="1"/>
    <col min="10" max="10" width="7.6640625" style="253" customWidth="1"/>
    <col min="11" max="11" width="4.88671875" style="253" hidden="1" customWidth="1"/>
    <col min="12" max="12" width="20.6640625" style="253" customWidth="1"/>
    <col min="13" max="234" width="11.44140625" style="253" customWidth="1"/>
    <col min="235" max="16384" width="8.88671875" style="253"/>
  </cols>
  <sheetData>
    <row r="1" spans="1:235" s="310" customFormat="1" ht="13.8" x14ac:dyDescent="0.25">
      <c r="A1" s="303" t="s">
        <v>12</v>
      </c>
      <c r="B1" s="303"/>
      <c r="C1" s="309"/>
      <c r="D1" s="309"/>
      <c r="E1" s="308"/>
      <c r="F1" s="308"/>
      <c r="G1" s="312"/>
      <c r="H1" s="312"/>
      <c r="I1" s="312"/>
      <c r="J1" s="306"/>
      <c r="L1" s="311" t="s">
        <v>13</v>
      </c>
      <c r="M1" s="309"/>
      <c r="N1" s="309"/>
      <c r="O1" s="309"/>
      <c r="P1" s="309"/>
      <c r="Q1" s="309"/>
      <c r="R1" s="309"/>
      <c r="S1" s="309"/>
      <c r="T1" s="303"/>
    </row>
    <row r="2" spans="1:235" s="302" customFormat="1" ht="15.75" customHeight="1" x14ac:dyDescent="0.25">
      <c r="A2" s="303" t="s">
        <v>11</v>
      </c>
      <c r="B2" s="303"/>
      <c r="C2" s="304"/>
      <c r="D2" s="309"/>
      <c r="E2" s="308"/>
      <c r="F2" s="308"/>
      <c r="G2" s="307"/>
      <c r="H2" s="307"/>
      <c r="I2" s="307"/>
      <c r="J2" s="306"/>
      <c r="L2" s="305" t="s">
        <v>0</v>
      </c>
      <c r="M2" s="304"/>
      <c r="N2" s="304"/>
      <c r="O2" s="304"/>
      <c r="P2" s="304"/>
      <c r="Q2" s="304"/>
      <c r="R2" s="304"/>
      <c r="S2" s="304"/>
      <c r="T2" s="303"/>
    </row>
    <row r="3" spans="1:235" s="293" customFormat="1" ht="10.5" customHeight="1" x14ac:dyDescent="0.3">
      <c r="A3" s="297"/>
      <c r="C3" s="301"/>
      <c r="E3" s="295"/>
      <c r="F3" s="295"/>
      <c r="G3" s="291"/>
      <c r="H3" s="291"/>
      <c r="I3" s="291"/>
      <c r="J3" s="294"/>
      <c r="L3" s="300"/>
    </row>
    <row r="4" spans="1:235" s="293" customFormat="1" ht="15.6" x14ac:dyDescent="0.3">
      <c r="A4" s="297"/>
      <c r="C4" s="299" t="s">
        <v>980</v>
      </c>
      <c r="D4" s="296"/>
      <c r="E4" s="295"/>
      <c r="F4" s="298"/>
      <c r="G4" s="291"/>
      <c r="H4" s="291"/>
      <c r="I4" s="291"/>
      <c r="J4" s="294"/>
    </row>
    <row r="5" spans="1:235" s="293" customFormat="1" ht="9" customHeight="1" x14ac:dyDescent="0.25">
      <c r="A5" s="297"/>
      <c r="D5" s="296"/>
      <c r="E5" s="295"/>
      <c r="F5" s="295"/>
      <c r="G5" s="291"/>
      <c r="H5" s="291"/>
      <c r="I5" s="291"/>
      <c r="J5" s="294"/>
    </row>
    <row r="6" spans="1:235" s="289" customFormat="1" ht="13.8" thickBot="1" x14ac:dyDescent="0.3">
      <c r="A6" s="290"/>
      <c r="E6" s="292"/>
      <c r="F6" s="292"/>
      <c r="G6" s="291"/>
      <c r="H6" s="291"/>
      <c r="I6" s="291"/>
      <c r="J6" s="290"/>
    </row>
    <row r="7" spans="1:235" s="280" customFormat="1" ht="10.8" thickBot="1" x14ac:dyDescent="0.25">
      <c r="A7" s="288" t="s">
        <v>42</v>
      </c>
      <c r="B7" s="288" t="s">
        <v>979</v>
      </c>
      <c r="C7" s="287" t="s">
        <v>9</v>
      </c>
      <c r="D7" s="286" t="s">
        <v>8</v>
      </c>
      <c r="E7" s="285" t="s">
        <v>7</v>
      </c>
      <c r="F7" s="284" t="s">
        <v>6</v>
      </c>
      <c r="G7" s="284" t="s">
        <v>5</v>
      </c>
      <c r="H7" s="284" t="s">
        <v>14</v>
      </c>
      <c r="I7" s="284" t="s">
        <v>15</v>
      </c>
      <c r="J7" s="283" t="s">
        <v>149</v>
      </c>
      <c r="K7" s="282" t="s">
        <v>2</v>
      </c>
      <c r="L7" s="281" t="s">
        <v>1</v>
      </c>
    </row>
    <row r="8" spans="1:235" ht="20.100000000000001" customHeight="1" x14ac:dyDescent="0.25">
      <c r="A8" s="319">
        <v>1</v>
      </c>
      <c r="B8" s="279">
        <v>800</v>
      </c>
      <c r="C8" s="278">
        <v>140</v>
      </c>
      <c r="D8" s="277" t="s">
        <v>978</v>
      </c>
      <c r="E8" s="276" t="s">
        <v>977</v>
      </c>
      <c r="F8" s="275">
        <v>35409</v>
      </c>
      <c r="G8" s="316" t="s">
        <v>976</v>
      </c>
      <c r="H8" s="274" t="s">
        <v>287</v>
      </c>
      <c r="I8" s="274" t="s">
        <v>969</v>
      </c>
      <c r="J8" s="313">
        <v>3.3321759259259264E-3</v>
      </c>
      <c r="K8" s="273"/>
      <c r="L8" s="272" t="s">
        <v>968</v>
      </c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/>
      <c r="CS8" s="254"/>
      <c r="CT8" s="254"/>
      <c r="CU8" s="254"/>
      <c r="CV8" s="254"/>
      <c r="CW8" s="254"/>
      <c r="CX8" s="254"/>
      <c r="CY8" s="254"/>
      <c r="CZ8" s="254"/>
      <c r="DA8" s="254"/>
      <c r="DB8" s="254"/>
      <c r="DC8" s="254"/>
      <c r="DD8" s="254"/>
      <c r="DE8" s="254"/>
      <c r="DF8" s="254"/>
      <c r="DG8" s="254"/>
      <c r="DH8" s="254"/>
      <c r="DI8" s="254"/>
      <c r="DJ8" s="254"/>
      <c r="DK8" s="254"/>
      <c r="DL8" s="254"/>
      <c r="DM8" s="254"/>
      <c r="DN8" s="254"/>
      <c r="DO8" s="254"/>
      <c r="DP8" s="254"/>
      <c r="DQ8" s="254"/>
      <c r="DR8" s="254"/>
      <c r="DS8" s="254"/>
      <c r="DT8" s="254"/>
      <c r="DU8" s="254"/>
      <c r="DV8" s="254"/>
      <c r="DW8" s="254"/>
      <c r="DX8" s="254"/>
      <c r="DY8" s="254"/>
      <c r="DZ8" s="254"/>
      <c r="EA8" s="254"/>
      <c r="EB8" s="254"/>
      <c r="EC8" s="254"/>
      <c r="ED8" s="254"/>
      <c r="EE8" s="254"/>
      <c r="EF8" s="254"/>
      <c r="EG8" s="254"/>
      <c r="EH8" s="254"/>
      <c r="EI8" s="254"/>
      <c r="EJ8" s="254"/>
      <c r="EK8" s="254"/>
      <c r="EL8" s="254"/>
      <c r="EM8" s="254"/>
      <c r="EN8" s="254"/>
      <c r="EO8" s="254"/>
      <c r="EP8" s="254"/>
      <c r="EQ8" s="254"/>
      <c r="ER8" s="254"/>
      <c r="ES8" s="254"/>
      <c r="ET8" s="254"/>
      <c r="EU8" s="254"/>
      <c r="EV8" s="254"/>
      <c r="EW8" s="254"/>
      <c r="EX8" s="254"/>
      <c r="EY8" s="254"/>
      <c r="EZ8" s="254"/>
      <c r="FA8" s="254"/>
      <c r="FB8" s="254"/>
      <c r="FC8" s="254"/>
      <c r="FD8" s="254"/>
      <c r="FE8" s="254"/>
      <c r="FF8" s="254"/>
      <c r="FG8" s="254"/>
      <c r="FH8" s="254"/>
      <c r="FI8" s="254"/>
      <c r="FJ8" s="254"/>
      <c r="FK8" s="254"/>
      <c r="FL8" s="254"/>
      <c r="FM8" s="254"/>
      <c r="FN8" s="254"/>
      <c r="FO8" s="254"/>
      <c r="FP8" s="254"/>
      <c r="FQ8" s="254"/>
      <c r="FR8" s="254"/>
      <c r="FS8" s="254"/>
      <c r="FT8" s="254"/>
      <c r="FU8" s="254"/>
      <c r="FV8" s="254"/>
      <c r="FW8" s="254"/>
      <c r="FX8" s="254"/>
      <c r="FY8" s="254"/>
      <c r="FZ8" s="254"/>
      <c r="GA8" s="254"/>
      <c r="GB8" s="254"/>
      <c r="GC8" s="254"/>
      <c r="GD8" s="254"/>
      <c r="GE8" s="254"/>
      <c r="GF8" s="254"/>
      <c r="GG8" s="254"/>
      <c r="GH8" s="254"/>
      <c r="GI8" s="254"/>
      <c r="GJ8" s="254"/>
      <c r="GK8" s="254"/>
      <c r="GL8" s="254"/>
      <c r="GM8" s="254"/>
      <c r="GN8" s="254"/>
      <c r="GO8" s="254"/>
      <c r="GP8" s="254"/>
      <c r="GQ8" s="254"/>
      <c r="GR8" s="254"/>
      <c r="GS8" s="254"/>
      <c r="GT8" s="254"/>
      <c r="GU8" s="254"/>
      <c r="GV8" s="254"/>
      <c r="GW8" s="254"/>
      <c r="GX8" s="254"/>
      <c r="GY8" s="254"/>
      <c r="GZ8" s="254"/>
      <c r="HA8" s="254"/>
      <c r="HB8" s="254"/>
      <c r="HC8" s="254"/>
      <c r="HD8" s="254"/>
      <c r="HE8" s="254"/>
      <c r="HF8" s="254"/>
      <c r="HG8" s="254"/>
      <c r="HH8" s="254"/>
      <c r="HI8" s="254"/>
      <c r="HJ8" s="254"/>
      <c r="HK8" s="254"/>
      <c r="HL8" s="254"/>
      <c r="HM8" s="254"/>
      <c r="HN8" s="254"/>
      <c r="HO8" s="254"/>
      <c r="HP8" s="254"/>
      <c r="HQ8" s="254"/>
      <c r="HR8" s="254"/>
      <c r="HS8" s="254"/>
      <c r="HT8" s="254"/>
      <c r="HU8" s="254"/>
      <c r="HV8" s="254"/>
      <c r="HW8" s="254"/>
      <c r="HX8" s="254"/>
      <c r="HY8" s="254"/>
      <c r="HZ8" s="254"/>
      <c r="IA8" s="254"/>
    </row>
    <row r="9" spans="1:235" ht="20.100000000000001" customHeight="1" x14ac:dyDescent="0.25">
      <c r="A9" s="320"/>
      <c r="B9" s="270">
        <v>600</v>
      </c>
      <c r="C9" s="269">
        <v>141</v>
      </c>
      <c r="D9" s="268" t="s">
        <v>248</v>
      </c>
      <c r="E9" s="267" t="s">
        <v>975</v>
      </c>
      <c r="F9" s="266">
        <v>36406</v>
      </c>
      <c r="G9" s="317" t="s">
        <v>0</v>
      </c>
      <c r="H9" s="265" t="s">
        <v>974</v>
      </c>
      <c r="I9" s="265" t="s">
        <v>969</v>
      </c>
      <c r="J9" s="314"/>
      <c r="K9" s="264"/>
      <c r="L9" s="271" t="s">
        <v>968</v>
      </c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4"/>
      <c r="CS9" s="254"/>
      <c r="CT9" s="254"/>
      <c r="CU9" s="254"/>
      <c r="CV9" s="254"/>
      <c r="CW9" s="254"/>
      <c r="CX9" s="254"/>
      <c r="CY9" s="254"/>
      <c r="CZ9" s="254"/>
      <c r="DA9" s="254"/>
      <c r="DB9" s="254"/>
      <c r="DC9" s="254"/>
      <c r="DD9" s="254"/>
      <c r="DE9" s="254"/>
      <c r="DF9" s="254"/>
      <c r="DG9" s="254"/>
      <c r="DH9" s="254"/>
      <c r="DI9" s="254"/>
      <c r="DJ9" s="254"/>
      <c r="DK9" s="254"/>
      <c r="DL9" s="254"/>
      <c r="DM9" s="254"/>
      <c r="DN9" s="254"/>
      <c r="DO9" s="254"/>
      <c r="DP9" s="254"/>
      <c r="DQ9" s="254"/>
      <c r="DR9" s="254"/>
      <c r="DS9" s="254"/>
      <c r="DT9" s="254"/>
      <c r="DU9" s="254"/>
      <c r="DV9" s="254"/>
      <c r="DW9" s="254"/>
      <c r="DX9" s="254"/>
      <c r="DY9" s="254"/>
      <c r="DZ9" s="254"/>
      <c r="EA9" s="254"/>
      <c r="EB9" s="254"/>
      <c r="EC9" s="254"/>
      <c r="ED9" s="254"/>
      <c r="EE9" s="254"/>
      <c r="EF9" s="254"/>
      <c r="EG9" s="254"/>
      <c r="EH9" s="254"/>
      <c r="EI9" s="254"/>
      <c r="EJ9" s="254"/>
      <c r="EK9" s="254"/>
      <c r="EL9" s="254"/>
      <c r="EM9" s="254"/>
      <c r="EN9" s="254"/>
      <c r="EO9" s="254"/>
      <c r="EP9" s="254"/>
      <c r="EQ9" s="254"/>
      <c r="ER9" s="254"/>
      <c r="ES9" s="254"/>
      <c r="ET9" s="254"/>
      <c r="EU9" s="254"/>
      <c r="EV9" s="254"/>
      <c r="EW9" s="254"/>
      <c r="EX9" s="254"/>
      <c r="EY9" s="254"/>
      <c r="EZ9" s="254"/>
      <c r="FA9" s="254"/>
      <c r="FB9" s="254"/>
      <c r="FC9" s="254"/>
      <c r="FD9" s="254"/>
      <c r="FE9" s="254"/>
      <c r="FF9" s="254"/>
      <c r="FG9" s="254"/>
      <c r="FH9" s="254"/>
      <c r="FI9" s="254"/>
      <c r="FJ9" s="254"/>
      <c r="FK9" s="254"/>
      <c r="FL9" s="254"/>
      <c r="FM9" s="254"/>
      <c r="FN9" s="254"/>
      <c r="FO9" s="254"/>
      <c r="FP9" s="254"/>
      <c r="FQ9" s="254"/>
      <c r="FR9" s="254"/>
      <c r="FS9" s="254"/>
      <c r="FT9" s="254"/>
      <c r="FU9" s="254"/>
      <c r="FV9" s="254"/>
      <c r="FW9" s="254"/>
      <c r="FX9" s="254"/>
      <c r="FY9" s="254"/>
      <c r="FZ9" s="254"/>
      <c r="GA9" s="254"/>
      <c r="GB9" s="254"/>
      <c r="GC9" s="254"/>
      <c r="GD9" s="254"/>
      <c r="GE9" s="254"/>
      <c r="GF9" s="254"/>
      <c r="GG9" s="254"/>
      <c r="GH9" s="254"/>
      <c r="GI9" s="254"/>
      <c r="GJ9" s="254"/>
      <c r="GK9" s="254"/>
      <c r="GL9" s="254"/>
      <c r="GM9" s="254"/>
      <c r="GN9" s="254"/>
      <c r="GO9" s="254"/>
      <c r="GP9" s="254"/>
      <c r="GQ9" s="254"/>
      <c r="GR9" s="254"/>
      <c r="GS9" s="254"/>
      <c r="GT9" s="254"/>
      <c r="GU9" s="254"/>
      <c r="GV9" s="254"/>
      <c r="GW9" s="254"/>
      <c r="GX9" s="254"/>
      <c r="GY9" s="254"/>
      <c r="GZ9" s="254"/>
      <c r="HA9" s="254"/>
      <c r="HB9" s="254"/>
      <c r="HC9" s="254"/>
      <c r="HD9" s="254"/>
      <c r="HE9" s="254"/>
      <c r="HF9" s="254"/>
      <c r="HG9" s="254"/>
      <c r="HH9" s="254"/>
      <c r="HI9" s="254"/>
      <c r="HJ9" s="254"/>
      <c r="HK9" s="254"/>
      <c r="HL9" s="254"/>
      <c r="HM9" s="254"/>
      <c r="HN9" s="254"/>
      <c r="HO9" s="254"/>
      <c r="HP9" s="254"/>
      <c r="HQ9" s="254"/>
      <c r="HR9" s="254"/>
      <c r="HS9" s="254"/>
      <c r="HT9" s="254"/>
      <c r="HU9" s="254"/>
      <c r="HV9" s="254"/>
      <c r="HW9" s="254"/>
      <c r="HX9" s="254"/>
      <c r="HY9" s="254"/>
      <c r="HZ9" s="254"/>
      <c r="IA9" s="254"/>
    </row>
    <row r="10" spans="1:235" ht="20.100000000000001" customHeight="1" x14ac:dyDescent="0.25">
      <c r="A10" s="320"/>
      <c r="B10" s="270">
        <v>400</v>
      </c>
      <c r="C10" s="269">
        <v>142</v>
      </c>
      <c r="D10" s="268" t="s">
        <v>466</v>
      </c>
      <c r="E10" s="267" t="s">
        <v>973</v>
      </c>
      <c r="F10" s="266">
        <v>35878</v>
      </c>
      <c r="G10" s="317" t="s">
        <v>0</v>
      </c>
      <c r="H10" s="265" t="s">
        <v>103</v>
      </c>
      <c r="I10" s="265" t="s">
        <v>969</v>
      </c>
      <c r="J10" s="314"/>
      <c r="K10" s="264"/>
      <c r="L10" s="263" t="s">
        <v>968</v>
      </c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4"/>
      <c r="CJ10" s="254"/>
      <c r="CK10" s="254"/>
      <c r="CL10" s="254"/>
      <c r="CM10" s="254"/>
      <c r="CN10" s="254"/>
      <c r="CO10" s="254"/>
      <c r="CP10" s="254"/>
      <c r="CQ10" s="254"/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4"/>
      <c r="DE10" s="254"/>
      <c r="DF10" s="254"/>
      <c r="DG10" s="254"/>
      <c r="DH10" s="254"/>
      <c r="DI10" s="254"/>
      <c r="DJ10" s="254"/>
      <c r="DK10" s="254"/>
      <c r="DL10" s="254"/>
      <c r="DM10" s="254"/>
      <c r="DN10" s="254"/>
      <c r="DO10" s="254"/>
      <c r="DP10" s="254"/>
      <c r="DQ10" s="254"/>
      <c r="DR10" s="254"/>
      <c r="DS10" s="254"/>
      <c r="DT10" s="254"/>
      <c r="DU10" s="254"/>
      <c r="DV10" s="254"/>
      <c r="DW10" s="254"/>
      <c r="DX10" s="254"/>
      <c r="DY10" s="254"/>
      <c r="DZ10" s="254"/>
      <c r="EA10" s="254"/>
      <c r="EB10" s="254"/>
      <c r="EC10" s="254"/>
      <c r="ED10" s="254"/>
      <c r="EE10" s="254"/>
      <c r="EF10" s="254"/>
      <c r="EG10" s="254"/>
      <c r="EH10" s="254"/>
      <c r="EI10" s="254"/>
      <c r="EJ10" s="254"/>
      <c r="EK10" s="254"/>
      <c r="EL10" s="254"/>
      <c r="EM10" s="254"/>
      <c r="EN10" s="254"/>
      <c r="EO10" s="254"/>
      <c r="EP10" s="254"/>
      <c r="EQ10" s="254"/>
      <c r="ER10" s="254"/>
      <c r="ES10" s="254"/>
      <c r="ET10" s="254"/>
      <c r="EU10" s="254"/>
      <c r="EV10" s="254"/>
      <c r="EW10" s="254"/>
      <c r="EX10" s="254"/>
      <c r="EY10" s="254"/>
      <c r="EZ10" s="254"/>
      <c r="FA10" s="254"/>
      <c r="FB10" s="254"/>
      <c r="FC10" s="254"/>
      <c r="FD10" s="254"/>
      <c r="FE10" s="254"/>
      <c r="FF10" s="254"/>
      <c r="FG10" s="254"/>
      <c r="FH10" s="254"/>
      <c r="FI10" s="254"/>
      <c r="FJ10" s="254"/>
      <c r="FK10" s="254"/>
      <c r="FL10" s="254"/>
      <c r="FM10" s="254"/>
      <c r="FN10" s="254"/>
      <c r="FO10" s="254"/>
      <c r="FP10" s="254"/>
      <c r="FQ10" s="254"/>
      <c r="FR10" s="254"/>
      <c r="FS10" s="254"/>
      <c r="FT10" s="254"/>
      <c r="FU10" s="254"/>
      <c r="FV10" s="254"/>
      <c r="FW10" s="254"/>
      <c r="FX10" s="254"/>
      <c r="FY10" s="254"/>
      <c r="FZ10" s="254"/>
      <c r="GA10" s="254"/>
      <c r="GB10" s="254"/>
      <c r="GC10" s="254"/>
      <c r="GD10" s="254"/>
      <c r="GE10" s="254"/>
      <c r="GF10" s="254"/>
      <c r="GG10" s="254"/>
      <c r="GH10" s="254"/>
      <c r="GI10" s="254"/>
      <c r="GJ10" s="254"/>
      <c r="GK10" s="254"/>
      <c r="GL10" s="254"/>
      <c r="GM10" s="254"/>
      <c r="GN10" s="254"/>
      <c r="GO10" s="254"/>
      <c r="GP10" s="254"/>
      <c r="GQ10" s="254"/>
      <c r="GR10" s="254"/>
      <c r="GS10" s="254"/>
      <c r="GT10" s="254"/>
      <c r="GU10" s="254"/>
      <c r="GV10" s="254"/>
      <c r="GW10" s="254"/>
      <c r="GX10" s="254"/>
      <c r="GY10" s="254"/>
      <c r="GZ10" s="254"/>
      <c r="HA10" s="254"/>
      <c r="HB10" s="254"/>
      <c r="HC10" s="254"/>
      <c r="HD10" s="254"/>
      <c r="HE10" s="254"/>
      <c r="HF10" s="254"/>
      <c r="HG10" s="254"/>
      <c r="HH10" s="254"/>
      <c r="HI10" s="254"/>
      <c r="HJ10" s="254"/>
      <c r="HK10" s="254"/>
      <c r="HL10" s="254"/>
      <c r="HM10" s="254"/>
      <c r="HN10" s="254"/>
      <c r="HO10" s="254"/>
      <c r="HP10" s="254"/>
      <c r="HQ10" s="254"/>
      <c r="HR10" s="254"/>
      <c r="HS10" s="254"/>
      <c r="HT10" s="254"/>
      <c r="HU10" s="254"/>
      <c r="HV10" s="254"/>
      <c r="HW10" s="254"/>
      <c r="HX10" s="254"/>
      <c r="HY10" s="254"/>
      <c r="HZ10" s="254"/>
      <c r="IA10" s="254"/>
    </row>
    <row r="11" spans="1:235" ht="20.100000000000001" customHeight="1" thickBot="1" x14ac:dyDescent="0.3">
      <c r="A11" s="321"/>
      <c r="B11" s="262">
        <v>200</v>
      </c>
      <c r="C11" s="261">
        <v>143</v>
      </c>
      <c r="D11" s="260" t="s">
        <v>972</v>
      </c>
      <c r="E11" s="259" t="s">
        <v>971</v>
      </c>
      <c r="F11" s="258" t="s">
        <v>970</v>
      </c>
      <c r="G11" s="318" t="s">
        <v>0</v>
      </c>
      <c r="H11" s="257"/>
      <c r="I11" s="257" t="s">
        <v>969</v>
      </c>
      <c r="J11" s="315"/>
      <c r="K11" s="256"/>
      <c r="L11" s="255" t="s">
        <v>968</v>
      </c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4"/>
      <c r="BR11" s="254"/>
      <c r="BS11" s="254"/>
      <c r="BT11" s="254"/>
      <c r="BU11" s="254"/>
      <c r="BV11" s="254"/>
      <c r="BW11" s="254"/>
      <c r="BX11" s="254"/>
      <c r="BY11" s="254"/>
      <c r="BZ11" s="254"/>
      <c r="CA11" s="254"/>
      <c r="CB11" s="254"/>
      <c r="CC11" s="254"/>
      <c r="CD11" s="254"/>
      <c r="CE11" s="254"/>
      <c r="CF11" s="254"/>
      <c r="CG11" s="254"/>
      <c r="CH11" s="254"/>
      <c r="CI11" s="254"/>
      <c r="CJ11" s="254"/>
      <c r="CK11" s="254"/>
      <c r="CL11" s="254"/>
      <c r="CM11" s="254"/>
      <c r="CN11" s="254"/>
      <c r="CO11" s="254"/>
      <c r="CP11" s="254"/>
      <c r="CQ11" s="254"/>
      <c r="CR11" s="254"/>
      <c r="CS11" s="254"/>
      <c r="CT11" s="254"/>
      <c r="CU11" s="254"/>
      <c r="CV11" s="254"/>
      <c r="CW11" s="254"/>
      <c r="CX11" s="254"/>
      <c r="CY11" s="254"/>
      <c r="CZ11" s="254"/>
      <c r="DA11" s="254"/>
      <c r="DB11" s="254"/>
      <c r="DC11" s="254"/>
      <c r="DD11" s="254"/>
      <c r="DE11" s="254"/>
      <c r="DF11" s="254"/>
      <c r="DG11" s="254"/>
      <c r="DH11" s="254"/>
      <c r="DI11" s="254"/>
      <c r="DJ11" s="254"/>
      <c r="DK11" s="254"/>
      <c r="DL11" s="254"/>
      <c r="DM11" s="254"/>
      <c r="DN11" s="254"/>
      <c r="DO11" s="254"/>
      <c r="DP11" s="254"/>
      <c r="DQ11" s="254"/>
      <c r="DR11" s="254"/>
      <c r="DS11" s="254"/>
      <c r="DT11" s="254"/>
      <c r="DU11" s="254"/>
      <c r="DV11" s="254"/>
      <c r="DW11" s="254"/>
      <c r="DX11" s="254"/>
      <c r="DY11" s="254"/>
      <c r="DZ11" s="254"/>
      <c r="EA11" s="254"/>
      <c r="EB11" s="254"/>
      <c r="EC11" s="254"/>
      <c r="ED11" s="254"/>
      <c r="EE11" s="254"/>
      <c r="EF11" s="254"/>
      <c r="EG11" s="254"/>
      <c r="EH11" s="254"/>
      <c r="EI11" s="254"/>
      <c r="EJ11" s="254"/>
      <c r="EK11" s="254"/>
      <c r="EL11" s="254"/>
      <c r="EM11" s="254"/>
      <c r="EN11" s="254"/>
      <c r="EO11" s="254"/>
      <c r="EP11" s="254"/>
      <c r="EQ11" s="254"/>
      <c r="ER11" s="254"/>
      <c r="ES11" s="254"/>
      <c r="ET11" s="254"/>
      <c r="EU11" s="254"/>
      <c r="EV11" s="254"/>
      <c r="EW11" s="254"/>
      <c r="EX11" s="254"/>
      <c r="EY11" s="254"/>
      <c r="EZ11" s="254"/>
      <c r="FA11" s="254"/>
      <c r="FB11" s="254"/>
      <c r="FC11" s="254"/>
      <c r="FD11" s="254"/>
      <c r="FE11" s="254"/>
      <c r="FF11" s="254"/>
      <c r="FG11" s="254"/>
      <c r="FH11" s="254"/>
      <c r="FI11" s="254"/>
      <c r="FJ11" s="254"/>
      <c r="FK11" s="254"/>
      <c r="FL11" s="254"/>
      <c r="FM11" s="254"/>
      <c r="FN11" s="254"/>
      <c r="FO11" s="254"/>
      <c r="FP11" s="254"/>
      <c r="FQ11" s="254"/>
      <c r="FR11" s="254"/>
      <c r="FS11" s="254"/>
      <c r="FT11" s="254"/>
      <c r="FU11" s="254"/>
      <c r="FV11" s="254"/>
      <c r="FW11" s="254"/>
      <c r="FX11" s="254"/>
      <c r="FY11" s="254"/>
      <c r="FZ11" s="254"/>
      <c r="GA11" s="254"/>
      <c r="GB11" s="254"/>
      <c r="GC11" s="254"/>
      <c r="GD11" s="254"/>
      <c r="GE11" s="254"/>
      <c r="GF11" s="254"/>
      <c r="GG11" s="254"/>
      <c r="GH11" s="254"/>
      <c r="GI11" s="254"/>
      <c r="GJ11" s="254"/>
      <c r="GK11" s="254"/>
      <c r="GL11" s="254"/>
      <c r="GM11" s="254"/>
      <c r="GN11" s="254"/>
      <c r="GO11" s="254"/>
      <c r="GP11" s="254"/>
      <c r="GQ11" s="254"/>
      <c r="GR11" s="254"/>
      <c r="GS11" s="254"/>
      <c r="GT11" s="254"/>
      <c r="GU11" s="254"/>
      <c r="GV11" s="254"/>
      <c r="GW11" s="254"/>
      <c r="GX11" s="254"/>
      <c r="GY11" s="254"/>
      <c r="GZ11" s="254"/>
      <c r="HA11" s="254"/>
      <c r="HB11" s="254"/>
      <c r="HC11" s="254"/>
      <c r="HD11" s="254"/>
      <c r="HE11" s="254"/>
      <c r="HF11" s="254"/>
      <c r="HG11" s="254"/>
      <c r="HH11" s="254"/>
      <c r="HI11" s="254"/>
      <c r="HJ11" s="254"/>
      <c r="HK11" s="254"/>
      <c r="HL11" s="254"/>
      <c r="HM11" s="254"/>
      <c r="HN11" s="254"/>
      <c r="HO11" s="254"/>
      <c r="HP11" s="254"/>
      <c r="HQ11" s="254"/>
      <c r="HR11" s="254"/>
      <c r="HS11" s="254"/>
      <c r="HT11" s="254"/>
      <c r="HU11" s="254"/>
      <c r="HV11" s="254"/>
      <c r="HW11" s="254"/>
      <c r="HX11" s="254"/>
      <c r="HY11" s="254"/>
      <c r="HZ11" s="254"/>
      <c r="IA11" s="254"/>
    </row>
    <row r="12" spans="1:235" ht="20.100000000000001" customHeight="1" x14ac:dyDescent="0.25">
      <c r="A12" s="319">
        <v>2</v>
      </c>
      <c r="B12" s="279">
        <v>800</v>
      </c>
      <c r="C12" s="278">
        <v>26</v>
      </c>
      <c r="D12" s="277" t="s">
        <v>520</v>
      </c>
      <c r="E12" s="276" t="s">
        <v>521</v>
      </c>
      <c r="F12" s="275" t="s">
        <v>522</v>
      </c>
      <c r="G12" s="316" t="s">
        <v>967</v>
      </c>
      <c r="H12" s="274" t="s">
        <v>389</v>
      </c>
      <c r="I12" s="274"/>
      <c r="J12" s="313">
        <v>3.4613425925925927E-3</v>
      </c>
      <c r="K12" s="273"/>
      <c r="L12" s="272" t="s">
        <v>966</v>
      </c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254"/>
      <c r="BN12" s="254"/>
      <c r="BO12" s="254"/>
      <c r="BP12" s="254"/>
      <c r="BQ12" s="254"/>
      <c r="BR12" s="254"/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254"/>
      <c r="CF12" s="254"/>
      <c r="CG12" s="254"/>
      <c r="CH12" s="254"/>
      <c r="CI12" s="254"/>
      <c r="CJ12" s="254"/>
      <c r="CK12" s="254"/>
      <c r="CL12" s="254"/>
      <c r="CM12" s="254"/>
      <c r="CN12" s="254"/>
      <c r="CO12" s="254"/>
      <c r="CP12" s="254"/>
      <c r="CQ12" s="254"/>
      <c r="CR12" s="254"/>
      <c r="CS12" s="254"/>
      <c r="CT12" s="254"/>
      <c r="CU12" s="254"/>
      <c r="CV12" s="254"/>
      <c r="CW12" s="254"/>
      <c r="CX12" s="254"/>
      <c r="CY12" s="254"/>
      <c r="CZ12" s="254"/>
      <c r="DA12" s="254"/>
      <c r="DB12" s="254"/>
      <c r="DC12" s="254"/>
      <c r="DD12" s="254"/>
      <c r="DE12" s="254"/>
      <c r="DF12" s="254"/>
      <c r="DG12" s="254"/>
      <c r="DH12" s="254"/>
      <c r="DI12" s="254"/>
      <c r="DJ12" s="254"/>
      <c r="DK12" s="254"/>
      <c r="DL12" s="254"/>
      <c r="DM12" s="254"/>
      <c r="DN12" s="254"/>
      <c r="DO12" s="254"/>
      <c r="DP12" s="254"/>
      <c r="DQ12" s="254"/>
      <c r="DR12" s="254"/>
      <c r="DS12" s="254"/>
      <c r="DT12" s="254"/>
      <c r="DU12" s="254"/>
      <c r="DV12" s="254"/>
      <c r="DW12" s="254"/>
      <c r="DX12" s="254"/>
      <c r="DY12" s="254"/>
      <c r="DZ12" s="254"/>
      <c r="EA12" s="254"/>
      <c r="EB12" s="254"/>
      <c r="EC12" s="254"/>
      <c r="ED12" s="254"/>
      <c r="EE12" s="254"/>
      <c r="EF12" s="254"/>
      <c r="EG12" s="254"/>
      <c r="EH12" s="254"/>
      <c r="EI12" s="254"/>
      <c r="EJ12" s="254"/>
      <c r="EK12" s="254"/>
      <c r="EL12" s="254"/>
      <c r="EM12" s="254"/>
      <c r="EN12" s="254"/>
      <c r="EO12" s="254"/>
      <c r="EP12" s="254"/>
      <c r="EQ12" s="254"/>
      <c r="ER12" s="254"/>
      <c r="ES12" s="254"/>
      <c r="ET12" s="254"/>
      <c r="EU12" s="254"/>
      <c r="EV12" s="254"/>
      <c r="EW12" s="254"/>
      <c r="EX12" s="254"/>
      <c r="EY12" s="254"/>
      <c r="EZ12" s="254"/>
      <c r="FA12" s="254"/>
      <c r="FB12" s="254"/>
      <c r="FC12" s="254"/>
      <c r="FD12" s="254"/>
      <c r="FE12" s="254"/>
      <c r="FF12" s="254"/>
      <c r="FG12" s="254"/>
      <c r="FH12" s="254"/>
      <c r="FI12" s="254"/>
      <c r="FJ12" s="254"/>
      <c r="FK12" s="254"/>
      <c r="FL12" s="254"/>
      <c r="FM12" s="254"/>
      <c r="FN12" s="254"/>
      <c r="FO12" s="254"/>
      <c r="FP12" s="254"/>
      <c r="FQ12" s="254"/>
      <c r="FR12" s="254"/>
      <c r="FS12" s="254"/>
      <c r="FT12" s="254"/>
      <c r="FU12" s="254"/>
      <c r="FV12" s="254"/>
      <c r="FW12" s="254"/>
      <c r="FX12" s="254"/>
      <c r="FY12" s="254"/>
      <c r="FZ12" s="254"/>
      <c r="GA12" s="254"/>
      <c r="GB12" s="254"/>
      <c r="GC12" s="254"/>
      <c r="GD12" s="254"/>
      <c r="GE12" s="254"/>
      <c r="GF12" s="254"/>
      <c r="GG12" s="254"/>
      <c r="GH12" s="254"/>
      <c r="GI12" s="254"/>
      <c r="GJ12" s="254"/>
      <c r="GK12" s="254"/>
      <c r="GL12" s="254"/>
      <c r="GM12" s="254"/>
      <c r="GN12" s="254"/>
      <c r="GO12" s="254"/>
      <c r="GP12" s="254"/>
      <c r="GQ12" s="254"/>
      <c r="GR12" s="254"/>
      <c r="GS12" s="254"/>
      <c r="GT12" s="254"/>
      <c r="GU12" s="254"/>
      <c r="GV12" s="254"/>
      <c r="GW12" s="254"/>
      <c r="GX12" s="254"/>
      <c r="GY12" s="254"/>
      <c r="GZ12" s="254"/>
      <c r="HA12" s="254"/>
      <c r="HB12" s="254"/>
      <c r="HC12" s="254"/>
      <c r="HD12" s="254"/>
      <c r="HE12" s="254"/>
      <c r="HF12" s="254"/>
      <c r="HG12" s="254"/>
      <c r="HH12" s="254"/>
      <c r="HI12" s="254"/>
      <c r="HJ12" s="254"/>
      <c r="HK12" s="254"/>
      <c r="HL12" s="254"/>
      <c r="HM12" s="254"/>
      <c r="HN12" s="254"/>
      <c r="HO12" s="254"/>
      <c r="HP12" s="254"/>
      <c r="HQ12" s="254"/>
      <c r="HR12" s="254"/>
      <c r="HS12" s="254"/>
      <c r="HT12" s="254"/>
      <c r="HU12" s="254"/>
      <c r="HV12" s="254"/>
      <c r="HW12" s="254"/>
      <c r="HX12" s="254"/>
      <c r="HY12" s="254"/>
      <c r="HZ12" s="254"/>
      <c r="IA12" s="254"/>
    </row>
    <row r="13" spans="1:235" ht="20.100000000000001" customHeight="1" x14ac:dyDescent="0.25">
      <c r="A13" s="320"/>
      <c r="B13" s="270">
        <v>600</v>
      </c>
      <c r="C13" s="269">
        <v>260</v>
      </c>
      <c r="D13" s="268" t="s">
        <v>268</v>
      </c>
      <c r="E13" s="267" t="s">
        <v>269</v>
      </c>
      <c r="F13" s="266" t="s">
        <v>270</v>
      </c>
      <c r="G13" s="317" t="s">
        <v>30</v>
      </c>
      <c r="H13" s="265" t="s">
        <v>389</v>
      </c>
      <c r="I13" s="265"/>
      <c r="J13" s="314"/>
      <c r="K13" s="264"/>
      <c r="L13" s="271" t="s">
        <v>965</v>
      </c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/>
      <c r="CP13" s="254"/>
      <c r="CQ13" s="254"/>
      <c r="CR13" s="254"/>
      <c r="CS13" s="254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4"/>
      <c r="DE13" s="254"/>
      <c r="DF13" s="254"/>
      <c r="DG13" s="254"/>
      <c r="DH13" s="254"/>
      <c r="DI13" s="254"/>
      <c r="DJ13" s="254"/>
      <c r="DK13" s="254"/>
      <c r="DL13" s="254"/>
      <c r="DM13" s="254"/>
      <c r="DN13" s="254"/>
      <c r="DO13" s="254"/>
      <c r="DP13" s="254"/>
      <c r="DQ13" s="254"/>
      <c r="DR13" s="254"/>
      <c r="DS13" s="254"/>
      <c r="DT13" s="254"/>
      <c r="DU13" s="254"/>
      <c r="DV13" s="254"/>
      <c r="DW13" s="254"/>
      <c r="DX13" s="254"/>
      <c r="DY13" s="254"/>
      <c r="DZ13" s="254"/>
      <c r="EA13" s="254"/>
      <c r="EB13" s="254"/>
      <c r="EC13" s="254"/>
      <c r="ED13" s="254"/>
      <c r="EE13" s="254"/>
      <c r="EF13" s="254"/>
      <c r="EG13" s="254"/>
      <c r="EH13" s="254"/>
      <c r="EI13" s="254"/>
      <c r="EJ13" s="254"/>
      <c r="EK13" s="254"/>
      <c r="EL13" s="254"/>
      <c r="EM13" s="254"/>
      <c r="EN13" s="254"/>
      <c r="EO13" s="254"/>
      <c r="EP13" s="254"/>
      <c r="EQ13" s="254"/>
      <c r="ER13" s="254"/>
      <c r="ES13" s="254"/>
      <c r="ET13" s="254"/>
      <c r="EU13" s="254"/>
      <c r="EV13" s="254"/>
      <c r="EW13" s="254"/>
      <c r="EX13" s="254"/>
      <c r="EY13" s="254"/>
      <c r="EZ13" s="254"/>
      <c r="FA13" s="254"/>
      <c r="FB13" s="254"/>
      <c r="FC13" s="254"/>
      <c r="FD13" s="254"/>
      <c r="FE13" s="254"/>
      <c r="FF13" s="254"/>
      <c r="FG13" s="254"/>
      <c r="FH13" s="254"/>
      <c r="FI13" s="254"/>
      <c r="FJ13" s="254"/>
      <c r="FK13" s="254"/>
      <c r="FL13" s="254"/>
      <c r="FM13" s="254"/>
      <c r="FN13" s="254"/>
      <c r="FO13" s="254"/>
      <c r="FP13" s="254"/>
      <c r="FQ13" s="254"/>
      <c r="FR13" s="254"/>
      <c r="FS13" s="254"/>
      <c r="FT13" s="254"/>
      <c r="FU13" s="254"/>
      <c r="FV13" s="254"/>
      <c r="FW13" s="254"/>
      <c r="FX13" s="254"/>
      <c r="FY13" s="254"/>
      <c r="FZ13" s="254"/>
      <c r="GA13" s="254"/>
      <c r="GB13" s="254"/>
      <c r="GC13" s="254"/>
      <c r="GD13" s="254"/>
      <c r="GE13" s="254"/>
      <c r="GF13" s="254"/>
      <c r="GG13" s="254"/>
      <c r="GH13" s="254"/>
      <c r="GI13" s="254"/>
      <c r="GJ13" s="254"/>
      <c r="GK13" s="254"/>
      <c r="GL13" s="254"/>
      <c r="GM13" s="254"/>
      <c r="GN13" s="254"/>
      <c r="GO13" s="254"/>
      <c r="GP13" s="254"/>
      <c r="GQ13" s="254"/>
      <c r="GR13" s="254"/>
      <c r="GS13" s="254"/>
      <c r="GT13" s="254"/>
      <c r="GU13" s="254"/>
      <c r="GV13" s="254"/>
      <c r="GW13" s="254"/>
      <c r="GX13" s="254"/>
      <c r="GY13" s="254"/>
      <c r="GZ13" s="254"/>
      <c r="HA13" s="254"/>
      <c r="HB13" s="254"/>
      <c r="HC13" s="254"/>
      <c r="HD13" s="254"/>
      <c r="HE13" s="254"/>
      <c r="HF13" s="254"/>
      <c r="HG13" s="254"/>
      <c r="HH13" s="254"/>
      <c r="HI13" s="254"/>
      <c r="HJ13" s="254"/>
      <c r="HK13" s="254"/>
      <c r="HL13" s="254"/>
      <c r="HM13" s="254"/>
      <c r="HN13" s="254"/>
      <c r="HO13" s="254"/>
      <c r="HP13" s="254"/>
      <c r="HQ13" s="254"/>
      <c r="HR13" s="254"/>
      <c r="HS13" s="254"/>
      <c r="HT13" s="254"/>
      <c r="HU13" s="254"/>
      <c r="HV13" s="254"/>
      <c r="HW13" s="254"/>
      <c r="HX13" s="254"/>
      <c r="HY13" s="254"/>
      <c r="HZ13" s="254"/>
      <c r="IA13" s="254"/>
    </row>
    <row r="14" spans="1:235" ht="20.100000000000001" customHeight="1" x14ac:dyDescent="0.25">
      <c r="A14" s="320"/>
      <c r="B14" s="270">
        <v>400</v>
      </c>
      <c r="C14" s="269">
        <v>27</v>
      </c>
      <c r="D14" s="268" t="s">
        <v>497</v>
      </c>
      <c r="E14" s="267" t="s">
        <v>498</v>
      </c>
      <c r="F14" s="266" t="s">
        <v>499</v>
      </c>
      <c r="G14" s="317" t="s">
        <v>30</v>
      </c>
      <c r="H14" s="265" t="s">
        <v>389</v>
      </c>
      <c r="I14" s="265"/>
      <c r="J14" s="314"/>
      <c r="K14" s="264"/>
      <c r="L14" s="263" t="s">
        <v>500</v>
      </c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4"/>
      <c r="AU14" s="254"/>
      <c r="AV14" s="254"/>
      <c r="AW14" s="254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  <c r="BN14" s="254"/>
      <c r="BO14" s="254"/>
      <c r="BP14" s="254"/>
      <c r="BQ14" s="254"/>
      <c r="BR14" s="254"/>
      <c r="BS14" s="254"/>
      <c r="BT14" s="254"/>
      <c r="BU14" s="254"/>
      <c r="BV14" s="254"/>
      <c r="BW14" s="254"/>
      <c r="BX14" s="254"/>
      <c r="BY14" s="254"/>
      <c r="BZ14" s="254"/>
      <c r="CA14" s="254"/>
      <c r="CB14" s="254"/>
      <c r="CC14" s="254"/>
      <c r="CD14" s="254"/>
      <c r="CE14" s="254"/>
      <c r="CF14" s="254"/>
      <c r="CG14" s="254"/>
      <c r="CH14" s="254"/>
      <c r="CI14" s="254"/>
      <c r="CJ14" s="254"/>
      <c r="CK14" s="254"/>
      <c r="CL14" s="254"/>
      <c r="CM14" s="254"/>
      <c r="CN14" s="254"/>
      <c r="CO14" s="254"/>
      <c r="CP14" s="254"/>
      <c r="CQ14" s="254"/>
      <c r="CR14" s="254"/>
      <c r="CS14" s="254"/>
      <c r="CT14" s="254"/>
      <c r="CU14" s="254"/>
      <c r="CV14" s="254"/>
      <c r="CW14" s="254"/>
      <c r="CX14" s="254"/>
      <c r="CY14" s="254"/>
      <c r="CZ14" s="254"/>
      <c r="DA14" s="254"/>
      <c r="DB14" s="254"/>
      <c r="DC14" s="254"/>
      <c r="DD14" s="254"/>
      <c r="DE14" s="254"/>
      <c r="DF14" s="254"/>
      <c r="DG14" s="254"/>
      <c r="DH14" s="254"/>
      <c r="DI14" s="254"/>
      <c r="DJ14" s="254"/>
      <c r="DK14" s="254"/>
      <c r="DL14" s="254"/>
      <c r="DM14" s="254"/>
      <c r="DN14" s="254"/>
      <c r="DO14" s="254"/>
      <c r="DP14" s="254"/>
      <c r="DQ14" s="254"/>
      <c r="DR14" s="254"/>
      <c r="DS14" s="254"/>
      <c r="DT14" s="254"/>
      <c r="DU14" s="254"/>
      <c r="DV14" s="254"/>
      <c r="DW14" s="254"/>
      <c r="DX14" s="254"/>
      <c r="DY14" s="254"/>
      <c r="DZ14" s="254"/>
      <c r="EA14" s="254"/>
      <c r="EB14" s="254"/>
      <c r="EC14" s="254"/>
      <c r="ED14" s="254"/>
      <c r="EE14" s="254"/>
      <c r="EF14" s="254"/>
      <c r="EG14" s="254"/>
      <c r="EH14" s="254"/>
      <c r="EI14" s="254"/>
      <c r="EJ14" s="254"/>
      <c r="EK14" s="254"/>
      <c r="EL14" s="254"/>
      <c r="EM14" s="254"/>
      <c r="EN14" s="254"/>
      <c r="EO14" s="254"/>
      <c r="EP14" s="254"/>
      <c r="EQ14" s="254"/>
      <c r="ER14" s="254"/>
      <c r="ES14" s="254"/>
      <c r="ET14" s="254"/>
      <c r="EU14" s="254"/>
      <c r="EV14" s="254"/>
      <c r="EW14" s="254"/>
      <c r="EX14" s="254"/>
      <c r="EY14" s="254"/>
      <c r="EZ14" s="254"/>
      <c r="FA14" s="254"/>
      <c r="FB14" s="254"/>
      <c r="FC14" s="254"/>
      <c r="FD14" s="254"/>
      <c r="FE14" s="254"/>
      <c r="FF14" s="254"/>
      <c r="FG14" s="254"/>
      <c r="FH14" s="254"/>
      <c r="FI14" s="254"/>
      <c r="FJ14" s="254"/>
      <c r="FK14" s="254"/>
      <c r="FL14" s="254"/>
      <c r="FM14" s="254"/>
      <c r="FN14" s="254"/>
      <c r="FO14" s="254"/>
      <c r="FP14" s="254"/>
      <c r="FQ14" s="254"/>
      <c r="FR14" s="254"/>
      <c r="FS14" s="254"/>
      <c r="FT14" s="254"/>
      <c r="FU14" s="254"/>
      <c r="FV14" s="254"/>
      <c r="FW14" s="254"/>
      <c r="FX14" s="254"/>
      <c r="FY14" s="254"/>
      <c r="FZ14" s="254"/>
      <c r="GA14" s="254"/>
      <c r="GB14" s="254"/>
      <c r="GC14" s="254"/>
      <c r="GD14" s="254"/>
      <c r="GE14" s="254"/>
      <c r="GF14" s="254"/>
      <c r="GG14" s="254"/>
      <c r="GH14" s="254"/>
      <c r="GI14" s="254"/>
      <c r="GJ14" s="254"/>
      <c r="GK14" s="254"/>
      <c r="GL14" s="254"/>
      <c r="GM14" s="254"/>
      <c r="GN14" s="254"/>
      <c r="GO14" s="254"/>
      <c r="GP14" s="254"/>
      <c r="GQ14" s="254"/>
      <c r="GR14" s="254"/>
      <c r="GS14" s="254"/>
      <c r="GT14" s="254"/>
      <c r="GU14" s="254"/>
      <c r="GV14" s="254"/>
      <c r="GW14" s="254"/>
      <c r="GX14" s="254"/>
      <c r="GY14" s="254"/>
      <c r="GZ14" s="254"/>
      <c r="HA14" s="254"/>
      <c r="HB14" s="254"/>
      <c r="HC14" s="254"/>
      <c r="HD14" s="254"/>
      <c r="HE14" s="254"/>
      <c r="HF14" s="254"/>
      <c r="HG14" s="254"/>
      <c r="HH14" s="254"/>
      <c r="HI14" s="254"/>
      <c r="HJ14" s="254"/>
      <c r="HK14" s="254"/>
      <c r="HL14" s="254"/>
      <c r="HM14" s="254"/>
      <c r="HN14" s="254"/>
      <c r="HO14" s="254"/>
      <c r="HP14" s="254"/>
      <c r="HQ14" s="254"/>
      <c r="HR14" s="254"/>
      <c r="HS14" s="254"/>
      <c r="HT14" s="254"/>
      <c r="HU14" s="254"/>
      <c r="HV14" s="254"/>
      <c r="HW14" s="254"/>
      <c r="HX14" s="254"/>
      <c r="HY14" s="254"/>
      <c r="HZ14" s="254"/>
      <c r="IA14" s="254"/>
    </row>
    <row r="15" spans="1:235" ht="20.100000000000001" customHeight="1" thickBot="1" x14ac:dyDescent="0.3">
      <c r="A15" s="321"/>
      <c r="B15" s="262">
        <v>200</v>
      </c>
      <c r="C15" s="261">
        <v>259</v>
      </c>
      <c r="D15" s="260" t="s">
        <v>232</v>
      </c>
      <c r="E15" s="259" t="s">
        <v>807</v>
      </c>
      <c r="F15" s="258" t="s">
        <v>808</v>
      </c>
      <c r="G15" s="318" t="s">
        <v>30</v>
      </c>
      <c r="H15" s="257" t="s">
        <v>389</v>
      </c>
      <c r="I15" s="257"/>
      <c r="J15" s="315"/>
      <c r="K15" s="256"/>
      <c r="L15" s="255" t="s">
        <v>390</v>
      </c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AW15" s="254"/>
      <c r="AX15" s="254"/>
      <c r="AY15" s="254"/>
      <c r="AZ15" s="254"/>
      <c r="BA15" s="254"/>
      <c r="BB15" s="254"/>
      <c r="BC15" s="254"/>
      <c r="BD15" s="254"/>
      <c r="BE15" s="254"/>
      <c r="BF15" s="254"/>
      <c r="BG15" s="254"/>
      <c r="BH15" s="254"/>
      <c r="BI15" s="254"/>
      <c r="BJ15" s="254"/>
      <c r="BK15" s="254"/>
      <c r="BL15" s="254"/>
      <c r="BM15" s="254"/>
      <c r="BN15" s="254"/>
      <c r="BO15" s="254"/>
      <c r="BP15" s="254"/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254"/>
      <c r="DF15" s="254"/>
      <c r="DG15" s="254"/>
      <c r="DH15" s="254"/>
      <c r="DI15" s="254"/>
      <c r="DJ15" s="254"/>
      <c r="DK15" s="254"/>
      <c r="DL15" s="254"/>
      <c r="DM15" s="254"/>
      <c r="DN15" s="254"/>
      <c r="DO15" s="254"/>
      <c r="DP15" s="254"/>
      <c r="DQ15" s="254"/>
      <c r="DR15" s="254"/>
      <c r="DS15" s="254"/>
      <c r="DT15" s="254"/>
      <c r="DU15" s="254"/>
      <c r="DV15" s="254"/>
      <c r="DW15" s="254"/>
      <c r="DX15" s="254"/>
      <c r="DY15" s="254"/>
      <c r="DZ15" s="254"/>
      <c r="EA15" s="254"/>
      <c r="EB15" s="254"/>
      <c r="EC15" s="254"/>
      <c r="ED15" s="254"/>
      <c r="EE15" s="254"/>
      <c r="EF15" s="254"/>
      <c r="EG15" s="254"/>
      <c r="EH15" s="254"/>
      <c r="EI15" s="254"/>
      <c r="EJ15" s="254"/>
      <c r="EK15" s="254"/>
      <c r="EL15" s="254"/>
      <c r="EM15" s="254"/>
      <c r="EN15" s="254"/>
      <c r="EO15" s="254"/>
      <c r="EP15" s="254"/>
      <c r="EQ15" s="254"/>
      <c r="ER15" s="254"/>
      <c r="ES15" s="254"/>
      <c r="ET15" s="254"/>
      <c r="EU15" s="254"/>
      <c r="EV15" s="254"/>
      <c r="EW15" s="254"/>
      <c r="EX15" s="254"/>
      <c r="EY15" s="254"/>
      <c r="EZ15" s="254"/>
      <c r="FA15" s="254"/>
      <c r="FB15" s="254"/>
      <c r="FC15" s="254"/>
      <c r="FD15" s="254"/>
      <c r="FE15" s="254"/>
      <c r="FF15" s="254"/>
      <c r="FG15" s="254"/>
      <c r="FH15" s="254"/>
      <c r="FI15" s="254"/>
      <c r="FJ15" s="254"/>
      <c r="FK15" s="254"/>
      <c r="FL15" s="254"/>
      <c r="FM15" s="254"/>
      <c r="FN15" s="254"/>
      <c r="FO15" s="254"/>
      <c r="FP15" s="254"/>
      <c r="FQ15" s="254"/>
      <c r="FR15" s="254"/>
      <c r="FS15" s="254"/>
      <c r="FT15" s="254"/>
      <c r="FU15" s="254"/>
      <c r="FV15" s="254"/>
      <c r="FW15" s="254"/>
      <c r="FX15" s="254"/>
      <c r="FY15" s="254"/>
      <c r="FZ15" s="254"/>
      <c r="GA15" s="254"/>
      <c r="GB15" s="254"/>
      <c r="GC15" s="254"/>
      <c r="GD15" s="254"/>
      <c r="GE15" s="254"/>
      <c r="GF15" s="254"/>
      <c r="GG15" s="254"/>
      <c r="GH15" s="254"/>
      <c r="GI15" s="254"/>
      <c r="GJ15" s="254"/>
      <c r="GK15" s="254"/>
      <c r="GL15" s="254"/>
      <c r="GM15" s="254"/>
      <c r="GN15" s="254"/>
      <c r="GO15" s="254"/>
      <c r="GP15" s="254"/>
      <c r="GQ15" s="254"/>
      <c r="GR15" s="254"/>
      <c r="GS15" s="254"/>
      <c r="GT15" s="254"/>
      <c r="GU15" s="254"/>
      <c r="GV15" s="254"/>
      <c r="GW15" s="254"/>
      <c r="GX15" s="254"/>
      <c r="GY15" s="254"/>
      <c r="GZ15" s="254"/>
      <c r="HA15" s="254"/>
      <c r="HB15" s="254"/>
      <c r="HC15" s="254"/>
      <c r="HD15" s="254"/>
      <c r="HE15" s="254"/>
      <c r="HF15" s="254"/>
      <c r="HG15" s="254"/>
      <c r="HH15" s="254"/>
      <c r="HI15" s="254"/>
      <c r="HJ15" s="254"/>
      <c r="HK15" s="254"/>
      <c r="HL15" s="254"/>
      <c r="HM15" s="254"/>
      <c r="HN15" s="254"/>
      <c r="HO15" s="254"/>
      <c r="HP15" s="254"/>
      <c r="HQ15" s="254"/>
      <c r="HR15" s="254"/>
      <c r="HS15" s="254"/>
      <c r="HT15" s="254"/>
      <c r="HU15" s="254"/>
      <c r="HV15" s="254"/>
      <c r="HW15" s="254"/>
      <c r="HX15" s="254"/>
      <c r="HY15" s="254"/>
      <c r="HZ15" s="254"/>
      <c r="IA15" s="254"/>
    </row>
    <row r="16" spans="1:235" ht="20.100000000000001" customHeight="1" x14ac:dyDescent="0.25">
      <c r="A16" s="319">
        <v>3</v>
      </c>
      <c r="B16" s="279">
        <v>800</v>
      </c>
      <c r="C16" s="278">
        <v>53</v>
      </c>
      <c r="D16" s="277" t="s">
        <v>543</v>
      </c>
      <c r="E16" s="276" t="s">
        <v>544</v>
      </c>
      <c r="F16" s="275" t="s">
        <v>545</v>
      </c>
      <c r="G16" s="316" t="s">
        <v>964</v>
      </c>
      <c r="H16" s="274" t="s">
        <v>211</v>
      </c>
      <c r="I16" s="274"/>
      <c r="J16" s="313">
        <v>3.4854166666666666E-3</v>
      </c>
      <c r="K16" s="273"/>
      <c r="L16" s="272" t="s">
        <v>212</v>
      </c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54"/>
      <c r="BI16" s="254"/>
      <c r="BJ16" s="254"/>
      <c r="BK16" s="254"/>
      <c r="BL16" s="254"/>
      <c r="BM16" s="254"/>
      <c r="BN16" s="254"/>
      <c r="BO16" s="254"/>
      <c r="BP16" s="254"/>
      <c r="BQ16" s="254"/>
      <c r="BR16" s="254"/>
      <c r="BS16" s="254"/>
      <c r="BT16" s="254"/>
      <c r="BU16" s="254"/>
      <c r="BV16" s="254"/>
      <c r="BW16" s="254"/>
      <c r="BX16" s="254"/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254"/>
      <c r="CN16" s="254"/>
      <c r="CO16" s="254"/>
      <c r="CP16" s="254"/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254"/>
      <c r="DF16" s="254"/>
      <c r="DG16" s="254"/>
      <c r="DH16" s="254"/>
      <c r="DI16" s="254"/>
      <c r="DJ16" s="254"/>
      <c r="DK16" s="254"/>
      <c r="DL16" s="254"/>
      <c r="DM16" s="254"/>
      <c r="DN16" s="254"/>
      <c r="DO16" s="254"/>
      <c r="DP16" s="254"/>
      <c r="DQ16" s="254"/>
      <c r="DR16" s="254"/>
      <c r="DS16" s="254"/>
      <c r="DT16" s="254"/>
      <c r="DU16" s="254"/>
      <c r="DV16" s="254"/>
      <c r="DW16" s="254"/>
      <c r="DX16" s="254"/>
      <c r="DY16" s="254"/>
      <c r="DZ16" s="254"/>
      <c r="EA16" s="254"/>
      <c r="EB16" s="254"/>
      <c r="EC16" s="254"/>
      <c r="ED16" s="254"/>
      <c r="EE16" s="254"/>
      <c r="EF16" s="254"/>
      <c r="EG16" s="254"/>
      <c r="EH16" s="254"/>
      <c r="EI16" s="254"/>
      <c r="EJ16" s="254"/>
      <c r="EK16" s="254"/>
      <c r="EL16" s="254"/>
      <c r="EM16" s="254"/>
      <c r="EN16" s="254"/>
      <c r="EO16" s="254"/>
      <c r="EP16" s="254"/>
      <c r="EQ16" s="254"/>
      <c r="ER16" s="254"/>
      <c r="ES16" s="254"/>
      <c r="ET16" s="254"/>
      <c r="EU16" s="254"/>
      <c r="EV16" s="254"/>
      <c r="EW16" s="254"/>
      <c r="EX16" s="254"/>
      <c r="EY16" s="254"/>
      <c r="EZ16" s="254"/>
      <c r="FA16" s="254"/>
      <c r="FB16" s="254"/>
      <c r="FC16" s="254"/>
      <c r="FD16" s="254"/>
      <c r="FE16" s="254"/>
      <c r="FF16" s="254"/>
      <c r="FG16" s="254"/>
      <c r="FH16" s="254"/>
      <c r="FI16" s="254"/>
      <c r="FJ16" s="254"/>
      <c r="FK16" s="254"/>
      <c r="FL16" s="254"/>
      <c r="FM16" s="254"/>
      <c r="FN16" s="254"/>
      <c r="FO16" s="254"/>
      <c r="FP16" s="254"/>
      <c r="FQ16" s="254"/>
      <c r="FR16" s="254"/>
      <c r="FS16" s="254"/>
      <c r="FT16" s="254"/>
      <c r="FU16" s="254"/>
      <c r="FV16" s="254"/>
      <c r="FW16" s="254"/>
      <c r="FX16" s="254"/>
      <c r="FY16" s="254"/>
      <c r="FZ16" s="254"/>
      <c r="GA16" s="254"/>
      <c r="GB16" s="254"/>
      <c r="GC16" s="254"/>
      <c r="GD16" s="254"/>
      <c r="GE16" s="254"/>
      <c r="GF16" s="254"/>
      <c r="GG16" s="254"/>
      <c r="GH16" s="254"/>
      <c r="GI16" s="254"/>
      <c r="GJ16" s="254"/>
      <c r="GK16" s="254"/>
      <c r="GL16" s="254"/>
      <c r="GM16" s="254"/>
      <c r="GN16" s="254"/>
      <c r="GO16" s="254"/>
      <c r="GP16" s="254"/>
      <c r="GQ16" s="254"/>
      <c r="GR16" s="254"/>
      <c r="GS16" s="254"/>
      <c r="GT16" s="254"/>
      <c r="GU16" s="254"/>
      <c r="GV16" s="254"/>
      <c r="GW16" s="254"/>
      <c r="GX16" s="254"/>
      <c r="GY16" s="254"/>
      <c r="GZ16" s="254"/>
      <c r="HA16" s="254"/>
      <c r="HB16" s="254"/>
      <c r="HC16" s="254"/>
      <c r="HD16" s="254"/>
      <c r="HE16" s="254"/>
      <c r="HF16" s="254"/>
      <c r="HG16" s="254"/>
      <c r="HH16" s="254"/>
      <c r="HI16" s="254"/>
      <c r="HJ16" s="254"/>
      <c r="HK16" s="254"/>
      <c r="HL16" s="254"/>
      <c r="HM16" s="254"/>
      <c r="HN16" s="254"/>
      <c r="HO16" s="254"/>
      <c r="HP16" s="254"/>
      <c r="HQ16" s="254"/>
      <c r="HR16" s="254"/>
      <c r="HS16" s="254"/>
      <c r="HT16" s="254"/>
      <c r="HU16" s="254"/>
      <c r="HV16" s="254"/>
      <c r="HW16" s="254"/>
      <c r="HX16" s="254"/>
      <c r="HY16" s="254"/>
      <c r="HZ16" s="254"/>
      <c r="IA16" s="254"/>
    </row>
    <row r="17" spans="1:235" ht="20.100000000000001" customHeight="1" x14ac:dyDescent="0.25">
      <c r="A17" s="320"/>
      <c r="B17" s="270">
        <v>600</v>
      </c>
      <c r="C17" s="269">
        <v>74</v>
      </c>
      <c r="D17" s="268" t="s">
        <v>208</v>
      </c>
      <c r="E17" s="267" t="s">
        <v>209</v>
      </c>
      <c r="F17" s="266" t="s">
        <v>210</v>
      </c>
      <c r="G17" s="317" t="s">
        <v>30</v>
      </c>
      <c r="H17" s="265" t="s">
        <v>211</v>
      </c>
      <c r="I17" s="265"/>
      <c r="J17" s="314"/>
      <c r="K17" s="264"/>
      <c r="L17" s="271" t="s">
        <v>212</v>
      </c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254"/>
      <c r="DF17" s="254"/>
      <c r="DG17" s="254"/>
      <c r="DH17" s="254"/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4"/>
      <c r="DU17" s="254"/>
      <c r="DV17" s="254"/>
      <c r="DW17" s="254"/>
      <c r="DX17" s="254"/>
      <c r="DY17" s="254"/>
      <c r="DZ17" s="254"/>
      <c r="EA17" s="254"/>
      <c r="EB17" s="254"/>
      <c r="EC17" s="254"/>
      <c r="ED17" s="254"/>
      <c r="EE17" s="254"/>
      <c r="EF17" s="254"/>
      <c r="EG17" s="254"/>
      <c r="EH17" s="254"/>
      <c r="EI17" s="254"/>
      <c r="EJ17" s="254"/>
      <c r="EK17" s="254"/>
      <c r="EL17" s="254"/>
      <c r="EM17" s="254"/>
      <c r="EN17" s="254"/>
      <c r="EO17" s="254"/>
      <c r="EP17" s="254"/>
      <c r="EQ17" s="254"/>
      <c r="ER17" s="254"/>
      <c r="ES17" s="254"/>
      <c r="ET17" s="254"/>
      <c r="EU17" s="254"/>
      <c r="EV17" s="254"/>
      <c r="EW17" s="254"/>
      <c r="EX17" s="254"/>
      <c r="EY17" s="254"/>
      <c r="EZ17" s="254"/>
      <c r="FA17" s="254"/>
      <c r="FB17" s="254"/>
      <c r="FC17" s="254"/>
      <c r="FD17" s="254"/>
      <c r="FE17" s="254"/>
      <c r="FF17" s="254"/>
      <c r="FG17" s="254"/>
      <c r="FH17" s="254"/>
      <c r="FI17" s="254"/>
      <c r="FJ17" s="254"/>
      <c r="FK17" s="254"/>
      <c r="FL17" s="254"/>
      <c r="FM17" s="254"/>
      <c r="FN17" s="254"/>
      <c r="FO17" s="254"/>
      <c r="FP17" s="254"/>
      <c r="FQ17" s="254"/>
      <c r="FR17" s="254"/>
      <c r="FS17" s="254"/>
      <c r="FT17" s="254"/>
      <c r="FU17" s="254"/>
      <c r="FV17" s="254"/>
      <c r="FW17" s="254"/>
      <c r="FX17" s="254"/>
      <c r="FY17" s="254"/>
      <c r="FZ17" s="254"/>
      <c r="GA17" s="254"/>
      <c r="GB17" s="254"/>
      <c r="GC17" s="254"/>
      <c r="GD17" s="254"/>
      <c r="GE17" s="254"/>
      <c r="GF17" s="254"/>
      <c r="GG17" s="254"/>
      <c r="GH17" s="254"/>
      <c r="GI17" s="254"/>
      <c r="GJ17" s="254"/>
      <c r="GK17" s="254"/>
      <c r="GL17" s="254"/>
      <c r="GM17" s="254"/>
      <c r="GN17" s="254"/>
      <c r="GO17" s="254"/>
      <c r="GP17" s="254"/>
      <c r="GQ17" s="254"/>
      <c r="GR17" s="254"/>
      <c r="GS17" s="254"/>
      <c r="GT17" s="254"/>
      <c r="GU17" s="254"/>
      <c r="GV17" s="254"/>
      <c r="GW17" s="254"/>
      <c r="GX17" s="254"/>
      <c r="GY17" s="254"/>
      <c r="GZ17" s="254"/>
      <c r="HA17" s="254"/>
      <c r="HB17" s="254"/>
      <c r="HC17" s="254"/>
      <c r="HD17" s="254"/>
      <c r="HE17" s="254"/>
      <c r="HF17" s="254"/>
      <c r="HG17" s="254"/>
      <c r="HH17" s="254"/>
      <c r="HI17" s="254"/>
      <c r="HJ17" s="254"/>
      <c r="HK17" s="254"/>
      <c r="HL17" s="254"/>
      <c r="HM17" s="254"/>
      <c r="HN17" s="254"/>
      <c r="HO17" s="254"/>
      <c r="HP17" s="254"/>
      <c r="HQ17" s="254"/>
      <c r="HR17" s="254"/>
      <c r="HS17" s="254"/>
      <c r="HT17" s="254"/>
      <c r="HU17" s="254"/>
      <c r="HV17" s="254"/>
      <c r="HW17" s="254"/>
      <c r="HX17" s="254"/>
      <c r="HY17" s="254"/>
      <c r="HZ17" s="254"/>
      <c r="IA17" s="254"/>
    </row>
    <row r="18" spans="1:235" ht="20.100000000000001" customHeight="1" x14ac:dyDescent="0.25">
      <c r="A18" s="320"/>
      <c r="B18" s="270">
        <v>400</v>
      </c>
      <c r="C18" s="269">
        <v>96</v>
      </c>
      <c r="D18" s="268" t="s">
        <v>202</v>
      </c>
      <c r="E18" s="267" t="s">
        <v>963</v>
      </c>
      <c r="F18" s="266" t="s">
        <v>962</v>
      </c>
      <c r="G18" s="317" t="s">
        <v>30</v>
      </c>
      <c r="H18" s="265" t="s">
        <v>211</v>
      </c>
      <c r="I18" s="265"/>
      <c r="J18" s="314"/>
      <c r="K18" s="264"/>
      <c r="L18" s="263" t="s">
        <v>212</v>
      </c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254"/>
      <c r="DF18" s="254"/>
      <c r="DG18" s="254"/>
      <c r="DH18" s="254"/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254"/>
      <c r="DX18" s="254"/>
      <c r="DY18" s="254"/>
      <c r="DZ18" s="254"/>
      <c r="EA18" s="254"/>
      <c r="EB18" s="254"/>
      <c r="EC18" s="254"/>
      <c r="ED18" s="254"/>
      <c r="EE18" s="254"/>
      <c r="EF18" s="254"/>
      <c r="EG18" s="254"/>
      <c r="EH18" s="254"/>
      <c r="EI18" s="254"/>
      <c r="EJ18" s="254"/>
      <c r="EK18" s="254"/>
      <c r="EL18" s="254"/>
      <c r="EM18" s="254"/>
      <c r="EN18" s="254"/>
      <c r="EO18" s="254"/>
      <c r="EP18" s="254"/>
      <c r="EQ18" s="254"/>
      <c r="ER18" s="254"/>
      <c r="ES18" s="254"/>
      <c r="ET18" s="254"/>
      <c r="EU18" s="254"/>
      <c r="EV18" s="254"/>
      <c r="EW18" s="254"/>
      <c r="EX18" s="254"/>
      <c r="EY18" s="254"/>
      <c r="EZ18" s="254"/>
      <c r="FA18" s="254"/>
      <c r="FB18" s="254"/>
      <c r="FC18" s="254"/>
      <c r="FD18" s="254"/>
      <c r="FE18" s="254"/>
      <c r="FF18" s="254"/>
      <c r="FG18" s="254"/>
      <c r="FH18" s="254"/>
      <c r="FI18" s="254"/>
      <c r="FJ18" s="254"/>
      <c r="FK18" s="254"/>
      <c r="FL18" s="254"/>
      <c r="FM18" s="254"/>
      <c r="FN18" s="254"/>
      <c r="FO18" s="254"/>
      <c r="FP18" s="254"/>
      <c r="FQ18" s="254"/>
      <c r="FR18" s="254"/>
      <c r="FS18" s="254"/>
      <c r="FT18" s="254"/>
      <c r="FU18" s="254"/>
      <c r="FV18" s="254"/>
      <c r="FW18" s="254"/>
      <c r="FX18" s="254"/>
      <c r="FY18" s="254"/>
      <c r="FZ18" s="254"/>
      <c r="GA18" s="254"/>
      <c r="GB18" s="254"/>
      <c r="GC18" s="254"/>
      <c r="GD18" s="254"/>
      <c r="GE18" s="254"/>
      <c r="GF18" s="254"/>
      <c r="GG18" s="254"/>
      <c r="GH18" s="254"/>
      <c r="GI18" s="254"/>
      <c r="GJ18" s="254"/>
      <c r="GK18" s="254"/>
      <c r="GL18" s="254"/>
      <c r="GM18" s="254"/>
      <c r="GN18" s="254"/>
      <c r="GO18" s="254"/>
      <c r="GP18" s="254"/>
      <c r="GQ18" s="254"/>
      <c r="GR18" s="254"/>
      <c r="GS18" s="254"/>
      <c r="GT18" s="254"/>
      <c r="GU18" s="254"/>
      <c r="GV18" s="254"/>
      <c r="GW18" s="254"/>
      <c r="GX18" s="254"/>
      <c r="GY18" s="254"/>
      <c r="GZ18" s="254"/>
      <c r="HA18" s="254"/>
      <c r="HB18" s="254"/>
      <c r="HC18" s="254"/>
      <c r="HD18" s="254"/>
      <c r="HE18" s="254"/>
      <c r="HF18" s="254"/>
      <c r="HG18" s="254"/>
      <c r="HH18" s="254"/>
      <c r="HI18" s="254"/>
      <c r="HJ18" s="254"/>
      <c r="HK18" s="254"/>
      <c r="HL18" s="254"/>
      <c r="HM18" s="254"/>
      <c r="HN18" s="254"/>
      <c r="HO18" s="254"/>
      <c r="HP18" s="254"/>
      <c r="HQ18" s="254"/>
      <c r="HR18" s="254"/>
      <c r="HS18" s="254"/>
      <c r="HT18" s="254"/>
      <c r="HU18" s="254"/>
      <c r="HV18" s="254"/>
      <c r="HW18" s="254"/>
      <c r="HX18" s="254"/>
      <c r="HY18" s="254"/>
      <c r="HZ18" s="254"/>
      <c r="IA18" s="254"/>
    </row>
    <row r="19" spans="1:235" ht="20.100000000000001" customHeight="1" thickBot="1" x14ac:dyDescent="0.3">
      <c r="A19" s="321"/>
      <c r="B19" s="262">
        <v>200</v>
      </c>
      <c r="C19" s="261">
        <v>117</v>
      </c>
      <c r="D19" s="260" t="s">
        <v>753</v>
      </c>
      <c r="E19" s="259" t="s">
        <v>754</v>
      </c>
      <c r="F19" s="258" t="s">
        <v>755</v>
      </c>
      <c r="G19" s="318" t="s">
        <v>30</v>
      </c>
      <c r="H19" s="257" t="s">
        <v>211</v>
      </c>
      <c r="I19" s="257"/>
      <c r="J19" s="315"/>
      <c r="K19" s="256"/>
      <c r="L19" s="255" t="s">
        <v>212</v>
      </c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  <c r="BM19" s="254"/>
      <c r="BN19" s="254"/>
      <c r="BO19" s="254"/>
      <c r="BP19" s="254"/>
      <c r="BQ19" s="254"/>
      <c r="BR19" s="254"/>
      <c r="BS19" s="254"/>
      <c r="BT19" s="254"/>
      <c r="BU19" s="254"/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4"/>
      <c r="CO19" s="254"/>
      <c r="CP19" s="254"/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254"/>
      <c r="DF19" s="254"/>
      <c r="DG19" s="254"/>
      <c r="DH19" s="254"/>
      <c r="DI19" s="254"/>
      <c r="DJ19" s="254"/>
      <c r="DK19" s="254"/>
      <c r="DL19" s="254"/>
      <c r="DM19" s="254"/>
      <c r="DN19" s="254"/>
      <c r="DO19" s="254"/>
      <c r="DP19" s="254"/>
      <c r="DQ19" s="254"/>
      <c r="DR19" s="254"/>
      <c r="DS19" s="254"/>
      <c r="DT19" s="254"/>
      <c r="DU19" s="254"/>
      <c r="DV19" s="254"/>
      <c r="DW19" s="254"/>
      <c r="DX19" s="254"/>
      <c r="DY19" s="254"/>
      <c r="DZ19" s="254"/>
      <c r="EA19" s="254"/>
      <c r="EB19" s="254"/>
      <c r="EC19" s="254"/>
      <c r="ED19" s="254"/>
      <c r="EE19" s="254"/>
      <c r="EF19" s="254"/>
      <c r="EG19" s="254"/>
      <c r="EH19" s="254"/>
      <c r="EI19" s="254"/>
      <c r="EJ19" s="254"/>
      <c r="EK19" s="254"/>
      <c r="EL19" s="254"/>
      <c r="EM19" s="254"/>
      <c r="EN19" s="254"/>
      <c r="EO19" s="254"/>
      <c r="EP19" s="254"/>
      <c r="EQ19" s="254"/>
      <c r="ER19" s="254"/>
      <c r="ES19" s="254"/>
      <c r="ET19" s="254"/>
      <c r="EU19" s="254"/>
      <c r="EV19" s="254"/>
      <c r="EW19" s="254"/>
      <c r="EX19" s="254"/>
      <c r="EY19" s="254"/>
      <c r="EZ19" s="254"/>
      <c r="FA19" s="254"/>
      <c r="FB19" s="254"/>
      <c r="FC19" s="254"/>
      <c r="FD19" s="254"/>
      <c r="FE19" s="254"/>
      <c r="FF19" s="254"/>
      <c r="FG19" s="254"/>
      <c r="FH19" s="254"/>
      <c r="FI19" s="254"/>
      <c r="FJ19" s="254"/>
      <c r="FK19" s="254"/>
      <c r="FL19" s="254"/>
      <c r="FM19" s="254"/>
      <c r="FN19" s="254"/>
      <c r="FO19" s="254"/>
      <c r="FP19" s="254"/>
      <c r="FQ19" s="254"/>
      <c r="FR19" s="254"/>
      <c r="FS19" s="254"/>
      <c r="FT19" s="254"/>
      <c r="FU19" s="254"/>
      <c r="FV19" s="254"/>
      <c r="FW19" s="254"/>
      <c r="FX19" s="254"/>
      <c r="FY19" s="254"/>
      <c r="FZ19" s="254"/>
      <c r="GA19" s="254"/>
      <c r="GB19" s="254"/>
      <c r="GC19" s="254"/>
      <c r="GD19" s="254"/>
      <c r="GE19" s="254"/>
      <c r="GF19" s="254"/>
      <c r="GG19" s="254"/>
      <c r="GH19" s="254"/>
      <c r="GI19" s="254"/>
      <c r="GJ19" s="254"/>
      <c r="GK19" s="254"/>
      <c r="GL19" s="254"/>
      <c r="GM19" s="254"/>
      <c r="GN19" s="254"/>
      <c r="GO19" s="254"/>
      <c r="GP19" s="254"/>
      <c r="GQ19" s="254"/>
      <c r="GR19" s="254"/>
      <c r="GS19" s="254"/>
      <c r="GT19" s="254"/>
      <c r="GU19" s="254"/>
      <c r="GV19" s="254"/>
      <c r="GW19" s="254"/>
      <c r="GX19" s="254"/>
      <c r="GY19" s="254"/>
      <c r="GZ19" s="254"/>
      <c r="HA19" s="254"/>
      <c r="HB19" s="254"/>
      <c r="HC19" s="254"/>
      <c r="HD19" s="254"/>
      <c r="HE19" s="254"/>
      <c r="HF19" s="254"/>
      <c r="HG19" s="254"/>
      <c r="HH19" s="254"/>
      <c r="HI19" s="254"/>
      <c r="HJ19" s="254"/>
      <c r="HK19" s="254"/>
      <c r="HL19" s="254"/>
      <c r="HM19" s="254"/>
      <c r="HN19" s="254"/>
      <c r="HO19" s="254"/>
      <c r="HP19" s="254"/>
      <c r="HQ19" s="254"/>
      <c r="HR19" s="254"/>
      <c r="HS19" s="254"/>
      <c r="HT19" s="254"/>
      <c r="HU19" s="254"/>
      <c r="HV19" s="254"/>
      <c r="HW19" s="254"/>
      <c r="HX19" s="254"/>
      <c r="HY19" s="254"/>
      <c r="HZ19" s="254"/>
      <c r="IA19" s="254"/>
    </row>
    <row r="20" spans="1:235" ht="20.100000000000001" customHeight="1" x14ac:dyDescent="0.25">
      <c r="A20" s="319">
        <v>4</v>
      </c>
      <c r="B20" s="279">
        <v>800</v>
      </c>
      <c r="C20" s="278">
        <v>148</v>
      </c>
      <c r="D20" s="277" t="s">
        <v>961</v>
      </c>
      <c r="E20" s="276" t="s">
        <v>960</v>
      </c>
      <c r="F20" s="275" t="s">
        <v>295</v>
      </c>
      <c r="G20" s="316" t="s">
        <v>959</v>
      </c>
      <c r="H20" s="274" t="s">
        <v>409</v>
      </c>
      <c r="I20" s="274"/>
      <c r="J20" s="313">
        <v>3.5026620370370372E-3</v>
      </c>
      <c r="K20" s="273"/>
      <c r="L20" s="272" t="s">
        <v>958</v>
      </c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254"/>
      <c r="CN20" s="254"/>
      <c r="CO20" s="254"/>
      <c r="CP20" s="254"/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254"/>
      <c r="DF20" s="254"/>
      <c r="DG20" s="254"/>
      <c r="DH20" s="254"/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  <c r="DT20" s="254"/>
      <c r="DU20" s="254"/>
      <c r="DV20" s="254"/>
      <c r="DW20" s="254"/>
      <c r="DX20" s="254"/>
      <c r="DY20" s="254"/>
      <c r="DZ20" s="254"/>
      <c r="EA20" s="254"/>
      <c r="EB20" s="254"/>
      <c r="EC20" s="254"/>
      <c r="ED20" s="254"/>
      <c r="EE20" s="254"/>
      <c r="EF20" s="254"/>
      <c r="EG20" s="254"/>
      <c r="EH20" s="254"/>
      <c r="EI20" s="254"/>
      <c r="EJ20" s="254"/>
      <c r="EK20" s="254"/>
      <c r="EL20" s="254"/>
      <c r="EM20" s="254"/>
      <c r="EN20" s="254"/>
      <c r="EO20" s="254"/>
      <c r="EP20" s="254"/>
      <c r="EQ20" s="254"/>
      <c r="ER20" s="254"/>
      <c r="ES20" s="254"/>
      <c r="ET20" s="254"/>
      <c r="EU20" s="254"/>
      <c r="EV20" s="254"/>
      <c r="EW20" s="254"/>
      <c r="EX20" s="254"/>
      <c r="EY20" s="254"/>
      <c r="EZ20" s="254"/>
      <c r="FA20" s="254"/>
      <c r="FB20" s="254"/>
      <c r="FC20" s="254"/>
      <c r="FD20" s="254"/>
      <c r="FE20" s="254"/>
      <c r="FF20" s="254"/>
      <c r="FG20" s="254"/>
      <c r="FH20" s="254"/>
      <c r="FI20" s="254"/>
      <c r="FJ20" s="254"/>
      <c r="FK20" s="254"/>
      <c r="FL20" s="254"/>
      <c r="FM20" s="254"/>
      <c r="FN20" s="254"/>
      <c r="FO20" s="254"/>
      <c r="FP20" s="254"/>
      <c r="FQ20" s="254"/>
      <c r="FR20" s="254"/>
      <c r="FS20" s="254"/>
      <c r="FT20" s="254"/>
      <c r="FU20" s="254"/>
      <c r="FV20" s="254"/>
      <c r="FW20" s="254"/>
      <c r="FX20" s="254"/>
      <c r="FY20" s="254"/>
      <c r="FZ20" s="254"/>
      <c r="GA20" s="254"/>
      <c r="GB20" s="254"/>
      <c r="GC20" s="254"/>
      <c r="GD20" s="254"/>
      <c r="GE20" s="254"/>
      <c r="GF20" s="254"/>
      <c r="GG20" s="254"/>
      <c r="GH20" s="254"/>
      <c r="GI20" s="254"/>
      <c r="GJ20" s="254"/>
      <c r="GK20" s="254"/>
      <c r="GL20" s="254"/>
      <c r="GM20" s="254"/>
      <c r="GN20" s="254"/>
      <c r="GO20" s="254"/>
      <c r="GP20" s="254"/>
      <c r="GQ20" s="254"/>
      <c r="GR20" s="254"/>
      <c r="GS20" s="254"/>
      <c r="GT20" s="254"/>
      <c r="GU20" s="254"/>
      <c r="GV20" s="254"/>
      <c r="GW20" s="254"/>
      <c r="GX20" s="254"/>
      <c r="GY20" s="254"/>
      <c r="GZ20" s="254"/>
      <c r="HA20" s="254"/>
      <c r="HB20" s="254"/>
      <c r="HC20" s="254"/>
      <c r="HD20" s="254"/>
      <c r="HE20" s="254"/>
      <c r="HF20" s="254"/>
      <c r="HG20" s="254"/>
      <c r="HH20" s="254"/>
      <c r="HI20" s="254"/>
      <c r="HJ20" s="254"/>
      <c r="HK20" s="254"/>
      <c r="HL20" s="254"/>
      <c r="HM20" s="254"/>
      <c r="HN20" s="254"/>
      <c r="HO20" s="254"/>
      <c r="HP20" s="254"/>
      <c r="HQ20" s="254"/>
      <c r="HR20" s="254"/>
      <c r="HS20" s="254"/>
      <c r="HT20" s="254"/>
      <c r="HU20" s="254"/>
      <c r="HV20" s="254"/>
      <c r="HW20" s="254"/>
      <c r="HX20" s="254"/>
      <c r="HY20" s="254"/>
      <c r="HZ20" s="254"/>
      <c r="IA20" s="254"/>
    </row>
    <row r="21" spans="1:235" ht="20.100000000000001" customHeight="1" x14ac:dyDescent="0.25">
      <c r="A21" s="320"/>
      <c r="B21" s="270">
        <v>600</v>
      </c>
      <c r="C21" s="269">
        <v>61</v>
      </c>
      <c r="D21" s="268" t="s">
        <v>272</v>
      </c>
      <c r="E21" s="267" t="s">
        <v>273</v>
      </c>
      <c r="F21" s="266" t="s">
        <v>274</v>
      </c>
      <c r="G21" s="317" t="s">
        <v>0</v>
      </c>
      <c r="H21" s="265" t="s">
        <v>275</v>
      </c>
      <c r="I21" s="265"/>
      <c r="J21" s="314"/>
      <c r="K21" s="264"/>
      <c r="L21" s="271" t="s">
        <v>276</v>
      </c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54"/>
      <c r="AX21" s="254"/>
      <c r="AY21" s="254"/>
      <c r="AZ21" s="254"/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254"/>
      <c r="BL21" s="254"/>
      <c r="BM21" s="254"/>
      <c r="BN21" s="254"/>
      <c r="BO21" s="254"/>
      <c r="BP21" s="254"/>
      <c r="BQ21" s="254"/>
      <c r="BR21" s="254"/>
      <c r="BS21" s="254"/>
      <c r="BT21" s="254"/>
      <c r="BU21" s="254"/>
      <c r="BV21" s="254"/>
      <c r="BW21" s="254"/>
      <c r="BX21" s="254"/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254"/>
      <c r="CN21" s="254"/>
      <c r="CO21" s="254"/>
      <c r="CP21" s="254"/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254"/>
      <c r="DF21" s="254"/>
      <c r="DG21" s="254"/>
      <c r="DH21" s="254"/>
      <c r="DI21" s="254"/>
      <c r="DJ21" s="254"/>
      <c r="DK21" s="254"/>
      <c r="DL21" s="254"/>
      <c r="DM21" s="254"/>
      <c r="DN21" s="254"/>
      <c r="DO21" s="254"/>
      <c r="DP21" s="254"/>
      <c r="DQ21" s="254"/>
      <c r="DR21" s="254"/>
      <c r="DS21" s="254"/>
      <c r="DT21" s="254"/>
      <c r="DU21" s="254"/>
      <c r="DV21" s="254"/>
      <c r="DW21" s="254"/>
      <c r="DX21" s="254"/>
      <c r="DY21" s="254"/>
      <c r="DZ21" s="254"/>
      <c r="EA21" s="254"/>
      <c r="EB21" s="254"/>
      <c r="EC21" s="254"/>
      <c r="ED21" s="254"/>
      <c r="EE21" s="254"/>
      <c r="EF21" s="254"/>
      <c r="EG21" s="254"/>
      <c r="EH21" s="254"/>
      <c r="EI21" s="254"/>
      <c r="EJ21" s="254"/>
      <c r="EK21" s="254"/>
      <c r="EL21" s="254"/>
      <c r="EM21" s="254"/>
      <c r="EN21" s="254"/>
      <c r="EO21" s="254"/>
      <c r="EP21" s="254"/>
      <c r="EQ21" s="254"/>
      <c r="ER21" s="254"/>
      <c r="ES21" s="254"/>
      <c r="ET21" s="254"/>
      <c r="EU21" s="254"/>
      <c r="EV21" s="254"/>
      <c r="EW21" s="254"/>
      <c r="EX21" s="254"/>
      <c r="EY21" s="254"/>
      <c r="EZ21" s="254"/>
      <c r="FA21" s="254"/>
      <c r="FB21" s="254"/>
      <c r="FC21" s="254"/>
      <c r="FD21" s="254"/>
      <c r="FE21" s="254"/>
      <c r="FF21" s="254"/>
      <c r="FG21" s="254"/>
      <c r="FH21" s="254"/>
      <c r="FI21" s="254"/>
      <c r="FJ21" s="254"/>
      <c r="FK21" s="254"/>
      <c r="FL21" s="254"/>
      <c r="FM21" s="254"/>
      <c r="FN21" s="254"/>
      <c r="FO21" s="254"/>
      <c r="FP21" s="254"/>
      <c r="FQ21" s="254"/>
      <c r="FR21" s="254"/>
      <c r="FS21" s="254"/>
      <c r="FT21" s="254"/>
      <c r="FU21" s="254"/>
      <c r="FV21" s="254"/>
      <c r="FW21" s="254"/>
      <c r="FX21" s="254"/>
      <c r="FY21" s="254"/>
      <c r="FZ21" s="254"/>
      <c r="GA21" s="254"/>
      <c r="GB21" s="254"/>
      <c r="GC21" s="254"/>
      <c r="GD21" s="254"/>
      <c r="GE21" s="254"/>
      <c r="GF21" s="254"/>
      <c r="GG21" s="254"/>
      <c r="GH21" s="254"/>
      <c r="GI21" s="254"/>
      <c r="GJ21" s="254"/>
      <c r="GK21" s="254"/>
      <c r="GL21" s="254"/>
      <c r="GM21" s="254"/>
      <c r="GN21" s="254"/>
      <c r="GO21" s="254"/>
      <c r="GP21" s="254"/>
      <c r="GQ21" s="254"/>
      <c r="GR21" s="254"/>
      <c r="GS21" s="254"/>
      <c r="GT21" s="254"/>
      <c r="GU21" s="254"/>
      <c r="GV21" s="254"/>
      <c r="GW21" s="254"/>
      <c r="GX21" s="254"/>
      <c r="GY21" s="254"/>
      <c r="GZ21" s="254"/>
      <c r="HA21" s="254"/>
      <c r="HB21" s="254"/>
      <c r="HC21" s="254"/>
      <c r="HD21" s="254"/>
      <c r="HE21" s="254"/>
      <c r="HF21" s="254"/>
      <c r="HG21" s="254"/>
      <c r="HH21" s="254"/>
      <c r="HI21" s="254"/>
      <c r="HJ21" s="254"/>
      <c r="HK21" s="254"/>
      <c r="HL21" s="254"/>
      <c r="HM21" s="254"/>
      <c r="HN21" s="254"/>
      <c r="HO21" s="254"/>
      <c r="HP21" s="254"/>
      <c r="HQ21" s="254"/>
      <c r="HR21" s="254"/>
      <c r="HS21" s="254"/>
      <c r="HT21" s="254"/>
      <c r="HU21" s="254"/>
      <c r="HV21" s="254"/>
      <c r="HW21" s="254"/>
      <c r="HX21" s="254"/>
      <c r="HY21" s="254"/>
      <c r="HZ21" s="254"/>
      <c r="IA21" s="254"/>
    </row>
    <row r="22" spans="1:235" ht="20.100000000000001" customHeight="1" x14ac:dyDescent="0.25">
      <c r="A22" s="320"/>
      <c r="B22" s="270">
        <v>400</v>
      </c>
      <c r="C22" s="269">
        <v>36</v>
      </c>
      <c r="D22" s="268" t="s">
        <v>506</v>
      </c>
      <c r="E22" s="267" t="s">
        <v>509</v>
      </c>
      <c r="F22" s="266" t="s">
        <v>510</v>
      </c>
      <c r="G22" s="317" t="s">
        <v>0</v>
      </c>
      <c r="H22" s="265"/>
      <c r="I22" s="265"/>
      <c r="J22" s="314"/>
      <c r="K22" s="264"/>
      <c r="L22" s="263" t="s">
        <v>946</v>
      </c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254"/>
      <c r="DF22" s="254"/>
      <c r="DG22" s="254"/>
      <c r="DH22" s="254"/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254"/>
      <c r="DX22" s="254"/>
      <c r="DY22" s="254"/>
      <c r="DZ22" s="254"/>
      <c r="EA22" s="254"/>
      <c r="EB22" s="254"/>
      <c r="EC22" s="254"/>
      <c r="ED22" s="254"/>
      <c r="EE22" s="254"/>
      <c r="EF22" s="254"/>
      <c r="EG22" s="254"/>
      <c r="EH22" s="254"/>
      <c r="EI22" s="254"/>
      <c r="EJ22" s="254"/>
      <c r="EK22" s="254"/>
      <c r="EL22" s="254"/>
      <c r="EM22" s="254"/>
      <c r="EN22" s="254"/>
      <c r="EO22" s="254"/>
      <c r="EP22" s="254"/>
      <c r="EQ22" s="254"/>
      <c r="ER22" s="254"/>
      <c r="ES22" s="254"/>
      <c r="ET22" s="254"/>
      <c r="EU22" s="254"/>
      <c r="EV22" s="254"/>
      <c r="EW22" s="254"/>
      <c r="EX22" s="254"/>
      <c r="EY22" s="254"/>
      <c r="EZ22" s="254"/>
      <c r="FA22" s="254"/>
      <c r="FB22" s="254"/>
      <c r="FC22" s="254"/>
      <c r="FD22" s="254"/>
      <c r="FE22" s="254"/>
      <c r="FF22" s="254"/>
      <c r="FG22" s="254"/>
      <c r="FH22" s="254"/>
      <c r="FI22" s="254"/>
      <c r="FJ22" s="254"/>
      <c r="FK22" s="254"/>
      <c r="FL22" s="254"/>
      <c r="FM22" s="254"/>
      <c r="FN22" s="254"/>
      <c r="FO22" s="254"/>
      <c r="FP22" s="254"/>
      <c r="FQ22" s="254"/>
      <c r="FR22" s="254"/>
      <c r="FS22" s="254"/>
      <c r="FT22" s="254"/>
      <c r="FU22" s="254"/>
      <c r="FV22" s="254"/>
      <c r="FW22" s="254"/>
      <c r="FX22" s="254"/>
      <c r="FY22" s="254"/>
      <c r="FZ22" s="254"/>
      <c r="GA22" s="254"/>
      <c r="GB22" s="254"/>
      <c r="GC22" s="254"/>
      <c r="GD22" s="254"/>
      <c r="GE22" s="254"/>
      <c r="GF22" s="254"/>
      <c r="GG22" s="254"/>
      <c r="GH22" s="254"/>
      <c r="GI22" s="254"/>
      <c r="GJ22" s="254"/>
      <c r="GK22" s="254"/>
      <c r="GL22" s="254"/>
      <c r="GM22" s="254"/>
      <c r="GN22" s="254"/>
      <c r="GO22" s="254"/>
      <c r="GP22" s="254"/>
      <c r="GQ22" s="254"/>
      <c r="GR22" s="254"/>
      <c r="GS22" s="254"/>
      <c r="GT22" s="254"/>
      <c r="GU22" s="254"/>
      <c r="GV22" s="254"/>
      <c r="GW22" s="254"/>
      <c r="GX22" s="254"/>
      <c r="GY22" s="254"/>
      <c r="GZ22" s="254"/>
      <c r="HA22" s="254"/>
      <c r="HB22" s="254"/>
      <c r="HC22" s="254"/>
      <c r="HD22" s="254"/>
      <c r="HE22" s="254"/>
      <c r="HF22" s="254"/>
      <c r="HG22" s="254"/>
      <c r="HH22" s="254"/>
      <c r="HI22" s="254"/>
      <c r="HJ22" s="254"/>
      <c r="HK22" s="254"/>
      <c r="HL22" s="254"/>
      <c r="HM22" s="254"/>
      <c r="HN22" s="254"/>
      <c r="HO22" s="254"/>
      <c r="HP22" s="254"/>
      <c r="HQ22" s="254"/>
      <c r="HR22" s="254"/>
      <c r="HS22" s="254"/>
      <c r="HT22" s="254"/>
      <c r="HU22" s="254"/>
      <c r="HV22" s="254"/>
      <c r="HW22" s="254"/>
      <c r="HX22" s="254"/>
      <c r="HY22" s="254"/>
      <c r="HZ22" s="254"/>
      <c r="IA22" s="254"/>
    </row>
    <row r="23" spans="1:235" ht="20.100000000000001" customHeight="1" thickBot="1" x14ac:dyDescent="0.3">
      <c r="A23" s="321"/>
      <c r="B23" s="262">
        <v>200</v>
      </c>
      <c r="C23" s="261">
        <v>79</v>
      </c>
      <c r="D23" s="260" t="s">
        <v>785</v>
      </c>
      <c r="E23" s="259" t="s">
        <v>786</v>
      </c>
      <c r="F23" s="258" t="s">
        <v>787</v>
      </c>
      <c r="G23" s="318" t="s">
        <v>0</v>
      </c>
      <c r="H23" s="257" t="s">
        <v>275</v>
      </c>
      <c r="I23" s="257"/>
      <c r="J23" s="315"/>
      <c r="K23" s="256"/>
      <c r="L23" s="255" t="s">
        <v>788</v>
      </c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254"/>
      <c r="CN23" s="254"/>
      <c r="CO23" s="254"/>
      <c r="CP23" s="254"/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254"/>
      <c r="DF23" s="254"/>
      <c r="DG23" s="254"/>
      <c r="DH23" s="254"/>
      <c r="DI23" s="254"/>
      <c r="DJ23" s="254"/>
      <c r="DK23" s="254"/>
      <c r="DL23" s="254"/>
      <c r="DM23" s="254"/>
      <c r="DN23" s="254"/>
      <c r="DO23" s="254"/>
      <c r="DP23" s="254"/>
      <c r="DQ23" s="254"/>
      <c r="DR23" s="254"/>
      <c r="DS23" s="254"/>
      <c r="DT23" s="254"/>
      <c r="DU23" s="254"/>
      <c r="DV23" s="254"/>
      <c r="DW23" s="254"/>
      <c r="DX23" s="254"/>
      <c r="DY23" s="254"/>
      <c r="DZ23" s="254"/>
      <c r="EA23" s="254"/>
      <c r="EB23" s="254"/>
      <c r="EC23" s="254"/>
      <c r="ED23" s="254"/>
      <c r="EE23" s="254"/>
      <c r="EF23" s="254"/>
      <c r="EG23" s="254"/>
      <c r="EH23" s="254"/>
      <c r="EI23" s="254"/>
      <c r="EJ23" s="254"/>
      <c r="EK23" s="254"/>
      <c r="EL23" s="254"/>
      <c r="EM23" s="254"/>
      <c r="EN23" s="254"/>
      <c r="EO23" s="254"/>
      <c r="EP23" s="254"/>
      <c r="EQ23" s="254"/>
      <c r="ER23" s="254"/>
      <c r="ES23" s="254"/>
      <c r="ET23" s="254"/>
      <c r="EU23" s="254"/>
      <c r="EV23" s="254"/>
      <c r="EW23" s="254"/>
      <c r="EX23" s="254"/>
      <c r="EY23" s="254"/>
      <c r="EZ23" s="254"/>
      <c r="FA23" s="254"/>
      <c r="FB23" s="254"/>
      <c r="FC23" s="254"/>
      <c r="FD23" s="254"/>
      <c r="FE23" s="254"/>
      <c r="FF23" s="254"/>
      <c r="FG23" s="254"/>
      <c r="FH23" s="254"/>
      <c r="FI23" s="254"/>
      <c r="FJ23" s="254"/>
      <c r="FK23" s="254"/>
      <c r="FL23" s="254"/>
      <c r="FM23" s="254"/>
      <c r="FN23" s="254"/>
      <c r="FO23" s="254"/>
      <c r="FP23" s="254"/>
      <c r="FQ23" s="254"/>
      <c r="FR23" s="254"/>
      <c r="FS23" s="254"/>
      <c r="FT23" s="254"/>
      <c r="FU23" s="254"/>
      <c r="FV23" s="254"/>
      <c r="FW23" s="254"/>
      <c r="FX23" s="254"/>
      <c r="FY23" s="254"/>
      <c r="FZ23" s="254"/>
      <c r="GA23" s="254"/>
      <c r="GB23" s="254"/>
      <c r="GC23" s="254"/>
      <c r="GD23" s="254"/>
      <c r="GE23" s="254"/>
      <c r="GF23" s="254"/>
      <c r="GG23" s="254"/>
      <c r="GH23" s="254"/>
      <c r="GI23" s="254"/>
      <c r="GJ23" s="254"/>
      <c r="GK23" s="254"/>
      <c r="GL23" s="254"/>
      <c r="GM23" s="254"/>
      <c r="GN23" s="254"/>
      <c r="GO23" s="254"/>
      <c r="GP23" s="254"/>
      <c r="GQ23" s="254"/>
      <c r="GR23" s="254"/>
      <c r="GS23" s="254"/>
      <c r="GT23" s="254"/>
      <c r="GU23" s="254"/>
      <c r="GV23" s="254"/>
      <c r="GW23" s="254"/>
      <c r="GX23" s="254"/>
      <c r="GY23" s="254"/>
      <c r="GZ23" s="254"/>
      <c r="HA23" s="254"/>
      <c r="HB23" s="254"/>
      <c r="HC23" s="254"/>
      <c r="HD23" s="254"/>
      <c r="HE23" s="254"/>
      <c r="HF23" s="254"/>
      <c r="HG23" s="254"/>
      <c r="HH23" s="254"/>
      <c r="HI23" s="254"/>
      <c r="HJ23" s="254"/>
      <c r="HK23" s="254"/>
      <c r="HL23" s="254"/>
      <c r="HM23" s="254"/>
      <c r="HN23" s="254"/>
      <c r="HO23" s="254"/>
      <c r="HP23" s="254"/>
      <c r="HQ23" s="254"/>
      <c r="HR23" s="254"/>
      <c r="HS23" s="254"/>
      <c r="HT23" s="254"/>
      <c r="HU23" s="254"/>
      <c r="HV23" s="254"/>
      <c r="HW23" s="254"/>
      <c r="HX23" s="254"/>
      <c r="HY23" s="254"/>
      <c r="HZ23" s="254"/>
      <c r="IA23" s="254"/>
    </row>
    <row r="24" spans="1:235" ht="20.100000000000001" customHeight="1" x14ac:dyDescent="0.25">
      <c r="A24" s="319">
        <v>5</v>
      </c>
      <c r="B24" s="279">
        <v>800</v>
      </c>
      <c r="C24" s="278">
        <v>144</v>
      </c>
      <c r="D24" s="277" t="s">
        <v>441</v>
      </c>
      <c r="E24" s="276" t="s">
        <v>957</v>
      </c>
      <c r="F24" s="275" t="s">
        <v>956</v>
      </c>
      <c r="G24" s="316" t="s">
        <v>955</v>
      </c>
      <c r="H24" s="274"/>
      <c r="I24" s="274"/>
      <c r="J24" s="313">
        <v>3.7002314814814814E-3</v>
      </c>
      <c r="K24" s="273"/>
      <c r="L24" s="272" t="s">
        <v>946</v>
      </c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254"/>
      <c r="BD24" s="254"/>
      <c r="BE24" s="254"/>
      <c r="BF24" s="254"/>
      <c r="BG24" s="254"/>
      <c r="BH24" s="254"/>
      <c r="BI24" s="254"/>
      <c r="BJ24" s="254"/>
      <c r="BK24" s="254"/>
      <c r="BL24" s="254"/>
      <c r="BM24" s="254"/>
      <c r="BN24" s="254"/>
      <c r="BO24" s="254"/>
      <c r="BP24" s="254"/>
      <c r="BQ24" s="254"/>
      <c r="BR24" s="254"/>
      <c r="BS24" s="254"/>
      <c r="BT24" s="254"/>
      <c r="BU24" s="254"/>
      <c r="BV24" s="254"/>
      <c r="BW24" s="254"/>
      <c r="BX24" s="254"/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254"/>
      <c r="CN24" s="254"/>
      <c r="CO24" s="254"/>
      <c r="CP24" s="254"/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254"/>
      <c r="DF24" s="254"/>
      <c r="DG24" s="254"/>
      <c r="DH24" s="254"/>
      <c r="DI24" s="254"/>
      <c r="DJ24" s="254"/>
      <c r="DK24" s="254"/>
      <c r="DL24" s="254"/>
      <c r="DM24" s="254"/>
      <c r="DN24" s="254"/>
      <c r="DO24" s="254"/>
      <c r="DP24" s="254"/>
      <c r="DQ24" s="254"/>
      <c r="DR24" s="254"/>
      <c r="DS24" s="254"/>
      <c r="DT24" s="254"/>
      <c r="DU24" s="254"/>
      <c r="DV24" s="254"/>
      <c r="DW24" s="254"/>
      <c r="DX24" s="254"/>
      <c r="DY24" s="254"/>
      <c r="DZ24" s="254"/>
      <c r="EA24" s="254"/>
      <c r="EB24" s="254"/>
      <c r="EC24" s="254"/>
      <c r="ED24" s="254"/>
      <c r="EE24" s="254"/>
      <c r="EF24" s="254"/>
      <c r="EG24" s="254"/>
      <c r="EH24" s="254"/>
      <c r="EI24" s="254"/>
      <c r="EJ24" s="254"/>
      <c r="EK24" s="254"/>
      <c r="EL24" s="254"/>
      <c r="EM24" s="254"/>
      <c r="EN24" s="254"/>
      <c r="EO24" s="254"/>
      <c r="EP24" s="254"/>
      <c r="EQ24" s="254"/>
      <c r="ER24" s="254"/>
      <c r="ES24" s="254"/>
      <c r="ET24" s="254"/>
      <c r="EU24" s="254"/>
      <c r="EV24" s="254"/>
      <c r="EW24" s="254"/>
      <c r="EX24" s="254"/>
      <c r="EY24" s="254"/>
      <c r="EZ24" s="254"/>
      <c r="FA24" s="254"/>
      <c r="FB24" s="254"/>
      <c r="FC24" s="254"/>
      <c r="FD24" s="254"/>
      <c r="FE24" s="254"/>
      <c r="FF24" s="254"/>
      <c r="FG24" s="254"/>
      <c r="FH24" s="254"/>
      <c r="FI24" s="254"/>
      <c r="FJ24" s="254"/>
      <c r="FK24" s="254"/>
      <c r="FL24" s="254"/>
      <c r="FM24" s="254"/>
      <c r="FN24" s="254"/>
      <c r="FO24" s="254"/>
      <c r="FP24" s="254"/>
      <c r="FQ24" s="254"/>
      <c r="FR24" s="254"/>
      <c r="FS24" s="254"/>
      <c r="FT24" s="254"/>
      <c r="FU24" s="254"/>
      <c r="FV24" s="254"/>
      <c r="FW24" s="254"/>
      <c r="FX24" s="254"/>
      <c r="FY24" s="254"/>
      <c r="FZ24" s="254"/>
      <c r="GA24" s="254"/>
      <c r="GB24" s="254"/>
      <c r="GC24" s="254"/>
      <c r="GD24" s="254"/>
      <c r="GE24" s="254"/>
      <c r="GF24" s="254"/>
      <c r="GG24" s="254"/>
      <c r="GH24" s="254"/>
      <c r="GI24" s="254"/>
      <c r="GJ24" s="254"/>
      <c r="GK24" s="254"/>
      <c r="GL24" s="254"/>
      <c r="GM24" s="254"/>
      <c r="GN24" s="254"/>
      <c r="GO24" s="254"/>
      <c r="GP24" s="254"/>
      <c r="GQ24" s="254"/>
      <c r="GR24" s="254"/>
      <c r="GS24" s="254"/>
      <c r="GT24" s="254"/>
      <c r="GU24" s="254"/>
      <c r="GV24" s="254"/>
      <c r="GW24" s="254"/>
      <c r="GX24" s="254"/>
      <c r="GY24" s="254"/>
      <c r="GZ24" s="254"/>
      <c r="HA24" s="254"/>
      <c r="HB24" s="254"/>
      <c r="HC24" s="254"/>
      <c r="HD24" s="254"/>
      <c r="HE24" s="254"/>
      <c r="HF24" s="254"/>
      <c r="HG24" s="254"/>
      <c r="HH24" s="254"/>
      <c r="HI24" s="254"/>
      <c r="HJ24" s="254"/>
      <c r="HK24" s="254"/>
      <c r="HL24" s="254"/>
      <c r="HM24" s="254"/>
      <c r="HN24" s="254"/>
      <c r="HO24" s="254"/>
      <c r="HP24" s="254"/>
      <c r="HQ24" s="254"/>
      <c r="HR24" s="254"/>
      <c r="HS24" s="254"/>
      <c r="HT24" s="254"/>
      <c r="HU24" s="254"/>
      <c r="HV24" s="254"/>
      <c r="HW24" s="254"/>
      <c r="HX24" s="254"/>
      <c r="HY24" s="254"/>
      <c r="HZ24" s="254"/>
      <c r="IA24" s="254"/>
    </row>
    <row r="25" spans="1:235" ht="20.100000000000001" customHeight="1" x14ac:dyDescent="0.25">
      <c r="A25" s="320"/>
      <c r="B25" s="270">
        <v>600</v>
      </c>
      <c r="C25" s="269">
        <v>145</v>
      </c>
      <c r="D25" s="268" t="s">
        <v>954</v>
      </c>
      <c r="E25" s="267" t="s">
        <v>953</v>
      </c>
      <c r="F25" s="266" t="s">
        <v>952</v>
      </c>
      <c r="G25" s="317" t="s">
        <v>0</v>
      </c>
      <c r="H25" s="265"/>
      <c r="I25" s="265"/>
      <c r="J25" s="314"/>
      <c r="K25" s="264"/>
      <c r="L25" s="271" t="s">
        <v>946</v>
      </c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  <c r="BC25" s="254"/>
      <c r="BD25" s="254"/>
      <c r="BE25" s="254"/>
      <c r="BF25" s="254"/>
      <c r="BG25" s="254"/>
      <c r="BH25" s="254"/>
      <c r="BI25" s="254"/>
      <c r="BJ25" s="254"/>
      <c r="BK25" s="254"/>
      <c r="BL25" s="254"/>
      <c r="BM25" s="254"/>
      <c r="BN25" s="254"/>
      <c r="BO25" s="254"/>
      <c r="BP25" s="254"/>
      <c r="BQ25" s="254"/>
      <c r="BR25" s="254"/>
      <c r="BS25" s="254"/>
      <c r="BT25" s="254"/>
      <c r="BU25" s="254"/>
      <c r="BV25" s="254"/>
      <c r="BW25" s="254"/>
      <c r="BX25" s="254"/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254"/>
      <c r="CN25" s="254"/>
      <c r="CO25" s="254"/>
      <c r="CP25" s="254"/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254"/>
      <c r="DF25" s="254"/>
      <c r="DG25" s="254"/>
      <c r="DH25" s="254"/>
      <c r="DI25" s="254"/>
      <c r="DJ25" s="254"/>
      <c r="DK25" s="254"/>
      <c r="DL25" s="254"/>
      <c r="DM25" s="254"/>
      <c r="DN25" s="254"/>
      <c r="DO25" s="254"/>
      <c r="DP25" s="254"/>
      <c r="DQ25" s="254"/>
      <c r="DR25" s="254"/>
      <c r="DS25" s="254"/>
      <c r="DT25" s="254"/>
      <c r="DU25" s="254"/>
      <c r="DV25" s="254"/>
      <c r="DW25" s="254"/>
      <c r="DX25" s="254"/>
      <c r="DY25" s="254"/>
      <c r="DZ25" s="254"/>
      <c r="EA25" s="254"/>
      <c r="EB25" s="254"/>
      <c r="EC25" s="254"/>
      <c r="ED25" s="254"/>
      <c r="EE25" s="254"/>
      <c r="EF25" s="254"/>
      <c r="EG25" s="254"/>
      <c r="EH25" s="254"/>
      <c r="EI25" s="254"/>
      <c r="EJ25" s="254"/>
      <c r="EK25" s="254"/>
      <c r="EL25" s="254"/>
      <c r="EM25" s="254"/>
      <c r="EN25" s="254"/>
      <c r="EO25" s="254"/>
      <c r="EP25" s="254"/>
      <c r="EQ25" s="254"/>
      <c r="ER25" s="254"/>
      <c r="ES25" s="254"/>
      <c r="ET25" s="254"/>
      <c r="EU25" s="254"/>
      <c r="EV25" s="254"/>
      <c r="EW25" s="254"/>
      <c r="EX25" s="254"/>
      <c r="EY25" s="254"/>
      <c r="EZ25" s="254"/>
      <c r="FA25" s="254"/>
      <c r="FB25" s="254"/>
      <c r="FC25" s="254"/>
      <c r="FD25" s="254"/>
      <c r="FE25" s="254"/>
      <c r="FF25" s="254"/>
      <c r="FG25" s="254"/>
      <c r="FH25" s="254"/>
      <c r="FI25" s="254"/>
      <c r="FJ25" s="254"/>
      <c r="FK25" s="254"/>
      <c r="FL25" s="254"/>
      <c r="FM25" s="254"/>
      <c r="FN25" s="254"/>
      <c r="FO25" s="254"/>
      <c r="FP25" s="254"/>
      <c r="FQ25" s="254"/>
      <c r="FR25" s="254"/>
      <c r="FS25" s="254"/>
      <c r="FT25" s="254"/>
      <c r="FU25" s="254"/>
      <c r="FV25" s="254"/>
      <c r="FW25" s="254"/>
      <c r="FX25" s="254"/>
      <c r="FY25" s="254"/>
      <c r="FZ25" s="254"/>
      <c r="GA25" s="254"/>
      <c r="GB25" s="254"/>
      <c r="GC25" s="254"/>
      <c r="GD25" s="254"/>
      <c r="GE25" s="254"/>
      <c r="GF25" s="254"/>
      <c r="GG25" s="254"/>
      <c r="GH25" s="254"/>
      <c r="GI25" s="254"/>
      <c r="GJ25" s="254"/>
      <c r="GK25" s="254"/>
      <c r="GL25" s="254"/>
      <c r="GM25" s="254"/>
      <c r="GN25" s="254"/>
      <c r="GO25" s="254"/>
      <c r="GP25" s="254"/>
      <c r="GQ25" s="254"/>
      <c r="GR25" s="254"/>
      <c r="GS25" s="254"/>
      <c r="GT25" s="254"/>
      <c r="GU25" s="254"/>
      <c r="GV25" s="254"/>
      <c r="GW25" s="254"/>
      <c r="GX25" s="254"/>
      <c r="GY25" s="254"/>
      <c r="GZ25" s="254"/>
      <c r="HA25" s="254"/>
      <c r="HB25" s="254"/>
      <c r="HC25" s="254"/>
      <c r="HD25" s="254"/>
      <c r="HE25" s="254"/>
      <c r="HF25" s="254"/>
      <c r="HG25" s="254"/>
      <c r="HH25" s="254"/>
      <c r="HI25" s="254"/>
      <c r="HJ25" s="254"/>
      <c r="HK25" s="254"/>
      <c r="HL25" s="254"/>
      <c r="HM25" s="254"/>
      <c r="HN25" s="254"/>
      <c r="HO25" s="254"/>
      <c r="HP25" s="254"/>
      <c r="HQ25" s="254"/>
      <c r="HR25" s="254"/>
      <c r="HS25" s="254"/>
      <c r="HT25" s="254"/>
      <c r="HU25" s="254"/>
      <c r="HV25" s="254"/>
      <c r="HW25" s="254"/>
      <c r="HX25" s="254"/>
      <c r="HY25" s="254"/>
      <c r="HZ25" s="254"/>
      <c r="IA25" s="254"/>
    </row>
    <row r="26" spans="1:235" ht="20.100000000000001" customHeight="1" x14ac:dyDescent="0.25">
      <c r="A26" s="320"/>
      <c r="B26" s="270">
        <v>400</v>
      </c>
      <c r="C26" s="269">
        <v>146</v>
      </c>
      <c r="D26" s="268" t="s">
        <v>147</v>
      </c>
      <c r="E26" s="267" t="s">
        <v>951</v>
      </c>
      <c r="F26" s="266" t="s">
        <v>950</v>
      </c>
      <c r="G26" s="317" t="s">
        <v>0</v>
      </c>
      <c r="H26" s="265"/>
      <c r="I26" s="265"/>
      <c r="J26" s="314"/>
      <c r="K26" s="264"/>
      <c r="L26" s="263" t="s">
        <v>946</v>
      </c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54"/>
      <c r="BE26" s="254"/>
      <c r="BF26" s="254"/>
      <c r="BG26" s="254"/>
      <c r="BH26" s="254"/>
      <c r="BI26" s="254"/>
      <c r="BJ26" s="254"/>
      <c r="BK26" s="254"/>
      <c r="BL26" s="254"/>
      <c r="BM26" s="254"/>
      <c r="BN26" s="254"/>
      <c r="BO26" s="254"/>
      <c r="BP26" s="254"/>
      <c r="BQ26" s="254"/>
      <c r="BR26" s="254"/>
      <c r="BS26" s="254"/>
      <c r="BT26" s="254"/>
      <c r="BU26" s="254"/>
      <c r="BV26" s="254"/>
      <c r="BW26" s="254"/>
      <c r="BX26" s="254"/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254"/>
      <c r="CN26" s="254"/>
      <c r="CO26" s="254"/>
      <c r="CP26" s="254"/>
      <c r="CQ26" s="254"/>
      <c r="CR26" s="254"/>
      <c r="CS26" s="254"/>
      <c r="CT26" s="254"/>
      <c r="CU26" s="254"/>
      <c r="CV26" s="254"/>
      <c r="CW26" s="254"/>
      <c r="CX26" s="254"/>
      <c r="CY26" s="254"/>
      <c r="CZ26" s="254"/>
      <c r="DA26" s="254"/>
      <c r="DB26" s="254"/>
      <c r="DC26" s="254"/>
      <c r="DD26" s="254"/>
      <c r="DE26" s="254"/>
      <c r="DF26" s="254"/>
      <c r="DG26" s="254"/>
      <c r="DH26" s="254"/>
      <c r="DI26" s="254"/>
      <c r="DJ26" s="254"/>
      <c r="DK26" s="254"/>
      <c r="DL26" s="254"/>
      <c r="DM26" s="254"/>
      <c r="DN26" s="254"/>
      <c r="DO26" s="254"/>
      <c r="DP26" s="254"/>
      <c r="DQ26" s="254"/>
      <c r="DR26" s="254"/>
      <c r="DS26" s="254"/>
      <c r="DT26" s="254"/>
      <c r="DU26" s="254"/>
      <c r="DV26" s="254"/>
      <c r="DW26" s="254"/>
      <c r="DX26" s="254"/>
      <c r="DY26" s="254"/>
      <c r="DZ26" s="254"/>
      <c r="EA26" s="254"/>
      <c r="EB26" s="254"/>
      <c r="EC26" s="254"/>
      <c r="ED26" s="254"/>
      <c r="EE26" s="254"/>
      <c r="EF26" s="254"/>
      <c r="EG26" s="254"/>
      <c r="EH26" s="254"/>
      <c r="EI26" s="254"/>
      <c r="EJ26" s="254"/>
      <c r="EK26" s="254"/>
      <c r="EL26" s="254"/>
      <c r="EM26" s="254"/>
      <c r="EN26" s="254"/>
      <c r="EO26" s="254"/>
      <c r="EP26" s="254"/>
      <c r="EQ26" s="254"/>
      <c r="ER26" s="254"/>
      <c r="ES26" s="254"/>
      <c r="ET26" s="254"/>
      <c r="EU26" s="254"/>
      <c r="EV26" s="254"/>
      <c r="EW26" s="254"/>
      <c r="EX26" s="254"/>
      <c r="EY26" s="254"/>
      <c r="EZ26" s="254"/>
      <c r="FA26" s="254"/>
      <c r="FB26" s="254"/>
      <c r="FC26" s="254"/>
      <c r="FD26" s="254"/>
      <c r="FE26" s="254"/>
      <c r="FF26" s="254"/>
      <c r="FG26" s="254"/>
      <c r="FH26" s="254"/>
      <c r="FI26" s="254"/>
      <c r="FJ26" s="254"/>
      <c r="FK26" s="254"/>
      <c r="FL26" s="254"/>
      <c r="FM26" s="254"/>
      <c r="FN26" s="254"/>
      <c r="FO26" s="254"/>
      <c r="FP26" s="254"/>
      <c r="FQ26" s="254"/>
      <c r="FR26" s="254"/>
      <c r="FS26" s="254"/>
      <c r="FT26" s="254"/>
      <c r="FU26" s="254"/>
      <c r="FV26" s="254"/>
      <c r="FW26" s="254"/>
      <c r="FX26" s="254"/>
      <c r="FY26" s="254"/>
      <c r="FZ26" s="254"/>
      <c r="GA26" s="254"/>
      <c r="GB26" s="254"/>
      <c r="GC26" s="254"/>
      <c r="GD26" s="254"/>
      <c r="GE26" s="254"/>
      <c r="GF26" s="254"/>
      <c r="GG26" s="254"/>
      <c r="GH26" s="254"/>
      <c r="GI26" s="254"/>
      <c r="GJ26" s="254"/>
      <c r="GK26" s="254"/>
      <c r="GL26" s="254"/>
      <c r="GM26" s="254"/>
      <c r="GN26" s="254"/>
      <c r="GO26" s="254"/>
      <c r="GP26" s="254"/>
      <c r="GQ26" s="254"/>
      <c r="GR26" s="254"/>
      <c r="GS26" s="254"/>
      <c r="GT26" s="254"/>
      <c r="GU26" s="254"/>
      <c r="GV26" s="254"/>
      <c r="GW26" s="254"/>
      <c r="GX26" s="254"/>
      <c r="GY26" s="254"/>
      <c r="GZ26" s="254"/>
      <c r="HA26" s="254"/>
      <c r="HB26" s="254"/>
      <c r="HC26" s="254"/>
      <c r="HD26" s="254"/>
      <c r="HE26" s="254"/>
      <c r="HF26" s="254"/>
      <c r="HG26" s="254"/>
      <c r="HH26" s="254"/>
      <c r="HI26" s="254"/>
      <c r="HJ26" s="254"/>
      <c r="HK26" s="254"/>
      <c r="HL26" s="254"/>
      <c r="HM26" s="254"/>
      <c r="HN26" s="254"/>
      <c r="HO26" s="254"/>
      <c r="HP26" s="254"/>
      <c r="HQ26" s="254"/>
      <c r="HR26" s="254"/>
      <c r="HS26" s="254"/>
      <c r="HT26" s="254"/>
      <c r="HU26" s="254"/>
      <c r="HV26" s="254"/>
      <c r="HW26" s="254"/>
      <c r="HX26" s="254"/>
      <c r="HY26" s="254"/>
      <c r="HZ26" s="254"/>
      <c r="IA26" s="254"/>
    </row>
    <row r="27" spans="1:235" ht="20.100000000000001" customHeight="1" thickBot="1" x14ac:dyDescent="0.3">
      <c r="A27" s="321"/>
      <c r="B27" s="262">
        <v>200</v>
      </c>
      <c r="C27" s="261">
        <v>147</v>
      </c>
      <c r="D27" s="260" t="s">
        <v>949</v>
      </c>
      <c r="E27" s="259" t="s">
        <v>948</v>
      </c>
      <c r="F27" s="258" t="s">
        <v>947</v>
      </c>
      <c r="G27" s="318" t="s">
        <v>0</v>
      </c>
      <c r="H27" s="257"/>
      <c r="I27" s="257"/>
      <c r="J27" s="315"/>
      <c r="K27" s="256"/>
      <c r="L27" s="255" t="s">
        <v>946</v>
      </c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  <c r="BJ27" s="254"/>
      <c r="BK27" s="254"/>
      <c r="BL27" s="254"/>
      <c r="BM27" s="254"/>
      <c r="BN27" s="254"/>
      <c r="BO27" s="254"/>
      <c r="BP27" s="254"/>
      <c r="BQ27" s="254"/>
      <c r="BR27" s="254"/>
      <c r="BS27" s="254"/>
      <c r="BT27" s="254"/>
      <c r="BU27" s="254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54"/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254"/>
      <c r="DF27" s="254"/>
      <c r="DG27" s="254"/>
      <c r="DH27" s="254"/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254"/>
      <c r="DX27" s="254"/>
      <c r="DY27" s="254"/>
      <c r="DZ27" s="254"/>
      <c r="EA27" s="254"/>
      <c r="EB27" s="254"/>
      <c r="EC27" s="254"/>
      <c r="ED27" s="254"/>
      <c r="EE27" s="254"/>
      <c r="EF27" s="254"/>
      <c r="EG27" s="254"/>
      <c r="EH27" s="254"/>
      <c r="EI27" s="254"/>
      <c r="EJ27" s="254"/>
      <c r="EK27" s="254"/>
      <c r="EL27" s="254"/>
      <c r="EM27" s="254"/>
      <c r="EN27" s="254"/>
      <c r="EO27" s="254"/>
      <c r="EP27" s="254"/>
      <c r="EQ27" s="254"/>
      <c r="ER27" s="254"/>
      <c r="ES27" s="254"/>
      <c r="ET27" s="254"/>
      <c r="EU27" s="254"/>
      <c r="EV27" s="254"/>
      <c r="EW27" s="254"/>
      <c r="EX27" s="254"/>
      <c r="EY27" s="254"/>
      <c r="EZ27" s="254"/>
      <c r="FA27" s="254"/>
      <c r="FB27" s="254"/>
      <c r="FC27" s="254"/>
      <c r="FD27" s="254"/>
      <c r="FE27" s="254"/>
      <c r="FF27" s="254"/>
      <c r="FG27" s="254"/>
      <c r="FH27" s="254"/>
      <c r="FI27" s="254"/>
      <c r="FJ27" s="254"/>
      <c r="FK27" s="254"/>
      <c r="FL27" s="254"/>
      <c r="FM27" s="254"/>
      <c r="FN27" s="254"/>
      <c r="FO27" s="254"/>
      <c r="FP27" s="254"/>
      <c r="FQ27" s="254"/>
      <c r="FR27" s="254"/>
      <c r="FS27" s="254"/>
      <c r="FT27" s="254"/>
      <c r="FU27" s="254"/>
      <c r="FV27" s="254"/>
      <c r="FW27" s="254"/>
      <c r="FX27" s="254"/>
      <c r="FY27" s="254"/>
      <c r="FZ27" s="254"/>
      <c r="GA27" s="254"/>
      <c r="GB27" s="254"/>
      <c r="GC27" s="254"/>
      <c r="GD27" s="254"/>
      <c r="GE27" s="254"/>
      <c r="GF27" s="254"/>
      <c r="GG27" s="254"/>
      <c r="GH27" s="254"/>
      <c r="GI27" s="254"/>
      <c r="GJ27" s="254"/>
      <c r="GK27" s="254"/>
      <c r="GL27" s="254"/>
      <c r="GM27" s="254"/>
      <c r="GN27" s="254"/>
      <c r="GO27" s="254"/>
      <c r="GP27" s="254"/>
      <c r="GQ27" s="254"/>
      <c r="GR27" s="254"/>
      <c r="GS27" s="254"/>
      <c r="GT27" s="254"/>
      <c r="GU27" s="254"/>
      <c r="GV27" s="254"/>
      <c r="GW27" s="254"/>
      <c r="GX27" s="254"/>
      <c r="GY27" s="254"/>
      <c r="GZ27" s="254"/>
      <c r="HA27" s="254"/>
      <c r="HB27" s="254"/>
      <c r="HC27" s="254"/>
      <c r="HD27" s="254"/>
      <c r="HE27" s="254"/>
      <c r="HF27" s="254"/>
      <c r="HG27" s="254"/>
      <c r="HH27" s="254"/>
      <c r="HI27" s="254"/>
      <c r="HJ27" s="254"/>
      <c r="HK27" s="254"/>
      <c r="HL27" s="254"/>
      <c r="HM27" s="254"/>
      <c r="HN27" s="254"/>
      <c r="HO27" s="254"/>
      <c r="HP27" s="254"/>
      <c r="HQ27" s="254"/>
      <c r="HR27" s="254"/>
      <c r="HS27" s="254"/>
      <c r="HT27" s="254"/>
      <c r="HU27" s="254"/>
      <c r="HV27" s="254"/>
      <c r="HW27" s="254"/>
      <c r="HX27" s="254"/>
      <c r="HY27" s="254"/>
      <c r="HZ27" s="254"/>
      <c r="IA27" s="254"/>
    </row>
  </sheetData>
  <mergeCells count="15">
    <mergeCell ref="A12:A15"/>
    <mergeCell ref="A24:A27"/>
    <mergeCell ref="A20:A23"/>
    <mergeCell ref="A8:A11"/>
    <mergeCell ref="A16:A19"/>
    <mergeCell ref="J24:J27"/>
    <mergeCell ref="J20:J23"/>
    <mergeCell ref="G8:G11"/>
    <mergeCell ref="J8:J11"/>
    <mergeCell ref="G16:G19"/>
    <mergeCell ref="J16:J19"/>
    <mergeCell ref="G12:G15"/>
    <mergeCell ref="J12:J15"/>
    <mergeCell ref="G20:G23"/>
    <mergeCell ref="G24:G27"/>
  </mergeCells>
  <pageMargins left="0.39370078740157483" right="0.39370078740157483" top="0.43307086614173229" bottom="0.74803149606299213" header="0.31496062992125984" footer="0.31496062992125984"/>
  <pageSetup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9"/>
  <sheetViews>
    <sheetView workbookViewId="0">
      <selection activeCell="A3" sqref="A3"/>
    </sheetView>
  </sheetViews>
  <sheetFormatPr defaultColWidth="9.109375" defaultRowHeight="13.2" x14ac:dyDescent="0.25"/>
  <cols>
    <col min="1" max="1" width="5.33203125" style="40" customWidth="1"/>
    <col min="2" max="2" width="4.88671875" style="40" customWidth="1"/>
    <col min="3" max="3" width="11.88671875" style="40" customWidth="1"/>
    <col min="4" max="4" width="13.88671875" style="40" customWidth="1"/>
    <col min="5" max="5" width="7" style="40" bestFit="1" customWidth="1"/>
    <col min="6" max="6" width="12.33203125" style="151" customWidth="1"/>
    <col min="7" max="7" width="9.33203125" style="151" customWidth="1"/>
    <col min="8" max="8" width="7" style="151" customWidth="1"/>
    <col min="9" max="16" width="4.5546875" style="3" customWidth="1"/>
    <col min="17" max="17" width="8.109375" style="150" customWidth="1"/>
    <col min="18" max="18" width="5.5546875" style="152" customWidth="1"/>
    <col min="19" max="19" width="18.88671875" style="40" customWidth="1"/>
    <col min="20" max="16384" width="9.109375" style="40"/>
  </cols>
  <sheetData>
    <row r="1" spans="1:19" s="23" customFormat="1" ht="13.8" x14ac:dyDescent="0.25">
      <c r="A1" s="27" t="s">
        <v>12</v>
      </c>
      <c r="B1" s="27"/>
      <c r="C1" s="33"/>
      <c r="D1" s="33"/>
      <c r="E1" s="32"/>
      <c r="F1" s="32"/>
      <c r="G1" s="32"/>
      <c r="H1" s="32"/>
      <c r="I1" s="34"/>
      <c r="J1" s="30"/>
      <c r="S1" s="35" t="s">
        <v>13</v>
      </c>
    </row>
    <row r="2" spans="1:19" s="14" customFormat="1" ht="15.75" customHeight="1" x14ac:dyDescent="0.25">
      <c r="A2" s="27" t="s">
        <v>11</v>
      </c>
      <c r="B2" s="27"/>
      <c r="C2" s="28"/>
      <c r="D2" s="33"/>
      <c r="E2" s="32"/>
      <c r="F2" s="32"/>
      <c r="G2" s="32"/>
      <c r="H2" s="32"/>
      <c r="I2" s="31"/>
      <c r="J2" s="30"/>
      <c r="S2" s="29" t="s">
        <v>0</v>
      </c>
    </row>
    <row r="3" spans="1:19" x14ac:dyDescent="0.25">
      <c r="A3" s="150"/>
      <c r="B3" s="150"/>
      <c r="S3" s="153"/>
    </row>
    <row r="4" spans="1:19" ht="15.6" x14ac:dyDescent="0.3">
      <c r="C4" s="154" t="s">
        <v>419</v>
      </c>
      <c r="E4" s="150"/>
      <c r="F4" s="155"/>
      <c r="G4" s="155"/>
      <c r="H4" s="155"/>
    </row>
    <row r="5" spans="1:19" ht="13.8" thickBot="1" x14ac:dyDescent="0.3">
      <c r="F5" s="156"/>
      <c r="G5" s="156"/>
      <c r="H5" s="156"/>
      <c r="I5" s="157"/>
      <c r="J5" s="157"/>
      <c r="K5" s="157"/>
      <c r="L5" s="157"/>
      <c r="M5" s="157"/>
      <c r="N5" s="157"/>
      <c r="O5" s="157"/>
      <c r="P5" s="157"/>
      <c r="Q5" s="158"/>
      <c r="R5" s="159"/>
    </row>
    <row r="6" spans="1:19" s="166" customFormat="1" ht="20.100000000000001" customHeight="1" thickBot="1" x14ac:dyDescent="0.25">
      <c r="A6" s="160" t="s">
        <v>42</v>
      </c>
      <c r="B6" s="17" t="s">
        <v>151</v>
      </c>
      <c r="C6" s="37" t="s">
        <v>8</v>
      </c>
      <c r="D6" s="161" t="s">
        <v>7</v>
      </c>
      <c r="E6" s="17" t="s">
        <v>6</v>
      </c>
      <c r="F6" s="162" t="s">
        <v>5</v>
      </c>
      <c r="G6" s="163" t="s">
        <v>14</v>
      </c>
      <c r="H6" s="163" t="s">
        <v>15</v>
      </c>
      <c r="I6" s="164" t="s">
        <v>420</v>
      </c>
      <c r="J6" s="164" t="s">
        <v>421</v>
      </c>
      <c r="K6" s="164" t="s">
        <v>422</v>
      </c>
      <c r="L6" s="164" t="s">
        <v>423</v>
      </c>
      <c r="M6" s="164" t="s">
        <v>424</v>
      </c>
      <c r="N6" s="164" t="s">
        <v>425</v>
      </c>
      <c r="O6" s="164" t="s">
        <v>426</v>
      </c>
      <c r="P6" s="164" t="s">
        <v>427</v>
      </c>
      <c r="Q6" s="161" t="s">
        <v>149</v>
      </c>
      <c r="R6" s="165" t="s">
        <v>2</v>
      </c>
      <c r="S6" s="162" t="s">
        <v>1</v>
      </c>
    </row>
    <row r="7" spans="1:19" s="177" customFormat="1" ht="24.9" customHeight="1" x14ac:dyDescent="0.25">
      <c r="A7" s="167">
        <v>1</v>
      </c>
      <c r="B7" s="167">
        <v>4</v>
      </c>
      <c r="C7" s="168" t="s">
        <v>428</v>
      </c>
      <c r="D7" s="169" t="s">
        <v>429</v>
      </c>
      <c r="E7" s="170" t="s">
        <v>430</v>
      </c>
      <c r="F7" s="171" t="s">
        <v>0</v>
      </c>
      <c r="G7" s="172"/>
      <c r="H7" s="172"/>
      <c r="I7" s="173"/>
      <c r="J7" s="173"/>
      <c r="K7" s="173" t="s">
        <v>431</v>
      </c>
      <c r="L7" s="173" t="s">
        <v>431</v>
      </c>
      <c r="M7" s="173" t="s">
        <v>431</v>
      </c>
      <c r="N7" s="173" t="s">
        <v>431</v>
      </c>
      <c r="O7" s="173" t="s">
        <v>432</v>
      </c>
      <c r="P7" s="173" t="s">
        <v>431</v>
      </c>
      <c r="Q7" s="174">
        <v>1.68</v>
      </c>
      <c r="R7" s="175" t="str">
        <f t="shared" ref="R7" si="0">IF(ISBLANK(Q7),"",IF(Q7&lt;1.39,"",IF(Q7&gt;=1.91,"TSM",IF(Q7&gt;=1.83,"SM",IF(Q7&gt;=1.75,"KSM",IF(Q7&gt;=1.65,"I A",IF(Q7&gt;=1.5,"II A",IF(Q7&gt;=1.39,"III A"))))))))</f>
        <v>I A</v>
      </c>
      <c r="S7" s="176" t="s">
        <v>433</v>
      </c>
    </row>
    <row r="8" spans="1:19" s="177" customFormat="1" ht="24.9" customHeight="1" x14ac:dyDescent="0.25">
      <c r="A8" s="167">
        <v>2</v>
      </c>
      <c r="B8" s="167">
        <v>49</v>
      </c>
      <c r="C8" s="168" t="s">
        <v>169</v>
      </c>
      <c r="D8" s="169" t="s">
        <v>168</v>
      </c>
      <c r="E8" s="170" t="s">
        <v>434</v>
      </c>
      <c r="F8" s="171" t="s">
        <v>166</v>
      </c>
      <c r="G8" s="172" t="s">
        <v>156</v>
      </c>
      <c r="H8" s="172"/>
      <c r="I8" s="173"/>
      <c r="J8" s="173" t="s">
        <v>431</v>
      </c>
      <c r="K8" s="173" t="s">
        <v>431</v>
      </c>
      <c r="L8" s="173" t="s">
        <v>431</v>
      </c>
      <c r="M8" s="173" t="s">
        <v>431</v>
      </c>
      <c r="N8" s="173" t="s">
        <v>431</v>
      </c>
      <c r="O8" s="173" t="s">
        <v>435</v>
      </c>
      <c r="P8" s="173" t="s">
        <v>436</v>
      </c>
      <c r="Q8" s="174">
        <v>1.65</v>
      </c>
      <c r="R8" s="175" t="str">
        <f>IF(ISBLANK(Q8),"",IF(Q8&lt;1.39,"",IF(Q8&gt;=1.91,"TSM",IF(Q8&gt;=1.83,"SM",IF(Q8&gt;=1.75,"KSM",IF(Q8&gt;=1.65,"I A",IF(Q8&gt;=1.5,"II A",IF(Q8&gt;=1.39,"III A"))))))))</f>
        <v>I A</v>
      </c>
      <c r="S8" s="176" t="s">
        <v>165</v>
      </c>
    </row>
    <row r="9" spans="1:19" s="177" customFormat="1" ht="24.9" customHeight="1" x14ac:dyDescent="0.25">
      <c r="A9" s="167">
        <v>3</v>
      </c>
      <c r="B9" s="167">
        <v>3</v>
      </c>
      <c r="C9" s="168" t="s">
        <v>437</v>
      </c>
      <c r="D9" s="169" t="s">
        <v>438</v>
      </c>
      <c r="E9" s="170" t="s">
        <v>439</v>
      </c>
      <c r="F9" s="171" t="s">
        <v>0</v>
      </c>
      <c r="G9" s="172" t="s">
        <v>351</v>
      </c>
      <c r="H9" s="172"/>
      <c r="I9" s="173" t="s">
        <v>431</v>
      </c>
      <c r="J9" s="173" t="s">
        <v>431</v>
      </c>
      <c r="K9" s="173" t="s">
        <v>436</v>
      </c>
      <c r="L9" s="173"/>
      <c r="M9" s="173"/>
      <c r="N9" s="173"/>
      <c r="O9" s="173"/>
      <c r="P9" s="173"/>
      <c r="Q9" s="174">
        <v>1.4</v>
      </c>
      <c r="R9" s="175" t="str">
        <f>IF(ISBLANK(Q9),"",IF(Q9&lt;1.39,"",IF(Q9&gt;=1.91,"TSM",IF(Q9&gt;=1.83,"SM",IF(Q9&gt;=1.75,"KSM",IF(Q9&gt;=1.65,"I A",IF(Q9&gt;=1.5,"II A",IF(Q9&gt;=1.39,"III A"))))))))</f>
        <v>III A</v>
      </c>
      <c r="S9" s="176" t="s">
        <v>352</v>
      </c>
    </row>
  </sheetData>
  <printOptions horizontalCentered="1"/>
  <pageMargins left="0.39370078740157483" right="0.39370078740157483" top="0.86614173228346458" bottom="0.39370078740157483" header="0.86614173228346458" footer="0.39370078740157483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11"/>
  <sheetViews>
    <sheetView tabSelected="1" workbookViewId="0">
      <selection activeCell="U15" sqref="U15"/>
    </sheetView>
  </sheetViews>
  <sheetFormatPr defaultColWidth="9.109375" defaultRowHeight="13.2" x14ac:dyDescent="0.25"/>
  <cols>
    <col min="1" max="1" width="5.33203125" style="245" customWidth="1"/>
    <col min="2" max="2" width="5.33203125" style="40" customWidth="1"/>
    <col min="3" max="3" width="11.88671875" style="40" customWidth="1"/>
    <col min="4" max="4" width="12.109375" style="40" customWidth="1"/>
    <col min="5" max="5" width="7" style="40" bestFit="1" customWidth="1"/>
    <col min="6" max="6" width="7.44140625" style="151" customWidth="1"/>
    <col min="7" max="7" width="7" style="151" customWidth="1"/>
    <col min="8" max="8" width="8.33203125" style="151" customWidth="1"/>
    <col min="9" max="19" width="4" style="3" customWidth="1"/>
    <col min="20" max="20" width="9.21875" style="150" customWidth="1"/>
    <col min="21" max="21" width="6.5546875" style="152" customWidth="1"/>
    <col min="22" max="22" width="18.109375" style="40" customWidth="1"/>
    <col min="23" max="16384" width="9.109375" style="40"/>
  </cols>
  <sheetData>
    <row r="1" spans="1:22" s="23" customFormat="1" ht="13.8" x14ac:dyDescent="0.25">
      <c r="A1" s="27" t="s">
        <v>12</v>
      </c>
      <c r="B1" s="27"/>
      <c r="C1" s="33"/>
      <c r="D1" s="33"/>
      <c r="E1" s="32"/>
      <c r="F1" s="32"/>
      <c r="G1" s="32"/>
      <c r="H1" s="32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27"/>
      <c r="V1" s="35" t="s">
        <v>13</v>
      </c>
    </row>
    <row r="2" spans="1:22" s="14" customFormat="1" ht="15.75" customHeight="1" x14ac:dyDescent="0.25">
      <c r="A2" s="27" t="s">
        <v>11</v>
      </c>
      <c r="B2" s="27"/>
      <c r="C2" s="28"/>
      <c r="D2" s="33"/>
      <c r="E2" s="32"/>
      <c r="F2" s="32"/>
      <c r="G2" s="32"/>
      <c r="H2" s="32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7"/>
      <c r="V2" s="29" t="s">
        <v>0</v>
      </c>
    </row>
    <row r="3" spans="1:22" x14ac:dyDescent="0.25">
      <c r="A3" s="244"/>
      <c r="B3" s="150"/>
      <c r="V3" s="153"/>
    </row>
    <row r="4" spans="1:22" ht="15.6" x14ac:dyDescent="0.3">
      <c r="C4" s="154" t="s">
        <v>899</v>
      </c>
      <c r="E4" s="150"/>
      <c r="F4" s="155"/>
      <c r="G4" s="155"/>
      <c r="H4" s="155"/>
    </row>
    <row r="5" spans="1:22" ht="13.8" thickBot="1" x14ac:dyDescent="0.3">
      <c r="F5" s="156"/>
      <c r="G5" s="156"/>
      <c r="H5" s="156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8"/>
      <c r="U5" s="159"/>
    </row>
    <row r="6" spans="1:22" s="166" customFormat="1" ht="20.100000000000001" customHeight="1" thickBot="1" x14ac:dyDescent="0.25">
      <c r="A6" s="246" t="s">
        <v>42</v>
      </c>
      <c r="B6" s="17" t="s">
        <v>151</v>
      </c>
      <c r="C6" s="37" t="s">
        <v>8</v>
      </c>
      <c r="D6" s="161" t="s">
        <v>7</v>
      </c>
      <c r="E6" s="17" t="s">
        <v>6</v>
      </c>
      <c r="F6" s="162" t="s">
        <v>5</v>
      </c>
      <c r="G6" s="163" t="s">
        <v>14</v>
      </c>
      <c r="H6" s="163" t="s">
        <v>15</v>
      </c>
      <c r="I6" s="164" t="s">
        <v>424</v>
      </c>
      <c r="J6" s="164" t="s">
        <v>425</v>
      </c>
      <c r="K6" s="164" t="s">
        <v>426</v>
      </c>
      <c r="L6" s="164" t="s">
        <v>900</v>
      </c>
      <c r="M6" s="164" t="s">
        <v>901</v>
      </c>
      <c r="N6" s="164" t="s">
        <v>902</v>
      </c>
      <c r="O6" s="164" t="s">
        <v>903</v>
      </c>
      <c r="P6" s="164" t="s">
        <v>904</v>
      </c>
      <c r="Q6" s="164" t="s">
        <v>905</v>
      </c>
      <c r="R6" s="164" t="s">
        <v>906</v>
      </c>
      <c r="S6" s="164" t="s">
        <v>907</v>
      </c>
      <c r="T6" s="161" t="s">
        <v>149</v>
      </c>
      <c r="U6" s="165" t="s">
        <v>2</v>
      </c>
      <c r="V6" s="162" t="s">
        <v>1</v>
      </c>
    </row>
    <row r="7" spans="1:22" s="177" customFormat="1" ht="24.9" customHeight="1" x14ac:dyDescent="0.25">
      <c r="A7" s="247">
        <v>1</v>
      </c>
      <c r="B7" s="167">
        <v>198</v>
      </c>
      <c r="C7" s="168" t="s">
        <v>908</v>
      </c>
      <c r="D7" s="169" t="s">
        <v>909</v>
      </c>
      <c r="E7" s="170" t="s">
        <v>910</v>
      </c>
      <c r="F7" s="171" t="s">
        <v>0</v>
      </c>
      <c r="G7" s="172"/>
      <c r="H7" s="172"/>
      <c r="I7" s="173"/>
      <c r="J7" s="173"/>
      <c r="K7" s="173"/>
      <c r="L7" s="173"/>
      <c r="M7" s="173"/>
      <c r="N7" s="173"/>
      <c r="O7" s="173"/>
      <c r="P7" s="173" t="s">
        <v>431</v>
      </c>
      <c r="Q7" s="173" t="s">
        <v>431</v>
      </c>
      <c r="R7" s="173" t="s">
        <v>431</v>
      </c>
      <c r="S7" s="173" t="s">
        <v>436</v>
      </c>
      <c r="T7" s="174">
        <v>2</v>
      </c>
      <c r="U7" s="248" t="str">
        <f>IF(ISBLANK(T7),"",IF(T7&lt;1.6,"",IF(T7&gt;=2.28,"TSM",IF(T7&gt;=2.15,"SM",IF(T7&gt;=2.03,"KSM",IF(T7&gt;=1.9,"I A",IF(T7&gt;=1.75,"II A",IF(T7&gt;=1.6,"III A"))))))))</f>
        <v>I A</v>
      </c>
      <c r="V7" s="176" t="s">
        <v>911</v>
      </c>
    </row>
    <row r="8" spans="1:22" s="177" customFormat="1" ht="24.9" customHeight="1" x14ac:dyDescent="0.25">
      <c r="A8" s="247">
        <v>2</v>
      </c>
      <c r="B8" s="167">
        <v>196</v>
      </c>
      <c r="C8" s="168" t="s">
        <v>147</v>
      </c>
      <c r="D8" s="169" t="s">
        <v>751</v>
      </c>
      <c r="E8" s="170" t="s">
        <v>752</v>
      </c>
      <c r="F8" s="171" t="s">
        <v>0</v>
      </c>
      <c r="G8" s="172" t="s">
        <v>409</v>
      </c>
      <c r="H8" s="172"/>
      <c r="I8" s="173"/>
      <c r="J8" s="173"/>
      <c r="K8" s="173"/>
      <c r="L8" s="173"/>
      <c r="M8" s="173"/>
      <c r="N8" s="173" t="s">
        <v>431</v>
      </c>
      <c r="O8" s="173" t="s">
        <v>431</v>
      </c>
      <c r="P8" s="173" t="s">
        <v>431</v>
      </c>
      <c r="Q8" s="173" t="s">
        <v>436</v>
      </c>
      <c r="R8" s="173"/>
      <c r="S8" s="173"/>
      <c r="T8" s="174">
        <v>1.9</v>
      </c>
      <c r="U8" s="248" t="str">
        <f>IF(ISBLANK(T8),"",IF(T8&lt;1.6,"",IF(T8&gt;=2.28,"TSM",IF(T8&gt;=2.15,"SM",IF(T8&gt;=2.03,"KSM",IF(T8&gt;=1.9,"I A",IF(T8&gt;=1.75,"II A",IF(T8&gt;=1.6,"III A"))))))))</f>
        <v>I A</v>
      </c>
      <c r="V8" s="176" t="s">
        <v>119</v>
      </c>
    </row>
    <row r="9" spans="1:22" s="177" customFormat="1" ht="24.9" customHeight="1" x14ac:dyDescent="0.25">
      <c r="A9" s="247">
        <v>3</v>
      </c>
      <c r="B9" s="167">
        <v>199</v>
      </c>
      <c r="C9" s="168" t="s">
        <v>88</v>
      </c>
      <c r="D9" s="169" t="s">
        <v>912</v>
      </c>
      <c r="E9" s="170" t="s">
        <v>913</v>
      </c>
      <c r="F9" s="171" t="s">
        <v>0</v>
      </c>
      <c r="G9" s="172"/>
      <c r="H9" s="172"/>
      <c r="I9" s="173"/>
      <c r="J9" s="173"/>
      <c r="K9" s="173"/>
      <c r="L9" s="173"/>
      <c r="M9" s="173"/>
      <c r="N9" s="173" t="s">
        <v>431</v>
      </c>
      <c r="O9" s="173" t="s">
        <v>431</v>
      </c>
      <c r="P9" s="173" t="s">
        <v>435</v>
      </c>
      <c r="Q9" s="173" t="s">
        <v>436</v>
      </c>
      <c r="R9" s="173"/>
      <c r="S9" s="173"/>
      <c r="T9" s="174">
        <v>1.9</v>
      </c>
      <c r="U9" s="248" t="str">
        <f>IF(ISBLANK(T9),"",IF(T9&lt;1.6,"",IF(T9&gt;=2.28,"TSM",IF(T9&gt;=2.15,"SM",IF(T9&gt;=2.03,"KSM",IF(T9&gt;=1.9,"I A",IF(T9&gt;=1.75,"II A",IF(T9&gt;=1.6,"III A"))))))))</f>
        <v>I A</v>
      </c>
      <c r="V9" s="176" t="s">
        <v>595</v>
      </c>
    </row>
    <row r="10" spans="1:22" s="177" customFormat="1" ht="24.9" customHeight="1" x14ac:dyDescent="0.25">
      <c r="A10" s="247">
        <v>4</v>
      </c>
      <c r="B10" s="167">
        <v>110</v>
      </c>
      <c r="C10" s="168" t="s">
        <v>799</v>
      </c>
      <c r="D10" s="169" t="s">
        <v>912</v>
      </c>
      <c r="E10" s="170" t="s">
        <v>914</v>
      </c>
      <c r="F10" s="171" t="s">
        <v>0</v>
      </c>
      <c r="G10" s="172" t="s">
        <v>103</v>
      </c>
      <c r="H10" s="172"/>
      <c r="I10" s="173" t="s">
        <v>431</v>
      </c>
      <c r="J10" s="173" t="s">
        <v>431</v>
      </c>
      <c r="K10" s="173" t="s">
        <v>431</v>
      </c>
      <c r="L10" s="173" t="s">
        <v>432</v>
      </c>
      <c r="M10" s="173" t="s">
        <v>431</v>
      </c>
      <c r="N10" s="173" t="s">
        <v>436</v>
      </c>
      <c r="O10" s="173"/>
      <c r="P10" s="173"/>
      <c r="Q10" s="173"/>
      <c r="R10" s="173"/>
      <c r="S10" s="173"/>
      <c r="T10" s="174">
        <v>1.75</v>
      </c>
      <c r="U10" s="248" t="str">
        <f>IF(ISBLANK(T10),"",IF(T10&lt;1.6,"",IF(T10&gt;=2.28,"TSM",IF(T10&gt;=2.15,"SM",IF(T10&gt;=2.03,"KSM",IF(T10&gt;=1.9,"I A",IF(T10&gt;=1.75,"II A",IF(T10&gt;=1.6,"III A"))))))))</f>
        <v>II A</v>
      </c>
      <c r="V10" s="176" t="s">
        <v>915</v>
      </c>
    </row>
    <row r="11" spans="1:22" s="177" customFormat="1" ht="24.9" customHeight="1" x14ac:dyDescent="0.25">
      <c r="A11" s="247"/>
      <c r="B11" s="167">
        <v>195</v>
      </c>
      <c r="C11" s="168" t="s">
        <v>56</v>
      </c>
      <c r="D11" s="169" t="s">
        <v>916</v>
      </c>
      <c r="E11" s="170" t="s">
        <v>917</v>
      </c>
      <c r="F11" s="171" t="s">
        <v>141</v>
      </c>
      <c r="G11" s="172" t="s">
        <v>140</v>
      </c>
      <c r="H11" s="172" t="s">
        <v>139</v>
      </c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4" t="s">
        <v>43</v>
      </c>
      <c r="U11" s="248"/>
      <c r="V11" s="176" t="s">
        <v>138</v>
      </c>
    </row>
  </sheetData>
  <printOptions horizontalCentered="1"/>
  <pageMargins left="0.39370078740157483" right="0.39370078740157483" top="0.86614173228346458" bottom="0.39370078740157483" header="0.86614173228346458" footer="0.39370078740157483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1"/>
  <sheetViews>
    <sheetView showZeros="0" zoomScaleNormal="100" workbookViewId="0">
      <selection activeCell="A3" sqref="A3"/>
    </sheetView>
  </sheetViews>
  <sheetFormatPr defaultColWidth="9.109375" defaultRowHeight="13.2" x14ac:dyDescent="0.25"/>
  <cols>
    <col min="1" max="1" width="4.6640625" style="51" customWidth="1"/>
    <col min="2" max="2" width="5" style="51" customWidth="1"/>
    <col min="3" max="3" width="10" style="51" customWidth="1"/>
    <col min="4" max="4" width="15.33203125" style="51" bestFit="1" customWidth="1"/>
    <col min="5" max="5" width="8.6640625" style="55" bestFit="1" customWidth="1"/>
    <col min="6" max="6" width="9.88671875" style="51" bestFit="1" customWidth="1"/>
    <col min="7" max="8" width="10.33203125" style="51" customWidth="1"/>
    <col min="9" max="15" width="5.44140625" style="54" customWidth="1"/>
    <col min="16" max="16" width="8.88671875" style="53" customWidth="1"/>
    <col min="17" max="17" width="6.33203125" style="53" customWidth="1"/>
    <col min="18" max="18" width="13.44140625" style="51" customWidth="1"/>
    <col min="19" max="16384" width="9.109375" style="51"/>
  </cols>
  <sheetData>
    <row r="1" spans="1:20" s="23" customFormat="1" ht="13.8" x14ac:dyDescent="0.25">
      <c r="A1" s="27" t="s">
        <v>12</v>
      </c>
      <c r="B1" s="27"/>
      <c r="C1" s="33"/>
      <c r="D1" s="33"/>
      <c r="E1" s="32"/>
      <c r="F1" s="32"/>
      <c r="G1" s="32"/>
      <c r="H1" s="32"/>
      <c r="I1" s="34"/>
      <c r="J1" s="30"/>
      <c r="M1" s="33"/>
      <c r="N1" s="33"/>
      <c r="O1" s="33"/>
      <c r="P1" s="33"/>
      <c r="Q1" s="33"/>
      <c r="R1" s="35" t="s">
        <v>13</v>
      </c>
      <c r="S1" s="33"/>
      <c r="T1" s="27"/>
    </row>
    <row r="2" spans="1:20" s="14" customFormat="1" ht="15.75" customHeight="1" x14ac:dyDescent="0.25">
      <c r="A2" s="27" t="s">
        <v>11</v>
      </c>
      <c r="B2" s="27"/>
      <c r="C2" s="28"/>
      <c r="D2" s="33"/>
      <c r="E2" s="32"/>
      <c r="F2" s="32"/>
      <c r="G2" s="32"/>
      <c r="H2" s="32"/>
      <c r="I2" s="31"/>
      <c r="J2" s="30"/>
      <c r="M2" s="28"/>
      <c r="N2" s="28"/>
      <c r="O2" s="28"/>
      <c r="P2" s="28"/>
      <c r="Q2" s="28"/>
      <c r="R2" s="29" t="s">
        <v>0</v>
      </c>
      <c r="S2" s="28"/>
      <c r="T2" s="27"/>
    </row>
    <row r="3" spans="1:20" s="1" customFormat="1" ht="10.5" customHeight="1" x14ac:dyDescent="0.3">
      <c r="D3" s="26"/>
      <c r="F3" s="5"/>
      <c r="G3" s="5"/>
      <c r="H3" s="5"/>
      <c r="I3" s="5"/>
      <c r="J3" s="79"/>
      <c r="K3" s="79"/>
      <c r="L3" s="79"/>
      <c r="P3" s="78"/>
      <c r="Q3" s="78"/>
    </row>
    <row r="4" spans="1:20" s="1" customFormat="1" ht="15.6" x14ac:dyDescent="0.3">
      <c r="C4" s="25" t="s">
        <v>348</v>
      </c>
      <c r="D4" s="25"/>
      <c r="E4" s="23"/>
      <c r="F4" s="5"/>
      <c r="G4" s="5"/>
      <c r="H4" s="5"/>
      <c r="I4" s="24"/>
      <c r="J4" s="79"/>
      <c r="K4" s="79"/>
      <c r="L4" s="79"/>
      <c r="P4" s="78"/>
      <c r="Q4" s="78"/>
    </row>
    <row r="5" spans="1:20" s="1" customFormat="1" ht="9" customHeight="1" thickBot="1" x14ac:dyDescent="0.3">
      <c r="E5" s="23"/>
      <c r="F5" s="5"/>
      <c r="G5" s="5"/>
      <c r="H5" s="5"/>
      <c r="I5" s="5"/>
      <c r="J5" s="79"/>
      <c r="K5" s="79"/>
      <c r="L5" s="79"/>
      <c r="P5" s="78"/>
      <c r="Q5" s="78"/>
    </row>
    <row r="6" spans="1:20" s="74" customFormat="1" ht="13.5" customHeight="1" thickBot="1" x14ac:dyDescent="0.25">
      <c r="E6" s="77"/>
      <c r="I6" s="322" t="s">
        <v>152</v>
      </c>
      <c r="J6" s="323"/>
      <c r="K6" s="323"/>
      <c r="L6" s="323"/>
      <c r="M6" s="323"/>
      <c r="N6" s="323"/>
      <c r="O6" s="324"/>
      <c r="P6" s="76"/>
      <c r="Q6" s="76"/>
    </row>
    <row r="7" spans="1:20" s="66" customFormat="1" ht="14.25" customHeight="1" thickBot="1" x14ac:dyDescent="0.25">
      <c r="A7" s="22" t="s">
        <v>42</v>
      </c>
      <c r="B7" s="21" t="s">
        <v>151</v>
      </c>
      <c r="C7" s="20" t="s">
        <v>8</v>
      </c>
      <c r="D7" s="19" t="s">
        <v>7</v>
      </c>
      <c r="E7" s="18" t="s">
        <v>6</v>
      </c>
      <c r="F7" s="18" t="s">
        <v>5</v>
      </c>
      <c r="G7" s="18"/>
      <c r="H7" s="18"/>
      <c r="I7" s="73">
        <v>1</v>
      </c>
      <c r="J7" s="71">
        <v>2</v>
      </c>
      <c r="K7" s="72">
        <v>3</v>
      </c>
      <c r="L7" s="72" t="s">
        <v>150</v>
      </c>
      <c r="M7" s="71">
        <v>4</v>
      </c>
      <c r="N7" s="71">
        <v>5</v>
      </c>
      <c r="O7" s="70">
        <v>6</v>
      </c>
      <c r="P7" s="69" t="s">
        <v>149</v>
      </c>
      <c r="Q7" s="68" t="s">
        <v>148</v>
      </c>
      <c r="R7" s="15" t="s">
        <v>1</v>
      </c>
    </row>
    <row r="8" spans="1:20" s="56" customFormat="1" ht="19.95" customHeight="1" x14ac:dyDescent="0.25">
      <c r="A8" s="65">
        <v>1</v>
      </c>
      <c r="B8" s="64">
        <v>11</v>
      </c>
      <c r="C8" s="11" t="s">
        <v>313</v>
      </c>
      <c r="D8" s="63" t="s">
        <v>349</v>
      </c>
      <c r="E8" s="36" t="s">
        <v>350</v>
      </c>
      <c r="F8" s="62" t="s">
        <v>0</v>
      </c>
      <c r="G8" s="62" t="s">
        <v>351</v>
      </c>
      <c r="H8" s="62"/>
      <c r="I8" s="60">
        <v>5.54</v>
      </c>
      <c r="J8" s="60" t="s">
        <v>108</v>
      </c>
      <c r="K8" s="60">
        <v>5.31</v>
      </c>
      <c r="L8" s="61">
        <v>3</v>
      </c>
      <c r="M8" s="60" t="s">
        <v>108</v>
      </c>
      <c r="N8" s="60" t="s">
        <v>108</v>
      </c>
      <c r="O8" s="60">
        <v>4.6100000000000003</v>
      </c>
      <c r="P8" s="59">
        <f>MAX(I8:K8,M8:O8)</f>
        <v>5.54</v>
      </c>
      <c r="Q8" s="58" t="str">
        <f>IF(ISBLANK(P8),"",IF(P8&lt;4.6,"",IF(P8&gt;=6.62,"TSM",IF(P8&gt;=6.3,"SM",IF(P8&gt;=6,"KSM",IF(P8&gt;=5.6,"I A",IF(P8&gt;=5.15,"II A",IF(P8&gt;=4.6,"III A"))))))))</f>
        <v>II A</v>
      </c>
      <c r="R8" s="144" t="s">
        <v>352</v>
      </c>
    </row>
    <row r="9" spans="1:20" s="56" customFormat="1" ht="19.95" customHeight="1" x14ac:dyDescent="0.25">
      <c r="A9" s="65">
        <v>2</v>
      </c>
      <c r="B9" s="64">
        <v>12</v>
      </c>
      <c r="C9" s="11" t="s">
        <v>23</v>
      </c>
      <c r="D9" s="63" t="s">
        <v>353</v>
      </c>
      <c r="E9" s="36" t="s">
        <v>354</v>
      </c>
      <c r="F9" s="62" t="s">
        <v>355</v>
      </c>
      <c r="G9" s="62"/>
      <c r="H9" s="62" t="s">
        <v>139</v>
      </c>
      <c r="I9" s="60" t="s">
        <v>108</v>
      </c>
      <c r="J9" s="60">
        <v>5.4</v>
      </c>
      <c r="K9" s="60">
        <v>5.1100000000000003</v>
      </c>
      <c r="L9" s="61">
        <v>2</v>
      </c>
      <c r="M9" s="60">
        <v>5.36</v>
      </c>
      <c r="N9" s="60" t="s">
        <v>108</v>
      </c>
      <c r="O9" s="60">
        <v>4.8499999999999996</v>
      </c>
      <c r="P9" s="59">
        <f>MAX(I9:K9,M9:O9)</f>
        <v>5.4</v>
      </c>
      <c r="Q9" s="58" t="str">
        <f>IF(ISBLANK(P9),"",IF(P9&lt;4.6,"",IF(P9&gt;=6.62,"TSM",IF(P9&gt;=6.3,"SM",IF(P9&gt;=6,"KSM",IF(P9&gt;=5.6,"I A",IF(P9&gt;=5.15,"II A",IF(P9&gt;=4.6,"III A"))))))))</f>
        <v>II A</v>
      </c>
      <c r="R9" s="144" t="s">
        <v>138</v>
      </c>
    </row>
    <row r="10" spans="1:20" s="56" customFormat="1" ht="19.95" customHeight="1" x14ac:dyDescent="0.25">
      <c r="A10" s="65">
        <v>3</v>
      </c>
      <c r="B10" s="64">
        <v>1</v>
      </c>
      <c r="C10" s="11" t="s">
        <v>356</v>
      </c>
      <c r="D10" s="63" t="s">
        <v>357</v>
      </c>
      <c r="E10" s="36" t="s">
        <v>358</v>
      </c>
      <c r="F10" s="62" t="s">
        <v>0</v>
      </c>
      <c r="G10" s="62" t="s">
        <v>103</v>
      </c>
      <c r="H10" s="62"/>
      <c r="I10" s="60" t="s">
        <v>108</v>
      </c>
      <c r="J10" s="60">
        <v>4.9400000000000004</v>
      </c>
      <c r="K10" s="60">
        <v>4.83</v>
      </c>
      <c r="L10" s="61">
        <v>1</v>
      </c>
      <c r="M10" s="60" t="s">
        <v>108</v>
      </c>
      <c r="N10" s="60">
        <v>4.76</v>
      </c>
      <c r="O10" s="60">
        <v>4.75</v>
      </c>
      <c r="P10" s="59">
        <f>MAX(I10:K10,M10:O10)</f>
        <v>4.9400000000000004</v>
      </c>
      <c r="Q10" s="58" t="str">
        <f>IF(ISBLANK(P10),"",IF(P10&lt;4.6,"",IF(P10&gt;=6.62,"TSM",IF(P10&gt;=6.3,"SM",IF(P10&gt;=6,"KSM",IF(P10&gt;=5.6,"I A",IF(P10&gt;=5.15,"II A",IF(P10&gt;=4.6,"III A"))))))))</f>
        <v>III A</v>
      </c>
      <c r="R10" s="144" t="s">
        <v>359</v>
      </c>
    </row>
    <row r="11" spans="1:20" s="56" customFormat="1" ht="19.95" customHeight="1" x14ac:dyDescent="0.25">
      <c r="A11" s="65"/>
      <c r="B11" s="64">
        <v>2</v>
      </c>
      <c r="C11" s="11" t="s">
        <v>360</v>
      </c>
      <c r="D11" s="63" t="s">
        <v>361</v>
      </c>
      <c r="E11" s="36" t="s">
        <v>362</v>
      </c>
      <c r="F11" s="62" t="s">
        <v>97</v>
      </c>
      <c r="G11" s="62" t="s">
        <v>96</v>
      </c>
      <c r="H11" s="62"/>
      <c r="I11" s="60"/>
      <c r="J11" s="60"/>
      <c r="K11" s="60"/>
      <c r="L11" s="61"/>
      <c r="M11" s="60"/>
      <c r="N11" s="60"/>
      <c r="O11" s="60"/>
      <c r="P11" s="59" t="s">
        <v>43</v>
      </c>
      <c r="Q11" s="58"/>
      <c r="R11" s="144" t="s">
        <v>95</v>
      </c>
    </row>
  </sheetData>
  <mergeCells count="1">
    <mergeCell ref="I6:O6"/>
  </mergeCells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19"/>
  <sheetViews>
    <sheetView showZeros="0" zoomScaleNormal="100" workbookViewId="0">
      <selection activeCell="A3" sqref="A3"/>
    </sheetView>
  </sheetViews>
  <sheetFormatPr defaultColWidth="9.109375" defaultRowHeight="13.2" x14ac:dyDescent="0.25"/>
  <cols>
    <col min="1" max="1" width="4.6640625" style="51" customWidth="1"/>
    <col min="2" max="2" width="5" style="51" customWidth="1"/>
    <col min="3" max="3" width="10" style="51" customWidth="1"/>
    <col min="4" max="4" width="13.88671875" style="51" customWidth="1"/>
    <col min="5" max="5" width="9" style="55" customWidth="1"/>
    <col min="6" max="6" width="8.109375" style="51" bestFit="1" customWidth="1"/>
    <col min="7" max="7" width="8.6640625" style="51" bestFit="1" customWidth="1"/>
    <col min="8" max="8" width="8.6640625" style="51" customWidth="1"/>
    <col min="9" max="15" width="5.44140625" style="54" customWidth="1"/>
    <col min="16" max="16" width="8.88671875" style="53" customWidth="1"/>
    <col min="17" max="17" width="6.33203125" style="53" customWidth="1"/>
    <col min="18" max="18" width="19.5546875" style="52" customWidth="1"/>
    <col min="19" max="19" width="9.109375" style="51" customWidth="1"/>
    <col min="20" max="16384" width="9.109375" style="51"/>
  </cols>
  <sheetData>
    <row r="1" spans="1:20" s="23" customFormat="1" ht="13.8" x14ac:dyDescent="0.25">
      <c r="A1" s="27" t="s">
        <v>12</v>
      </c>
      <c r="B1" s="27"/>
      <c r="C1" s="33"/>
      <c r="D1" s="33"/>
      <c r="E1" s="32"/>
      <c r="F1" s="32"/>
      <c r="G1" s="32"/>
      <c r="H1" s="32"/>
      <c r="I1" s="34"/>
      <c r="J1" s="30"/>
      <c r="M1" s="33"/>
      <c r="N1" s="33"/>
      <c r="O1" s="33"/>
      <c r="P1" s="33"/>
      <c r="Q1" s="33"/>
      <c r="R1" s="35" t="s">
        <v>13</v>
      </c>
      <c r="S1" s="33"/>
      <c r="T1" s="27"/>
    </row>
    <row r="2" spans="1:20" s="14" customFormat="1" ht="15.75" customHeight="1" x14ac:dyDescent="0.25">
      <c r="A2" s="27" t="s">
        <v>11</v>
      </c>
      <c r="B2" s="27"/>
      <c r="C2" s="28"/>
      <c r="D2" s="33"/>
      <c r="E2" s="32"/>
      <c r="F2" s="32"/>
      <c r="G2" s="32"/>
      <c r="H2" s="32"/>
      <c r="I2" s="31"/>
      <c r="J2" s="30"/>
      <c r="M2" s="28"/>
      <c r="N2" s="28"/>
      <c r="O2" s="28"/>
      <c r="P2" s="28"/>
      <c r="Q2" s="28"/>
      <c r="R2" s="29" t="s">
        <v>0</v>
      </c>
      <c r="S2" s="28"/>
      <c r="T2" s="27"/>
    </row>
    <row r="3" spans="1:20" s="1" customFormat="1" ht="10.5" customHeight="1" x14ac:dyDescent="0.3">
      <c r="D3" s="26"/>
      <c r="F3" s="5"/>
      <c r="G3" s="5"/>
      <c r="H3" s="5"/>
      <c r="I3" s="5"/>
      <c r="J3" s="79"/>
      <c r="K3" s="79"/>
      <c r="L3" s="79"/>
      <c r="P3" s="78"/>
      <c r="Q3" s="78"/>
      <c r="R3" s="78"/>
    </row>
    <row r="4" spans="1:20" s="1" customFormat="1" ht="15.6" x14ac:dyDescent="0.3">
      <c r="C4" s="80" t="s">
        <v>153</v>
      </c>
      <c r="D4" s="25"/>
      <c r="E4" s="23"/>
      <c r="F4" s="5"/>
      <c r="G4" s="5"/>
      <c r="H4" s="5"/>
      <c r="I4" s="24"/>
      <c r="J4" s="79"/>
      <c r="K4" s="79"/>
      <c r="L4" s="79"/>
      <c r="P4" s="78"/>
      <c r="Q4" s="78"/>
      <c r="R4" s="78"/>
    </row>
    <row r="5" spans="1:20" s="1" customFormat="1" ht="9" customHeight="1" thickBot="1" x14ac:dyDescent="0.3">
      <c r="E5" s="23"/>
      <c r="F5" s="5"/>
      <c r="G5" s="5"/>
      <c r="H5" s="5"/>
      <c r="I5" s="5"/>
      <c r="J5" s="79"/>
      <c r="K5" s="79"/>
      <c r="L5" s="79"/>
      <c r="P5" s="78"/>
      <c r="Q5" s="78"/>
      <c r="R5" s="78"/>
    </row>
    <row r="6" spans="1:20" s="74" customFormat="1" ht="13.5" customHeight="1" thickBot="1" x14ac:dyDescent="0.25">
      <c r="E6" s="77"/>
      <c r="I6" s="322" t="s">
        <v>152</v>
      </c>
      <c r="J6" s="323"/>
      <c r="K6" s="323"/>
      <c r="L6" s="323"/>
      <c r="M6" s="323"/>
      <c r="N6" s="323"/>
      <c r="O6" s="324"/>
      <c r="P6" s="76"/>
      <c r="Q6" s="76"/>
      <c r="R6" s="75"/>
    </row>
    <row r="7" spans="1:20" s="66" customFormat="1" ht="14.25" customHeight="1" thickBot="1" x14ac:dyDescent="0.25">
      <c r="A7" s="22" t="s">
        <v>42</v>
      </c>
      <c r="B7" s="21" t="s">
        <v>151</v>
      </c>
      <c r="C7" s="20" t="s">
        <v>8</v>
      </c>
      <c r="D7" s="19" t="s">
        <v>7</v>
      </c>
      <c r="E7" s="18" t="s">
        <v>6</v>
      </c>
      <c r="F7" s="18" t="s">
        <v>5</v>
      </c>
      <c r="G7" s="18" t="s">
        <v>14</v>
      </c>
      <c r="H7" s="18" t="s">
        <v>15</v>
      </c>
      <c r="I7" s="73">
        <v>1</v>
      </c>
      <c r="J7" s="71">
        <v>2</v>
      </c>
      <c r="K7" s="72">
        <v>3</v>
      </c>
      <c r="L7" s="72" t="s">
        <v>150</v>
      </c>
      <c r="M7" s="71">
        <v>4</v>
      </c>
      <c r="N7" s="71">
        <v>5</v>
      </c>
      <c r="O7" s="70">
        <v>6</v>
      </c>
      <c r="P7" s="69" t="s">
        <v>149</v>
      </c>
      <c r="Q7" s="68" t="s">
        <v>148</v>
      </c>
      <c r="R7" s="67" t="s">
        <v>1</v>
      </c>
    </row>
    <row r="8" spans="1:20" s="56" customFormat="1" ht="19.95" customHeight="1" x14ac:dyDescent="0.25">
      <c r="A8" s="65">
        <v>1</v>
      </c>
      <c r="B8" s="64">
        <v>10</v>
      </c>
      <c r="C8" s="11" t="s">
        <v>147</v>
      </c>
      <c r="D8" s="63" t="s">
        <v>146</v>
      </c>
      <c r="E8" s="36" t="s">
        <v>145</v>
      </c>
      <c r="F8" s="62" t="s">
        <v>134</v>
      </c>
      <c r="G8" s="62" t="s">
        <v>133</v>
      </c>
      <c r="H8" s="62" t="s">
        <v>132</v>
      </c>
      <c r="I8" s="60">
        <v>6.14</v>
      </c>
      <c r="J8" s="60">
        <v>7.03</v>
      </c>
      <c r="K8" s="60" t="s">
        <v>155</v>
      </c>
      <c r="L8" s="61">
        <v>8</v>
      </c>
      <c r="M8" s="60" t="s">
        <v>155</v>
      </c>
      <c r="N8" s="60">
        <v>6.91</v>
      </c>
      <c r="O8" s="60" t="s">
        <v>155</v>
      </c>
      <c r="P8" s="59">
        <f t="shared" ref="P8:P19" si="0">MAX(I8:K8,M8:O8)</f>
        <v>7.03</v>
      </c>
      <c r="Q8" s="58" t="str">
        <f t="shared" ref="Q8:Q19" si="1">IF(ISBLANK(P8),"",IF(P8&lt;5.6,"",IF(P8&gt;=8.05,"TSM",IF(P8&gt;=7.65,"SM",IF(P8&gt;=7.2,"KSM",IF(P8&gt;=6.7,"I A",IF(P8&gt;=6.2,"II A",IF(P8&gt;=5.6,"III A"))))))))</f>
        <v>I A</v>
      </c>
      <c r="R8" s="57" t="s">
        <v>131</v>
      </c>
    </row>
    <row r="9" spans="1:20" s="56" customFormat="1" ht="19.95" customHeight="1" x14ac:dyDescent="0.25">
      <c r="A9" s="65">
        <v>2</v>
      </c>
      <c r="B9" s="64">
        <v>8</v>
      </c>
      <c r="C9" s="11" t="s">
        <v>144</v>
      </c>
      <c r="D9" s="63" t="s">
        <v>143</v>
      </c>
      <c r="E9" s="36" t="s">
        <v>142</v>
      </c>
      <c r="F9" s="62" t="s">
        <v>141</v>
      </c>
      <c r="G9" s="62" t="s">
        <v>140</v>
      </c>
      <c r="H9" s="62" t="s">
        <v>139</v>
      </c>
      <c r="I9" s="60">
        <v>6.41</v>
      </c>
      <c r="J9" s="60">
        <v>6.46</v>
      </c>
      <c r="K9" s="60">
        <v>6.62</v>
      </c>
      <c r="L9" s="61">
        <v>7</v>
      </c>
      <c r="M9" s="60">
        <v>6.61</v>
      </c>
      <c r="N9" s="60">
        <v>6.45</v>
      </c>
      <c r="O9" s="60">
        <v>6.72</v>
      </c>
      <c r="P9" s="59">
        <f t="shared" si="0"/>
        <v>6.72</v>
      </c>
      <c r="Q9" s="58" t="str">
        <f t="shared" si="1"/>
        <v>I A</v>
      </c>
      <c r="R9" s="57" t="s">
        <v>138</v>
      </c>
    </row>
    <row r="10" spans="1:20" s="56" customFormat="1" ht="19.95" customHeight="1" x14ac:dyDescent="0.25">
      <c r="A10" s="65">
        <v>3</v>
      </c>
      <c r="B10" s="64">
        <v>11</v>
      </c>
      <c r="C10" s="11" t="s">
        <v>137</v>
      </c>
      <c r="D10" s="63" t="s">
        <v>136</v>
      </c>
      <c r="E10" s="36" t="s">
        <v>135</v>
      </c>
      <c r="F10" s="62" t="s">
        <v>134</v>
      </c>
      <c r="G10" s="62" t="s">
        <v>133</v>
      </c>
      <c r="H10" s="62" t="s">
        <v>132</v>
      </c>
      <c r="I10" s="60">
        <v>6.39</v>
      </c>
      <c r="J10" s="60">
        <v>6.57</v>
      </c>
      <c r="K10" s="60" t="s">
        <v>155</v>
      </c>
      <c r="L10" s="61">
        <v>6</v>
      </c>
      <c r="M10" s="60">
        <v>6.56</v>
      </c>
      <c r="N10" s="60" t="s">
        <v>155</v>
      </c>
      <c r="O10" s="60">
        <v>6.23</v>
      </c>
      <c r="P10" s="59">
        <f t="shared" si="0"/>
        <v>6.57</v>
      </c>
      <c r="Q10" s="58" t="str">
        <f t="shared" si="1"/>
        <v>II A</v>
      </c>
      <c r="R10" s="57" t="s">
        <v>131</v>
      </c>
    </row>
    <row r="11" spans="1:20" s="56" customFormat="1" ht="19.95" customHeight="1" x14ac:dyDescent="0.25">
      <c r="A11" s="65">
        <v>4</v>
      </c>
      <c r="B11" s="64">
        <v>15</v>
      </c>
      <c r="C11" s="11" t="s">
        <v>130</v>
      </c>
      <c r="D11" s="63" t="s">
        <v>129</v>
      </c>
      <c r="E11" s="36" t="s">
        <v>128</v>
      </c>
      <c r="F11" s="62" t="s">
        <v>91</v>
      </c>
      <c r="G11" s="62" t="s">
        <v>90</v>
      </c>
      <c r="H11" s="62"/>
      <c r="I11" s="60" t="s">
        <v>155</v>
      </c>
      <c r="J11" s="60" t="s">
        <v>155</v>
      </c>
      <c r="K11" s="60">
        <v>6.56</v>
      </c>
      <c r="L11" s="61">
        <v>5</v>
      </c>
      <c r="M11" s="60">
        <v>6.3</v>
      </c>
      <c r="N11" s="60" t="s">
        <v>155</v>
      </c>
      <c r="O11" s="60">
        <v>6.41</v>
      </c>
      <c r="P11" s="59">
        <f t="shared" si="0"/>
        <v>6.56</v>
      </c>
      <c r="Q11" s="58" t="str">
        <f t="shared" si="1"/>
        <v>II A</v>
      </c>
      <c r="R11" s="57" t="s">
        <v>127</v>
      </c>
    </row>
    <row r="12" spans="1:20" s="56" customFormat="1" ht="19.95" customHeight="1" x14ac:dyDescent="0.25">
      <c r="A12" s="65">
        <v>5</v>
      </c>
      <c r="B12" s="64">
        <v>3</v>
      </c>
      <c r="C12" s="11" t="s">
        <v>126</v>
      </c>
      <c r="D12" s="63" t="s">
        <v>125</v>
      </c>
      <c r="E12" s="36" t="s">
        <v>124</v>
      </c>
      <c r="F12" s="62" t="s">
        <v>0</v>
      </c>
      <c r="G12" s="62" t="s">
        <v>103</v>
      </c>
      <c r="H12" s="62"/>
      <c r="I12" s="60">
        <v>6.27</v>
      </c>
      <c r="J12" s="60">
        <v>6.42</v>
      </c>
      <c r="K12" s="60">
        <v>6.29</v>
      </c>
      <c r="L12" s="61">
        <v>4</v>
      </c>
      <c r="M12" s="60">
        <v>6</v>
      </c>
      <c r="N12" s="60">
        <v>6.32</v>
      </c>
      <c r="O12" s="60">
        <v>6.44</v>
      </c>
      <c r="P12" s="59">
        <f t="shared" si="0"/>
        <v>6.44</v>
      </c>
      <c r="Q12" s="58" t="str">
        <f t="shared" si="1"/>
        <v>II A</v>
      </c>
      <c r="R12" s="57" t="s">
        <v>119</v>
      </c>
    </row>
    <row r="13" spans="1:20" s="56" customFormat="1" ht="19.95" customHeight="1" x14ac:dyDescent="0.25">
      <c r="A13" s="65">
        <v>6</v>
      </c>
      <c r="B13" s="64">
        <v>4</v>
      </c>
      <c r="C13" s="11" t="s">
        <v>123</v>
      </c>
      <c r="D13" s="63" t="s">
        <v>122</v>
      </c>
      <c r="E13" s="36" t="s">
        <v>121</v>
      </c>
      <c r="F13" s="62" t="s">
        <v>0</v>
      </c>
      <c r="G13" s="62" t="s">
        <v>103</v>
      </c>
      <c r="H13" s="62" t="s">
        <v>120</v>
      </c>
      <c r="I13" s="60" t="s">
        <v>155</v>
      </c>
      <c r="J13" s="60">
        <v>6.08</v>
      </c>
      <c r="K13" s="60">
        <v>6.19</v>
      </c>
      <c r="L13" s="61">
        <v>1</v>
      </c>
      <c r="M13" s="60" t="s">
        <v>155</v>
      </c>
      <c r="N13" s="60">
        <v>5.51</v>
      </c>
      <c r="O13" s="60">
        <v>6.26</v>
      </c>
      <c r="P13" s="59">
        <f t="shared" si="0"/>
        <v>6.26</v>
      </c>
      <c r="Q13" s="58" t="str">
        <f t="shared" si="1"/>
        <v>II A</v>
      </c>
      <c r="R13" s="57" t="s">
        <v>119</v>
      </c>
    </row>
    <row r="14" spans="1:20" s="56" customFormat="1" ht="19.95" customHeight="1" x14ac:dyDescent="0.25">
      <c r="A14" s="65">
        <v>7</v>
      </c>
      <c r="B14" s="64">
        <v>12</v>
      </c>
      <c r="C14" s="11" t="s">
        <v>70</v>
      </c>
      <c r="D14" s="63" t="s">
        <v>118</v>
      </c>
      <c r="E14" s="36" t="s">
        <v>117</v>
      </c>
      <c r="F14" s="62" t="s">
        <v>116</v>
      </c>
      <c r="G14" s="62" t="s">
        <v>115</v>
      </c>
      <c r="H14" s="62" t="s">
        <v>114</v>
      </c>
      <c r="I14" s="60">
        <v>6.03</v>
      </c>
      <c r="J14" s="60">
        <v>5.95</v>
      </c>
      <c r="K14" s="60">
        <v>6.21</v>
      </c>
      <c r="L14" s="61">
        <v>3</v>
      </c>
      <c r="M14" s="60">
        <v>6.05</v>
      </c>
      <c r="N14" s="60">
        <v>6.05</v>
      </c>
      <c r="O14" s="60">
        <v>6.12</v>
      </c>
      <c r="P14" s="59">
        <f t="shared" si="0"/>
        <v>6.21</v>
      </c>
      <c r="Q14" s="58" t="str">
        <f t="shared" si="1"/>
        <v>II A</v>
      </c>
      <c r="R14" s="57" t="s">
        <v>113</v>
      </c>
    </row>
    <row r="15" spans="1:20" s="56" customFormat="1" ht="19.95" customHeight="1" x14ac:dyDescent="0.25">
      <c r="A15" s="65">
        <v>8</v>
      </c>
      <c r="B15" s="64">
        <v>7</v>
      </c>
      <c r="C15" s="11" t="s">
        <v>112</v>
      </c>
      <c r="D15" s="63" t="s">
        <v>111</v>
      </c>
      <c r="E15" s="36" t="s">
        <v>110</v>
      </c>
      <c r="F15" s="62" t="s">
        <v>0</v>
      </c>
      <c r="G15" s="62" t="s">
        <v>109</v>
      </c>
      <c r="H15" s="62"/>
      <c r="I15" s="60">
        <v>6.09</v>
      </c>
      <c r="J15" s="60">
        <v>5.9</v>
      </c>
      <c r="K15" s="60">
        <v>6.19</v>
      </c>
      <c r="L15" s="61">
        <v>2</v>
      </c>
      <c r="M15" s="60" t="s">
        <v>155</v>
      </c>
      <c r="N15" s="60">
        <v>6.1</v>
      </c>
      <c r="O15" s="60">
        <v>6.11</v>
      </c>
      <c r="P15" s="59">
        <f t="shared" si="0"/>
        <v>6.19</v>
      </c>
      <c r="Q15" s="58" t="str">
        <f t="shared" si="1"/>
        <v>III A</v>
      </c>
      <c r="R15" s="57" t="s">
        <v>107</v>
      </c>
    </row>
    <row r="16" spans="1:20" s="56" customFormat="1" ht="19.95" customHeight="1" x14ac:dyDescent="0.25">
      <c r="A16" s="65">
        <v>9</v>
      </c>
      <c r="B16" s="64">
        <v>2</v>
      </c>
      <c r="C16" s="11" t="s">
        <v>106</v>
      </c>
      <c r="D16" s="63" t="s">
        <v>105</v>
      </c>
      <c r="E16" s="36" t="s">
        <v>104</v>
      </c>
      <c r="F16" s="62" t="s">
        <v>0</v>
      </c>
      <c r="G16" s="62" t="s">
        <v>103</v>
      </c>
      <c r="H16" s="62" t="s">
        <v>102</v>
      </c>
      <c r="I16" s="60">
        <v>5.73</v>
      </c>
      <c r="J16" s="60">
        <v>5.69</v>
      </c>
      <c r="K16" s="60">
        <v>6</v>
      </c>
      <c r="L16" s="61"/>
      <c r="M16" s="60"/>
      <c r="N16" s="60"/>
      <c r="O16" s="60"/>
      <c r="P16" s="59">
        <f t="shared" si="0"/>
        <v>6</v>
      </c>
      <c r="Q16" s="58" t="str">
        <f t="shared" si="1"/>
        <v>III A</v>
      </c>
      <c r="R16" s="57" t="s">
        <v>101</v>
      </c>
    </row>
    <row r="17" spans="1:18" s="56" customFormat="1" ht="19.95" customHeight="1" x14ac:dyDescent="0.25">
      <c r="A17" s="65">
        <v>10</v>
      </c>
      <c r="B17" s="64">
        <v>9</v>
      </c>
      <c r="C17" s="11" t="s">
        <v>100</v>
      </c>
      <c r="D17" s="63" t="s">
        <v>99</v>
      </c>
      <c r="E17" s="36" t="s">
        <v>98</v>
      </c>
      <c r="F17" s="62" t="s">
        <v>97</v>
      </c>
      <c r="G17" s="62" t="s">
        <v>96</v>
      </c>
      <c r="H17" s="62"/>
      <c r="I17" s="60">
        <v>5.73</v>
      </c>
      <c r="J17" s="60">
        <v>5.94</v>
      </c>
      <c r="K17" s="60">
        <v>5.84</v>
      </c>
      <c r="L17" s="61"/>
      <c r="M17" s="60"/>
      <c r="N17" s="60"/>
      <c r="O17" s="60"/>
      <c r="P17" s="59">
        <f t="shared" si="0"/>
        <v>5.94</v>
      </c>
      <c r="Q17" s="58" t="str">
        <f t="shared" si="1"/>
        <v>III A</v>
      </c>
      <c r="R17" s="57" t="s">
        <v>95</v>
      </c>
    </row>
    <row r="18" spans="1:18" s="56" customFormat="1" ht="19.95" customHeight="1" x14ac:dyDescent="0.25">
      <c r="A18" s="65">
        <v>11</v>
      </c>
      <c r="B18" s="64">
        <v>16</v>
      </c>
      <c r="C18" s="11" t="s">
        <v>94</v>
      </c>
      <c r="D18" s="63" t="s">
        <v>93</v>
      </c>
      <c r="E18" s="36" t="s">
        <v>92</v>
      </c>
      <c r="F18" s="62" t="s">
        <v>91</v>
      </c>
      <c r="G18" s="62" t="s">
        <v>90</v>
      </c>
      <c r="H18" s="62"/>
      <c r="I18" s="60">
        <v>5.59</v>
      </c>
      <c r="J18" s="60">
        <v>5.93</v>
      </c>
      <c r="K18" s="60">
        <v>5.61</v>
      </c>
      <c r="L18" s="61"/>
      <c r="M18" s="60"/>
      <c r="N18" s="60"/>
      <c r="O18" s="60"/>
      <c r="P18" s="59">
        <f t="shared" si="0"/>
        <v>5.93</v>
      </c>
      <c r="Q18" s="58" t="str">
        <f t="shared" si="1"/>
        <v>III A</v>
      </c>
      <c r="R18" s="57" t="s">
        <v>89</v>
      </c>
    </row>
    <row r="19" spans="1:18" s="56" customFormat="1" ht="19.95" customHeight="1" x14ac:dyDescent="0.25">
      <c r="A19" s="65">
        <v>12</v>
      </c>
      <c r="B19" s="64">
        <v>5</v>
      </c>
      <c r="C19" s="11" t="s">
        <v>88</v>
      </c>
      <c r="D19" s="63" t="s">
        <v>87</v>
      </c>
      <c r="E19" s="36" t="s">
        <v>86</v>
      </c>
      <c r="F19" s="62" t="s">
        <v>0</v>
      </c>
      <c r="G19" s="62" t="s">
        <v>85</v>
      </c>
      <c r="H19" s="62"/>
      <c r="I19" s="60">
        <v>5.7</v>
      </c>
      <c r="J19" s="60">
        <v>5.58</v>
      </c>
      <c r="K19" s="60">
        <v>5.64</v>
      </c>
      <c r="L19" s="61"/>
      <c r="M19" s="60"/>
      <c r="N19" s="60"/>
      <c r="O19" s="60"/>
      <c r="P19" s="59">
        <f t="shared" si="0"/>
        <v>5.7</v>
      </c>
      <c r="Q19" s="58" t="str">
        <f t="shared" si="1"/>
        <v>III A</v>
      </c>
      <c r="R19" s="57" t="s">
        <v>84</v>
      </c>
    </row>
  </sheetData>
  <mergeCells count="1">
    <mergeCell ref="I6:O6"/>
  </mergeCells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4"/>
  <sheetViews>
    <sheetView showZeros="0" workbookViewId="0">
      <selection activeCell="A3" sqref="A3"/>
    </sheetView>
  </sheetViews>
  <sheetFormatPr defaultColWidth="9.109375" defaultRowHeight="13.2" x14ac:dyDescent="0.25"/>
  <cols>
    <col min="1" max="1" width="4.6640625" style="81" customWidth="1"/>
    <col min="2" max="2" width="5" style="81" customWidth="1"/>
    <col min="3" max="3" width="10" style="81" customWidth="1"/>
    <col min="4" max="4" width="15.33203125" style="81" bestFit="1" customWidth="1"/>
    <col min="5" max="5" width="9" style="84" bestFit="1" customWidth="1"/>
    <col min="6" max="6" width="12" style="81" customWidth="1"/>
    <col min="7" max="7" width="8.6640625" style="81" bestFit="1" customWidth="1"/>
    <col min="8" max="8" width="8.33203125" style="81" bestFit="1" customWidth="1"/>
    <col min="9" max="15" width="5.44140625" style="83" customWidth="1"/>
    <col min="16" max="16" width="8.88671875" style="82" customWidth="1"/>
    <col min="17" max="17" width="6.33203125" style="82" customWidth="1"/>
    <col min="18" max="18" width="15.6640625" style="81" customWidth="1"/>
    <col min="19" max="16384" width="9.109375" style="81"/>
  </cols>
  <sheetData>
    <row r="1" spans="1:20" s="115" customFormat="1" ht="13.8" x14ac:dyDescent="0.25">
      <c r="A1" s="120" t="s">
        <v>12</v>
      </c>
      <c r="B1" s="120"/>
      <c r="C1" s="126"/>
      <c r="D1" s="126"/>
      <c r="E1" s="125"/>
      <c r="F1" s="125"/>
      <c r="G1" s="125"/>
      <c r="H1" s="125"/>
      <c r="I1" s="128"/>
      <c r="J1" s="123"/>
      <c r="M1" s="126"/>
      <c r="N1" s="126"/>
      <c r="O1" s="126"/>
      <c r="P1" s="126"/>
      <c r="Q1" s="126"/>
      <c r="R1" s="127" t="s">
        <v>13</v>
      </c>
      <c r="S1" s="126"/>
      <c r="T1" s="120"/>
    </row>
    <row r="2" spans="1:20" s="119" customFormat="1" ht="15.75" customHeight="1" x14ac:dyDescent="0.25">
      <c r="A2" s="120" t="s">
        <v>11</v>
      </c>
      <c r="B2" s="120"/>
      <c r="C2" s="121"/>
      <c r="D2" s="126"/>
      <c r="E2" s="125"/>
      <c r="F2" s="125"/>
      <c r="G2" s="125"/>
      <c r="H2" s="125"/>
      <c r="I2" s="124"/>
      <c r="J2" s="123"/>
      <c r="M2" s="121"/>
      <c r="N2" s="121"/>
      <c r="O2" s="121"/>
      <c r="P2" s="121"/>
      <c r="Q2" s="121"/>
      <c r="R2" s="122" t="s">
        <v>0</v>
      </c>
      <c r="S2" s="121"/>
      <c r="T2" s="120"/>
    </row>
    <row r="3" spans="1:20" s="112" customFormat="1" ht="10.5" customHeight="1" x14ac:dyDescent="0.3">
      <c r="D3" s="118"/>
      <c r="F3" s="114"/>
      <c r="G3" s="114"/>
      <c r="H3" s="114"/>
      <c r="I3" s="114"/>
      <c r="J3" s="113"/>
      <c r="K3" s="113"/>
      <c r="L3" s="113"/>
    </row>
    <row r="4" spans="1:20" s="112" customFormat="1" ht="15.6" x14ac:dyDescent="0.3">
      <c r="C4" s="117" t="s">
        <v>191</v>
      </c>
      <c r="D4" s="117"/>
      <c r="E4" s="115"/>
      <c r="F4" s="114"/>
      <c r="G4" s="114"/>
      <c r="H4" s="114"/>
      <c r="I4" s="116"/>
      <c r="J4" s="113"/>
      <c r="K4" s="113"/>
      <c r="L4" s="113"/>
    </row>
    <row r="5" spans="1:20" s="112" customFormat="1" ht="9" customHeight="1" thickBot="1" x14ac:dyDescent="0.3">
      <c r="E5" s="115"/>
      <c r="F5" s="114"/>
      <c r="G5" s="114"/>
      <c r="H5" s="114"/>
      <c r="I5" s="114"/>
      <c r="J5" s="113"/>
      <c r="K5" s="113"/>
      <c r="L5" s="113"/>
    </row>
    <row r="6" spans="1:20" s="110" customFormat="1" ht="13.5" customHeight="1" thickBot="1" x14ac:dyDescent="0.25">
      <c r="E6" s="111"/>
      <c r="I6" s="325" t="s">
        <v>152</v>
      </c>
      <c r="J6" s="326"/>
      <c r="K6" s="326"/>
      <c r="L6" s="326"/>
      <c r="M6" s="326"/>
      <c r="N6" s="326"/>
      <c r="O6" s="327"/>
      <c r="P6" s="97"/>
      <c r="Q6" s="97"/>
    </row>
    <row r="7" spans="1:20" s="97" customFormat="1" ht="13.95" customHeight="1" thickBot="1" x14ac:dyDescent="0.25">
      <c r="A7" s="109" t="s">
        <v>42</v>
      </c>
      <c r="B7" s="108" t="s">
        <v>151</v>
      </c>
      <c r="C7" s="107" t="s">
        <v>8</v>
      </c>
      <c r="D7" s="106" t="s">
        <v>7</v>
      </c>
      <c r="E7" s="105" t="s">
        <v>6</v>
      </c>
      <c r="F7" s="105" t="s">
        <v>5</v>
      </c>
      <c r="G7" s="105" t="s">
        <v>85</v>
      </c>
      <c r="H7" s="105" t="s">
        <v>15</v>
      </c>
      <c r="I7" s="104">
        <v>1</v>
      </c>
      <c r="J7" s="102">
        <v>2</v>
      </c>
      <c r="K7" s="103">
        <v>3</v>
      </c>
      <c r="L7" s="103" t="s">
        <v>150</v>
      </c>
      <c r="M7" s="102">
        <v>4</v>
      </c>
      <c r="N7" s="102">
        <v>5</v>
      </c>
      <c r="O7" s="101">
        <v>6</v>
      </c>
      <c r="P7" s="100" t="s">
        <v>149</v>
      </c>
      <c r="Q7" s="99" t="s">
        <v>148</v>
      </c>
      <c r="R7" s="98" t="s">
        <v>1</v>
      </c>
    </row>
    <row r="8" spans="1:20" s="85" customFormat="1" ht="19.95" customHeight="1" x14ac:dyDescent="0.25">
      <c r="A8" s="96">
        <v>1</v>
      </c>
      <c r="B8" s="95">
        <v>7</v>
      </c>
      <c r="C8" s="94" t="s">
        <v>190</v>
      </c>
      <c r="D8" s="93" t="s">
        <v>189</v>
      </c>
      <c r="E8" s="92" t="s">
        <v>188</v>
      </c>
      <c r="F8" s="91" t="s">
        <v>187</v>
      </c>
      <c r="G8" s="91" t="s">
        <v>186</v>
      </c>
      <c r="H8" s="91" t="s">
        <v>175</v>
      </c>
      <c r="I8" s="89">
        <v>12.07</v>
      </c>
      <c r="J8" s="89">
        <v>13.23</v>
      </c>
      <c r="K8" s="89" t="s">
        <v>155</v>
      </c>
      <c r="L8" s="90">
        <v>7</v>
      </c>
      <c r="M8" s="89">
        <v>13.13</v>
      </c>
      <c r="N8" s="89">
        <v>13.24</v>
      </c>
      <c r="O8" s="89">
        <v>13.42</v>
      </c>
      <c r="P8" s="88">
        <f t="shared" ref="P8:P14" si="0">MAX(I8:K8,M8:O8)</f>
        <v>13.42</v>
      </c>
      <c r="Q8" s="87" t="str">
        <f t="shared" ref="Q8:Q14" si="1">IF(ISBLANK(P8),"",IF(P8&lt;8.5,"",IF(P8&gt;=17.2,"TSM",IF(P8&gt;=15.8,"SM",IF(P8&gt;=14,"KSM",IF(P8&gt;=12,"I A",IF(P8&gt;=10,"II A",IF(P8&gt;=8.5,"III A"))))))))</f>
        <v>I A</v>
      </c>
      <c r="R8" s="86" t="s">
        <v>185</v>
      </c>
    </row>
    <row r="9" spans="1:20" s="85" customFormat="1" ht="19.95" customHeight="1" x14ac:dyDescent="0.25">
      <c r="A9" s="96">
        <v>2</v>
      </c>
      <c r="B9" s="95">
        <v>10</v>
      </c>
      <c r="C9" s="94" t="s">
        <v>184</v>
      </c>
      <c r="D9" s="93" t="s">
        <v>183</v>
      </c>
      <c r="E9" s="92" t="s">
        <v>182</v>
      </c>
      <c r="F9" s="91" t="s">
        <v>116</v>
      </c>
      <c r="G9" s="91" t="s">
        <v>115</v>
      </c>
      <c r="H9" s="91" t="s">
        <v>114</v>
      </c>
      <c r="I9" s="89">
        <v>11.54</v>
      </c>
      <c r="J9" s="89">
        <v>11.87</v>
      </c>
      <c r="K9" s="89" t="s">
        <v>155</v>
      </c>
      <c r="L9" s="90">
        <v>6</v>
      </c>
      <c r="M9" s="89">
        <v>12.28</v>
      </c>
      <c r="N9" s="89" t="s">
        <v>155</v>
      </c>
      <c r="O9" s="89">
        <v>12.57</v>
      </c>
      <c r="P9" s="88">
        <f t="shared" si="0"/>
        <v>12.57</v>
      </c>
      <c r="Q9" s="87" t="str">
        <f t="shared" si="1"/>
        <v>I A</v>
      </c>
      <c r="R9" s="86" t="s">
        <v>181</v>
      </c>
    </row>
    <row r="10" spans="1:20" s="85" customFormat="1" ht="19.95" customHeight="1" x14ac:dyDescent="0.25">
      <c r="A10" s="96">
        <v>3</v>
      </c>
      <c r="B10" s="95">
        <v>8</v>
      </c>
      <c r="C10" s="94" t="s">
        <v>180</v>
      </c>
      <c r="D10" s="93" t="s">
        <v>179</v>
      </c>
      <c r="E10" s="92" t="s">
        <v>178</v>
      </c>
      <c r="F10" s="91" t="s">
        <v>177</v>
      </c>
      <c r="G10" s="91" t="s">
        <v>176</v>
      </c>
      <c r="H10" s="91" t="s">
        <v>175</v>
      </c>
      <c r="I10" s="89">
        <v>10.78</v>
      </c>
      <c r="J10" s="89">
        <v>11.18</v>
      </c>
      <c r="K10" s="89">
        <v>11.31</v>
      </c>
      <c r="L10" s="90">
        <v>4</v>
      </c>
      <c r="M10" s="89">
        <v>11.88</v>
      </c>
      <c r="N10" s="89" t="s">
        <v>155</v>
      </c>
      <c r="O10" s="89" t="s">
        <v>155</v>
      </c>
      <c r="P10" s="88">
        <f t="shared" si="0"/>
        <v>11.88</v>
      </c>
      <c r="Q10" s="87" t="str">
        <f t="shared" si="1"/>
        <v>II A</v>
      </c>
      <c r="R10" s="86" t="s">
        <v>174</v>
      </c>
    </row>
    <row r="11" spans="1:20" s="85" customFormat="1" ht="19.95" customHeight="1" x14ac:dyDescent="0.25">
      <c r="A11" s="96">
        <v>4</v>
      </c>
      <c r="B11" s="95">
        <v>5</v>
      </c>
      <c r="C11" s="94" t="s">
        <v>173</v>
      </c>
      <c r="D11" s="93" t="s">
        <v>172</v>
      </c>
      <c r="E11" s="92" t="s">
        <v>171</v>
      </c>
      <c r="F11" s="91" t="s">
        <v>0</v>
      </c>
      <c r="G11" s="91" t="s">
        <v>85</v>
      </c>
      <c r="H11" s="91"/>
      <c r="I11" s="89">
        <v>11.43</v>
      </c>
      <c r="J11" s="89">
        <v>11.38</v>
      </c>
      <c r="K11" s="89" t="s">
        <v>155</v>
      </c>
      <c r="L11" s="90">
        <v>5</v>
      </c>
      <c r="M11" s="89">
        <v>11.87</v>
      </c>
      <c r="N11" s="89">
        <v>11.57</v>
      </c>
      <c r="O11" s="89">
        <v>11.72</v>
      </c>
      <c r="P11" s="88">
        <f t="shared" si="0"/>
        <v>11.87</v>
      </c>
      <c r="Q11" s="87" t="str">
        <f t="shared" si="1"/>
        <v>II A</v>
      </c>
      <c r="R11" s="86" t="s">
        <v>170</v>
      </c>
    </row>
    <row r="12" spans="1:20" s="85" customFormat="1" ht="19.95" customHeight="1" x14ac:dyDescent="0.25">
      <c r="A12" s="96">
        <v>5</v>
      </c>
      <c r="B12" s="95">
        <v>49</v>
      </c>
      <c r="C12" s="94" t="s">
        <v>169</v>
      </c>
      <c r="D12" s="93" t="s">
        <v>168</v>
      </c>
      <c r="E12" s="92" t="s">
        <v>167</v>
      </c>
      <c r="F12" s="91" t="s">
        <v>166</v>
      </c>
      <c r="G12" s="91" t="s">
        <v>156</v>
      </c>
      <c r="H12" s="91"/>
      <c r="I12" s="89">
        <v>10.63</v>
      </c>
      <c r="J12" s="89">
        <v>10.52</v>
      </c>
      <c r="K12" s="89">
        <v>11.04</v>
      </c>
      <c r="L12" s="90">
        <v>3</v>
      </c>
      <c r="M12" s="89">
        <v>11.07</v>
      </c>
      <c r="N12" s="89">
        <v>11.22</v>
      </c>
      <c r="O12" s="89">
        <v>11.51</v>
      </c>
      <c r="P12" s="88">
        <f t="shared" si="0"/>
        <v>11.51</v>
      </c>
      <c r="Q12" s="87" t="str">
        <f t="shared" si="1"/>
        <v>II A</v>
      </c>
      <c r="R12" s="86" t="s">
        <v>165</v>
      </c>
    </row>
    <row r="13" spans="1:20" s="85" customFormat="1" ht="19.95" customHeight="1" x14ac:dyDescent="0.25">
      <c r="A13" s="96">
        <v>6</v>
      </c>
      <c r="B13" s="95">
        <v>6</v>
      </c>
      <c r="C13" s="94" t="s">
        <v>164</v>
      </c>
      <c r="D13" s="93" t="s">
        <v>163</v>
      </c>
      <c r="E13" s="92" t="s">
        <v>162</v>
      </c>
      <c r="F13" s="91" t="s">
        <v>0</v>
      </c>
      <c r="G13" s="91" t="s">
        <v>161</v>
      </c>
      <c r="H13" s="91"/>
      <c r="I13" s="89">
        <v>6.47</v>
      </c>
      <c r="J13" s="89">
        <v>9.86</v>
      </c>
      <c r="K13" s="89">
        <v>9.94</v>
      </c>
      <c r="L13" s="90">
        <v>2</v>
      </c>
      <c r="M13" s="89">
        <v>9.3699999999999992</v>
      </c>
      <c r="N13" s="89">
        <v>9.61</v>
      </c>
      <c r="O13" s="89">
        <v>10.52</v>
      </c>
      <c r="P13" s="88">
        <f t="shared" si="0"/>
        <v>10.52</v>
      </c>
      <c r="Q13" s="87" t="str">
        <f t="shared" si="1"/>
        <v>II A</v>
      </c>
      <c r="R13" s="86" t="s">
        <v>160</v>
      </c>
    </row>
    <row r="14" spans="1:20" s="85" customFormat="1" ht="19.95" customHeight="1" x14ac:dyDescent="0.25">
      <c r="A14" s="96">
        <v>7</v>
      </c>
      <c r="B14" s="95">
        <v>52</v>
      </c>
      <c r="C14" s="94" t="s">
        <v>159</v>
      </c>
      <c r="D14" s="93" t="s">
        <v>158</v>
      </c>
      <c r="E14" s="92" t="s">
        <v>157</v>
      </c>
      <c r="F14" s="91" t="s">
        <v>0</v>
      </c>
      <c r="G14" s="91" t="s">
        <v>156</v>
      </c>
      <c r="H14" s="91"/>
      <c r="I14" s="89" t="s">
        <v>155</v>
      </c>
      <c r="J14" s="89">
        <v>9.31</v>
      </c>
      <c r="K14" s="89">
        <v>9.26</v>
      </c>
      <c r="L14" s="90">
        <v>1</v>
      </c>
      <c r="M14" s="89">
        <v>9.3000000000000007</v>
      </c>
      <c r="N14" s="89" t="s">
        <v>155</v>
      </c>
      <c r="O14" s="89">
        <v>10.220000000000001</v>
      </c>
      <c r="P14" s="88">
        <f t="shared" si="0"/>
        <v>10.220000000000001</v>
      </c>
      <c r="Q14" s="87" t="str">
        <f t="shared" si="1"/>
        <v>II A</v>
      </c>
      <c r="R14" s="86" t="s">
        <v>154</v>
      </c>
    </row>
  </sheetData>
  <mergeCells count="1">
    <mergeCell ref="I6:O6"/>
  </mergeCells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12"/>
  <sheetViews>
    <sheetView showZeros="0" workbookViewId="0">
      <selection activeCell="A3" sqref="A3"/>
    </sheetView>
  </sheetViews>
  <sheetFormatPr defaultColWidth="9.109375" defaultRowHeight="13.2" x14ac:dyDescent="0.25"/>
  <cols>
    <col min="1" max="1" width="4.6640625" style="51" customWidth="1"/>
    <col min="2" max="2" width="5" style="51" customWidth="1"/>
    <col min="3" max="3" width="11.109375" style="51" customWidth="1"/>
    <col min="4" max="4" width="11.44140625" style="51" customWidth="1"/>
    <col min="5" max="5" width="9" style="55" bestFit="1" customWidth="1"/>
    <col min="6" max="6" width="8" style="51" customWidth="1"/>
    <col min="7" max="7" width="8.109375" style="51" bestFit="1" customWidth="1"/>
    <col min="8" max="8" width="10.44140625" style="51" bestFit="1" customWidth="1"/>
    <col min="9" max="15" width="5.44140625" style="54" customWidth="1"/>
    <col min="16" max="16" width="8.88671875" style="53" customWidth="1"/>
    <col min="17" max="17" width="6.33203125" style="53" customWidth="1"/>
    <col min="18" max="18" width="19.6640625" style="51" customWidth="1"/>
    <col min="19" max="16384" width="9.109375" style="51"/>
  </cols>
  <sheetData>
    <row r="1" spans="1:20" s="23" customFormat="1" ht="13.8" x14ac:dyDescent="0.25">
      <c r="A1" s="27" t="s">
        <v>12</v>
      </c>
      <c r="B1" s="27"/>
      <c r="C1" s="33"/>
      <c r="D1" s="33"/>
      <c r="E1" s="32"/>
      <c r="F1" s="32"/>
      <c r="G1" s="32"/>
      <c r="H1" s="32"/>
      <c r="I1" s="34"/>
      <c r="J1" s="30"/>
      <c r="M1" s="33"/>
      <c r="N1" s="33"/>
      <c r="O1" s="33"/>
      <c r="P1" s="33"/>
      <c r="Q1" s="33"/>
      <c r="R1" s="35" t="s">
        <v>13</v>
      </c>
      <c r="S1" s="33"/>
      <c r="T1" s="27"/>
    </row>
    <row r="2" spans="1:20" s="14" customFormat="1" ht="15.75" customHeight="1" x14ac:dyDescent="0.25">
      <c r="A2" s="27" t="s">
        <v>11</v>
      </c>
      <c r="B2" s="27"/>
      <c r="C2" s="28"/>
      <c r="D2" s="33"/>
      <c r="E2" s="32"/>
      <c r="F2" s="32"/>
      <c r="G2" s="32"/>
      <c r="H2" s="32"/>
      <c r="I2" s="31"/>
      <c r="J2" s="30"/>
      <c r="M2" s="28"/>
      <c r="N2" s="28"/>
      <c r="O2" s="28"/>
      <c r="P2" s="28"/>
      <c r="Q2" s="28"/>
      <c r="R2" s="29" t="s">
        <v>0</v>
      </c>
      <c r="S2" s="28"/>
      <c r="T2" s="27"/>
    </row>
    <row r="3" spans="1:20" s="1" customFormat="1" ht="10.5" customHeight="1" x14ac:dyDescent="0.3">
      <c r="D3" s="26"/>
      <c r="F3" s="5"/>
      <c r="G3" s="5"/>
      <c r="H3" s="5"/>
      <c r="I3" s="5"/>
      <c r="J3" s="79"/>
      <c r="K3" s="79"/>
      <c r="L3" s="79"/>
      <c r="P3" s="78"/>
      <c r="Q3" s="78"/>
    </row>
    <row r="4" spans="1:20" s="1" customFormat="1" ht="15.6" x14ac:dyDescent="0.3">
      <c r="C4" s="25" t="s">
        <v>284</v>
      </c>
      <c r="D4" s="25"/>
      <c r="E4" s="23"/>
      <c r="F4" s="5"/>
      <c r="G4" s="5"/>
      <c r="H4" s="5"/>
      <c r="I4" s="24"/>
      <c r="J4" s="79"/>
      <c r="K4" s="79"/>
      <c r="L4" s="79"/>
      <c r="P4" s="78"/>
      <c r="Q4" s="78"/>
    </row>
    <row r="5" spans="1:20" s="1" customFormat="1" ht="9" customHeight="1" thickBot="1" x14ac:dyDescent="0.3">
      <c r="E5" s="23"/>
      <c r="F5" s="5"/>
      <c r="G5" s="5"/>
      <c r="H5" s="5"/>
      <c r="I5" s="5"/>
      <c r="J5" s="79"/>
      <c r="K5" s="79"/>
      <c r="L5" s="79"/>
      <c r="P5" s="78"/>
      <c r="Q5" s="78"/>
    </row>
    <row r="6" spans="1:20" s="74" customFormat="1" ht="13.5" customHeight="1" thickBot="1" x14ac:dyDescent="0.25">
      <c r="E6" s="77"/>
      <c r="I6" s="322" t="s">
        <v>152</v>
      </c>
      <c r="J6" s="323"/>
      <c r="K6" s="323"/>
      <c r="L6" s="323"/>
      <c r="M6" s="323"/>
      <c r="N6" s="323"/>
      <c r="O6" s="324"/>
      <c r="P6" s="76"/>
      <c r="Q6" s="76"/>
    </row>
    <row r="7" spans="1:20" s="66" customFormat="1" ht="12.6" customHeight="1" thickBot="1" x14ac:dyDescent="0.25">
      <c r="A7" s="22" t="s">
        <v>42</v>
      </c>
      <c r="B7" s="21" t="s">
        <v>151</v>
      </c>
      <c r="C7" s="20" t="s">
        <v>8</v>
      </c>
      <c r="D7" s="19" t="s">
        <v>7</v>
      </c>
      <c r="E7" s="18" t="s">
        <v>6</v>
      </c>
      <c r="F7" s="18" t="s">
        <v>5</v>
      </c>
      <c r="G7" s="18" t="s">
        <v>14</v>
      </c>
      <c r="H7" s="18" t="s">
        <v>71</v>
      </c>
      <c r="I7" s="73">
        <v>1</v>
      </c>
      <c r="J7" s="71">
        <v>2</v>
      </c>
      <c r="K7" s="72">
        <v>3</v>
      </c>
      <c r="L7" s="72" t="s">
        <v>150</v>
      </c>
      <c r="M7" s="71">
        <v>4</v>
      </c>
      <c r="N7" s="71">
        <v>5</v>
      </c>
      <c r="O7" s="70">
        <v>6</v>
      </c>
      <c r="P7" s="69" t="s">
        <v>149</v>
      </c>
      <c r="Q7" s="68" t="s">
        <v>148</v>
      </c>
      <c r="R7" s="15" t="s">
        <v>1</v>
      </c>
    </row>
    <row r="8" spans="1:20" s="56" customFormat="1" ht="19.95" customHeight="1" x14ac:dyDescent="0.25">
      <c r="A8" s="65">
        <v>1</v>
      </c>
      <c r="B8" s="64">
        <v>26</v>
      </c>
      <c r="C8" s="11" t="s">
        <v>216</v>
      </c>
      <c r="D8" s="63" t="s">
        <v>285</v>
      </c>
      <c r="E8" s="36" t="s">
        <v>286</v>
      </c>
      <c r="F8" s="62" t="s">
        <v>0</v>
      </c>
      <c r="G8" s="62" t="s">
        <v>287</v>
      </c>
      <c r="H8" s="62"/>
      <c r="I8" s="60" t="s">
        <v>155</v>
      </c>
      <c r="J8" s="60">
        <v>14.98</v>
      </c>
      <c r="K8" s="60" t="s">
        <v>155</v>
      </c>
      <c r="L8" s="61">
        <v>5</v>
      </c>
      <c r="M8" s="60">
        <v>15.42</v>
      </c>
      <c r="N8" s="60">
        <v>15.19</v>
      </c>
      <c r="O8" s="60">
        <v>15.37</v>
      </c>
      <c r="P8" s="59">
        <f>MAX(I8:K8,M8:O8)</f>
        <v>15.42</v>
      </c>
      <c r="Q8" s="58" t="str">
        <f>IF(ISBLANK(P8),"",IF(P8&lt;10.2,"",IF(P8&gt;=19.9,"TSM",IF(P8&gt;=17.5,"SM",IF(P8&gt;=15.6,"KSM",IF(P8&gt;=13.8,"I A",IF(P8&gt;=12,"II A",IF(P8&gt;=10.2,"III A"))))))))</f>
        <v>I A</v>
      </c>
      <c r="R8" s="144" t="s">
        <v>288</v>
      </c>
    </row>
    <row r="9" spans="1:20" s="56" customFormat="1" ht="19.95" customHeight="1" x14ac:dyDescent="0.25">
      <c r="A9" s="65">
        <v>2</v>
      </c>
      <c r="B9" s="64">
        <v>23</v>
      </c>
      <c r="C9" s="11" t="s">
        <v>289</v>
      </c>
      <c r="D9" s="63" t="s">
        <v>290</v>
      </c>
      <c r="E9" s="36" t="s">
        <v>291</v>
      </c>
      <c r="F9" s="62" t="s">
        <v>0</v>
      </c>
      <c r="G9" s="62" t="s">
        <v>287</v>
      </c>
      <c r="H9" s="62"/>
      <c r="I9" s="60">
        <v>13.37</v>
      </c>
      <c r="J9" s="60">
        <v>13.64</v>
      </c>
      <c r="K9" s="60">
        <v>13.25</v>
      </c>
      <c r="L9" s="61">
        <v>4</v>
      </c>
      <c r="M9" s="60">
        <v>13.42</v>
      </c>
      <c r="N9" s="60">
        <v>13.12</v>
      </c>
      <c r="O9" s="60">
        <v>13.18</v>
      </c>
      <c r="P9" s="59">
        <f>MAX(I9:K9,M9:O9)</f>
        <v>13.64</v>
      </c>
      <c r="Q9" s="58" t="str">
        <f>IF(ISBLANK(P9),"",IF(P9&lt;10.2,"",IF(P9&gt;=19.9,"TSM",IF(P9&gt;=17.5,"SM",IF(P9&gt;=15.6,"KSM",IF(P9&gt;=13.8,"I A",IF(P9&gt;=12,"II A",IF(P9&gt;=10.2,"III A"))))))))</f>
        <v>II A</v>
      </c>
      <c r="R9" s="144" t="s">
        <v>292</v>
      </c>
    </row>
    <row r="10" spans="1:20" s="56" customFormat="1" ht="19.95" customHeight="1" x14ac:dyDescent="0.25">
      <c r="A10" s="65">
        <v>3</v>
      </c>
      <c r="B10" s="64">
        <v>25</v>
      </c>
      <c r="C10" s="11" t="s">
        <v>293</v>
      </c>
      <c r="D10" s="63" t="s">
        <v>294</v>
      </c>
      <c r="E10" s="36" t="s">
        <v>295</v>
      </c>
      <c r="F10" s="62" t="s">
        <v>116</v>
      </c>
      <c r="G10" s="62" t="s">
        <v>115</v>
      </c>
      <c r="H10" s="62" t="s">
        <v>114</v>
      </c>
      <c r="I10" s="60">
        <v>11.88</v>
      </c>
      <c r="J10" s="60">
        <v>12.34</v>
      </c>
      <c r="K10" s="60" t="s">
        <v>155</v>
      </c>
      <c r="L10" s="61">
        <v>3</v>
      </c>
      <c r="M10" s="60" t="s">
        <v>155</v>
      </c>
      <c r="N10" s="60">
        <v>11.69</v>
      </c>
      <c r="O10" s="60">
        <v>12.57</v>
      </c>
      <c r="P10" s="59">
        <f>MAX(I10:K10,M10:O10)</f>
        <v>12.57</v>
      </c>
      <c r="Q10" s="58" t="str">
        <f>IF(ISBLANK(P10),"",IF(P10&lt;10.2,"",IF(P10&gt;=19.9,"TSM",IF(P10&gt;=17.5,"SM",IF(P10&gt;=15.6,"KSM",IF(P10&gt;=13.8,"I A",IF(P10&gt;=12,"II A",IF(P10&gt;=10.2,"III A"))))))))</f>
        <v>II A</v>
      </c>
      <c r="R10" s="144" t="s">
        <v>181</v>
      </c>
    </row>
    <row r="11" spans="1:20" s="56" customFormat="1" ht="19.95" customHeight="1" x14ac:dyDescent="0.25">
      <c r="A11" s="65">
        <v>4</v>
      </c>
      <c r="B11" s="64">
        <v>18</v>
      </c>
      <c r="C11" s="11" t="s">
        <v>296</v>
      </c>
      <c r="D11" s="63" t="s">
        <v>297</v>
      </c>
      <c r="E11" s="36" t="s">
        <v>298</v>
      </c>
      <c r="F11" s="62" t="s">
        <v>0</v>
      </c>
      <c r="G11" s="62" t="s">
        <v>103</v>
      </c>
      <c r="H11" s="62" t="s">
        <v>299</v>
      </c>
      <c r="I11" s="60">
        <v>11.36</v>
      </c>
      <c r="J11" s="60" t="s">
        <v>155</v>
      </c>
      <c r="K11" s="60">
        <v>11.65</v>
      </c>
      <c r="L11" s="61">
        <v>2</v>
      </c>
      <c r="M11" s="60">
        <v>12.28</v>
      </c>
      <c r="N11" s="60" t="s">
        <v>300</v>
      </c>
      <c r="O11" s="60" t="s">
        <v>300</v>
      </c>
      <c r="P11" s="59">
        <f>MAX(I11:K11,M11:O11)</f>
        <v>12.28</v>
      </c>
      <c r="Q11" s="58" t="str">
        <f>IF(ISBLANK(P11),"",IF(P11&lt;10.2,"",IF(P11&gt;=19.9,"TSM",IF(P11&gt;=17.5,"SM",IF(P11&gt;=15.6,"KSM",IF(P11&gt;=13.8,"I A",IF(P11&gt;=12,"II A",IF(P11&gt;=10.2,"III A"))))))))</f>
        <v>II A</v>
      </c>
      <c r="R11" s="144" t="s">
        <v>301</v>
      </c>
    </row>
    <row r="12" spans="1:20" s="56" customFormat="1" ht="19.95" customHeight="1" x14ac:dyDescent="0.25">
      <c r="A12" s="65">
        <v>5</v>
      </c>
      <c r="B12" s="64">
        <v>21</v>
      </c>
      <c r="C12" s="11" t="s">
        <v>302</v>
      </c>
      <c r="D12" s="63" t="s">
        <v>303</v>
      </c>
      <c r="E12" s="36" t="s">
        <v>304</v>
      </c>
      <c r="F12" s="62" t="s">
        <v>229</v>
      </c>
      <c r="G12" s="62" t="s">
        <v>140</v>
      </c>
      <c r="H12" s="62" t="s">
        <v>257</v>
      </c>
      <c r="I12" s="60">
        <v>9.06</v>
      </c>
      <c r="J12" s="60">
        <v>8.65</v>
      </c>
      <c r="K12" s="60">
        <v>8.8699999999999992</v>
      </c>
      <c r="L12" s="61">
        <v>1</v>
      </c>
      <c r="M12" s="60">
        <v>9.4600000000000009</v>
      </c>
      <c r="N12" s="60">
        <v>8.44</v>
      </c>
      <c r="O12" s="60">
        <v>9.83</v>
      </c>
      <c r="P12" s="59">
        <f>MAX(I12:K12,M12:O12)</f>
        <v>9.83</v>
      </c>
      <c r="Q12" s="58" t="str">
        <f>IF(ISBLANK(P12),"",IF(P12&lt;10.2,"",IF(P12&gt;=19.9,"TSM",IF(P12&gt;=17.5,"SM",IF(P12&gt;=15.6,"KSM",IF(P12&gt;=13.8,"I A",IF(P12&gt;=12,"II A",IF(P12&gt;=10.2,"III A"))))))))</f>
        <v/>
      </c>
      <c r="R12" s="144" t="s">
        <v>231</v>
      </c>
    </row>
  </sheetData>
  <mergeCells count="1">
    <mergeCell ref="I6:O6"/>
  </mergeCells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53"/>
  <sheetViews>
    <sheetView zoomScaleNormal="100" workbookViewId="0">
      <selection activeCell="A3" sqref="A3"/>
    </sheetView>
  </sheetViews>
  <sheetFormatPr defaultColWidth="9.109375" defaultRowHeight="13.2" x14ac:dyDescent="0.25"/>
  <cols>
    <col min="1" max="1" width="4.5546875" style="78" customWidth="1"/>
    <col min="2" max="2" width="4" style="78" customWidth="1"/>
    <col min="3" max="3" width="10.88671875" style="78" customWidth="1"/>
    <col min="4" max="4" width="20.88671875" style="78" customWidth="1"/>
    <col min="5" max="5" width="8.88671875" style="184" customWidth="1"/>
    <col min="6" max="8" width="10.5546875" style="184" customWidth="1"/>
    <col min="9" max="9" width="6.6640625" style="34" customWidth="1"/>
    <col min="10" max="10" width="4" style="185" customWidth="1"/>
    <col min="11" max="11" width="6.44140625" style="2" customWidth="1"/>
    <col min="12" max="12" width="4.5546875" style="185" bestFit="1" customWidth="1"/>
    <col min="13" max="13" width="5" style="2" bestFit="1" customWidth="1"/>
    <col min="14" max="14" width="22.33203125" style="78" customWidth="1"/>
    <col min="15" max="15" width="4.6640625" style="78" hidden="1" customWidth="1"/>
    <col min="16" max="16" width="5.6640625" style="78" hidden="1" customWidth="1"/>
    <col min="17" max="17" width="4.5546875" style="78" hidden="1" customWidth="1"/>
    <col min="18" max="18" width="5.33203125" style="78" hidden="1" customWidth="1"/>
    <col min="19" max="19" width="2.88671875" style="78" hidden="1" customWidth="1"/>
    <col min="20" max="16384" width="9.109375" style="78"/>
  </cols>
  <sheetData>
    <row r="1" spans="1:18" s="33" customFormat="1" ht="13.8" x14ac:dyDescent="0.25">
      <c r="A1" s="27" t="s">
        <v>12</v>
      </c>
      <c r="B1" s="27"/>
      <c r="E1" s="32"/>
      <c r="F1" s="32"/>
      <c r="G1" s="32"/>
      <c r="H1" s="32"/>
      <c r="I1" s="34"/>
      <c r="J1" s="30"/>
      <c r="K1" s="34"/>
      <c r="L1" s="30"/>
      <c r="M1" s="34"/>
      <c r="N1" s="35" t="s">
        <v>13</v>
      </c>
      <c r="Q1" s="27"/>
    </row>
    <row r="2" spans="1:18" s="28" customFormat="1" ht="15.75" customHeight="1" x14ac:dyDescent="0.25">
      <c r="A2" s="27" t="s">
        <v>11</v>
      </c>
      <c r="B2" s="27"/>
      <c r="D2" s="33"/>
      <c r="E2" s="32"/>
      <c r="F2" s="32"/>
      <c r="G2" s="32"/>
      <c r="H2" s="32"/>
      <c r="I2" s="31"/>
      <c r="J2" s="30"/>
      <c r="K2" s="31"/>
      <c r="L2" s="30"/>
      <c r="M2" s="182"/>
      <c r="N2" s="29" t="s">
        <v>0</v>
      </c>
      <c r="Q2" s="27"/>
    </row>
    <row r="3" spans="1:18" ht="10.5" customHeight="1" x14ac:dyDescent="0.3">
      <c r="C3" s="183"/>
    </row>
    <row r="4" spans="1:18" ht="15.6" x14ac:dyDescent="0.3">
      <c r="C4" s="186" t="s">
        <v>546</v>
      </c>
      <c r="D4" s="33"/>
      <c r="F4" s="187"/>
      <c r="G4" s="187"/>
      <c r="H4" s="187"/>
    </row>
    <row r="5" spans="1:18" ht="9" customHeight="1" x14ac:dyDescent="0.25">
      <c r="D5" s="33"/>
    </row>
    <row r="6" spans="1:18" x14ac:dyDescent="0.25">
      <c r="B6" s="33"/>
      <c r="C6" s="32" t="s">
        <v>651</v>
      </c>
      <c r="D6" s="32"/>
      <c r="F6" s="187"/>
      <c r="G6" s="187"/>
      <c r="H6" s="187"/>
      <c r="I6" s="78"/>
      <c r="J6" s="152"/>
      <c r="L6" s="152"/>
    </row>
    <row r="7" spans="1:18" ht="9" customHeight="1" thickBot="1" x14ac:dyDescent="0.3">
      <c r="D7" s="33"/>
      <c r="I7" s="78"/>
    </row>
    <row r="8" spans="1:18" s="28" customFormat="1" ht="10.8" thickBot="1" x14ac:dyDescent="0.25">
      <c r="A8" s="145" t="s">
        <v>42</v>
      </c>
      <c r="B8" s="188" t="s">
        <v>9</v>
      </c>
      <c r="C8" s="189" t="s">
        <v>8</v>
      </c>
      <c r="D8" s="190" t="s">
        <v>7</v>
      </c>
      <c r="E8" s="191" t="s">
        <v>6</v>
      </c>
      <c r="F8" s="191" t="s">
        <v>5</v>
      </c>
      <c r="G8" s="191" t="s">
        <v>14</v>
      </c>
      <c r="H8" s="191" t="s">
        <v>15</v>
      </c>
      <c r="I8" s="192" t="s">
        <v>548</v>
      </c>
      <c r="J8" s="193" t="s">
        <v>549</v>
      </c>
      <c r="K8" s="192" t="s">
        <v>652</v>
      </c>
      <c r="L8" s="193" t="s">
        <v>549</v>
      </c>
      <c r="M8" s="16" t="s">
        <v>2</v>
      </c>
      <c r="N8" s="67" t="s">
        <v>1</v>
      </c>
      <c r="P8" s="130" t="s">
        <v>194</v>
      </c>
      <c r="Q8" s="145" t="s">
        <v>551</v>
      </c>
    </row>
    <row r="9" spans="1:18" ht="15.9" customHeight="1" x14ac:dyDescent="0.25">
      <c r="A9" s="131">
        <v>1</v>
      </c>
      <c r="B9" s="132">
        <v>70</v>
      </c>
      <c r="C9" s="133" t="s">
        <v>395</v>
      </c>
      <c r="D9" s="134" t="s">
        <v>603</v>
      </c>
      <c r="E9" s="194" t="s">
        <v>604</v>
      </c>
      <c r="F9" s="195" t="s">
        <v>0</v>
      </c>
      <c r="G9" s="195" t="s">
        <v>351</v>
      </c>
      <c r="H9" s="195"/>
      <c r="I9" s="196">
        <v>7.76</v>
      </c>
      <c r="J9" s="197">
        <v>0.27400000000000002</v>
      </c>
      <c r="K9" s="196">
        <v>7.67</v>
      </c>
      <c r="L9" s="197">
        <v>0.27900000000000003</v>
      </c>
      <c r="M9" s="7" t="str">
        <f t="shared" ref="M9:M11" si="0">IF(ISBLANK(K9),"",IF(K9&gt;9.04,"",IF(K9&lt;=7.25,"TSM",IF(K9&lt;=7.45,"SM",IF(K9&lt;=7.7,"KSM",IF(K9&lt;=8,"I A",IF(K9&lt;=8.44,"II A",IF(K9&lt;=9.04,"III A"))))))))</f>
        <v>KSM</v>
      </c>
      <c r="N9" s="199" t="s">
        <v>352</v>
      </c>
      <c r="P9" s="131">
        <v>4</v>
      </c>
      <c r="Q9" s="131">
        <v>3</v>
      </c>
      <c r="R9" s="200"/>
    </row>
    <row r="10" spans="1:18" ht="15.9" customHeight="1" x14ac:dyDescent="0.25">
      <c r="A10" s="131">
        <v>2</v>
      </c>
      <c r="B10" s="132">
        <v>44</v>
      </c>
      <c r="C10" s="133" t="s">
        <v>356</v>
      </c>
      <c r="D10" s="134" t="s">
        <v>587</v>
      </c>
      <c r="E10" s="194" t="s">
        <v>588</v>
      </c>
      <c r="F10" s="195" t="s">
        <v>0</v>
      </c>
      <c r="G10" s="195" t="s">
        <v>351</v>
      </c>
      <c r="H10" s="195"/>
      <c r="I10" s="196">
        <v>7.91</v>
      </c>
      <c r="J10" s="197">
        <v>0.17699999999999999</v>
      </c>
      <c r="K10" s="196">
        <v>7.85</v>
      </c>
      <c r="L10" s="197">
        <v>0.17399999999999999</v>
      </c>
      <c r="M10" s="7" t="str">
        <f t="shared" si="0"/>
        <v>I A</v>
      </c>
      <c r="N10" s="199" t="s">
        <v>589</v>
      </c>
      <c r="P10" s="131">
        <v>3</v>
      </c>
      <c r="Q10" s="131">
        <v>3</v>
      </c>
      <c r="R10" s="200"/>
    </row>
    <row r="11" spans="1:18" ht="15.9" customHeight="1" x14ac:dyDescent="0.25">
      <c r="A11" s="131">
        <v>3</v>
      </c>
      <c r="B11" s="132">
        <v>129</v>
      </c>
      <c r="C11" s="133" t="s">
        <v>618</v>
      </c>
      <c r="D11" s="134" t="s">
        <v>619</v>
      </c>
      <c r="E11" s="194" t="s">
        <v>620</v>
      </c>
      <c r="F11" s="195" t="s">
        <v>621</v>
      </c>
      <c r="G11" s="195" t="s">
        <v>622</v>
      </c>
      <c r="H11" s="195" t="s">
        <v>311</v>
      </c>
      <c r="I11" s="196">
        <v>8.02</v>
      </c>
      <c r="J11" s="197">
        <v>0.183</v>
      </c>
      <c r="K11" s="196">
        <v>7.96</v>
      </c>
      <c r="L11" s="197">
        <v>0.20599999999999999</v>
      </c>
      <c r="M11" s="7" t="str">
        <f t="shared" si="0"/>
        <v>I A</v>
      </c>
      <c r="N11" s="199" t="s">
        <v>623</v>
      </c>
      <c r="P11" s="131">
        <v>5</v>
      </c>
      <c r="Q11" s="131">
        <v>3</v>
      </c>
      <c r="R11" s="200"/>
    </row>
    <row r="12" spans="1:18" ht="15.9" customHeight="1" x14ac:dyDescent="0.25">
      <c r="A12" s="131">
        <v>4</v>
      </c>
      <c r="B12" s="132">
        <v>69</v>
      </c>
      <c r="C12" s="133" t="s">
        <v>552</v>
      </c>
      <c r="D12" s="134" t="s">
        <v>636</v>
      </c>
      <c r="E12" s="194" t="s">
        <v>637</v>
      </c>
      <c r="F12" s="195" t="s">
        <v>0</v>
      </c>
      <c r="G12" s="195" t="s">
        <v>351</v>
      </c>
      <c r="H12" s="195"/>
      <c r="I12" s="196">
        <v>7.98</v>
      </c>
      <c r="J12" s="197">
        <v>0.192</v>
      </c>
      <c r="K12" s="196">
        <v>8</v>
      </c>
      <c r="L12" s="197">
        <v>0.19700000000000001</v>
      </c>
      <c r="M12" s="7" t="str">
        <f t="shared" ref="M12:M14" si="1">IF(ISBLANK(I12),"",IF(I12&gt;9.04,"",IF(I12&lt;=7.25,"TSM",IF(I12&lt;=7.45,"SM",IF(I12&lt;=7.7,"KSM",IF(I12&lt;=8,"I A",IF(I12&lt;=8.44,"II A",IF(I12&lt;=9.04,"III A"))))))))</f>
        <v>I A</v>
      </c>
      <c r="N12" s="199" t="s">
        <v>352</v>
      </c>
      <c r="P12" s="131">
        <v>6</v>
      </c>
      <c r="Q12" s="131">
        <v>3</v>
      </c>
      <c r="R12" s="200"/>
    </row>
    <row r="13" spans="1:18" ht="15.9" customHeight="1" x14ac:dyDescent="0.25">
      <c r="A13" s="131">
        <v>5</v>
      </c>
      <c r="B13" s="132">
        <v>49</v>
      </c>
      <c r="C13" s="133" t="s">
        <v>568</v>
      </c>
      <c r="D13" s="134" t="s">
        <v>569</v>
      </c>
      <c r="E13" s="194" t="s">
        <v>570</v>
      </c>
      <c r="F13" s="195" t="s">
        <v>30</v>
      </c>
      <c r="G13" s="195" t="s">
        <v>225</v>
      </c>
      <c r="H13" s="195"/>
      <c r="I13" s="196">
        <v>7.92</v>
      </c>
      <c r="J13" s="197">
        <v>0.16500000000000001</v>
      </c>
      <c r="K13" s="196">
        <v>8.07</v>
      </c>
      <c r="L13" s="197">
        <v>0.217</v>
      </c>
      <c r="M13" s="7" t="str">
        <f t="shared" si="1"/>
        <v>I A</v>
      </c>
      <c r="N13" s="199" t="s">
        <v>571</v>
      </c>
      <c r="P13" s="131">
        <v>2</v>
      </c>
      <c r="Q13" s="131">
        <v>3</v>
      </c>
      <c r="R13" s="200"/>
    </row>
    <row r="14" spans="1:18" ht="15.9" customHeight="1" x14ac:dyDescent="0.25">
      <c r="A14" s="131">
        <v>6</v>
      </c>
      <c r="B14" s="132">
        <v>143</v>
      </c>
      <c r="C14" s="133" t="s">
        <v>627</v>
      </c>
      <c r="D14" s="134" t="s">
        <v>638</v>
      </c>
      <c r="E14" s="194" t="s">
        <v>639</v>
      </c>
      <c r="F14" s="195" t="s">
        <v>0</v>
      </c>
      <c r="G14" s="195" t="s">
        <v>103</v>
      </c>
      <c r="H14" s="195"/>
      <c r="I14" s="196">
        <v>8.07</v>
      </c>
      <c r="J14" s="197">
        <v>0.17599999999999999</v>
      </c>
      <c r="K14" s="196">
        <v>8.15</v>
      </c>
      <c r="L14" s="197">
        <v>0.191</v>
      </c>
      <c r="M14" s="7" t="str">
        <f t="shared" si="1"/>
        <v>II A</v>
      </c>
      <c r="N14" s="199" t="s">
        <v>359</v>
      </c>
      <c r="P14" s="131">
        <v>6</v>
      </c>
      <c r="Q14" s="131">
        <v>5</v>
      </c>
    </row>
    <row r="15" spans="1:18" x14ac:dyDescent="0.25">
      <c r="B15" s="33"/>
      <c r="C15" s="32" t="s">
        <v>653</v>
      </c>
      <c r="D15" s="32"/>
      <c r="F15" s="187"/>
      <c r="G15" s="187"/>
      <c r="H15" s="187"/>
      <c r="I15" s="78"/>
      <c r="J15" s="152"/>
      <c r="L15" s="152"/>
    </row>
    <row r="16" spans="1:18" ht="9" customHeight="1" thickBot="1" x14ac:dyDescent="0.3">
      <c r="D16" s="33"/>
      <c r="I16" s="78"/>
    </row>
    <row r="17" spans="1:19" s="28" customFormat="1" ht="10.8" thickBot="1" x14ac:dyDescent="0.25">
      <c r="A17" s="145" t="s">
        <v>42</v>
      </c>
      <c r="B17" s="188" t="s">
        <v>9</v>
      </c>
      <c r="C17" s="189" t="s">
        <v>8</v>
      </c>
      <c r="D17" s="190" t="s">
        <v>7</v>
      </c>
      <c r="E17" s="191" t="s">
        <v>6</v>
      </c>
      <c r="F17" s="191" t="s">
        <v>5</v>
      </c>
      <c r="G17" s="191" t="s">
        <v>14</v>
      </c>
      <c r="H17" s="191" t="s">
        <v>15</v>
      </c>
      <c r="I17" s="192" t="s">
        <v>548</v>
      </c>
      <c r="J17" s="193" t="s">
        <v>549</v>
      </c>
      <c r="K17" s="192" t="s">
        <v>654</v>
      </c>
      <c r="L17" s="193" t="s">
        <v>549</v>
      </c>
      <c r="M17" s="16" t="s">
        <v>2</v>
      </c>
      <c r="N17" s="67" t="s">
        <v>1</v>
      </c>
      <c r="P17" s="130" t="s">
        <v>194</v>
      </c>
      <c r="Q17" s="145" t="s">
        <v>551</v>
      </c>
    </row>
    <row r="18" spans="1:19" ht="15.9" customHeight="1" x14ac:dyDescent="0.25">
      <c r="A18" s="131">
        <v>7</v>
      </c>
      <c r="B18" s="132">
        <v>71</v>
      </c>
      <c r="C18" s="133" t="s">
        <v>552</v>
      </c>
      <c r="D18" s="134" t="s">
        <v>553</v>
      </c>
      <c r="E18" s="194" t="s">
        <v>554</v>
      </c>
      <c r="F18" s="195" t="s">
        <v>0</v>
      </c>
      <c r="G18" s="195" t="s">
        <v>351</v>
      </c>
      <c r="H18" s="195"/>
      <c r="I18" s="196">
        <v>8.08</v>
      </c>
      <c r="J18" s="197">
        <v>0.215</v>
      </c>
      <c r="K18" s="196">
        <v>8.01</v>
      </c>
      <c r="L18" s="197">
        <v>0.182</v>
      </c>
      <c r="M18" s="7" t="str">
        <f t="shared" ref="M18:M23" si="2">IF(ISBLANK(K18),"",IF(K18&gt;9.04,"",IF(K18&lt;=7.25,"TSM",IF(K18&lt;=7.45,"SM",IF(K18&lt;=7.7,"KSM",IF(K18&lt;=8,"I A",IF(K18&lt;=8.44,"II A",IF(K18&lt;=9.04,"III A"))))))))</f>
        <v>II A</v>
      </c>
      <c r="N18" s="199" t="s">
        <v>352</v>
      </c>
      <c r="P18" s="131">
        <v>1</v>
      </c>
      <c r="Q18" s="131">
        <v>3</v>
      </c>
      <c r="R18" s="200"/>
      <c r="S18" s="200" t="s">
        <v>655</v>
      </c>
    </row>
    <row r="19" spans="1:19" ht="15.9" customHeight="1" x14ac:dyDescent="0.25">
      <c r="A19" s="131">
        <v>7</v>
      </c>
      <c r="B19" s="132">
        <v>130</v>
      </c>
      <c r="C19" s="133" t="s">
        <v>572</v>
      </c>
      <c r="D19" s="134" t="s">
        <v>573</v>
      </c>
      <c r="E19" s="194" t="s">
        <v>574</v>
      </c>
      <c r="F19" s="195" t="s">
        <v>0</v>
      </c>
      <c r="G19" s="195" t="s">
        <v>103</v>
      </c>
      <c r="H19" s="195"/>
      <c r="I19" s="196">
        <v>8.11</v>
      </c>
      <c r="J19" s="197">
        <v>0.24199999999999999</v>
      </c>
      <c r="K19" s="196">
        <v>8.01</v>
      </c>
      <c r="L19" s="197">
        <v>0.2</v>
      </c>
      <c r="M19" s="7" t="str">
        <f t="shared" si="2"/>
        <v>II A</v>
      </c>
      <c r="N19" s="199" t="s">
        <v>301</v>
      </c>
      <c r="P19" s="131">
        <v>2</v>
      </c>
      <c r="Q19" s="131">
        <v>4</v>
      </c>
      <c r="S19" s="200" t="s">
        <v>655</v>
      </c>
    </row>
    <row r="20" spans="1:19" ht="15.9" customHeight="1" x14ac:dyDescent="0.25">
      <c r="A20" s="131">
        <v>9</v>
      </c>
      <c r="B20" s="132">
        <v>56</v>
      </c>
      <c r="C20" s="133" t="s">
        <v>640</v>
      </c>
      <c r="D20" s="134" t="s">
        <v>641</v>
      </c>
      <c r="E20" s="194" t="s">
        <v>642</v>
      </c>
      <c r="F20" s="195" t="s">
        <v>30</v>
      </c>
      <c r="G20" s="195" t="s">
        <v>211</v>
      </c>
      <c r="H20" s="195"/>
      <c r="I20" s="196">
        <v>8.3699999999999992</v>
      </c>
      <c r="J20" s="197">
        <v>0.14499999999999999</v>
      </c>
      <c r="K20" s="196">
        <v>8.31</v>
      </c>
      <c r="L20" s="197">
        <v>0.50600000000000001</v>
      </c>
      <c r="M20" s="7" t="str">
        <f t="shared" si="2"/>
        <v>II A</v>
      </c>
      <c r="N20" s="199" t="s">
        <v>212</v>
      </c>
      <c r="P20" s="131">
        <v>6</v>
      </c>
      <c r="Q20" s="131">
        <v>4</v>
      </c>
      <c r="R20" s="200"/>
    </row>
    <row r="21" spans="1:19" ht="15.9" customHeight="1" x14ac:dyDescent="0.25">
      <c r="A21" s="131">
        <v>10</v>
      </c>
      <c r="B21" s="132">
        <v>46</v>
      </c>
      <c r="C21" s="133" t="s">
        <v>555</v>
      </c>
      <c r="D21" s="134" t="s">
        <v>556</v>
      </c>
      <c r="E21" s="194" t="s">
        <v>557</v>
      </c>
      <c r="F21" s="195" t="s">
        <v>558</v>
      </c>
      <c r="G21" s="195" t="s">
        <v>140</v>
      </c>
      <c r="H21" s="195"/>
      <c r="I21" s="196">
        <v>8.4</v>
      </c>
      <c r="J21" s="197">
        <v>0.19600000000000001</v>
      </c>
      <c r="K21" s="196">
        <v>8.35</v>
      </c>
      <c r="L21" s="197">
        <v>0.22</v>
      </c>
      <c r="M21" s="7" t="str">
        <f t="shared" si="2"/>
        <v>II A</v>
      </c>
      <c r="N21" s="199" t="s">
        <v>559</v>
      </c>
      <c r="P21" s="131">
        <v>1</v>
      </c>
      <c r="Q21" s="131">
        <v>6</v>
      </c>
    </row>
    <row r="22" spans="1:19" ht="15.9" customHeight="1" x14ac:dyDescent="0.25">
      <c r="A22" s="131">
        <v>11</v>
      </c>
      <c r="B22" s="132">
        <v>72</v>
      </c>
      <c r="C22" s="133" t="s">
        <v>605</v>
      </c>
      <c r="D22" s="134" t="s">
        <v>606</v>
      </c>
      <c r="E22" s="194" t="s">
        <v>607</v>
      </c>
      <c r="F22" s="195" t="s">
        <v>0</v>
      </c>
      <c r="G22" s="195" t="s">
        <v>351</v>
      </c>
      <c r="H22" s="195"/>
      <c r="I22" s="196">
        <v>8.4</v>
      </c>
      <c r="J22" s="197">
        <v>0.52100000000000002</v>
      </c>
      <c r="K22" s="196">
        <v>8.36</v>
      </c>
      <c r="L22" s="197">
        <v>0.34599999999999997</v>
      </c>
      <c r="M22" s="7" t="str">
        <f t="shared" si="2"/>
        <v>II A</v>
      </c>
      <c r="N22" s="199" t="s">
        <v>352</v>
      </c>
      <c r="P22" s="131">
        <v>4</v>
      </c>
      <c r="Q22" s="131">
        <v>2</v>
      </c>
    </row>
    <row r="23" spans="1:19" ht="15.9" customHeight="1" x14ac:dyDescent="0.25">
      <c r="A23" s="131">
        <v>12</v>
      </c>
      <c r="B23" s="132">
        <v>25</v>
      </c>
      <c r="C23" s="133" t="s">
        <v>173</v>
      </c>
      <c r="D23" s="134" t="s">
        <v>575</v>
      </c>
      <c r="E23" s="194" t="s">
        <v>576</v>
      </c>
      <c r="F23" s="195" t="s">
        <v>0</v>
      </c>
      <c r="G23" s="195" t="s">
        <v>351</v>
      </c>
      <c r="H23" s="195"/>
      <c r="I23" s="196">
        <v>8.41</v>
      </c>
      <c r="J23" s="197">
        <v>0.19500000000000001</v>
      </c>
      <c r="K23" s="196">
        <v>8.39</v>
      </c>
      <c r="L23" s="197">
        <v>0.16500000000000001</v>
      </c>
      <c r="M23" s="7" t="str">
        <f t="shared" si="2"/>
        <v>II A</v>
      </c>
      <c r="N23" s="199" t="s">
        <v>352</v>
      </c>
      <c r="P23" s="131">
        <v>2</v>
      </c>
      <c r="Q23" s="131">
        <v>2</v>
      </c>
    </row>
    <row r="24" spans="1:19" ht="9" customHeight="1" thickBot="1" x14ac:dyDescent="0.3">
      <c r="D24" s="33"/>
      <c r="I24" s="78"/>
    </row>
    <row r="25" spans="1:19" s="28" customFormat="1" ht="10.8" thickBot="1" x14ac:dyDescent="0.25">
      <c r="A25" s="145" t="s">
        <v>42</v>
      </c>
      <c r="B25" s="188" t="s">
        <v>9</v>
      </c>
      <c r="C25" s="189" t="s">
        <v>8</v>
      </c>
      <c r="D25" s="190" t="s">
        <v>7</v>
      </c>
      <c r="E25" s="191" t="s">
        <v>6</v>
      </c>
      <c r="F25" s="191" t="s">
        <v>5</v>
      </c>
      <c r="G25" s="191" t="s">
        <v>14</v>
      </c>
      <c r="H25" s="191" t="s">
        <v>15</v>
      </c>
      <c r="I25" s="192" t="s">
        <v>548</v>
      </c>
      <c r="J25" s="193" t="s">
        <v>549</v>
      </c>
      <c r="K25" s="192"/>
      <c r="L25" s="193"/>
      <c r="M25" s="16" t="s">
        <v>2</v>
      </c>
      <c r="N25" s="67" t="s">
        <v>1</v>
      </c>
      <c r="P25" s="130" t="s">
        <v>194</v>
      </c>
      <c r="Q25" s="145" t="s">
        <v>551</v>
      </c>
    </row>
    <row r="26" spans="1:19" ht="15.9" customHeight="1" x14ac:dyDescent="0.25">
      <c r="A26" s="131">
        <v>13</v>
      </c>
      <c r="B26" s="132">
        <v>45</v>
      </c>
      <c r="C26" s="133" t="s">
        <v>643</v>
      </c>
      <c r="D26" s="134" t="s">
        <v>644</v>
      </c>
      <c r="E26" s="194" t="s">
        <v>645</v>
      </c>
      <c r="F26" s="195" t="s">
        <v>116</v>
      </c>
      <c r="G26" s="195" t="s">
        <v>115</v>
      </c>
      <c r="H26" s="195" t="s">
        <v>114</v>
      </c>
      <c r="I26" s="196">
        <v>8.4600000000000009</v>
      </c>
      <c r="J26" s="197">
        <v>0.33700000000000002</v>
      </c>
      <c r="K26" s="198"/>
      <c r="L26" s="197"/>
      <c r="M26" s="7" t="str">
        <f t="shared" ref="M26:M49" si="3">IF(ISBLANK(I26),"",IF(I26&gt;9.04,"",IF(I26&lt;=7.25,"TSM",IF(I26&lt;=7.45,"SM",IF(I26&lt;=7.7,"KSM",IF(I26&lt;=8,"I A",IF(I26&lt;=8.44,"II A",IF(I26&lt;=9.04,"III A"))))))))</f>
        <v>III A</v>
      </c>
      <c r="N26" s="199" t="s">
        <v>113</v>
      </c>
      <c r="P26" s="131">
        <v>6</v>
      </c>
      <c r="Q26" s="131">
        <v>2</v>
      </c>
    </row>
    <row r="27" spans="1:19" ht="15.9" customHeight="1" x14ac:dyDescent="0.25">
      <c r="A27" s="131">
        <v>14</v>
      </c>
      <c r="B27" s="132">
        <v>126</v>
      </c>
      <c r="C27" s="133" t="s">
        <v>624</v>
      </c>
      <c r="D27" s="134" t="s">
        <v>625</v>
      </c>
      <c r="E27" s="194" t="s">
        <v>626</v>
      </c>
      <c r="F27" s="195" t="s">
        <v>0</v>
      </c>
      <c r="G27" s="195" t="s">
        <v>85</v>
      </c>
      <c r="H27" s="195"/>
      <c r="I27" s="196">
        <v>8.5500000000000007</v>
      </c>
      <c r="J27" s="197">
        <v>0.56499999999999995</v>
      </c>
      <c r="K27" s="198"/>
      <c r="L27" s="197"/>
      <c r="M27" s="7" t="str">
        <f t="shared" si="3"/>
        <v>III A</v>
      </c>
      <c r="N27" s="199" t="s">
        <v>84</v>
      </c>
      <c r="P27" s="131">
        <v>5</v>
      </c>
      <c r="Q27" s="131">
        <v>4</v>
      </c>
    </row>
    <row r="28" spans="1:19" ht="15.9" customHeight="1" x14ac:dyDescent="0.25">
      <c r="A28" s="131">
        <v>15</v>
      </c>
      <c r="B28" s="132">
        <v>64</v>
      </c>
      <c r="C28" s="133" t="s">
        <v>306</v>
      </c>
      <c r="D28" s="134" t="s">
        <v>560</v>
      </c>
      <c r="E28" s="194" t="s">
        <v>561</v>
      </c>
      <c r="F28" s="195" t="s">
        <v>134</v>
      </c>
      <c r="G28" s="195" t="s">
        <v>133</v>
      </c>
      <c r="H28" s="195" t="s">
        <v>562</v>
      </c>
      <c r="I28" s="196">
        <v>8.58</v>
      </c>
      <c r="J28" s="197">
        <v>0.16200000000000001</v>
      </c>
      <c r="K28" s="198"/>
      <c r="L28" s="197"/>
      <c r="M28" s="7" t="str">
        <f t="shared" si="3"/>
        <v>III A</v>
      </c>
      <c r="N28" s="199" t="s">
        <v>131</v>
      </c>
      <c r="P28" s="131">
        <v>1</v>
      </c>
      <c r="Q28" s="131">
        <v>2</v>
      </c>
    </row>
    <row r="29" spans="1:19" ht="15.9" customHeight="1" x14ac:dyDescent="0.25">
      <c r="A29" s="131">
        <v>16</v>
      </c>
      <c r="B29" s="132">
        <v>1</v>
      </c>
      <c r="C29" s="133" t="s">
        <v>356</v>
      </c>
      <c r="D29" s="134" t="s">
        <v>357</v>
      </c>
      <c r="E29" s="194" t="s">
        <v>358</v>
      </c>
      <c r="F29" s="195" t="s">
        <v>0</v>
      </c>
      <c r="G29" s="195" t="s">
        <v>103</v>
      </c>
      <c r="H29" s="195"/>
      <c r="I29" s="196">
        <v>8.61</v>
      </c>
      <c r="J29" s="197">
        <v>0.18099999999999999</v>
      </c>
      <c r="K29" s="198"/>
      <c r="L29" s="197"/>
      <c r="M29" s="7" t="str">
        <f t="shared" si="3"/>
        <v>III A</v>
      </c>
      <c r="N29" s="199" t="s">
        <v>359</v>
      </c>
      <c r="P29" s="131">
        <v>5</v>
      </c>
      <c r="Q29" s="131">
        <v>6</v>
      </c>
    </row>
    <row r="30" spans="1:19" ht="15.9" customHeight="1" x14ac:dyDescent="0.25">
      <c r="A30" s="131">
        <v>17</v>
      </c>
      <c r="B30" s="132">
        <v>141</v>
      </c>
      <c r="C30" s="133" t="s">
        <v>577</v>
      </c>
      <c r="D30" s="134" t="s">
        <v>578</v>
      </c>
      <c r="E30" s="194" t="s">
        <v>579</v>
      </c>
      <c r="F30" s="195" t="s">
        <v>30</v>
      </c>
      <c r="G30" s="195" t="s">
        <v>225</v>
      </c>
      <c r="H30" s="195"/>
      <c r="I30" s="196">
        <v>8.67</v>
      </c>
      <c r="J30" s="197">
        <v>0.13200000000000001</v>
      </c>
      <c r="K30" s="198"/>
      <c r="L30" s="197"/>
      <c r="M30" s="7" t="str">
        <f t="shared" si="3"/>
        <v>III A</v>
      </c>
      <c r="N30" s="199" t="s">
        <v>226</v>
      </c>
      <c r="P30" s="131">
        <v>2</v>
      </c>
      <c r="Q30" s="131">
        <v>6</v>
      </c>
    </row>
    <row r="31" spans="1:19" ht="15.9" customHeight="1" x14ac:dyDescent="0.25">
      <c r="A31" s="131">
        <v>18</v>
      </c>
      <c r="B31" s="132">
        <v>66</v>
      </c>
      <c r="C31" s="133" t="s">
        <v>337</v>
      </c>
      <c r="D31" s="134" t="s">
        <v>646</v>
      </c>
      <c r="E31" s="194" t="s">
        <v>647</v>
      </c>
      <c r="F31" s="195" t="s">
        <v>265</v>
      </c>
      <c r="G31" s="195" t="s">
        <v>401</v>
      </c>
      <c r="H31" s="195"/>
      <c r="I31" s="196">
        <v>8.7100000000000009</v>
      </c>
      <c r="J31" s="197">
        <v>0.378</v>
      </c>
      <c r="K31" s="198"/>
      <c r="L31" s="197"/>
      <c r="M31" s="7" t="str">
        <f t="shared" si="3"/>
        <v>III A</v>
      </c>
      <c r="N31" s="199" t="s">
        <v>267</v>
      </c>
      <c r="P31" s="131">
        <v>6</v>
      </c>
      <c r="Q31" s="131">
        <v>6</v>
      </c>
    </row>
    <row r="32" spans="1:19" ht="15.9" customHeight="1" x14ac:dyDescent="0.25">
      <c r="A32" s="131">
        <v>19</v>
      </c>
      <c r="B32" s="132">
        <v>73</v>
      </c>
      <c r="C32" s="133" t="s">
        <v>608</v>
      </c>
      <c r="D32" s="134" t="s">
        <v>609</v>
      </c>
      <c r="E32" s="194" t="s">
        <v>610</v>
      </c>
      <c r="F32" s="195" t="s">
        <v>0</v>
      </c>
      <c r="G32" s="195" t="s">
        <v>109</v>
      </c>
      <c r="H32" s="195"/>
      <c r="I32" s="196">
        <v>8.7200000000000006</v>
      </c>
      <c r="J32" s="197">
        <v>0.152</v>
      </c>
      <c r="K32" s="198"/>
      <c r="L32" s="197"/>
      <c r="M32" s="7" t="str">
        <f t="shared" si="3"/>
        <v>III A</v>
      </c>
      <c r="N32" s="199" t="s">
        <v>611</v>
      </c>
      <c r="P32" s="131">
        <v>4</v>
      </c>
      <c r="Q32" s="131">
        <v>5</v>
      </c>
    </row>
    <row r="33" spans="1:19" ht="15.9" customHeight="1" x14ac:dyDescent="0.25">
      <c r="A33" s="131">
        <v>20</v>
      </c>
      <c r="B33" s="132">
        <v>144</v>
      </c>
      <c r="C33" s="133" t="s">
        <v>190</v>
      </c>
      <c r="D33" s="134" t="s">
        <v>590</v>
      </c>
      <c r="E33" s="194" t="s">
        <v>591</v>
      </c>
      <c r="F33" s="195" t="s">
        <v>251</v>
      </c>
      <c r="G33" s="195" t="s">
        <v>252</v>
      </c>
      <c r="H33" s="195" t="s">
        <v>253</v>
      </c>
      <c r="I33" s="196">
        <v>8.73</v>
      </c>
      <c r="J33" s="197">
        <v>0.16600000000000001</v>
      </c>
      <c r="K33" s="198"/>
      <c r="L33" s="197"/>
      <c r="M33" s="7" t="str">
        <f t="shared" si="3"/>
        <v>III A</v>
      </c>
      <c r="N33" s="199" t="s">
        <v>444</v>
      </c>
      <c r="P33" s="131">
        <v>3</v>
      </c>
      <c r="Q33" s="131">
        <v>1</v>
      </c>
    </row>
    <row r="34" spans="1:19" ht="15.9" customHeight="1" x14ac:dyDescent="0.25">
      <c r="A34" s="131">
        <v>21</v>
      </c>
      <c r="B34" s="132">
        <v>261</v>
      </c>
      <c r="C34" s="133" t="s">
        <v>356</v>
      </c>
      <c r="D34" s="134" t="s">
        <v>631</v>
      </c>
      <c r="E34" s="194" t="s">
        <v>632</v>
      </c>
      <c r="F34" s="195" t="s">
        <v>30</v>
      </c>
      <c r="G34" s="195" t="s">
        <v>225</v>
      </c>
      <c r="H34" s="195"/>
      <c r="I34" s="196">
        <v>8.77</v>
      </c>
      <c r="J34" s="197">
        <v>0.53400000000000003</v>
      </c>
      <c r="K34" s="198"/>
      <c r="L34" s="197"/>
      <c r="M34" s="7" t="str">
        <f t="shared" si="3"/>
        <v>III A</v>
      </c>
      <c r="N34" s="199" t="s">
        <v>226</v>
      </c>
      <c r="P34" s="131">
        <v>5</v>
      </c>
      <c r="Q34" s="131">
        <v>2</v>
      </c>
      <c r="S34" s="200" t="s">
        <v>633</v>
      </c>
    </row>
    <row r="35" spans="1:19" ht="15.9" customHeight="1" x14ac:dyDescent="0.25">
      <c r="A35" s="131">
        <v>22</v>
      </c>
      <c r="B35" s="132">
        <v>140</v>
      </c>
      <c r="C35" s="133" t="s">
        <v>627</v>
      </c>
      <c r="D35" s="134" t="s">
        <v>628</v>
      </c>
      <c r="E35" s="194" t="s">
        <v>629</v>
      </c>
      <c r="F35" s="195" t="s">
        <v>0</v>
      </c>
      <c r="G35" s="195" t="s">
        <v>103</v>
      </c>
      <c r="H35" s="195"/>
      <c r="I35" s="196">
        <v>8.77</v>
      </c>
      <c r="J35" s="197">
        <v>0.374</v>
      </c>
      <c r="K35" s="198"/>
      <c r="L35" s="197"/>
      <c r="M35" s="7" t="str">
        <f t="shared" si="3"/>
        <v>III A</v>
      </c>
      <c r="N35" s="199" t="s">
        <v>359</v>
      </c>
      <c r="P35" s="131">
        <v>5</v>
      </c>
      <c r="Q35" s="131">
        <v>1</v>
      </c>
      <c r="S35" s="200" t="s">
        <v>630</v>
      </c>
    </row>
    <row r="36" spans="1:19" ht="15.9" customHeight="1" x14ac:dyDescent="0.25">
      <c r="A36" s="131">
        <v>23</v>
      </c>
      <c r="B36" s="132">
        <v>51</v>
      </c>
      <c r="C36" s="133" t="s">
        <v>592</v>
      </c>
      <c r="D36" s="134" t="s">
        <v>593</v>
      </c>
      <c r="E36" s="194" t="s">
        <v>594</v>
      </c>
      <c r="F36" s="195" t="s">
        <v>287</v>
      </c>
      <c r="G36" s="195"/>
      <c r="H36" s="195"/>
      <c r="I36" s="196">
        <v>8.84</v>
      </c>
      <c r="J36" s="197" t="s">
        <v>583</v>
      </c>
      <c r="K36" s="198"/>
      <c r="L36" s="197"/>
      <c r="M36" s="7" t="str">
        <f t="shared" si="3"/>
        <v>III A</v>
      </c>
      <c r="N36" s="199" t="s">
        <v>595</v>
      </c>
      <c r="P36" s="131">
        <v>3</v>
      </c>
      <c r="Q36" s="131">
        <v>5</v>
      </c>
    </row>
    <row r="37" spans="1:19" ht="15.9" customHeight="1" x14ac:dyDescent="0.25">
      <c r="A37" s="131">
        <v>24</v>
      </c>
      <c r="B37" s="132">
        <v>50</v>
      </c>
      <c r="C37" s="133" t="s">
        <v>32</v>
      </c>
      <c r="D37" s="134" t="s">
        <v>648</v>
      </c>
      <c r="E37" s="194" t="s">
        <v>649</v>
      </c>
      <c r="F37" s="195" t="s">
        <v>287</v>
      </c>
      <c r="G37" s="195"/>
      <c r="H37" s="195"/>
      <c r="I37" s="196">
        <v>8.89</v>
      </c>
      <c r="J37" s="197">
        <v>0.60399999999999998</v>
      </c>
      <c r="K37" s="198"/>
      <c r="L37" s="197"/>
      <c r="M37" s="7" t="str">
        <f t="shared" si="3"/>
        <v>III A</v>
      </c>
      <c r="N37" s="199" t="s">
        <v>650</v>
      </c>
      <c r="P37" s="131">
        <v>6</v>
      </c>
      <c r="Q37" s="131">
        <v>1</v>
      </c>
    </row>
    <row r="38" spans="1:19" ht="15.9" customHeight="1" x14ac:dyDescent="0.25">
      <c r="A38" s="131">
        <v>25</v>
      </c>
      <c r="B38" s="132">
        <v>68</v>
      </c>
      <c r="C38" s="133" t="s">
        <v>580</v>
      </c>
      <c r="D38" s="134" t="s">
        <v>581</v>
      </c>
      <c r="E38" s="194" t="s">
        <v>582</v>
      </c>
      <c r="F38" s="195" t="s">
        <v>0</v>
      </c>
      <c r="G38" s="195" t="s">
        <v>287</v>
      </c>
      <c r="H38" s="195"/>
      <c r="I38" s="196">
        <v>8.91</v>
      </c>
      <c r="J38" s="197" t="s">
        <v>583</v>
      </c>
      <c r="K38" s="198"/>
      <c r="L38" s="197"/>
      <c r="M38" s="7" t="str">
        <f t="shared" si="3"/>
        <v>III A</v>
      </c>
      <c r="N38" s="199" t="s">
        <v>352</v>
      </c>
      <c r="P38" s="131">
        <v>2</v>
      </c>
      <c r="Q38" s="131">
        <v>5</v>
      </c>
    </row>
    <row r="39" spans="1:19" ht="15.9" customHeight="1" x14ac:dyDescent="0.25">
      <c r="A39" s="131">
        <v>26</v>
      </c>
      <c r="B39" s="132">
        <v>137</v>
      </c>
      <c r="C39" s="133" t="s">
        <v>23</v>
      </c>
      <c r="D39" s="134" t="s">
        <v>563</v>
      </c>
      <c r="E39" s="194" t="s">
        <v>564</v>
      </c>
      <c r="F39" s="195" t="s">
        <v>0</v>
      </c>
      <c r="G39" s="195" t="s">
        <v>103</v>
      </c>
      <c r="H39" s="195"/>
      <c r="I39" s="196">
        <v>9.14</v>
      </c>
      <c r="J39" s="197">
        <v>0.52100000000000002</v>
      </c>
      <c r="K39" s="198"/>
      <c r="L39" s="197"/>
      <c r="M39" s="7" t="str">
        <f t="shared" si="3"/>
        <v/>
      </c>
      <c r="N39" s="199" t="s">
        <v>359</v>
      </c>
      <c r="P39" s="131">
        <v>1</v>
      </c>
      <c r="Q39" s="131">
        <v>5</v>
      </c>
    </row>
    <row r="40" spans="1:19" ht="15.9" customHeight="1" x14ac:dyDescent="0.25">
      <c r="A40" s="131">
        <v>27</v>
      </c>
      <c r="B40" s="132">
        <v>128</v>
      </c>
      <c r="C40" s="133" t="s">
        <v>568</v>
      </c>
      <c r="D40" s="134" t="s">
        <v>596</v>
      </c>
      <c r="E40" s="194" t="s">
        <v>597</v>
      </c>
      <c r="F40" s="195" t="s">
        <v>67</v>
      </c>
      <c r="G40" s="195" t="s">
        <v>66</v>
      </c>
      <c r="H40" s="195" t="s">
        <v>65</v>
      </c>
      <c r="I40" s="196">
        <v>9.35</v>
      </c>
      <c r="J40" s="197">
        <v>0.156</v>
      </c>
      <c r="K40" s="198"/>
      <c r="L40" s="197"/>
      <c r="M40" s="7" t="str">
        <f t="shared" si="3"/>
        <v/>
      </c>
      <c r="N40" s="199" t="s">
        <v>64</v>
      </c>
      <c r="P40" s="131">
        <v>3</v>
      </c>
      <c r="Q40" s="131">
        <v>6</v>
      </c>
    </row>
    <row r="41" spans="1:19" ht="15.9" customHeight="1" x14ac:dyDescent="0.25">
      <c r="A41" s="131">
        <v>28</v>
      </c>
      <c r="B41" s="132">
        <v>75</v>
      </c>
      <c r="C41" s="133" t="s">
        <v>612</v>
      </c>
      <c r="D41" s="134" t="s">
        <v>613</v>
      </c>
      <c r="E41" s="194" t="s">
        <v>614</v>
      </c>
      <c r="F41" s="195" t="s">
        <v>0</v>
      </c>
      <c r="G41" s="195" t="s">
        <v>109</v>
      </c>
      <c r="H41" s="195"/>
      <c r="I41" s="196">
        <v>9.52</v>
      </c>
      <c r="J41" s="197">
        <v>0.11600000000000001</v>
      </c>
      <c r="K41" s="198"/>
      <c r="L41" s="197"/>
      <c r="M41" s="7" t="str">
        <f t="shared" si="3"/>
        <v/>
      </c>
      <c r="N41" s="199" t="s">
        <v>474</v>
      </c>
      <c r="P41" s="131">
        <v>4</v>
      </c>
      <c r="Q41" s="131">
        <v>6</v>
      </c>
    </row>
    <row r="42" spans="1:19" ht="15.9" customHeight="1" x14ac:dyDescent="0.25">
      <c r="A42" s="131">
        <v>29</v>
      </c>
      <c r="B42" s="132">
        <v>65</v>
      </c>
      <c r="C42" s="133" t="s">
        <v>584</v>
      </c>
      <c r="D42" s="134" t="s">
        <v>634</v>
      </c>
      <c r="E42" s="194" t="s">
        <v>635</v>
      </c>
      <c r="F42" s="195" t="s">
        <v>265</v>
      </c>
      <c r="G42" s="195" t="s">
        <v>401</v>
      </c>
      <c r="H42" s="195"/>
      <c r="I42" s="196">
        <v>9.58</v>
      </c>
      <c r="J42" s="197">
        <v>0.35899999999999999</v>
      </c>
      <c r="K42" s="198"/>
      <c r="L42" s="197"/>
      <c r="M42" s="7" t="str">
        <f t="shared" si="3"/>
        <v/>
      </c>
      <c r="N42" s="199" t="s">
        <v>267</v>
      </c>
      <c r="P42" s="131">
        <v>5</v>
      </c>
      <c r="Q42" s="131">
        <v>5</v>
      </c>
    </row>
    <row r="43" spans="1:19" ht="15.9" customHeight="1" x14ac:dyDescent="0.25">
      <c r="A43" s="131">
        <v>30</v>
      </c>
      <c r="B43" s="132">
        <v>133</v>
      </c>
      <c r="C43" s="133" t="s">
        <v>356</v>
      </c>
      <c r="D43" s="134" t="s">
        <v>598</v>
      </c>
      <c r="E43" s="194" t="s">
        <v>599</v>
      </c>
      <c r="F43" s="195" t="s">
        <v>0</v>
      </c>
      <c r="G43" s="195" t="s">
        <v>103</v>
      </c>
      <c r="H43" s="195"/>
      <c r="I43" s="196">
        <v>9.98</v>
      </c>
      <c r="J43" s="197">
        <v>0.72</v>
      </c>
      <c r="K43" s="198"/>
      <c r="L43" s="197"/>
      <c r="M43" s="7" t="str">
        <f t="shared" si="3"/>
        <v/>
      </c>
      <c r="N43" s="199" t="s">
        <v>359</v>
      </c>
      <c r="P43" s="131">
        <v>3</v>
      </c>
      <c r="Q43" s="131">
        <v>4</v>
      </c>
    </row>
    <row r="44" spans="1:19" ht="15.9" customHeight="1" x14ac:dyDescent="0.25">
      <c r="A44" s="131"/>
      <c r="B44" s="132">
        <v>138</v>
      </c>
      <c r="C44" s="133" t="s">
        <v>584</v>
      </c>
      <c r="D44" s="134" t="s">
        <v>585</v>
      </c>
      <c r="E44" s="194" t="s">
        <v>586</v>
      </c>
      <c r="F44" s="195" t="s">
        <v>0</v>
      </c>
      <c r="G44" s="195" t="s">
        <v>103</v>
      </c>
      <c r="H44" s="195"/>
      <c r="I44" s="196" t="s">
        <v>343</v>
      </c>
      <c r="J44" s="197">
        <v>9.8000000000000004E-2</v>
      </c>
      <c r="K44" s="198"/>
      <c r="L44" s="197"/>
      <c r="M44" s="7" t="str">
        <f t="shared" si="3"/>
        <v/>
      </c>
      <c r="N44" s="199" t="s">
        <v>359</v>
      </c>
      <c r="P44" s="131">
        <v>2</v>
      </c>
      <c r="Q44" s="131">
        <v>1</v>
      </c>
    </row>
    <row r="45" spans="1:19" ht="15.9" customHeight="1" x14ac:dyDescent="0.25">
      <c r="A45" s="131"/>
      <c r="B45" s="132">
        <v>109</v>
      </c>
      <c r="C45" s="133" t="s">
        <v>323</v>
      </c>
      <c r="D45" s="134" t="s">
        <v>324</v>
      </c>
      <c r="E45" s="194" t="s">
        <v>325</v>
      </c>
      <c r="F45" s="195" t="s">
        <v>229</v>
      </c>
      <c r="G45" s="195" t="s">
        <v>140</v>
      </c>
      <c r="H45" s="195" t="s">
        <v>257</v>
      </c>
      <c r="I45" s="196" t="s">
        <v>43</v>
      </c>
      <c r="J45" s="197"/>
      <c r="K45" s="198"/>
      <c r="L45" s="197"/>
      <c r="M45" s="7" t="str">
        <f t="shared" si="3"/>
        <v/>
      </c>
      <c r="N45" s="199" t="s">
        <v>231</v>
      </c>
      <c r="P45" s="131">
        <v>1</v>
      </c>
      <c r="Q45" s="131">
        <v>1</v>
      </c>
    </row>
    <row r="46" spans="1:19" ht="15.9" customHeight="1" x14ac:dyDescent="0.25">
      <c r="A46" s="131"/>
      <c r="B46" s="132">
        <v>67</v>
      </c>
      <c r="C46" s="133" t="s">
        <v>565</v>
      </c>
      <c r="D46" s="134" t="s">
        <v>566</v>
      </c>
      <c r="E46" s="194" t="s">
        <v>567</v>
      </c>
      <c r="F46" s="195" t="s">
        <v>0</v>
      </c>
      <c r="G46" s="195"/>
      <c r="H46" s="195"/>
      <c r="I46" s="196" t="s">
        <v>43</v>
      </c>
      <c r="J46" s="197"/>
      <c r="K46" s="198"/>
      <c r="L46" s="197"/>
      <c r="M46" s="7" t="str">
        <f t="shared" si="3"/>
        <v/>
      </c>
      <c r="N46" s="199" t="s">
        <v>433</v>
      </c>
      <c r="P46" s="131">
        <v>1</v>
      </c>
      <c r="Q46" s="131">
        <v>4</v>
      </c>
      <c r="R46" s="200"/>
    </row>
    <row r="47" spans="1:19" ht="15.9" customHeight="1" x14ac:dyDescent="0.25">
      <c r="A47" s="131"/>
      <c r="B47" s="132">
        <v>63</v>
      </c>
      <c r="C47" s="133" t="s">
        <v>600</v>
      </c>
      <c r="D47" s="134" t="s">
        <v>601</v>
      </c>
      <c r="E47" s="194" t="s">
        <v>602</v>
      </c>
      <c r="F47" s="195" t="s">
        <v>116</v>
      </c>
      <c r="G47" s="195" t="s">
        <v>115</v>
      </c>
      <c r="H47" s="195" t="s">
        <v>114</v>
      </c>
      <c r="I47" s="196" t="s">
        <v>43</v>
      </c>
      <c r="J47" s="197"/>
      <c r="K47" s="198"/>
      <c r="L47" s="197"/>
      <c r="M47" s="7" t="str">
        <f t="shared" si="3"/>
        <v/>
      </c>
      <c r="N47" s="199" t="s">
        <v>113</v>
      </c>
      <c r="P47" s="131">
        <v>3</v>
      </c>
      <c r="Q47" s="131">
        <v>2</v>
      </c>
    </row>
    <row r="48" spans="1:19" ht="15.9" customHeight="1" x14ac:dyDescent="0.25">
      <c r="A48" s="131"/>
      <c r="B48" s="132">
        <v>76</v>
      </c>
      <c r="C48" s="133" t="s">
        <v>615</v>
      </c>
      <c r="D48" s="134" t="s">
        <v>616</v>
      </c>
      <c r="E48" s="194" t="s">
        <v>617</v>
      </c>
      <c r="F48" s="195" t="s">
        <v>30</v>
      </c>
      <c r="G48" s="195" t="s">
        <v>225</v>
      </c>
      <c r="H48" s="195"/>
      <c r="I48" s="196" t="s">
        <v>43</v>
      </c>
      <c r="J48" s="197"/>
      <c r="K48" s="198"/>
      <c r="L48" s="197"/>
      <c r="M48" s="7" t="str">
        <f t="shared" si="3"/>
        <v/>
      </c>
      <c r="N48" s="199" t="s">
        <v>226</v>
      </c>
      <c r="P48" s="131">
        <v>4</v>
      </c>
      <c r="Q48" s="131">
        <v>1</v>
      </c>
    </row>
    <row r="49" spans="1:17" ht="15.9" customHeight="1" x14ac:dyDescent="0.25">
      <c r="A49" s="131"/>
      <c r="B49" s="132"/>
      <c r="C49" s="133"/>
      <c r="D49" s="134"/>
      <c r="E49" s="194"/>
      <c r="F49" s="195"/>
      <c r="G49" s="195"/>
      <c r="H49" s="195"/>
      <c r="I49" s="196"/>
      <c r="J49" s="197"/>
      <c r="K49" s="198"/>
      <c r="L49" s="197"/>
      <c r="M49" s="7" t="str">
        <f t="shared" si="3"/>
        <v/>
      </c>
      <c r="N49" s="199"/>
      <c r="P49" s="131">
        <v>4</v>
      </c>
      <c r="Q49" s="131">
        <v>4</v>
      </c>
    </row>
    <row r="51" spans="1:17" x14ac:dyDescent="0.25">
      <c r="J51" s="78"/>
      <c r="K51" s="78"/>
      <c r="L51" s="78"/>
      <c r="M51" s="78"/>
    </row>
    <row r="52" spans="1:17" x14ac:dyDescent="0.25">
      <c r="J52" s="78"/>
      <c r="K52" s="78"/>
      <c r="L52" s="78"/>
      <c r="M52" s="78"/>
    </row>
    <row r="53" spans="1:17" x14ac:dyDescent="0.25">
      <c r="J53" s="78"/>
      <c r="K53" s="78"/>
      <c r="L53" s="78"/>
      <c r="M53" s="78"/>
    </row>
  </sheetData>
  <printOptions horizontalCentered="1"/>
  <pageMargins left="0.39370078740157483" right="0.19685039370078741" top="0.78740157480314965" bottom="0.39370078740157483" header="0.39370078740157483" footer="0.39370078740157483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"/>
  <sheetViews>
    <sheetView zoomScaleNormal="100" workbookViewId="0">
      <selection activeCell="A3" sqref="A3"/>
    </sheetView>
  </sheetViews>
  <sheetFormatPr defaultColWidth="9.109375" defaultRowHeight="13.2" x14ac:dyDescent="0.25"/>
  <cols>
    <col min="1" max="1" width="4.5546875" style="78" customWidth="1"/>
    <col min="2" max="2" width="4" style="78" customWidth="1"/>
    <col min="3" max="3" width="11.6640625" style="78" customWidth="1"/>
    <col min="4" max="4" width="15.33203125" style="78" customWidth="1"/>
    <col min="5" max="5" width="8.88671875" style="203" customWidth="1"/>
    <col min="6" max="6" width="13.44140625" style="184" customWidth="1"/>
    <col min="7" max="8" width="9.44140625" style="184" customWidth="1"/>
    <col min="9" max="9" width="6.88671875" style="34" bestFit="1" customWidth="1"/>
    <col min="10" max="10" width="5.109375" style="185" bestFit="1" customWidth="1"/>
    <col min="11" max="11" width="5" style="2" bestFit="1" customWidth="1"/>
    <col min="12" max="12" width="29.33203125" style="78" customWidth="1"/>
    <col min="13" max="13" width="2.88671875" style="78" hidden="1" customWidth="1"/>
    <col min="14" max="14" width="5.6640625" style="78" hidden="1" customWidth="1"/>
    <col min="15" max="15" width="4.5546875" style="78" hidden="1" customWidth="1"/>
    <col min="16" max="16384" width="9.109375" style="78"/>
  </cols>
  <sheetData>
    <row r="1" spans="1:15" s="33" customFormat="1" ht="13.8" x14ac:dyDescent="0.25">
      <c r="A1" s="27" t="s">
        <v>12</v>
      </c>
      <c r="B1" s="27"/>
      <c r="E1" s="187"/>
      <c r="F1" s="32"/>
      <c r="G1" s="32"/>
      <c r="H1" s="32"/>
      <c r="I1" s="34"/>
      <c r="J1" s="30"/>
      <c r="K1" s="34"/>
      <c r="L1" s="35" t="s">
        <v>13</v>
      </c>
      <c r="O1" s="27"/>
    </row>
    <row r="2" spans="1:15" s="28" customFormat="1" ht="15.75" customHeight="1" x14ac:dyDescent="0.25">
      <c r="A2" s="27" t="s">
        <v>11</v>
      </c>
      <c r="B2" s="27"/>
      <c r="D2" s="33"/>
      <c r="E2" s="187"/>
      <c r="F2" s="32"/>
      <c r="G2" s="32"/>
      <c r="H2" s="32"/>
      <c r="I2" s="31"/>
      <c r="J2" s="30"/>
      <c r="K2" s="182"/>
      <c r="L2" s="29" t="s">
        <v>0</v>
      </c>
      <c r="O2" s="27"/>
    </row>
    <row r="3" spans="1:15" ht="10.5" customHeight="1" x14ac:dyDescent="0.3">
      <c r="C3" s="183"/>
    </row>
    <row r="4" spans="1:15" ht="15.6" x14ac:dyDescent="0.3">
      <c r="C4" s="186" t="s">
        <v>656</v>
      </c>
      <c r="D4" s="33"/>
      <c r="F4" s="187"/>
      <c r="G4" s="187"/>
      <c r="H4" s="187"/>
    </row>
    <row r="5" spans="1:15" ht="9" customHeight="1" x14ac:dyDescent="0.25">
      <c r="D5" s="33"/>
    </row>
    <row r="6" spans="1:15" x14ac:dyDescent="0.25">
      <c r="B6" s="33">
        <v>1</v>
      </c>
      <c r="C6" s="32" t="s">
        <v>657</v>
      </c>
      <c r="D6" s="32"/>
      <c r="F6" s="187"/>
      <c r="G6" s="187"/>
      <c r="H6" s="187"/>
      <c r="J6" s="152"/>
    </row>
    <row r="7" spans="1:15" ht="9" customHeight="1" thickBot="1" x14ac:dyDescent="0.3">
      <c r="D7" s="33"/>
    </row>
    <row r="8" spans="1:15" s="28" customFormat="1" ht="10.8" thickBot="1" x14ac:dyDescent="0.25">
      <c r="A8" s="145" t="s">
        <v>42</v>
      </c>
      <c r="B8" s="188" t="s">
        <v>9</v>
      </c>
      <c r="C8" s="189" t="s">
        <v>8</v>
      </c>
      <c r="D8" s="190" t="s">
        <v>7</v>
      </c>
      <c r="E8" s="191" t="s">
        <v>6</v>
      </c>
      <c r="F8" s="191" t="s">
        <v>5</v>
      </c>
      <c r="G8" s="191" t="s">
        <v>14</v>
      </c>
      <c r="H8" s="191" t="s">
        <v>15</v>
      </c>
      <c r="I8" s="192" t="s">
        <v>548</v>
      </c>
      <c r="J8" s="193" t="s">
        <v>549</v>
      </c>
      <c r="K8" s="16" t="s">
        <v>2</v>
      </c>
      <c r="L8" s="67" t="s">
        <v>1</v>
      </c>
      <c r="N8" s="130" t="s">
        <v>194</v>
      </c>
      <c r="O8" s="145" t="s">
        <v>551</v>
      </c>
    </row>
    <row r="9" spans="1:15" ht="15.9" customHeight="1" x14ac:dyDescent="0.25">
      <c r="A9" s="131">
        <v>1</v>
      </c>
      <c r="B9" s="132">
        <v>122</v>
      </c>
      <c r="C9" s="133" t="s">
        <v>658</v>
      </c>
      <c r="D9" s="134" t="s">
        <v>659</v>
      </c>
      <c r="E9" s="204" t="s">
        <v>660</v>
      </c>
      <c r="F9" s="195" t="s">
        <v>30</v>
      </c>
      <c r="G9" s="195" t="s">
        <v>225</v>
      </c>
      <c r="H9" s="195"/>
      <c r="I9" s="205">
        <v>7.33</v>
      </c>
      <c r="J9" s="197">
        <v>0.14899999999999999</v>
      </c>
      <c r="K9" s="7" t="str">
        <f t="shared" ref="K9:K14" si="0">IF(ISBLANK(I9),"",IF(I9&gt;8.1,"",IF(I9&lt;=6.7,"TSM",IF(I9&lt;=6.84,"SM",IF(I9&lt;=7,"KSM",IF(I9&lt;=7.3,"I A",IF(I9&lt;=7.65,"II A",IF(I9&lt;=8.1,"III A"))))))))</f>
        <v>II A</v>
      </c>
      <c r="L9" s="195" t="s">
        <v>661</v>
      </c>
      <c r="N9" s="131">
        <v>1</v>
      </c>
      <c r="O9" s="131">
        <v>3</v>
      </c>
    </row>
    <row r="10" spans="1:15" ht="15.9" customHeight="1" x14ac:dyDescent="0.25">
      <c r="A10" s="131">
        <v>2</v>
      </c>
      <c r="B10" s="132">
        <v>260</v>
      </c>
      <c r="C10" s="133" t="s">
        <v>123</v>
      </c>
      <c r="D10" s="134" t="s">
        <v>662</v>
      </c>
      <c r="E10" s="204" t="s">
        <v>393</v>
      </c>
      <c r="F10" s="195" t="s">
        <v>663</v>
      </c>
      <c r="G10" s="195" t="s">
        <v>390</v>
      </c>
      <c r="H10" s="195"/>
      <c r="I10" s="205">
        <v>7.68</v>
      </c>
      <c r="J10" s="197">
        <v>0.17399999999999999</v>
      </c>
      <c r="K10" s="7" t="str">
        <f t="shared" si="0"/>
        <v>III A</v>
      </c>
      <c r="L10" s="195" t="s">
        <v>165</v>
      </c>
      <c r="N10" s="131">
        <v>1</v>
      </c>
      <c r="O10" s="131">
        <v>6</v>
      </c>
    </row>
    <row r="11" spans="1:15" ht="15.9" customHeight="1" x14ac:dyDescent="0.25">
      <c r="A11" s="131">
        <v>3</v>
      </c>
      <c r="B11" s="132">
        <v>189</v>
      </c>
      <c r="C11" s="133" t="s">
        <v>664</v>
      </c>
      <c r="D11" s="134" t="s">
        <v>665</v>
      </c>
      <c r="E11" s="204" t="s">
        <v>666</v>
      </c>
      <c r="F11" s="195" t="s">
        <v>667</v>
      </c>
      <c r="G11" s="195" t="s">
        <v>52</v>
      </c>
      <c r="H11" s="195"/>
      <c r="I11" s="205">
        <v>7.7</v>
      </c>
      <c r="J11" s="197">
        <v>0.20200000000000001</v>
      </c>
      <c r="K11" s="7" t="str">
        <f t="shared" si="0"/>
        <v>III A</v>
      </c>
      <c r="L11" s="195" t="s">
        <v>668</v>
      </c>
      <c r="N11" s="131">
        <v>1</v>
      </c>
      <c r="O11" s="131">
        <v>1</v>
      </c>
    </row>
    <row r="12" spans="1:15" ht="15.9" customHeight="1" x14ac:dyDescent="0.25">
      <c r="A12" s="131">
        <v>4</v>
      </c>
      <c r="B12" s="132">
        <v>147</v>
      </c>
      <c r="C12" s="133" t="s">
        <v>669</v>
      </c>
      <c r="D12" s="134" t="s">
        <v>670</v>
      </c>
      <c r="E12" s="204" t="s">
        <v>635</v>
      </c>
      <c r="F12" s="195" t="s">
        <v>265</v>
      </c>
      <c r="G12" s="195" t="s">
        <v>266</v>
      </c>
      <c r="H12" s="195"/>
      <c r="I12" s="205">
        <v>8.39</v>
      </c>
      <c r="J12" s="197">
        <v>0.21299999999999999</v>
      </c>
      <c r="K12" s="7" t="str">
        <f t="shared" si="0"/>
        <v/>
      </c>
      <c r="L12" s="195" t="s">
        <v>267</v>
      </c>
      <c r="N12" s="131">
        <v>1</v>
      </c>
      <c r="O12" s="131">
        <v>5</v>
      </c>
    </row>
    <row r="13" spans="1:15" ht="15.9" customHeight="1" x14ac:dyDescent="0.25">
      <c r="A13" s="131"/>
      <c r="B13" s="132">
        <v>3</v>
      </c>
      <c r="C13" s="133" t="s">
        <v>126</v>
      </c>
      <c r="D13" s="134" t="s">
        <v>125</v>
      </c>
      <c r="E13" s="204" t="s">
        <v>124</v>
      </c>
      <c r="F13" s="195" t="s">
        <v>0</v>
      </c>
      <c r="G13" s="195" t="s">
        <v>103</v>
      </c>
      <c r="H13" s="195"/>
      <c r="I13" s="205" t="s">
        <v>43</v>
      </c>
      <c r="J13" s="197"/>
      <c r="K13" s="7" t="str">
        <f t="shared" si="0"/>
        <v/>
      </c>
      <c r="L13" s="195" t="s">
        <v>119</v>
      </c>
      <c r="N13" s="131">
        <v>1</v>
      </c>
      <c r="O13" s="131">
        <v>2</v>
      </c>
    </row>
    <row r="14" spans="1:15" ht="15.9" customHeight="1" x14ac:dyDescent="0.25">
      <c r="A14" s="131"/>
      <c r="B14" s="132">
        <v>4</v>
      </c>
      <c r="C14" s="133" t="s">
        <v>123</v>
      </c>
      <c r="D14" s="134" t="s">
        <v>122</v>
      </c>
      <c r="E14" s="204" t="s">
        <v>121</v>
      </c>
      <c r="F14" s="195" t="s">
        <v>0</v>
      </c>
      <c r="G14" s="195" t="s">
        <v>103</v>
      </c>
      <c r="H14" s="195" t="s">
        <v>120</v>
      </c>
      <c r="I14" s="205" t="s">
        <v>43</v>
      </c>
      <c r="J14" s="197"/>
      <c r="K14" s="7" t="str">
        <f t="shared" si="0"/>
        <v/>
      </c>
      <c r="L14" s="195" t="s">
        <v>119</v>
      </c>
      <c r="N14" s="131">
        <v>1</v>
      </c>
      <c r="O14" s="131">
        <v>4</v>
      </c>
    </row>
    <row r="15" spans="1:15" ht="9" customHeight="1" x14ac:dyDescent="0.25">
      <c r="D15" s="33"/>
    </row>
    <row r="16" spans="1:15" x14ac:dyDescent="0.25">
      <c r="B16" s="33">
        <v>2</v>
      </c>
      <c r="C16" s="32" t="s">
        <v>657</v>
      </c>
      <c r="D16" s="32"/>
      <c r="F16" s="187"/>
      <c r="G16" s="187"/>
      <c r="H16" s="187"/>
      <c r="J16" s="152"/>
    </row>
    <row r="17" spans="1:15" ht="9" customHeight="1" thickBot="1" x14ac:dyDescent="0.3">
      <c r="D17" s="33"/>
    </row>
    <row r="18" spans="1:15" s="28" customFormat="1" ht="10.8" thickBot="1" x14ac:dyDescent="0.25">
      <c r="A18" s="145" t="s">
        <v>42</v>
      </c>
      <c r="B18" s="188" t="s">
        <v>9</v>
      </c>
      <c r="C18" s="189" t="s">
        <v>8</v>
      </c>
      <c r="D18" s="190" t="s">
        <v>7</v>
      </c>
      <c r="E18" s="191" t="s">
        <v>6</v>
      </c>
      <c r="F18" s="191" t="s">
        <v>5</v>
      </c>
      <c r="G18" s="191" t="s">
        <v>14</v>
      </c>
      <c r="H18" s="191" t="s">
        <v>15</v>
      </c>
      <c r="I18" s="192" t="s">
        <v>548</v>
      </c>
      <c r="J18" s="193" t="s">
        <v>549</v>
      </c>
      <c r="K18" s="16" t="s">
        <v>2</v>
      </c>
      <c r="L18" s="67" t="s">
        <v>1</v>
      </c>
      <c r="N18" s="130" t="s">
        <v>194</v>
      </c>
      <c r="O18" s="145" t="s">
        <v>551</v>
      </c>
    </row>
    <row r="19" spans="1:15" ht="15.9" customHeight="1" x14ac:dyDescent="0.25">
      <c r="A19" s="131">
        <v>1</v>
      </c>
      <c r="B19" s="132">
        <v>121</v>
      </c>
      <c r="C19" s="133" t="s">
        <v>671</v>
      </c>
      <c r="D19" s="134" t="s">
        <v>445</v>
      </c>
      <c r="E19" s="204" t="s">
        <v>672</v>
      </c>
      <c r="F19" s="195" t="s">
        <v>30</v>
      </c>
      <c r="G19" s="195" t="s">
        <v>225</v>
      </c>
      <c r="H19" s="195"/>
      <c r="I19" s="205">
        <v>7.05</v>
      </c>
      <c r="J19" s="197">
        <v>0.152</v>
      </c>
      <c r="K19" s="7" t="str">
        <f t="shared" ref="K19:K24" si="1">IF(ISBLANK(I19),"",IF(I19&gt;8.1,"",IF(I19&lt;=6.7,"TSM",IF(I19&lt;=6.84,"SM",IF(I19&lt;=7,"KSM",IF(I19&lt;=7.3,"I A",IF(I19&lt;=7.65,"II A",IF(I19&lt;=8.1,"III A"))))))))</f>
        <v>I A</v>
      </c>
      <c r="L19" s="195" t="s">
        <v>226</v>
      </c>
      <c r="N19" s="131">
        <v>2</v>
      </c>
      <c r="O19" s="131">
        <v>3</v>
      </c>
    </row>
    <row r="20" spans="1:15" ht="15.9" customHeight="1" x14ac:dyDescent="0.25">
      <c r="A20" s="131">
        <v>2</v>
      </c>
      <c r="B20" s="132">
        <v>262</v>
      </c>
      <c r="C20" s="133" t="s">
        <v>673</v>
      </c>
      <c r="D20" s="134" t="s">
        <v>674</v>
      </c>
      <c r="E20" s="204" t="s">
        <v>675</v>
      </c>
      <c r="F20" s="195" t="s">
        <v>287</v>
      </c>
      <c r="G20" s="195"/>
      <c r="H20" s="195"/>
      <c r="I20" s="205">
        <v>7.07</v>
      </c>
      <c r="J20" s="197">
        <v>0.17499999999999999</v>
      </c>
      <c r="K20" s="7" t="str">
        <f t="shared" si="1"/>
        <v>I A</v>
      </c>
      <c r="L20" s="195" t="s">
        <v>595</v>
      </c>
      <c r="N20" s="131">
        <v>2</v>
      </c>
      <c r="O20" s="131">
        <v>6</v>
      </c>
    </row>
    <row r="21" spans="1:15" ht="15.9" customHeight="1" x14ac:dyDescent="0.25">
      <c r="A21" s="131">
        <v>3</v>
      </c>
      <c r="B21" s="132">
        <v>188</v>
      </c>
      <c r="C21" s="133" t="s">
        <v>676</v>
      </c>
      <c r="D21" s="134" t="s">
        <v>217</v>
      </c>
      <c r="E21" s="204" t="s">
        <v>677</v>
      </c>
      <c r="F21" s="195" t="s">
        <v>134</v>
      </c>
      <c r="G21" s="195" t="s">
        <v>133</v>
      </c>
      <c r="H21" s="195" t="s">
        <v>132</v>
      </c>
      <c r="I21" s="205">
        <v>7.54</v>
      </c>
      <c r="J21" s="197">
        <v>0.125</v>
      </c>
      <c r="K21" s="7" t="str">
        <f t="shared" si="1"/>
        <v>II A</v>
      </c>
      <c r="L21" s="195" t="s">
        <v>131</v>
      </c>
      <c r="N21" s="131">
        <v>2</v>
      </c>
      <c r="O21" s="131">
        <v>5</v>
      </c>
    </row>
    <row r="22" spans="1:15" ht="15.9" customHeight="1" x14ac:dyDescent="0.25">
      <c r="A22" s="131">
        <v>4</v>
      </c>
      <c r="B22" s="132">
        <v>105</v>
      </c>
      <c r="C22" s="133" t="s">
        <v>678</v>
      </c>
      <c r="D22" s="134" t="s">
        <v>679</v>
      </c>
      <c r="E22" s="204" t="s">
        <v>680</v>
      </c>
      <c r="F22" s="195" t="s">
        <v>0</v>
      </c>
      <c r="G22" s="195" t="s">
        <v>161</v>
      </c>
      <c r="H22" s="195"/>
      <c r="I22" s="205">
        <v>7.67</v>
      </c>
      <c r="J22" s="197">
        <v>0.151</v>
      </c>
      <c r="K22" s="7" t="str">
        <f t="shared" si="1"/>
        <v>III A</v>
      </c>
      <c r="L22" s="195" t="s">
        <v>376</v>
      </c>
      <c r="N22" s="131">
        <v>2</v>
      </c>
      <c r="O22" s="131">
        <v>4</v>
      </c>
    </row>
    <row r="23" spans="1:15" ht="15.9" customHeight="1" x14ac:dyDescent="0.25">
      <c r="A23" s="131">
        <v>5</v>
      </c>
      <c r="B23" s="132">
        <v>193</v>
      </c>
      <c r="C23" s="133" t="s">
        <v>126</v>
      </c>
      <c r="D23" s="134" t="s">
        <v>681</v>
      </c>
      <c r="E23" s="204" t="s">
        <v>682</v>
      </c>
      <c r="F23" s="195" t="s">
        <v>0</v>
      </c>
      <c r="G23" s="195"/>
      <c r="H23" s="195"/>
      <c r="I23" s="205">
        <v>7.84</v>
      </c>
      <c r="J23" s="197">
        <v>0.17</v>
      </c>
      <c r="K23" s="7" t="str">
        <f t="shared" si="1"/>
        <v>III A</v>
      </c>
      <c r="L23" s="195" t="s">
        <v>390</v>
      </c>
      <c r="N23" s="131">
        <v>2</v>
      </c>
      <c r="O23" s="131">
        <v>1</v>
      </c>
    </row>
    <row r="24" spans="1:15" ht="15.9" customHeight="1" x14ac:dyDescent="0.25">
      <c r="A24" s="131">
        <v>6</v>
      </c>
      <c r="B24" s="132">
        <v>146</v>
      </c>
      <c r="C24" s="133" t="s">
        <v>524</v>
      </c>
      <c r="D24" s="134" t="s">
        <v>683</v>
      </c>
      <c r="E24" s="204" t="s">
        <v>684</v>
      </c>
      <c r="F24" s="195" t="s">
        <v>265</v>
      </c>
      <c r="G24" s="195" t="s">
        <v>266</v>
      </c>
      <c r="H24" s="195"/>
      <c r="I24" s="205">
        <v>8.32</v>
      </c>
      <c r="J24" s="197">
        <v>0.17599999999999999</v>
      </c>
      <c r="K24" s="7" t="str">
        <f t="shared" si="1"/>
        <v/>
      </c>
      <c r="L24" s="195" t="s">
        <v>267</v>
      </c>
      <c r="N24" s="131">
        <v>2</v>
      </c>
      <c r="O24" s="131">
        <v>2</v>
      </c>
    </row>
    <row r="25" spans="1:15" ht="9" customHeight="1" x14ac:dyDescent="0.25">
      <c r="D25" s="33"/>
    </row>
    <row r="26" spans="1:15" x14ac:dyDescent="0.25">
      <c r="B26" s="33">
        <v>3</v>
      </c>
      <c r="C26" s="32" t="s">
        <v>657</v>
      </c>
      <c r="D26" s="32"/>
      <c r="F26" s="187"/>
      <c r="G26" s="187"/>
      <c r="H26" s="187"/>
      <c r="J26" s="152"/>
    </row>
    <row r="27" spans="1:15" ht="9" customHeight="1" thickBot="1" x14ac:dyDescent="0.3">
      <c r="D27" s="33"/>
    </row>
    <row r="28" spans="1:15" s="28" customFormat="1" ht="10.8" thickBot="1" x14ac:dyDescent="0.25">
      <c r="A28" s="145" t="s">
        <v>42</v>
      </c>
      <c r="B28" s="188" t="s">
        <v>9</v>
      </c>
      <c r="C28" s="189" t="s">
        <v>8</v>
      </c>
      <c r="D28" s="190" t="s">
        <v>7</v>
      </c>
      <c r="E28" s="191" t="s">
        <v>6</v>
      </c>
      <c r="F28" s="191" t="s">
        <v>5</v>
      </c>
      <c r="G28" s="191" t="s">
        <v>14</v>
      </c>
      <c r="H28" s="191" t="s">
        <v>15</v>
      </c>
      <c r="I28" s="192" t="s">
        <v>548</v>
      </c>
      <c r="J28" s="193" t="s">
        <v>549</v>
      </c>
      <c r="K28" s="16" t="s">
        <v>2</v>
      </c>
      <c r="L28" s="67" t="s">
        <v>1</v>
      </c>
      <c r="N28" s="130" t="s">
        <v>194</v>
      </c>
      <c r="O28" s="145" t="s">
        <v>551</v>
      </c>
    </row>
    <row r="29" spans="1:15" ht="15.9" customHeight="1" x14ac:dyDescent="0.25">
      <c r="A29" s="131">
        <v>1</v>
      </c>
      <c r="B29" s="132">
        <v>108</v>
      </c>
      <c r="C29" s="133" t="s">
        <v>685</v>
      </c>
      <c r="D29" s="134" t="s">
        <v>686</v>
      </c>
      <c r="E29" s="204" t="s">
        <v>687</v>
      </c>
      <c r="F29" s="195" t="s">
        <v>0</v>
      </c>
      <c r="G29" s="195" t="s">
        <v>688</v>
      </c>
      <c r="H29" s="195"/>
      <c r="I29" s="205">
        <v>7.14</v>
      </c>
      <c r="J29" s="197">
        <v>0.16600000000000001</v>
      </c>
      <c r="K29" s="7" t="str">
        <f t="shared" ref="K29:K34" si="2">IF(ISBLANK(I29),"",IF(I29&gt;8.1,"",IF(I29&lt;=6.7,"TSM",IF(I29&lt;=6.84,"SM",IF(I29&lt;=7,"KSM",IF(I29&lt;=7.3,"I A",IF(I29&lt;=7.65,"II A",IF(I29&lt;=8.1,"III A"))))))))</f>
        <v>I A</v>
      </c>
      <c r="L29" s="195" t="s">
        <v>689</v>
      </c>
      <c r="N29" s="131">
        <v>3</v>
      </c>
      <c r="O29" s="131">
        <v>3</v>
      </c>
    </row>
    <row r="30" spans="1:15" ht="15.9" customHeight="1" x14ac:dyDescent="0.25">
      <c r="A30" s="131">
        <v>2</v>
      </c>
      <c r="B30" s="132">
        <v>101</v>
      </c>
      <c r="C30" s="133" t="s">
        <v>527</v>
      </c>
      <c r="D30" s="134" t="s">
        <v>690</v>
      </c>
      <c r="E30" s="204" t="s">
        <v>691</v>
      </c>
      <c r="F30" s="195" t="s">
        <v>558</v>
      </c>
      <c r="G30" s="195" t="s">
        <v>140</v>
      </c>
      <c r="H30" s="195"/>
      <c r="I30" s="205">
        <v>7.43</v>
      </c>
      <c r="J30" s="197">
        <v>0.14699999999999999</v>
      </c>
      <c r="K30" s="7" t="str">
        <f t="shared" si="2"/>
        <v>II A</v>
      </c>
      <c r="L30" s="195" t="s">
        <v>559</v>
      </c>
      <c r="N30" s="131">
        <v>3</v>
      </c>
      <c r="O30" s="131">
        <v>2</v>
      </c>
    </row>
    <row r="31" spans="1:15" ht="15.9" customHeight="1" x14ac:dyDescent="0.25">
      <c r="A31" s="131">
        <v>3</v>
      </c>
      <c r="B31" s="132">
        <v>107</v>
      </c>
      <c r="C31" s="133" t="s">
        <v>451</v>
      </c>
      <c r="D31" s="134" t="s">
        <v>692</v>
      </c>
      <c r="E31" s="204" t="s">
        <v>693</v>
      </c>
      <c r="F31" s="195" t="s">
        <v>0</v>
      </c>
      <c r="G31" s="195" t="s">
        <v>694</v>
      </c>
      <c r="H31" s="195"/>
      <c r="I31" s="205">
        <v>7.72</v>
      </c>
      <c r="J31" s="197">
        <v>0.14399999999999999</v>
      </c>
      <c r="K31" s="7" t="str">
        <f t="shared" si="2"/>
        <v>III A</v>
      </c>
      <c r="L31" s="195" t="s">
        <v>695</v>
      </c>
      <c r="N31" s="131">
        <v>3</v>
      </c>
      <c r="O31" s="131">
        <v>1</v>
      </c>
    </row>
    <row r="32" spans="1:15" ht="15.9" customHeight="1" x14ac:dyDescent="0.25">
      <c r="A32" s="131">
        <v>4</v>
      </c>
      <c r="B32" s="132">
        <v>103</v>
      </c>
      <c r="C32" s="133" t="s">
        <v>696</v>
      </c>
      <c r="D32" s="134" t="s">
        <v>697</v>
      </c>
      <c r="E32" s="204" t="s">
        <v>698</v>
      </c>
      <c r="F32" s="195" t="s">
        <v>229</v>
      </c>
      <c r="G32" s="195" t="s">
        <v>140</v>
      </c>
      <c r="H32" s="195" t="s">
        <v>699</v>
      </c>
      <c r="I32" s="205">
        <v>7.87</v>
      </c>
      <c r="J32" s="197">
        <v>0.16200000000000001</v>
      </c>
      <c r="K32" s="7" t="str">
        <f t="shared" si="2"/>
        <v>III A</v>
      </c>
      <c r="L32" s="195" t="s">
        <v>231</v>
      </c>
      <c r="N32" s="131">
        <v>3</v>
      </c>
      <c r="O32" s="131">
        <v>6</v>
      </c>
    </row>
    <row r="33" spans="1:15" ht="15.9" customHeight="1" x14ac:dyDescent="0.25">
      <c r="A33" s="131">
        <v>5</v>
      </c>
      <c r="B33" s="132">
        <v>180</v>
      </c>
      <c r="C33" s="133" t="s">
        <v>700</v>
      </c>
      <c r="D33" s="134" t="s">
        <v>701</v>
      </c>
      <c r="E33" s="204" t="s">
        <v>702</v>
      </c>
      <c r="F33" s="195" t="s">
        <v>0</v>
      </c>
      <c r="G33" s="195"/>
      <c r="H33" s="195"/>
      <c r="I33" s="205">
        <v>8.41</v>
      </c>
      <c r="J33" s="197">
        <v>0.38900000000000001</v>
      </c>
      <c r="K33" s="7" t="str">
        <f t="shared" si="2"/>
        <v/>
      </c>
      <c r="L33" s="195" t="s">
        <v>418</v>
      </c>
      <c r="N33" s="131">
        <v>3</v>
      </c>
      <c r="O33" s="131">
        <v>4</v>
      </c>
    </row>
    <row r="34" spans="1:15" ht="15.9" customHeight="1" x14ac:dyDescent="0.25">
      <c r="A34" s="131"/>
      <c r="B34" s="132">
        <v>98</v>
      </c>
      <c r="C34" s="133" t="s">
        <v>222</v>
      </c>
      <c r="D34" s="134" t="s">
        <v>703</v>
      </c>
      <c r="E34" s="204" t="s">
        <v>704</v>
      </c>
      <c r="F34" s="195" t="s">
        <v>265</v>
      </c>
      <c r="G34" s="195" t="s">
        <v>266</v>
      </c>
      <c r="H34" s="195"/>
      <c r="I34" s="205" t="s">
        <v>43</v>
      </c>
      <c r="J34" s="197"/>
      <c r="K34" s="7" t="str">
        <f t="shared" si="2"/>
        <v/>
      </c>
      <c r="L34" s="195" t="s">
        <v>267</v>
      </c>
      <c r="N34" s="131">
        <v>3</v>
      </c>
      <c r="O34" s="131">
        <v>5</v>
      </c>
    </row>
    <row r="35" spans="1:15" ht="5.4" customHeight="1" x14ac:dyDescent="0.25">
      <c r="D35" s="33"/>
    </row>
    <row r="36" spans="1:15" x14ac:dyDescent="0.25">
      <c r="B36" s="33">
        <v>4</v>
      </c>
      <c r="C36" s="32" t="s">
        <v>657</v>
      </c>
      <c r="D36" s="32"/>
      <c r="F36" s="187"/>
      <c r="G36" s="187"/>
      <c r="H36" s="187"/>
      <c r="J36" s="152"/>
    </row>
    <row r="37" spans="1:15" ht="9" customHeight="1" thickBot="1" x14ac:dyDescent="0.3">
      <c r="D37" s="33"/>
    </row>
    <row r="38" spans="1:15" s="28" customFormat="1" ht="10.8" thickBot="1" x14ac:dyDescent="0.25">
      <c r="A38" s="145" t="s">
        <v>42</v>
      </c>
      <c r="B38" s="188" t="s">
        <v>9</v>
      </c>
      <c r="C38" s="189" t="s">
        <v>8</v>
      </c>
      <c r="D38" s="190" t="s">
        <v>7</v>
      </c>
      <c r="E38" s="191" t="s">
        <v>6</v>
      </c>
      <c r="F38" s="191" t="s">
        <v>5</v>
      </c>
      <c r="G38" s="191" t="s">
        <v>14</v>
      </c>
      <c r="H38" s="191" t="s">
        <v>15</v>
      </c>
      <c r="I38" s="192" t="s">
        <v>548</v>
      </c>
      <c r="J38" s="193" t="s">
        <v>549</v>
      </c>
      <c r="K38" s="16" t="s">
        <v>2</v>
      </c>
      <c r="L38" s="67" t="s">
        <v>1</v>
      </c>
      <c r="N38" s="130" t="s">
        <v>194</v>
      </c>
      <c r="O38" s="145" t="s">
        <v>551</v>
      </c>
    </row>
    <row r="39" spans="1:15" ht="15.9" customHeight="1" x14ac:dyDescent="0.25">
      <c r="A39" s="131">
        <v>1</v>
      </c>
      <c r="B39" s="132">
        <v>120</v>
      </c>
      <c r="C39" s="133" t="s">
        <v>705</v>
      </c>
      <c r="D39" s="134" t="s">
        <v>706</v>
      </c>
      <c r="E39" s="204" t="s">
        <v>707</v>
      </c>
      <c r="F39" s="195" t="s">
        <v>30</v>
      </c>
      <c r="G39" s="195"/>
      <c r="H39" s="195" t="s">
        <v>708</v>
      </c>
      <c r="I39" s="205">
        <v>7.26</v>
      </c>
      <c r="J39" s="197">
        <v>0.16200000000000001</v>
      </c>
      <c r="K39" s="7" t="str">
        <f t="shared" ref="K39:K44" si="3">IF(ISBLANK(I39),"",IF(I39&gt;8.1,"",IF(I39&lt;=6.7,"TSM",IF(I39&lt;=6.84,"SM",IF(I39&lt;=7,"KSM",IF(I39&lt;=7.3,"I A",IF(I39&lt;=7.65,"II A",IF(I39&lt;=8.1,"III A"))))))))</f>
        <v>I A</v>
      </c>
      <c r="L39" s="195" t="s">
        <v>709</v>
      </c>
      <c r="N39" s="131">
        <v>4</v>
      </c>
      <c r="O39" s="131">
        <v>3</v>
      </c>
    </row>
    <row r="40" spans="1:15" ht="15.9" customHeight="1" x14ac:dyDescent="0.25">
      <c r="A40" s="131">
        <v>2</v>
      </c>
      <c r="B40" s="132">
        <v>124</v>
      </c>
      <c r="C40" s="133" t="s">
        <v>710</v>
      </c>
      <c r="D40" s="134" t="s">
        <v>711</v>
      </c>
      <c r="E40" s="204" t="s">
        <v>712</v>
      </c>
      <c r="F40" s="195" t="s">
        <v>30</v>
      </c>
      <c r="G40" s="195" t="s">
        <v>225</v>
      </c>
      <c r="H40" s="195"/>
      <c r="I40" s="205">
        <v>7.59</v>
      </c>
      <c r="J40" s="197">
        <v>0.16800000000000001</v>
      </c>
      <c r="K40" s="7" t="str">
        <f t="shared" si="3"/>
        <v>II A</v>
      </c>
      <c r="L40" s="195" t="s">
        <v>713</v>
      </c>
      <c r="N40" s="131">
        <v>4</v>
      </c>
      <c r="O40" s="131">
        <v>2</v>
      </c>
    </row>
    <row r="41" spans="1:15" ht="15.9" customHeight="1" x14ac:dyDescent="0.25">
      <c r="A41" s="131">
        <v>3</v>
      </c>
      <c r="B41" s="132">
        <v>138</v>
      </c>
      <c r="C41" s="133" t="s">
        <v>466</v>
      </c>
      <c r="D41" s="134" t="s">
        <v>714</v>
      </c>
      <c r="E41" s="204" t="s">
        <v>715</v>
      </c>
      <c r="F41" s="195" t="s">
        <v>0</v>
      </c>
      <c r="G41" s="195" t="s">
        <v>161</v>
      </c>
      <c r="H41" s="195"/>
      <c r="I41" s="205">
        <v>7.61</v>
      </c>
      <c r="J41" s="197">
        <v>0.14799999999999999</v>
      </c>
      <c r="K41" s="7" t="str">
        <f t="shared" si="3"/>
        <v>II A</v>
      </c>
      <c r="L41" s="195" t="s">
        <v>160</v>
      </c>
      <c r="N41" s="131">
        <v>4</v>
      </c>
      <c r="O41" s="131">
        <v>4</v>
      </c>
    </row>
    <row r="42" spans="1:15" ht="15.9" customHeight="1" x14ac:dyDescent="0.25">
      <c r="A42" s="131">
        <v>4</v>
      </c>
      <c r="B42" s="132">
        <v>150</v>
      </c>
      <c r="C42" s="133" t="s">
        <v>462</v>
      </c>
      <c r="D42" s="134" t="s">
        <v>716</v>
      </c>
      <c r="E42" s="204" t="s">
        <v>717</v>
      </c>
      <c r="F42" s="195" t="s">
        <v>265</v>
      </c>
      <c r="G42" s="195" t="s">
        <v>266</v>
      </c>
      <c r="H42" s="195"/>
      <c r="I42" s="205">
        <v>7.68</v>
      </c>
      <c r="J42" s="197">
        <v>0.17299999999999999</v>
      </c>
      <c r="K42" s="7" t="str">
        <f t="shared" si="3"/>
        <v>III A</v>
      </c>
      <c r="L42" s="195" t="s">
        <v>267</v>
      </c>
      <c r="N42" s="131">
        <v>4</v>
      </c>
      <c r="O42" s="131">
        <v>6</v>
      </c>
    </row>
    <row r="43" spans="1:15" ht="15.9" customHeight="1" x14ac:dyDescent="0.25">
      <c r="A43" s="131">
        <v>5</v>
      </c>
      <c r="B43" s="132">
        <v>113</v>
      </c>
      <c r="C43" s="133" t="s">
        <v>718</v>
      </c>
      <c r="D43" s="134" t="s">
        <v>719</v>
      </c>
      <c r="E43" s="204" t="s">
        <v>720</v>
      </c>
      <c r="F43" s="195" t="s">
        <v>251</v>
      </c>
      <c r="G43" s="195" t="s">
        <v>252</v>
      </c>
      <c r="H43" s="195" t="s">
        <v>253</v>
      </c>
      <c r="I43" s="205">
        <v>7.7</v>
      </c>
      <c r="J43" s="197">
        <v>0.14000000000000001</v>
      </c>
      <c r="K43" s="7" t="str">
        <f t="shared" si="3"/>
        <v>III A</v>
      </c>
      <c r="L43" s="195" t="s">
        <v>368</v>
      </c>
      <c r="N43" s="131">
        <v>4</v>
      </c>
      <c r="O43" s="131">
        <v>5</v>
      </c>
    </row>
    <row r="44" spans="1:15" ht="15.9" customHeight="1" x14ac:dyDescent="0.25">
      <c r="A44" s="131">
        <v>6</v>
      </c>
      <c r="B44" s="132">
        <v>142</v>
      </c>
      <c r="C44" s="133" t="s">
        <v>721</v>
      </c>
      <c r="D44" s="134" t="s">
        <v>722</v>
      </c>
      <c r="E44" s="204" t="s">
        <v>723</v>
      </c>
      <c r="F44" s="195" t="s">
        <v>265</v>
      </c>
      <c r="G44" s="195" t="s">
        <v>266</v>
      </c>
      <c r="H44" s="195"/>
      <c r="I44" s="205">
        <v>7.96</v>
      </c>
      <c r="J44" s="197">
        <v>0.16800000000000001</v>
      </c>
      <c r="K44" s="7" t="str">
        <f t="shared" si="3"/>
        <v>III A</v>
      </c>
      <c r="L44" s="195" t="s">
        <v>267</v>
      </c>
      <c r="N44" s="131">
        <v>4</v>
      </c>
      <c r="O44" s="131">
        <v>1</v>
      </c>
    </row>
    <row r="45" spans="1:15" ht="9" customHeight="1" x14ac:dyDescent="0.25">
      <c r="D45" s="33"/>
    </row>
    <row r="46" spans="1:15" x14ac:dyDescent="0.25">
      <c r="B46" s="33">
        <v>5</v>
      </c>
      <c r="C46" s="32" t="s">
        <v>657</v>
      </c>
      <c r="D46" s="32"/>
      <c r="F46" s="187"/>
      <c r="G46" s="187"/>
      <c r="H46" s="187"/>
      <c r="J46" s="152"/>
    </row>
    <row r="47" spans="1:15" ht="9" customHeight="1" thickBot="1" x14ac:dyDescent="0.3">
      <c r="D47" s="33"/>
    </row>
    <row r="48" spans="1:15" s="28" customFormat="1" ht="10.8" thickBot="1" x14ac:dyDescent="0.25">
      <c r="A48" s="145" t="s">
        <v>42</v>
      </c>
      <c r="B48" s="188" t="s">
        <v>9</v>
      </c>
      <c r="C48" s="189" t="s">
        <v>8</v>
      </c>
      <c r="D48" s="190" t="s">
        <v>7</v>
      </c>
      <c r="E48" s="191" t="s">
        <v>6</v>
      </c>
      <c r="F48" s="191" t="s">
        <v>5</v>
      </c>
      <c r="G48" s="191" t="s">
        <v>14</v>
      </c>
      <c r="H48" s="191" t="s">
        <v>15</v>
      </c>
      <c r="I48" s="192" t="s">
        <v>548</v>
      </c>
      <c r="J48" s="193" t="s">
        <v>549</v>
      </c>
      <c r="K48" s="16" t="s">
        <v>2</v>
      </c>
      <c r="L48" s="67" t="s">
        <v>1</v>
      </c>
      <c r="N48" s="130" t="s">
        <v>194</v>
      </c>
      <c r="O48" s="145" t="s">
        <v>551</v>
      </c>
    </row>
    <row r="49" spans="1:15" ht="15.9" customHeight="1" x14ac:dyDescent="0.25">
      <c r="A49" s="131">
        <v>1</v>
      </c>
      <c r="B49" s="132">
        <v>119</v>
      </c>
      <c r="C49" s="133" t="s">
        <v>56</v>
      </c>
      <c r="D49" s="134" t="s">
        <v>724</v>
      </c>
      <c r="E49" s="204" t="s">
        <v>725</v>
      </c>
      <c r="F49" s="195" t="s">
        <v>30</v>
      </c>
      <c r="G49" s="195" t="s">
        <v>523</v>
      </c>
      <c r="H49" s="195" t="s">
        <v>708</v>
      </c>
      <c r="I49" s="205">
        <v>7.12</v>
      </c>
      <c r="J49" s="197">
        <v>0.13800000000000001</v>
      </c>
      <c r="K49" s="7" t="str">
        <f t="shared" ref="K49:K54" si="4">IF(ISBLANK(I49),"",IF(I49&gt;8.1,"",IF(I49&lt;=6.7,"TSM",IF(I49&lt;=6.84,"SM",IF(I49&lt;=7,"KSM",IF(I49&lt;=7.3,"I A",IF(I49&lt;=7.65,"II A",IF(I49&lt;=8.1,"III A"))))))))</f>
        <v>I A</v>
      </c>
      <c r="L49" s="195" t="s">
        <v>709</v>
      </c>
      <c r="N49" s="131">
        <v>5</v>
      </c>
      <c r="O49" s="131">
        <v>3</v>
      </c>
    </row>
    <row r="50" spans="1:15" ht="15.9" customHeight="1" x14ac:dyDescent="0.25">
      <c r="A50" s="131">
        <v>2</v>
      </c>
      <c r="B50" s="132">
        <v>123</v>
      </c>
      <c r="C50" s="133" t="s">
        <v>216</v>
      </c>
      <c r="D50" s="134" t="s">
        <v>726</v>
      </c>
      <c r="E50" s="204" t="s">
        <v>727</v>
      </c>
      <c r="F50" s="195" t="s">
        <v>30</v>
      </c>
      <c r="G50" s="195" t="s">
        <v>225</v>
      </c>
      <c r="H50" s="195"/>
      <c r="I50" s="205">
        <v>7.34</v>
      </c>
      <c r="J50" s="197">
        <v>0.124</v>
      </c>
      <c r="K50" s="7" t="str">
        <f t="shared" si="4"/>
        <v>II A</v>
      </c>
      <c r="L50" s="195" t="s">
        <v>728</v>
      </c>
      <c r="N50" s="131">
        <v>5</v>
      </c>
      <c r="O50" s="131">
        <v>6</v>
      </c>
    </row>
    <row r="51" spans="1:15" ht="15.9" customHeight="1" x14ac:dyDescent="0.25">
      <c r="A51" s="131">
        <v>3</v>
      </c>
      <c r="B51" s="132">
        <v>163</v>
      </c>
      <c r="C51" s="133" t="s">
        <v>729</v>
      </c>
      <c r="D51" s="134" t="s">
        <v>730</v>
      </c>
      <c r="E51" s="204" t="s">
        <v>731</v>
      </c>
      <c r="F51" s="195" t="s">
        <v>732</v>
      </c>
      <c r="G51" s="195" t="s">
        <v>733</v>
      </c>
      <c r="H51" s="195"/>
      <c r="I51" s="205">
        <v>7.43</v>
      </c>
      <c r="J51" s="197">
        <v>0.189</v>
      </c>
      <c r="K51" s="7" t="str">
        <f t="shared" si="4"/>
        <v>II A</v>
      </c>
      <c r="L51" s="195" t="s">
        <v>734</v>
      </c>
      <c r="N51" s="131">
        <v>5</v>
      </c>
      <c r="O51" s="131">
        <v>1</v>
      </c>
    </row>
    <row r="52" spans="1:15" ht="15.9" customHeight="1" x14ac:dyDescent="0.25">
      <c r="A52" s="131">
        <v>4</v>
      </c>
      <c r="B52" s="132">
        <v>143</v>
      </c>
      <c r="C52" s="133" t="s">
        <v>735</v>
      </c>
      <c r="D52" s="134" t="s">
        <v>736</v>
      </c>
      <c r="E52" s="204" t="s">
        <v>737</v>
      </c>
      <c r="F52" s="195" t="s">
        <v>265</v>
      </c>
      <c r="G52" s="195" t="s">
        <v>266</v>
      </c>
      <c r="H52" s="195"/>
      <c r="I52" s="205">
        <v>7.62</v>
      </c>
      <c r="J52" s="197">
        <v>0.27600000000000002</v>
      </c>
      <c r="K52" s="7" t="str">
        <f t="shared" si="4"/>
        <v>II A</v>
      </c>
      <c r="L52" s="195" t="s">
        <v>267</v>
      </c>
      <c r="N52" s="131">
        <v>5</v>
      </c>
      <c r="O52" s="131">
        <v>2</v>
      </c>
    </row>
    <row r="53" spans="1:15" ht="15.9" customHeight="1" x14ac:dyDescent="0.25">
      <c r="A53" s="131">
        <v>5</v>
      </c>
      <c r="B53" s="132">
        <v>116</v>
      </c>
      <c r="C53" s="133" t="s">
        <v>738</v>
      </c>
      <c r="D53" s="134" t="s">
        <v>739</v>
      </c>
      <c r="E53" s="204" t="s">
        <v>740</v>
      </c>
      <c r="F53" s="195" t="s">
        <v>30</v>
      </c>
      <c r="G53" s="195" t="s">
        <v>225</v>
      </c>
      <c r="H53" s="195"/>
      <c r="I53" s="205">
        <v>7.73</v>
      </c>
      <c r="J53" s="197">
        <v>0.184</v>
      </c>
      <c r="K53" s="7" t="str">
        <f t="shared" si="4"/>
        <v>III A</v>
      </c>
      <c r="L53" s="195" t="s">
        <v>465</v>
      </c>
      <c r="N53" s="131">
        <v>5</v>
      </c>
      <c r="O53" s="131">
        <v>4</v>
      </c>
    </row>
    <row r="54" spans="1:15" ht="15.9" customHeight="1" x14ac:dyDescent="0.25">
      <c r="A54" s="131">
        <v>6</v>
      </c>
      <c r="B54" s="132">
        <v>186</v>
      </c>
      <c r="C54" s="133" t="s">
        <v>741</v>
      </c>
      <c r="D54" s="134" t="s">
        <v>742</v>
      </c>
      <c r="E54" s="204" t="s">
        <v>743</v>
      </c>
      <c r="F54" s="195" t="s">
        <v>0</v>
      </c>
      <c r="G54" s="195" t="s">
        <v>694</v>
      </c>
      <c r="H54" s="195"/>
      <c r="I54" s="205">
        <v>8.27</v>
      </c>
      <c r="J54" s="197">
        <v>0.17799999999999999</v>
      </c>
      <c r="K54" s="7" t="str">
        <f t="shared" si="4"/>
        <v/>
      </c>
      <c r="L54" s="195" t="s">
        <v>695</v>
      </c>
      <c r="N54" s="131">
        <v>5</v>
      </c>
      <c r="O54" s="131">
        <v>5</v>
      </c>
    </row>
    <row r="55" spans="1:15" ht="5.4" customHeight="1" x14ac:dyDescent="0.25">
      <c r="D55" s="33"/>
    </row>
    <row r="56" spans="1:15" x14ac:dyDescent="0.25">
      <c r="B56" s="33">
        <v>6</v>
      </c>
      <c r="C56" s="32" t="s">
        <v>657</v>
      </c>
      <c r="D56" s="32"/>
      <c r="F56" s="187"/>
      <c r="G56" s="187"/>
      <c r="H56" s="187"/>
      <c r="J56" s="152"/>
    </row>
    <row r="57" spans="1:15" ht="9" customHeight="1" thickBot="1" x14ac:dyDescent="0.3">
      <c r="D57" s="33"/>
    </row>
    <row r="58" spans="1:15" s="28" customFormat="1" ht="10.8" thickBot="1" x14ac:dyDescent="0.25">
      <c r="A58" s="145" t="s">
        <v>42</v>
      </c>
      <c r="B58" s="188" t="s">
        <v>9</v>
      </c>
      <c r="C58" s="189" t="s">
        <v>8</v>
      </c>
      <c r="D58" s="190" t="s">
        <v>7</v>
      </c>
      <c r="E58" s="191" t="s">
        <v>6</v>
      </c>
      <c r="F58" s="191" t="s">
        <v>5</v>
      </c>
      <c r="G58" s="191" t="s">
        <v>14</v>
      </c>
      <c r="H58" s="191" t="s">
        <v>15</v>
      </c>
      <c r="I58" s="192" t="s">
        <v>548</v>
      </c>
      <c r="J58" s="193" t="s">
        <v>549</v>
      </c>
      <c r="K58" s="16" t="s">
        <v>2</v>
      </c>
      <c r="L58" s="67" t="s">
        <v>1</v>
      </c>
      <c r="N58" s="130" t="s">
        <v>194</v>
      </c>
      <c r="O58" s="145" t="s">
        <v>551</v>
      </c>
    </row>
    <row r="59" spans="1:15" ht="15.9" customHeight="1" x14ac:dyDescent="0.25">
      <c r="A59" s="131">
        <v>1</v>
      </c>
      <c r="B59" s="132">
        <v>135</v>
      </c>
      <c r="C59" s="133" t="s">
        <v>744</v>
      </c>
      <c r="D59" s="134" t="s">
        <v>745</v>
      </c>
      <c r="E59" s="204" t="s">
        <v>746</v>
      </c>
      <c r="F59" s="195" t="s">
        <v>0</v>
      </c>
      <c r="G59" s="195"/>
      <c r="H59" s="195"/>
      <c r="I59" s="205">
        <v>7.07</v>
      </c>
      <c r="J59" s="197">
        <v>0.14000000000000001</v>
      </c>
      <c r="K59" s="7" t="str">
        <f t="shared" ref="K59:K64" si="5">IF(ISBLANK(I59),"",IF(I59&gt;8.1,"",IF(I59&lt;=6.7,"TSM",IF(I59&lt;=6.84,"SM",IF(I59&lt;=7,"KSM",IF(I59&lt;=7.3,"I A",IF(I59&lt;=7.65,"II A",IF(I59&lt;=8.1,"III A"))))))))</f>
        <v>I A</v>
      </c>
      <c r="L59" s="195" t="s">
        <v>747</v>
      </c>
      <c r="N59" s="131">
        <v>6</v>
      </c>
      <c r="O59" s="131">
        <v>3</v>
      </c>
    </row>
    <row r="60" spans="1:15" ht="15.9" customHeight="1" x14ac:dyDescent="0.25">
      <c r="A60" s="131">
        <v>2</v>
      </c>
      <c r="B60" s="132">
        <v>144</v>
      </c>
      <c r="C60" s="133" t="s">
        <v>748</v>
      </c>
      <c r="D60" s="134" t="s">
        <v>749</v>
      </c>
      <c r="E60" s="204" t="s">
        <v>750</v>
      </c>
      <c r="F60" s="195" t="s">
        <v>265</v>
      </c>
      <c r="G60" s="195" t="s">
        <v>266</v>
      </c>
      <c r="H60" s="195"/>
      <c r="I60" s="205">
        <v>7.44</v>
      </c>
      <c r="J60" s="197">
        <v>0.183</v>
      </c>
      <c r="K60" s="7" t="str">
        <f t="shared" si="5"/>
        <v>II A</v>
      </c>
      <c r="L60" s="195" t="s">
        <v>267</v>
      </c>
      <c r="N60" s="131">
        <v>6</v>
      </c>
      <c r="O60" s="131">
        <v>5</v>
      </c>
    </row>
    <row r="61" spans="1:15" ht="15.9" customHeight="1" x14ac:dyDescent="0.25">
      <c r="A61" s="131">
        <v>3</v>
      </c>
      <c r="B61" s="132">
        <v>196</v>
      </c>
      <c r="C61" s="133" t="s">
        <v>147</v>
      </c>
      <c r="D61" s="134" t="s">
        <v>751</v>
      </c>
      <c r="E61" s="204" t="s">
        <v>752</v>
      </c>
      <c r="F61" s="195" t="s">
        <v>0</v>
      </c>
      <c r="G61" s="195" t="s">
        <v>409</v>
      </c>
      <c r="H61" s="195"/>
      <c r="I61" s="205">
        <v>7.57</v>
      </c>
      <c r="J61" s="197">
        <v>0.16400000000000001</v>
      </c>
      <c r="K61" s="7" t="str">
        <f t="shared" si="5"/>
        <v>II A</v>
      </c>
      <c r="L61" s="195" t="s">
        <v>119</v>
      </c>
      <c r="N61" s="131">
        <v>6</v>
      </c>
      <c r="O61" s="131">
        <v>6</v>
      </c>
    </row>
    <row r="62" spans="1:15" ht="15.9" customHeight="1" x14ac:dyDescent="0.25">
      <c r="A62" s="131">
        <v>4</v>
      </c>
      <c r="B62" s="132">
        <v>117</v>
      </c>
      <c r="C62" s="133" t="s">
        <v>753</v>
      </c>
      <c r="D62" s="134" t="s">
        <v>754</v>
      </c>
      <c r="E62" s="204" t="s">
        <v>755</v>
      </c>
      <c r="F62" s="195" t="s">
        <v>30</v>
      </c>
      <c r="G62" s="195" t="s">
        <v>211</v>
      </c>
      <c r="H62" s="195"/>
      <c r="I62" s="205">
        <v>7.59</v>
      </c>
      <c r="J62" s="197">
        <v>0.155</v>
      </c>
      <c r="K62" s="7" t="str">
        <f t="shared" si="5"/>
        <v>II A</v>
      </c>
      <c r="L62" s="195" t="s">
        <v>212</v>
      </c>
      <c r="N62" s="131">
        <v>6</v>
      </c>
      <c r="O62" s="131">
        <v>4</v>
      </c>
    </row>
    <row r="63" spans="1:15" ht="15.9" customHeight="1" x14ac:dyDescent="0.25">
      <c r="A63" s="131">
        <v>5</v>
      </c>
      <c r="B63" s="132">
        <v>140</v>
      </c>
      <c r="C63" s="133" t="s">
        <v>756</v>
      </c>
      <c r="D63" s="134" t="s">
        <v>757</v>
      </c>
      <c r="E63" s="204" t="s">
        <v>758</v>
      </c>
      <c r="F63" s="195" t="s">
        <v>141</v>
      </c>
      <c r="G63" s="195" t="s">
        <v>140</v>
      </c>
      <c r="H63" s="195" t="s">
        <v>139</v>
      </c>
      <c r="I63" s="205">
        <v>7.63</v>
      </c>
      <c r="J63" s="197">
        <v>0.18099999999999999</v>
      </c>
      <c r="K63" s="7" t="str">
        <f t="shared" si="5"/>
        <v>II A</v>
      </c>
      <c r="L63" s="195" t="s">
        <v>138</v>
      </c>
      <c r="N63" s="131">
        <v>6</v>
      </c>
      <c r="O63" s="131">
        <v>1</v>
      </c>
    </row>
    <row r="64" spans="1:15" ht="15.9" customHeight="1" x14ac:dyDescent="0.25">
      <c r="A64" s="131">
        <v>6</v>
      </c>
      <c r="B64" s="132">
        <v>149</v>
      </c>
      <c r="C64" s="133" t="s">
        <v>227</v>
      </c>
      <c r="D64" s="134" t="s">
        <v>759</v>
      </c>
      <c r="E64" s="204" t="s">
        <v>760</v>
      </c>
      <c r="F64" s="195" t="s">
        <v>265</v>
      </c>
      <c r="G64" s="195" t="s">
        <v>266</v>
      </c>
      <c r="H64" s="195"/>
      <c r="I64" s="205">
        <v>7.99</v>
      </c>
      <c r="J64" s="197">
        <v>0.23200000000000001</v>
      </c>
      <c r="K64" s="7" t="str">
        <f t="shared" si="5"/>
        <v>III A</v>
      </c>
      <c r="L64" s="195" t="s">
        <v>761</v>
      </c>
      <c r="N64" s="131">
        <v>6</v>
      </c>
      <c r="O64" s="131">
        <v>2</v>
      </c>
    </row>
    <row r="65" spans="1:15" ht="5.4" customHeight="1" x14ac:dyDescent="0.25">
      <c r="D65" s="33"/>
    </row>
    <row r="66" spans="1:15" x14ac:dyDescent="0.25">
      <c r="B66" s="33">
        <v>7</v>
      </c>
      <c r="C66" s="32" t="s">
        <v>657</v>
      </c>
      <c r="D66" s="32"/>
      <c r="F66" s="187"/>
      <c r="G66" s="187"/>
      <c r="H66" s="187"/>
      <c r="J66" s="152"/>
    </row>
    <row r="67" spans="1:15" ht="9" customHeight="1" thickBot="1" x14ac:dyDescent="0.3">
      <c r="D67" s="33"/>
    </row>
    <row r="68" spans="1:15" s="28" customFormat="1" ht="10.8" thickBot="1" x14ac:dyDescent="0.25">
      <c r="A68" s="145" t="s">
        <v>42</v>
      </c>
      <c r="B68" s="188" t="s">
        <v>9</v>
      </c>
      <c r="C68" s="189" t="s">
        <v>8</v>
      </c>
      <c r="D68" s="190" t="s">
        <v>7</v>
      </c>
      <c r="E68" s="191" t="s">
        <v>6</v>
      </c>
      <c r="F68" s="191" t="s">
        <v>5</v>
      </c>
      <c r="G68" s="191" t="s">
        <v>14</v>
      </c>
      <c r="H68" s="191" t="s">
        <v>15</v>
      </c>
      <c r="I68" s="192" t="s">
        <v>548</v>
      </c>
      <c r="J68" s="193" t="s">
        <v>549</v>
      </c>
      <c r="K68" s="16" t="s">
        <v>2</v>
      </c>
      <c r="L68" s="67" t="s">
        <v>1</v>
      </c>
      <c r="N68" s="130" t="s">
        <v>194</v>
      </c>
      <c r="O68" s="145" t="s">
        <v>551</v>
      </c>
    </row>
    <row r="69" spans="1:15" ht="15.9" customHeight="1" x14ac:dyDescent="0.25">
      <c r="A69" s="131">
        <v>1</v>
      </c>
      <c r="B69" s="132">
        <v>134</v>
      </c>
      <c r="C69" s="133" t="s">
        <v>222</v>
      </c>
      <c r="D69" s="134" t="s">
        <v>762</v>
      </c>
      <c r="E69" s="204" t="s">
        <v>763</v>
      </c>
      <c r="F69" s="195" t="s">
        <v>0</v>
      </c>
      <c r="G69" s="195"/>
      <c r="H69" s="195"/>
      <c r="I69" s="205">
        <v>7.11</v>
      </c>
      <c r="J69" s="197">
        <v>0.153</v>
      </c>
      <c r="K69" s="7" t="str">
        <f t="shared" ref="K69:K74" si="6">IF(ISBLANK(I69),"",IF(I69&gt;8.1,"",IF(I69&lt;=6.7,"TSM",IF(I69&lt;=6.84,"SM",IF(I69&lt;=7,"KSM",IF(I69&lt;=7.3,"I A",IF(I69&lt;=7.65,"II A",IF(I69&lt;=8.1,"III A"))))))))</f>
        <v>I A</v>
      </c>
      <c r="L69" s="195" t="s">
        <v>433</v>
      </c>
      <c r="N69" s="131">
        <v>7</v>
      </c>
      <c r="O69" s="131">
        <v>3</v>
      </c>
    </row>
    <row r="70" spans="1:15" ht="15.9" customHeight="1" x14ac:dyDescent="0.25">
      <c r="A70" s="131">
        <v>2</v>
      </c>
      <c r="B70" s="132">
        <v>109</v>
      </c>
      <c r="C70" s="133" t="s">
        <v>729</v>
      </c>
      <c r="D70" s="134" t="s">
        <v>764</v>
      </c>
      <c r="E70" s="204" t="s">
        <v>765</v>
      </c>
      <c r="F70" s="195" t="s">
        <v>0</v>
      </c>
      <c r="G70" s="195" t="s">
        <v>351</v>
      </c>
      <c r="H70" s="195"/>
      <c r="I70" s="205">
        <v>7.33</v>
      </c>
      <c r="J70" s="197">
        <v>0.17799999999999999</v>
      </c>
      <c r="K70" s="7" t="str">
        <f t="shared" si="6"/>
        <v>II A</v>
      </c>
      <c r="L70" s="195" t="s">
        <v>766</v>
      </c>
      <c r="N70" s="131">
        <v>7</v>
      </c>
      <c r="O70" s="131">
        <v>5</v>
      </c>
    </row>
    <row r="71" spans="1:15" ht="15.9" customHeight="1" x14ac:dyDescent="0.25">
      <c r="A71" s="131">
        <v>3</v>
      </c>
      <c r="B71" s="132">
        <v>111</v>
      </c>
      <c r="C71" s="133" t="s">
        <v>735</v>
      </c>
      <c r="D71" s="134" t="s">
        <v>767</v>
      </c>
      <c r="E71" s="204" t="s">
        <v>768</v>
      </c>
      <c r="F71" s="195" t="s">
        <v>251</v>
      </c>
      <c r="G71" s="195" t="s">
        <v>252</v>
      </c>
      <c r="H71" s="195" t="s">
        <v>253</v>
      </c>
      <c r="I71" s="205">
        <v>7.42</v>
      </c>
      <c r="J71" s="197">
        <v>0.157</v>
      </c>
      <c r="K71" s="7" t="str">
        <f t="shared" si="6"/>
        <v>II A</v>
      </c>
      <c r="L71" s="195" t="s">
        <v>769</v>
      </c>
      <c r="N71" s="131">
        <v>7</v>
      </c>
      <c r="O71" s="131">
        <v>6</v>
      </c>
    </row>
    <row r="72" spans="1:15" ht="15.9" customHeight="1" x14ac:dyDescent="0.25">
      <c r="A72" s="131">
        <v>4</v>
      </c>
      <c r="B72" s="132">
        <v>2</v>
      </c>
      <c r="C72" s="133" t="s">
        <v>106</v>
      </c>
      <c r="D72" s="134" t="s">
        <v>105</v>
      </c>
      <c r="E72" s="204" t="s">
        <v>104</v>
      </c>
      <c r="F72" s="195" t="s">
        <v>0</v>
      </c>
      <c r="G72" s="195" t="s">
        <v>103</v>
      </c>
      <c r="H72" s="195" t="s">
        <v>102</v>
      </c>
      <c r="I72" s="205">
        <v>7.69</v>
      </c>
      <c r="J72" s="197">
        <v>0.249</v>
      </c>
      <c r="K72" s="7" t="str">
        <f t="shared" si="6"/>
        <v>III A</v>
      </c>
      <c r="L72" s="195" t="s">
        <v>101</v>
      </c>
      <c r="N72" s="131">
        <v>7</v>
      </c>
      <c r="O72" s="131">
        <v>2</v>
      </c>
    </row>
    <row r="73" spans="1:15" ht="15.9" customHeight="1" x14ac:dyDescent="0.25">
      <c r="A73" s="131">
        <v>5</v>
      </c>
      <c r="B73" s="132">
        <v>183</v>
      </c>
      <c r="C73" s="133" t="s">
        <v>770</v>
      </c>
      <c r="D73" s="134" t="s">
        <v>771</v>
      </c>
      <c r="E73" s="204" t="s">
        <v>772</v>
      </c>
      <c r="F73" s="195" t="s">
        <v>0</v>
      </c>
      <c r="G73" s="195" t="s">
        <v>694</v>
      </c>
      <c r="H73" s="195"/>
      <c r="I73" s="205">
        <v>7.92</v>
      </c>
      <c r="J73" s="197">
        <v>0.17799999999999999</v>
      </c>
      <c r="K73" s="7" t="str">
        <f t="shared" si="6"/>
        <v>III A</v>
      </c>
      <c r="L73" s="195" t="s">
        <v>695</v>
      </c>
      <c r="N73" s="131">
        <v>7</v>
      </c>
      <c r="O73" s="131">
        <v>4</v>
      </c>
    </row>
    <row r="74" spans="1:15" ht="15.9" customHeight="1" x14ac:dyDescent="0.25">
      <c r="A74" s="131"/>
      <c r="B74" s="132">
        <v>141</v>
      </c>
      <c r="C74" s="133" t="s">
        <v>773</v>
      </c>
      <c r="D74" s="134" t="s">
        <v>774</v>
      </c>
      <c r="E74" s="204" t="s">
        <v>775</v>
      </c>
      <c r="F74" s="195" t="s">
        <v>265</v>
      </c>
      <c r="G74" s="195" t="s">
        <v>266</v>
      </c>
      <c r="H74" s="195"/>
      <c r="I74" s="205" t="s">
        <v>43</v>
      </c>
      <c r="J74" s="197"/>
      <c r="K74" s="7" t="str">
        <f t="shared" si="6"/>
        <v/>
      </c>
      <c r="L74" s="195" t="s">
        <v>267</v>
      </c>
      <c r="N74" s="131">
        <v>7</v>
      </c>
      <c r="O74" s="131">
        <v>1</v>
      </c>
    </row>
    <row r="75" spans="1:15" ht="9" customHeight="1" x14ac:dyDescent="0.25">
      <c r="D75" s="33"/>
    </row>
    <row r="76" spans="1:15" x14ac:dyDescent="0.25">
      <c r="B76" s="33">
        <v>8</v>
      </c>
      <c r="C76" s="32" t="s">
        <v>657</v>
      </c>
      <c r="D76" s="32"/>
      <c r="F76" s="187"/>
      <c r="G76" s="187"/>
      <c r="H76" s="187"/>
      <c r="J76" s="152"/>
    </row>
    <row r="77" spans="1:15" ht="9" customHeight="1" thickBot="1" x14ac:dyDescent="0.3">
      <c r="D77" s="33"/>
    </row>
    <row r="78" spans="1:15" s="28" customFormat="1" ht="10.8" thickBot="1" x14ac:dyDescent="0.25">
      <c r="A78" s="145" t="s">
        <v>42</v>
      </c>
      <c r="B78" s="188" t="s">
        <v>9</v>
      </c>
      <c r="C78" s="189" t="s">
        <v>8</v>
      </c>
      <c r="D78" s="190" t="s">
        <v>7</v>
      </c>
      <c r="E78" s="191" t="s">
        <v>6</v>
      </c>
      <c r="F78" s="191" t="s">
        <v>5</v>
      </c>
      <c r="G78" s="191" t="s">
        <v>14</v>
      </c>
      <c r="H78" s="191" t="s">
        <v>15</v>
      </c>
      <c r="I78" s="192" t="s">
        <v>548</v>
      </c>
      <c r="J78" s="193" t="s">
        <v>549</v>
      </c>
      <c r="K78" s="16" t="s">
        <v>2</v>
      </c>
      <c r="L78" s="67" t="s">
        <v>1</v>
      </c>
      <c r="N78" s="130" t="s">
        <v>194</v>
      </c>
      <c r="O78" s="145" t="s">
        <v>551</v>
      </c>
    </row>
    <row r="79" spans="1:15" ht="15.9" customHeight="1" x14ac:dyDescent="0.25">
      <c r="A79" s="131">
        <v>1</v>
      </c>
      <c r="B79" s="132">
        <v>127</v>
      </c>
      <c r="C79" s="133" t="s">
        <v>776</v>
      </c>
      <c r="D79" s="134" t="s">
        <v>777</v>
      </c>
      <c r="E79" s="204" t="s">
        <v>778</v>
      </c>
      <c r="F79" s="195" t="s">
        <v>30</v>
      </c>
      <c r="G79" s="195" t="s">
        <v>389</v>
      </c>
      <c r="H79" s="195"/>
      <c r="I79" s="205">
        <v>7.26</v>
      </c>
      <c r="J79" s="197">
        <v>0.20899999999999999</v>
      </c>
      <c r="K79" s="7" t="str">
        <f t="shared" ref="K79:K84" si="7">IF(ISBLANK(I79),"",IF(I79&gt;8.1,"",IF(I79&lt;=6.7,"TSM",IF(I79&lt;=6.84,"SM",IF(I79&lt;=7,"KSM",IF(I79&lt;=7.3,"I A",IF(I79&lt;=7.65,"II A",IF(I79&lt;=8.1,"III A"))))))))</f>
        <v>I A</v>
      </c>
      <c r="L79" s="195" t="s">
        <v>779</v>
      </c>
      <c r="N79" s="131">
        <v>8</v>
      </c>
      <c r="O79" s="131">
        <v>3</v>
      </c>
    </row>
    <row r="80" spans="1:15" ht="15.9" customHeight="1" x14ac:dyDescent="0.25">
      <c r="A80" s="131">
        <v>2</v>
      </c>
      <c r="B80" s="132">
        <v>131</v>
      </c>
      <c r="C80" s="133" t="s">
        <v>780</v>
      </c>
      <c r="D80" s="134" t="s">
        <v>781</v>
      </c>
      <c r="E80" s="204" t="s">
        <v>782</v>
      </c>
      <c r="F80" s="195" t="s">
        <v>0</v>
      </c>
      <c r="G80" s="195" t="s">
        <v>287</v>
      </c>
      <c r="H80" s="195"/>
      <c r="I80" s="205">
        <v>7.28</v>
      </c>
      <c r="J80" s="197">
        <v>0.154</v>
      </c>
      <c r="K80" s="7" t="str">
        <f t="shared" si="7"/>
        <v>I A</v>
      </c>
      <c r="L80" s="195" t="s">
        <v>352</v>
      </c>
      <c r="N80" s="131">
        <v>8</v>
      </c>
      <c r="O80" s="131">
        <v>5</v>
      </c>
    </row>
    <row r="81" spans="1:15" ht="15.9" customHeight="1" x14ac:dyDescent="0.25">
      <c r="A81" s="131">
        <v>3</v>
      </c>
      <c r="B81" s="132">
        <v>97</v>
      </c>
      <c r="C81" s="133" t="s">
        <v>676</v>
      </c>
      <c r="D81" s="134" t="s">
        <v>783</v>
      </c>
      <c r="E81" s="204" t="s">
        <v>784</v>
      </c>
      <c r="F81" s="195" t="s">
        <v>265</v>
      </c>
      <c r="G81" s="195" t="s">
        <v>266</v>
      </c>
      <c r="H81" s="195"/>
      <c r="I81" s="205">
        <v>7.32</v>
      </c>
      <c r="J81" s="197">
        <v>0.17399999999999999</v>
      </c>
      <c r="K81" s="7" t="str">
        <f t="shared" si="7"/>
        <v>II A</v>
      </c>
      <c r="L81" s="195" t="s">
        <v>267</v>
      </c>
      <c r="N81" s="131">
        <v>8</v>
      </c>
      <c r="O81" s="131">
        <v>2</v>
      </c>
    </row>
    <row r="82" spans="1:15" ht="15.9" customHeight="1" x14ac:dyDescent="0.25">
      <c r="A82" s="131"/>
      <c r="B82" s="132">
        <v>137</v>
      </c>
      <c r="C82" s="133" t="s">
        <v>785</v>
      </c>
      <c r="D82" s="134" t="s">
        <v>786</v>
      </c>
      <c r="E82" s="204" t="s">
        <v>787</v>
      </c>
      <c r="F82" s="195" t="s">
        <v>0</v>
      </c>
      <c r="G82" s="195" t="s">
        <v>275</v>
      </c>
      <c r="H82" s="195"/>
      <c r="I82" s="205" t="s">
        <v>43</v>
      </c>
      <c r="J82" s="197"/>
      <c r="K82" s="7" t="str">
        <f t="shared" si="7"/>
        <v/>
      </c>
      <c r="L82" s="195" t="s">
        <v>788</v>
      </c>
      <c r="N82" s="131">
        <v>8</v>
      </c>
      <c r="O82" s="131">
        <v>1</v>
      </c>
    </row>
    <row r="83" spans="1:15" ht="15.9" customHeight="1" x14ac:dyDescent="0.25">
      <c r="A83" s="131"/>
      <c r="B83" s="132">
        <v>128</v>
      </c>
      <c r="C83" s="133" t="s">
        <v>232</v>
      </c>
      <c r="D83" s="134" t="s">
        <v>228</v>
      </c>
      <c r="E83" s="204" t="s">
        <v>789</v>
      </c>
      <c r="F83" s="195" t="s">
        <v>30</v>
      </c>
      <c r="G83" s="195" t="s">
        <v>389</v>
      </c>
      <c r="H83" s="195"/>
      <c r="I83" s="205" t="s">
        <v>43</v>
      </c>
      <c r="J83" s="197"/>
      <c r="K83" s="7" t="str">
        <f t="shared" si="7"/>
        <v/>
      </c>
      <c r="L83" s="195" t="s">
        <v>779</v>
      </c>
      <c r="N83" s="131">
        <v>8</v>
      </c>
      <c r="O83" s="131">
        <v>4</v>
      </c>
    </row>
    <row r="84" spans="1:15" ht="15.9" customHeight="1" x14ac:dyDescent="0.25">
      <c r="A84" s="131"/>
      <c r="B84" s="132">
        <v>145</v>
      </c>
      <c r="C84" s="133" t="s">
        <v>46</v>
      </c>
      <c r="D84" s="134" t="s">
        <v>724</v>
      </c>
      <c r="E84" s="204" t="s">
        <v>790</v>
      </c>
      <c r="F84" s="195" t="s">
        <v>265</v>
      </c>
      <c r="G84" s="195" t="s">
        <v>266</v>
      </c>
      <c r="H84" s="195"/>
      <c r="I84" s="205" t="s">
        <v>43</v>
      </c>
      <c r="J84" s="197"/>
      <c r="K84" s="7" t="str">
        <f t="shared" si="7"/>
        <v/>
      </c>
      <c r="L84" s="195" t="s">
        <v>267</v>
      </c>
      <c r="N84" s="131">
        <v>8</v>
      </c>
      <c r="O84" s="131">
        <v>6</v>
      </c>
    </row>
    <row r="85" spans="1:15" ht="9" customHeight="1" x14ac:dyDescent="0.25">
      <c r="D85" s="33"/>
    </row>
    <row r="86" spans="1:15" x14ac:dyDescent="0.25">
      <c r="B86" s="33">
        <v>9</v>
      </c>
      <c r="C86" s="32" t="s">
        <v>657</v>
      </c>
      <c r="D86" s="32"/>
      <c r="F86" s="187"/>
      <c r="G86" s="187"/>
      <c r="H86" s="187"/>
      <c r="J86" s="152"/>
    </row>
    <row r="87" spans="1:15" ht="9" customHeight="1" thickBot="1" x14ac:dyDescent="0.3">
      <c r="D87" s="33"/>
    </row>
    <row r="88" spans="1:15" s="28" customFormat="1" ht="10.8" thickBot="1" x14ac:dyDescent="0.25">
      <c r="A88" s="145" t="s">
        <v>42</v>
      </c>
      <c r="B88" s="188" t="s">
        <v>9</v>
      </c>
      <c r="C88" s="189" t="s">
        <v>8</v>
      </c>
      <c r="D88" s="190" t="s">
        <v>7</v>
      </c>
      <c r="E88" s="191" t="s">
        <v>6</v>
      </c>
      <c r="F88" s="191" t="s">
        <v>5</v>
      </c>
      <c r="G88" s="191" t="s">
        <v>14</v>
      </c>
      <c r="H88" s="191" t="s">
        <v>15</v>
      </c>
      <c r="I88" s="192" t="s">
        <v>548</v>
      </c>
      <c r="J88" s="193" t="s">
        <v>549</v>
      </c>
      <c r="K88" s="16" t="s">
        <v>2</v>
      </c>
      <c r="L88" s="67" t="s">
        <v>1</v>
      </c>
      <c r="N88" s="130" t="s">
        <v>194</v>
      </c>
      <c r="O88" s="145" t="s">
        <v>551</v>
      </c>
    </row>
    <row r="89" spans="1:15" ht="15.9" customHeight="1" x14ac:dyDescent="0.25">
      <c r="A89" s="131">
        <v>1</v>
      </c>
      <c r="B89" s="132">
        <v>139</v>
      </c>
      <c r="C89" s="133" t="s">
        <v>791</v>
      </c>
      <c r="D89" s="134" t="s">
        <v>792</v>
      </c>
      <c r="E89" s="204" t="s">
        <v>793</v>
      </c>
      <c r="F89" s="195" t="s">
        <v>141</v>
      </c>
      <c r="G89" s="195" t="s">
        <v>140</v>
      </c>
      <c r="H89" s="195"/>
      <c r="I89" s="205">
        <v>7.32</v>
      </c>
      <c r="J89" s="197">
        <v>0.20799999999999999</v>
      </c>
      <c r="K89" s="7" t="str">
        <f t="shared" ref="K89:K94" si="8">IF(ISBLANK(I89),"",IF(I89&gt;8.1,"",IF(I89&lt;=6.7,"TSM",IF(I89&lt;=6.84,"SM",IF(I89&lt;=7,"KSM",IF(I89&lt;=7.3,"I A",IF(I89&lt;=7.65,"II A",IF(I89&lt;=8.1,"III A"))))))))</f>
        <v>II A</v>
      </c>
      <c r="L89" s="195" t="s">
        <v>138</v>
      </c>
      <c r="N89" s="131">
        <v>9</v>
      </c>
      <c r="O89" s="131">
        <v>3</v>
      </c>
    </row>
    <row r="90" spans="1:15" ht="15.9" customHeight="1" x14ac:dyDescent="0.25">
      <c r="A90" s="131">
        <v>2</v>
      </c>
      <c r="B90" s="132">
        <v>112</v>
      </c>
      <c r="C90" s="133" t="s">
        <v>123</v>
      </c>
      <c r="D90" s="134" t="s">
        <v>794</v>
      </c>
      <c r="E90" s="204" t="s">
        <v>795</v>
      </c>
      <c r="F90" s="195" t="s">
        <v>251</v>
      </c>
      <c r="G90" s="195" t="s">
        <v>252</v>
      </c>
      <c r="H90" s="195" t="s">
        <v>253</v>
      </c>
      <c r="I90" s="205">
        <v>7.4</v>
      </c>
      <c r="J90" s="197">
        <v>0.22600000000000001</v>
      </c>
      <c r="K90" s="7" t="str">
        <f t="shared" si="8"/>
        <v>II A</v>
      </c>
      <c r="L90" s="195" t="s">
        <v>368</v>
      </c>
      <c r="N90" s="131">
        <v>9</v>
      </c>
      <c r="O90" s="131">
        <v>1</v>
      </c>
    </row>
    <row r="91" spans="1:15" ht="15.9" customHeight="1" x14ac:dyDescent="0.25">
      <c r="A91" s="131">
        <v>3</v>
      </c>
      <c r="B91" s="132">
        <v>129</v>
      </c>
      <c r="C91" s="133" t="s">
        <v>796</v>
      </c>
      <c r="D91" s="134" t="s">
        <v>797</v>
      </c>
      <c r="E91" s="204" t="s">
        <v>798</v>
      </c>
      <c r="F91" s="195" t="s">
        <v>0</v>
      </c>
      <c r="G91" s="195" t="s">
        <v>109</v>
      </c>
      <c r="H91" s="195"/>
      <c r="I91" s="205">
        <v>7.47</v>
      </c>
      <c r="J91" s="197">
        <v>0.155</v>
      </c>
      <c r="K91" s="7" t="str">
        <f t="shared" si="8"/>
        <v>II A</v>
      </c>
      <c r="L91" s="195" t="s">
        <v>611</v>
      </c>
      <c r="N91" s="131">
        <v>9</v>
      </c>
      <c r="O91" s="131">
        <v>6</v>
      </c>
    </row>
    <row r="92" spans="1:15" ht="15.9" customHeight="1" x14ac:dyDescent="0.25">
      <c r="A92" s="131">
        <v>4</v>
      </c>
      <c r="B92" s="132">
        <v>100</v>
      </c>
      <c r="C92" s="133" t="s">
        <v>799</v>
      </c>
      <c r="D92" s="134" t="s">
        <v>802</v>
      </c>
      <c r="E92" s="204" t="s">
        <v>803</v>
      </c>
      <c r="F92" s="195" t="s">
        <v>265</v>
      </c>
      <c r="G92" s="195" t="s">
        <v>266</v>
      </c>
      <c r="H92" s="195"/>
      <c r="I92" s="205">
        <v>7.86</v>
      </c>
      <c r="J92" s="197">
        <v>0.187</v>
      </c>
      <c r="K92" s="7" t="str">
        <f>IF(ISBLANK(I92),"",IF(I92&gt;8.1,"",IF(I92&lt;=6.7,"TSM",IF(I92&lt;=6.84,"SM",IF(I92&lt;=7,"KSM",IF(I92&lt;=7.3,"I A",IF(I92&lt;=7.65,"II A",IF(I92&lt;=8.1,"III A"))))))))</f>
        <v>III A</v>
      </c>
      <c r="L92" s="195" t="s">
        <v>804</v>
      </c>
      <c r="M92" s="200" t="s">
        <v>633</v>
      </c>
      <c r="N92" s="131">
        <v>9</v>
      </c>
      <c r="O92" s="131">
        <v>5</v>
      </c>
    </row>
    <row r="93" spans="1:15" ht="15.9" customHeight="1" x14ac:dyDescent="0.25">
      <c r="A93" s="131">
        <v>5</v>
      </c>
      <c r="B93" s="132">
        <v>132</v>
      </c>
      <c r="C93" s="133" t="s">
        <v>799</v>
      </c>
      <c r="D93" s="134" t="s">
        <v>800</v>
      </c>
      <c r="E93" s="204" t="s">
        <v>801</v>
      </c>
      <c r="F93" s="195" t="s">
        <v>0</v>
      </c>
      <c r="G93" s="195"/>
      <c r="H93" s="195"/>
      <c r="I93" s="205">
        <v>7.86</v>
      </c>
      <c r="J93" s="197">
        <v>0.23200000000000001</v>
      </c>
      <c r="K93" s="7" t="str">
        <f>IF(ISBLANK(I93),"",IF(I93&gt;8.1,"",IF(I93&lt;=6.7,"TSM",IF(I93&lt;=6.84,"SM",IF(I93&lt;=7,"KSM",IF(I93&lt;=7.3,"I A",IF(I93&lt;=7.65,"II A",IF(I93&lt;=8.1,"III A"))))))))</f>
        <v>III A</v>
      </c>
      <c r="L93" s="195" t="s">
        <v>352</v>
      </c>
      <c r="M93" s="200" t="s">
        <v>630</v>
      </c>
      <c r="N93" s="131">
        <v>9</v>
      </c>
      <c r="O93" s="131">
        <v>2</v>
      </c>
    </row>
    <row r="94" spans="1:15" ht="15.9" customHeight="1" x14ac:dyDescent="0.25">
      <c r="A94" s="131">
        <v>6</v>
      </c>
      <c r="B94" s="132">
        <v>178</v>
      </c>
      <c r="C94" s="133" t="s">
        <v>700</v>
      </c>
      <c r="D94" s="134" t="s">
        <v>805</v>
      </c>
      <c r="E94" s="204" t="s">
        <v>806</v>
      </c>
      <c r="F94" s="195" t="s">
        <v>0</v>
      </c>
      <c r="G94" s="195"/>
      <c r="H94" s="195"/>
      <c r="I94" s="205">
        <v>8.51</v>
      </c>
      <c r="J94" s="197">
        <v>0.14499999999999999</v>
      </c>
      <c r="K94" s="7" t="str">
        <f t="shared" si="8"/>
        <v/>
      </c>
      <c r="L94" s="195" t="s">
        <v>418</v>
      </c>
      <c r="N94" s="131">
        <v>9</v>
      </c>
      <c r="O94" s="131">
        <v>4</v>
      </c>
    </row>
    <row r="95" spans="1:15" ht="15.9" customHeight="1" x14ac:dyDescent="0.25">
      <c r="A95" s="136"/>
      <c r="B95" s="136"/>
      <c r="C95" s="137"/>
      <c r="D95" s="138"/>
      <c r="E95" s="206"/>
      <c r="F95" s="201"/>
      <c r="G95" s="201"/>
      <c r="H95" s="201"/>
      <c r="I95" s="207"/>
      <c r="J95" s="202"/>
      <c r="K95" s="142"/>
      <c r="L95" s="201"/>
      <c r="N95" s="136"/>
      <c r="O95" s="136"/>
    </row>
    <row r="96" spans="1:15" ht="15.9" customHeight="1" x14ac:dyDescent="0.25">
      <c r="A96" s="136"/>
      <c r="B96" s="136"/>
      <c r="C96" s="137"/>
      <c r="D96" s="138"/>
      <c r="E96" s="206"/>
      <c r="F96" s="201"/>
      <c r="G96" s="201"/>
      <c r="H96" s="201"/>
      <c r="I96" s="207"/>
      <c r="J96" s="202"/>
      <c r="K96" s="142"/>
      <c r="L96" s="201"/>
      <c r="N96" s="136"/>
      <c r="O96" s="136"/>
    </row>
    <row r="97" spans="1:15" ht="15.9" customHeight="1" x14ac:dyDescent="0.25">
      <c r="A97" s="136"/>
      <c r="B97" s="136"/>
      <c r="C97" s="137"/>
      <c r="D97" s="138"/>
      <c r="E97" s="206"/>
      <c r="F97" s="201"/>
      <c r="G97" s="201"/>
      <c r="H97" s="201"/>
      <c r="I97" s="207"/>
      <c r="J97" s="202"/>
      <c r="K97" s="142"/>
      <c r="L97" s="201"/>
      <c r="N97" s="136"/>
      <c r="O97" s="136"/>
    </row>
    <row r="98" spans="1:15" ht="15.9" customHeight="1" x14ac:dyDescent="0.25">
      <c r="A98" s="136"/>
      <c r="B98" s="136"/>
      <c r="C98" s="137"/>
      <c r="D98" s="138"/>
      <c r="E98" s="206"/>
      <c r="F98" s="201"/>
      <c r="G98" s="201"/>
      <c r="H98" s="201"/>
      <c r="I98" s="207"/>
      <c r="J98" s="202"/>
      <c r="K98" s="142"/>
      <c r="L98" s="201"/>
      <c r="N98" s="136"/>
      <c r="O98" s="136"/>
    </row>
    <row r="99" spans="1:15" ht="15.9" customHeight="1" x14ac:dyDescent="0.25">
      <c r="A99" s="136"/>
      <c r="B99" s="136"/>
      <c r="C99" s="137"/>
      <c r="D99" s="138"/>
      <c r="E99" s="206"/>
      <c r="F99" s="201"/>
      <c r="G99" s="201"/>
      <c r="H99" s="201"/>
      <c r="I99" s="207"/>
      <c r="J99" s="202"/>
      <c r="K99" s="142"/>
      <c r="L99" s="201"/>
      <c r="N99" s="136"/>
      <c r="O99" s="136"/>
    </row>
    <row r="100" spans="1:15" ht="15.9" customHeight="1" x14ac:dyDescent="0.25">
      <c r="A100" s="136"/>
      <c r="B100" s="136"/>
      <c r="C100" s="137"/>
      <c r="D100" s="138"/>
      <c r="E100" s="206"/>
      <c r="F100" s="201"/>
      <c r="G100" s="201"/>
      <c r="H100" s="201"/>
      <c r="I100" s="207"/>
      <c r="J100" s="202"/>
      <c r="K100" s="142"/>
      <c r="L100" s="201"/>
      <c r="N100" s="136"/>
      <c r="O100" s="136"/>
    </row>
    <row r="101" spans="1:15" ht="10.5" customHeight="1" x14ac:dyDescent="0.3">
      <c r="C101" s="183"/>
    </row>
    <row r="102" spans="1:15" ht="15.6" x14ac:dyDescent="0.3">
      <c r="C102" s="186" t="s">
        <v>656</v>
      </c>
      <c r="D102" s="33"/>
      <c r="F102" s="187"/>
      <c r="G102" s="187"/>
      <c r="H102" s="187"/>
    </row>
    <row r="103" spans="1:15" ht="9" customHeight="1" x14ac:dyDescent="0.25">
      <c r="D103" s="33"/>
    </row>
    <row r="104" spans="1:15" x14ac:dyDescent="0.25">
      <c r="B104" s="33">
        <v>10</v>
      </c>
      <c r="C104" s="32" t="s">
        <v>657</v>
      </c>
      <c r="D104" s="32"/>
      <c r="F104" s="187"/>
      <c r="G104" s="187"/>
      <c r="H104" s="187"/>
      <c r="J104" s="152"/>
    </row>
    <row r="105" spans="1:15" ht="9" customHeight="1" thickBot="1" x14ac:dyDescent="0.3">
      <c r="D105" s="33"/>
    </row>
    <row r="106" spans="1:15" s="28" customFormat="1" ht="10.8" thickBot="1" x14ac:dyDescent="0.25">
      <c r="A106" s="145" t="s">
        <v>42</v>
      </c>
      <c r="B106" s="188" t="s">
        <v>9</v>
      </c>
      <c r="C106" s="189" t="s">
        <v>8</v>
      </c>
      <c r="D106" s="190" t="s">
        <v>7</v>
      </c>
      <c r="E106" s="191" t="s">
        <v>6</v>
      </c>
      <c r="F106" s="191" t="s">
        <v>5</v>
      </c>
      <c r="G106" s="191" t="s">
        <v>14</v>
      </c>
      <c r="H106" s="191" t="s">
        <v>15</v>
      </c>
      <c r="I106" s="192" t="s">
        <v>548</v>
      </c>
      <c r="J106" s="193" t="s">
        <v>549</v>
      </c>
      <c r="K106" s="16" t="s">
        <v>2</v>
      </c>
      <c r="L106" s="67" t="s">
        <v>1</v>
      </c>
      <c r="N106" s="130" t="s">
        <v>194</v>
      </c>
      <c r="O106" s="145" t="s">
        <v>551</v>
      </c>
    </row>
    <row r="107" spans="1:15" ht="15.9" customHeight="1" x14ac:dyDescent="0.25">
      <c r="A107" s="131">
        <v>1</v>
      </c>
      <c r="B107" s="132">
        <v>259</v>
      </c>
      <c r="C107" s="133" t="s">
        <v>232</v>
      </c>
      <c r="D107" s="134" t="s">
        <v>807</v>
      </c>
      <c r="E107" s="204" t="s">
        <v>808</v>
      </c>
      <c r="F107" s="195" t="s">
        <v>30</v>
      </c>
      <c r="G107" s="195" t="s">
        <v>389</v>
      </c>
      <c r="H107" s="195"/>
      <c r="I107" s="205">
        <v>7.18</v>
      </c>
      <c r="J107" s="197">
        <v>0.17899999999999999</v>
      </c>
      <c r="K107" s="7" t="str">
        <f t="shared" ref="K107:K112" si="9">IF(ISBLANK(I107),"",IF(I107&gt;8.1,"",IF(I107&lt;=6.7,"TSM",IF(I107&lt;=6.84,"SM",IF(I107&lt;=7,"KSM",IF(I107&lt;=7.3,"I A",IF(I107&lt;=7.65,"II A",IF(I107&lt;=8.1,"III A"))))))))</f>
        <v>I A</v>
      </c>
      <c r="L107" s="195" t="s">
        <v>390</v>
      </c>
      <c r="N107" s="131">
        <v>10</v>
      </c>
      <c r="O107" s="131">
        <v>3</v>
      </c>
    </row>
    <row r="108" spans="1:15" ht="15.9" customHeight="1" x14ac:dyDescent="0.25">
      <c r="A108" s="131">
        <v>2</v>
      </c>
      <c r="B108" s="132">
        <v>130</v>
      </c>
      <c r="C108" s="133" t="s">
        <v>462</v>
      </c>
      <c r="D108" s="134" t="s">
        <v>809</v>
      </c>
      <c r="E108" s="204" t="s">
        <v>810</v>
      </c>
      <c r="F108" s="195" t="s">
        <v>0</v>
      </c>
      <c r="G108" s="195" t="s">
        <v>109</v>
      </c>
      <c r="H108" s="195"/>
      <c r="I108" s="205">
        <v>7.46</v>
      </c>
      <c r="J108" s="197">
        <v>0.20899999999999999</v>
      </c>
      <c r="K108" s="7" t="str">
        <f t="shared" si="9"/>
        <v>II A</v>
      </c>
      <c r="L108" s="195" t="s">
        <v>611</v>
      </c>
      <c r="N108" s="131">
        <v>10</v>
      </c>
      <c r="O108" s="131">
        <v>2</v>
      </c>
    </row>
    <row r="109" spans="1:15" ht="15.9" customHeight="1" x14ac:dyDescent="0.25">
      <c r="A109" s="131">
        <v>3</v>
      </c>
      <c r="B109" s="132">
        <v>99</v>
      </c>
      <c r="C109" s="133" t="s">
        <v>811</v>
      </c>
      <c r="D109" s="134" t="s">
        <v>812</v>
      </c>
      <c r="E109" s="204" t="s">
        <v>813</v>
      </c>
      <c r="F109" s="195" t="s">
        <v>265</v>
      </c>
      <c r="G109" s="195" t="s">
        <v>266</v>
      </c>
      <c r="H109" s="195"/>
      <c r="I109" s="205">
        <v>7.55</v>
      </c>
      <c r="J109" s="197">
        <v>0.20499999999999999</v>
      </c>
      <c r="K109" s="7" t="str">
        <f t="shared" si="9"/>
        <v>II A</v>
      </c>
      <c r="L109" s="195" t="s">
        <v>267</v>
      </c>
      <c r="N109" s="131">
        <v>10</v>
      </c>
      <c r="O109" s="131">
        <v>1</v>
      </c>
    </row>
    <row r="110" spans="1:15" ht="15.9" customHeight="1" x14ac:dyDescent="0.25">
      <c r="A110" s="131">
        <v>4</v>
      </c>
      <c r="B110" s="132">
        <v>133</v>
      </c>
      <c r="C110" s="133" t="s">
        <v>232</v>
      </c>
      <c r="D110" s="134" t="s">
        <v>814</v>
      </c>
      <c r="E110" s="204" t="s">
        <v>815</v>
      </c>
      <c r="F110" s="195" t="s">
        <v>0</v>
      </c>
      <c r="G110" s="195"/>
      <c r="H110" s="195"/>
      <c r="I110" s="205">
        <v>7.8</v>
      </c>
      <c r="J110" s="197">
        <v>0.20499999999999999</v>
      </c>
      <c r="K110" s="7" t="str">
        <f t="shared" si="9"/>
        <v>III A</v>
      </c>
      <c r="L110" s="195" t="s">
        <v>352</v>
      </c>
      <c r="M110" s="200" t="s">
        <v>630</v>
      </c>
      <c r="N110" s="131">
        <v>10</v>
      </c>
      <c r="O110" s="131">
        <v>4</v>
      </c>
    </row>
    <row r="111" spans="1:15" ht="15.9" customHeight="1" x14ac:dyDescent="0.25">
      <c r="A111" s="131">
        <v>5</v>
      </c>
      <c r="B111" s="132">
        <v>115</v>
      </c>
      <c r="C111" s="133" t="s">
        <v>816</v>
      </c>
      <c r="D111" s="134" t="s">
        <v>817</v>
      </c>
      <c r="E111" s="204" t="s">
        <v>818</v>
      </c>
      <c r="F111" s="195" t="s">
        <v>116</v>
      </c>
      <c r="G111" s="195" t="s">
        <v>115</v>
      </c>
      <c r="H111" s="195" t="s">
        <v>114</v>
      </c>
      <c r="I111" s="205">
        <v>7.8</v>
      </c>
      <c r="J111" s="197" t="s">
        <v>583</v>
      </c>
      <c r="K111" s="7" t="str">
        <f t="shared" si="9"/>
        <v>III A</v>
      </c>
      <c r="L111" s="195" t="s">
        <v>113</v>
      </c>
      <c r="M111" s="200" t="s">
        <v>633</v>
      </c>
      <c r="N111" s="131">
        <v>10</v>
      </c>
      <c r="O111" s="131">
        <v>5</v>
      </c>
    </row>
    <row r="112" spans="1:15" ht="15.9" customHeight="1" x14ac:dyDescent="0.25">
      <c r="A112" s="131">
        <v>6</v>
      </c>
      <c r="B112" s="132">
        <v>19</v>
      </c>
      <c r="C112" s="133" t="s">
        <v>819</v>
      </c>
      <c r="D112" s="134" t="s">
        <v>820</v>
      </c>
      <c r="E112" s="204" t="s">
        <v>821</v>
      </c>
      <c r="F112" s="195" t="s">
        <v>30</v>
      </c>
      <c r="G112" s="195" t="s">
        <v>225</v>
      </c>
      <c r="H112" s="195"/>
      <c r="I112" s="205">
        <v>8.16</v>
      </c>
      <c r="J112" s="197">
        <v>0.222</v>
      </c>
      <c r="K112" s="7" t="str">
        <f t="shared" si="9"/>
        <v/>
      </c>
      <c r="L112" s="195" t="s">
        <v>226</v>
      </c>
      <c r="N112" s="131"/>
      <c r="O112" s="131"/>
    </row>
    <row r="113" spans="1:15" ht="9" customHeight="1" x14ac:dyDescent="0.25">
      <c r="D113" s="33"/>
    </row>
    <row r="114" spans="1:15" x14ac:dyDescent="0.25">
      <c r="B114" s="33">
        <v>11</v>
      </c>
      <c r="C114" s="32" t="s">
        <v>657</v>
      </c>
      <c r="D114" s="32"/>
      <c r="F114" s="187"/>
      <c r="G114" s="187"/>
      <c r="H114" s="187"/>
      <c r="J114" s="152"/>
    </row>
    <row r="115" spans="1:15" ht="9" customHeight="1" thickBot="1" x14ac:dyDescent="0.3">
      <c r="D115" s="33"/>
    </row>
    <row r="116" spans="1:15" s="28" customFormat="1" ht="10.8" thickBot="1" x14ac:dyDescent="0.25">
      <c r="A116" s="145" t="s">
        <v>42</v>
      </c>
      <c r="B116" s="188" t="s">
        <v>9</v>
      </c>
      <c r="C116" s="189" t="s">
        <v>8</v>
      </c>
      <c r="D116" s="190" t="s">
        <v>7</v>
      </c>
      <c r="E116" s="191" t="s">
        <v>6</v>
      </c>
      <c r="F116" s="191" t="s">
        <v>5</v>
      </c>
      <c r="G116" s="191" t="s">
        <v>14</v>
      </c>
      <c r="H116" s="191" t="s">
        <v>15</v>
      </c>
      <c r="I116" s="192" t="s">
        <v>548</v>
      </c>
      <c r="J116" s="193" t="s">
        <v>549</v>
      </c>
      <c r="K116" s="16" t="s">
        <v>2</v>
      </c>
      <c r="L116" s="67" t="s">
        <v>1</v>
      </c>
      <c r="N116" s="130" t="s">
        <v>194</v>
      </c>
      <c r="O116" s="145" t="s">
        <v>551</v>
      </c>
    </row>
    <row r="117" spans="1:15" ht="15.9" customHeight="1" x14ac:dyDescent="0.25">
      <c r="A117" s="131">
        <v>1</v>
      </c>
      <c r="B117" s="132">
        <v>118</v>
      </c>
      <c r="C117" s="133" t="s">
        <v>822</v>
      </c>
      <c r="D117" s="134" t="s">
        <v>823</v>
      </c>
      <c r="E117" s="204" t="s">
        <v>824</v>
      </c>
      <c r="F117" s="195" t="s">
        <v>0</v>
      </c>
      <c r="G117" s="195" t="s">
        <v>85</v>
      </c>
      <c r="H117" s="195" t="s">
        <v>825</v>
      </c>
      <c r="I117" s="205">
        <v>6.99</v>
      </c>
      <c r="J117" s="197">
        <v>0.161</v>
      </c>
      <c r="K117" s="7" t="str">
        <f>IF(ISBLANK(I117),"",IF(I117&gt;8.1,"",IF(I117&lt;=6.7,"TSM",IF(I117&lt;=6.84,"SM",IF(I117&lt;=7,"KSM",IF(I117&lt;=7.3,"I A",IF(I117&lt;=7.65,"II A",IF(I117&lt;=8.1,"III A"))))))))</f>
        <v>KSM</v>
      </c>
      <c r="L117" s="195" t="s">
        <v>826</v>
      </c>
      <c r="N117" s="131">
        <v>11</v>
      </c>
      <c r="O117" s="131">
        <v>4</v>
      </c>
    </row>
    <row r="118" spans="1:15" ht="15.9" customHeight="1" x14ac:dyDescent="0.25">
      <c r="A118" s="131">
        <v>2</v>
      </c>
      <c r="B118" s="132">
        <v>114</v>
      </c>
      <c r="C118" s="133" t="s">
        <v>827</v>
      </c>
      <c r="D118" s="134" t="s">
        <v>828</v>
      </c>
      <c r="E118" s="204" t="s">
        <v>829</v>
      </c>
      <c r="F118" s="195" t="s">
        <v>830</v>
      </c>
      <c r="G118" s="195" t="s">
        <v>252</v>
      </c>
      <c r="H118" s="195" t="s">
        <v>825</v>
      </c>
      <c r="I118" s="205">
        <v>7.32</v>
      </c>
      <c r="J118" s="197">
        <v>0.188</v>
      </c>
      <c r="K118" s="7" t="str">
        <f>IF(ISBLANK(I118),"",IF(I118&gt;8.1,"",IF(I118&lt;=6.7,"TSM",IF(I118&lt;=6.84,"SM",IF(I118&lt;=7,"KSM",IF(I118&lt;=7.3,"I A",IF(I118&lt;=7.65,"II A",IF(I118&lt;=8.1,"III A"))))))))</f>
        <v>II A</v>
      </c>
      <c r="L118" s="195" t="s">
        <v>831</v>
      </c>
      <c r="N118" s="131">
        <v>11</v>
      </c>
      <c r="O118" s="131">
        <v>3</v>
      </c>
    </row>
    <row r="119" spans="1:15" ht="15.9" customHeight="1" x14ac:dyDescent="0.25">
      <c r="A119" s="131">
        <v>3</v>
      </c>
      <c r="B119" s="132">
        <v>192</v>
      </c>
      <c r="C119" s="133" t="s">
        <v>832</v>
      </c>
      <c r="D119" s="134" t="s">
        <v>833</v>
      </c>
      <c r="E119" s="204" t="s">
        <v>834</v>
      </c>
      <c r="F119" s="195" t="s">
        <v>667</v>
      </c>
      <c r="G119" s="195" t="s">
        <v>52</v>
      </c>
      <c r="H119" s="195"/>
      <c r="I119" s="205">
        <v>7.52</v>
      </c>
      <c r="J119" s="197">
        <v>0.17299999999999999</v>
      </c>
      <c r="K119" s="7" t="str">
        <f>IF(ISBLANK(I119),"",IF(I119&gt;8.1,"",IF(I119&lt;=6.7,"TSM",IF(I119&lt;=6.84,"SM",IF(I119&lt;=7,"KSM",IF(I119&lt;=7.3,"I A",IF(I119&lt;=7.65,"II A",IF(I119&lt;=8.1,"III A"))))))))</f>
        <v>II A</v>
      </c>
      <c r="L119" s="195" t="s">
        <v>668</v>
      </c>
      <c r="N119" s="131">
        <v>11</v>
      </c>
      <c r="O119" s="131">
        <v>1</v>
      </c>
    </row>
    <row r="120" spans="1:15" ht="15.9" customHeight="1" x14ac:dyDescent="0.25">
      <c r="A120" s="131">
        <v>4</v>
      </c>
      <c r="B120" s="132">
        <v>136</v>
      </c>
      <c r="C120" s="133" t="s">
        <v>455</v>
      </c>
      <c r="D120" s="134" t="s">
        <v>835</v>
      </c>
      <c r="E120" s="204" t="s">
        <v>836</v>
      </c>
      <c r="F120" s="195" t="s">
        <v>30</v>
      </c>
      <c r="G120" s="195" t="s">
        <v>211</v>
      </c>
      <c r="H120" s="195"/>
      <c r="I120" s="205">
        <v>7.6</v>
      </c>
      <c r="J120" s="197">
        <v>0.17299999999999999</v>
      </c>
      <c r="K120" s="7" t="str">
        <f>IF(ISBLANK(I120),"",IF(I120&gt;8.1,"",IF(I120&lt;=6.7,"TSM",IF(I120&lt;=6.84,"SM",IF(I120&lt;=7,"KSM",IF(I120&lt;=7.3,"I A",IF(I120&lt;=7.65,"II A",IF(I120&lt;=8.1,"III A"))))))))</f>
        <v>II A</v>
      </c>
      <c r="L120" s="195" t="s">
        <v>837</v>
      </c>
      <c r="N120" s="131">
        <v>11</v>
      </c>
      <c r="O120" s="131">
        <v>2</v>
      </c>
    </row>
    <row r="121" spans="1:15" ht="15.9" customHeight="1" x14ac:dyDescent="0.25">
      <c r="A121" s="131"/>
      <c r="B121" s="132">
        <v>194</v>
      </c>
      <c r="C121" s="133" t="s">
        <v>838</v>
      </c>
      <c r="D121" s="134" t="s">
        <v>839</v>
      </c>
      <c r="E121" s="204" t="s">
        <v>840</v>
      </c>
      <c r="F121" s="195" t="s">
        <v>0</v>
      </c>
      <c r="G121" s="195" t="s">
        <v>461</v>
      </c>
      <c r="H121" s="195"/>
      <c r="I121" s="205" t="s">
        <v>43</v>
      </c>
      <c r="J121" s="197"/>
      <c r="K121" s="7" t="str">
        <f t="shared" ref="K121" si="10">IF(ISBLANK(I121),"",IF(I121&gt;8.1,"",IF(I121&lt;=6.7,"TSM",IF(I121&lt;=6.84,"SM",IF(I121&lt;=7,"KSM",IF(I121&lt;=7.3,"I A",IF(I121&lt;=7.65,"II A",IF(I121&lt;=8.1,"III A"))))))))</f>
        <v/>
      </c>
      <c r="L121" s="195" t="s">
        <v>394</v>
      </c>
      <c r="N121" s="131">
        <v>11</v>
      </c>
      <c r="O121" s="131">
        <v>5</v>
      </c>
    </row>
    <row r="122" spans="1:15" ht="9" customHeight="1" x14ac:dyDescent="0.25">
      <c r="D122" s="33"/>
    </row>
    <row r="123" spans="1:15" x14ac:dyDescent="0.25">
      <c r="B123" s="33">
        <v>12</v>
      </c>
      <c r="C123" s="32" t="s">
        <v>657</v>
      </c>
      <c r="D123" s="32"/>
      <c r="F123" s="187"/>
      <c r="G123" s="187"/>
      <c r="H123" s="187"/>
      <c r="J123" s="152"/>
    </row>
    <row r="124" spans="1:15" ht="9" customHeight="1" thickBot="1" x14ac:dyDescent="0.3">
      <c r="D124" s="33"/>
    </row>
    <row r="125" spans="1:15" s="28" customFormat="1" ht="10.8" thickBot="1" x14ac:dyDescent="0.25">
      <c r="A125" s="145" t="s">
        <v>42</v>
      </c>
      <c r="B125" s="188" t="s">
        <v>9</v>
      </c>
      <c r="C125" s="189" t="s">
        <v>8</v>
      </c>
      <c r="D125" s="190" t="s">
        <v>7</v>
      </c>
      <c r="E125" s="191" t="s">
        <v>6</v>
      </c>
      <c r="F125" s="191" t="s">
        <v>5</v>
      </c>
      <c r="G125" s="191" t="s">
        <v>14</v>
      </c>
      <c r="H125" s="191" t="s">
        <v>15</v>
      </c>
      <c r="I125" s="192" t="s">
        <v>548</v>
      </c>
      <c r="J125" s="193" t="s">
        <v>549</v>
      </c>
      <c r="K125" s="16" t="s">
        <v>2</v>
      </c>
      <c r="L125" s="67" t="s">
        <v>1</v>
      </c>
      <c r="N125" s="130" t="s">
        <v>194</v>
      </c>
      <c r="O125" s="145" t="s">
        <v>551</v>
      </c>
    </row>
    <row r="126" spans="1:15" ht="15.9" customHeight="1" x14ac:dyDescent="0.25">
      <c r="A126" s="131">
        <v>1</v>
      </c>
      <c r="B126" s="132">
        <v>104</v>
      </c>
      <c r="C126" s="133" t="s">
        <v>841</v>
      </c>
      <c r="D126" s="134" t="s">
        <v>842</v>
      </c>
      <c r="E126" s="204" t="s">
        <v>843</v>
      </c>
      <c r="F126" s="195" t="s">
        <v>0</v>
      </c>
      <c r="G126" s="195" t="s">
        <v>85</v>
      </c>
      <c r="H126" s="195"/>
      <c r="I126" s="205">
        <v>7.21</v>
      </c>
      <c r="J126" s="197">
        <v>0.17899999999999999</v>
      </c>
      <c r="K126" s="7" t="str">
        <f>IF(ISBLANK(I126),"",IF(I126&gt;8.1,"",IF(I126&lt;=6.7,"TSM",IF(I126&lt;=6.84,"SM",IF(I126&lt;=7,"KSM",IF(I126&lt;=7.3,"I A",IF(I126&lt;=7.65,"II A",IF(I126&lt;=8.1,"III A"))))))))</f>
        <v>I A</v>
      </c>
      <c r="L126" s="195" t="s">
        <v>84</v>
      </c>
      <c r="N126" s="131">
        <v>12</v>
      </c>
      <c r="O126" s="131">
        <v>3</v>
      </c>
    </row>
    <row r="127" spans="1:15" ht="15.9" customHeight="1" x14ac:dyDescent="0.25">
      <c r="A127" s="131">
        <v>2</v>
      </c>
      <c r="B127" s="132">
        <v>106</v>
      </c>
      <c r="C127" s="133" t="s">
        <v>844</v>
      </c>
      <c r="D127" s="134" t="s">
        <v>845</v>
      </c>
      <c r="E127" s="204" t="s">
        <v>846</v>
      </c>
      <c r="F127" s="195" t="s">
        <v>0</v>
      </c>
      <c r="G127" s="195" t="s">
        <v>694</v>
      </c>
      <c r="H127" s="195"/>
      <c r="I127" s="205">
        <v>7.58</v>
      </c>
      <c r="J127" s="197">
        <v>0.14299999999999999</v>
      </c>
      <c r="K127" s="7" t="str">
        <f>IF(ISBLANK(I127),"",IF(I127&gt;8.1,"",IF(I127&lt;=6.7,"TSM",IF(I127&lt;=6.84,"SM",IF(I127&lt;=7,"KSM",IF(I127&lt;=7.3,"I A",IF(I127&lt;=7.65,"II A",IF(I127&lt;=8.1,"III A"))))))))</f>
        <v>II A</v>
      </c>
      <c r="L127" s="195" t="s">
        <v>695</v>
      </c>
      <c r="N127" s="131">
        <v>12</v>
      </c>
      <c r="O127" s="131">
        <v>5</v>
      </c>
    </row>
    <row r="128" spans="1:15" ht="15.9" customHeight="1" x14ac:dyDescent="0.25">
      <c r="A128" s="131">
        <v>3</v>
      </c>
      <c r="B128" s="132">
        <v>102</v>
      </c>
      <c r="C128" s="133" t="s">
        <v>302</v>
      </c>
      <c r="D128" s="134" t="s">
        <v>690</v>
      </c>
      <c r="E128" s="204" t="s">
        <v>691</v>
      </c>
      <c r="F128" s="195" t="s">
        <v>558</v>
      </c>
      <c r="G128" s="195" t="s">
        <v>140</v>
      </c>
      <c r="H128" s="195"/>
      <c r="I128" s="205">
        <v>7.8</v>
      </c>
      <c r="J128" s="197">
        <v>0.26100000000000001</v>
      </c>
      <c r="K128" s="7" t="str">
        <f>IF(ISBLANK(I128),"",IF(I128&gt;8.1,"",IF(I128&lt;=6.7,"TSM",IF(I128&lt;=6.84,"SM",IF(I128&lt;=7,"KSM",IF(I128&lt;=7.3,"I A",IF(I128&lt;=7.65,"II A",IF(I128&lt;=8.1,"III A"))))))))</f>
        <v>III A</v>
      </c>
      <c r="L128" s="195" t="s">
        <v>559</v>
      </c>
      <c r="N128" s="131">
        <v>12</v>
      </c>
      <c r="O128" s="131">
        <v>2</v>
      </c>
    </row>
    <row r="129" spans="1:15" ht="15.9" customHeight="1" x14ac:dyDescent="0.25">
      <c r="A129" s="131">
        <v>4</v>
      </c>
      <c r="B129" s="132">
        <v>182</v>
      </c>
      <c r="C129" s="133" t="s">
        <v>847</v>
      </c>
      <c r="D129" s="134" t="s">
        <v>848</v>
      </c>
      <c r="E129" s="204" t="s">
        <v>849</v>
      </c>
      <c r="F129" s="195" t="s">
        <v>0</v>
      </c>
      <c r="G129" s="195" t="s">
        <v>694</v>
      </c>
      <c r="H129" s="195"/>
      <c r="I129" s="205">
        <v>7.93</v>
      </c>
      <c r="J129" s="197">
        <v>0.23899999999999999</v>
      </c>
      <c r="K129" s="7" t="str">
        <f>IF(ISBLANK(I129),"",IF(I129&gt;8.1,"",IF(I129&lt;=6.7,"TSM",IF(I129&lt;=6.84,"SM",IF(I129&lt;=7,"KSM",IF(I129&lt;=7.3,"I A",IF(I129&lt;=7.65,"II A",IF(I129&lt;=8.1,"III A"))))))))</f>
        <v>III A</v>
      </c>
      <c r="L129" s="195" t="s">
        <v>695</v>
      </c>
      <c r="N129" s="131">
        <v>12</v>
      </c>
      <c r="O129" s="131">
        <v>1</v>
      </c>
    </row>
    <row r="130" spans="1:15" ht="15.9" customHeight="1" x14ac:dyDescent="0.25">
      <c r="A130" s="131"/>
      <c r="B130" s="132">
        <v>148</v>
      </c>
      <c r="C130" s="133" t="s">
        <v>296</v>
      </c>
      <c r="D130" s="134" t="s">
        <v>850</v>
      </c>
      <c r="E130" s="204" t="s">
        <v>851</v>
      </c>
      <c r="F130" s="195" t="s">
        <v>265</v>
      </c>
      <c r="G130" s="195" t="s">
        <v>266</v>
      </c>
      <c r="H130" s="195"/>
      <c r="I130" s="205" t="s">
        <v>43</v>
      </c>
      <c r="J130" s="197"/>
      <c r="K130" s="7" t="str">
        <f>IF(ISBLANK(I130),"",IF(I130&gt;8.1,"",IF(I130&lt;=6.7,"TSM",IF(I130&lt;=6.84,"SM",IF(I130&lt;=7,"KSM",IF(I130&lt;=7.3,"I A",IF(I130&lt;=7.65,"II A",IF(I130&lt;=8.1,"III A"))))))))</f>
        <v/>
      </c>
      <c r="L130" s="195" t="s">
        <v>267</v>
      </c>
      <c r="N130" s="131">
        <v>12</v>
      </c>
      <c r="O130" s="131">
        <v>4</v>
      </c>
    </row>
    <row r="131" spans="1:15" ht="15.9" customHeight="1" x14ac:dyDescent="0.25">
      <c r="A131" s="136"/>
      <c r="B131" s="136"/>
      <c r="C131" s="137"/>
      <c r="D131" s="138"/>
      <c r="E131" s="206"/>
      <c r="F131" s="201"/>
      <c r="G131" s="201"/>
      <c r="H131" s="201"/>
      <c r="I131" s="207"/>
      <c r="J131" s="202"/>
      <c r="K131" s="142"/>
      <c r="L131" s="201"/>
      <c r="N131" s="136"/>
      <c r="O131" s="136"/>
    </row>
  </sheetData>
  <sortState ref="A92:R93">
    <sortCondition ref="A92"/>
  </sortState>
  <printOptions horizontalCentered="1"/>
  <pageMargins left="0.39370078740157483" right="0.39370078740157483" top="0.78740157480314965" bottom="0.19685039370078741" header="0.39370078740157483" footer="0.3937007874015748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83"/>
  <sheetViews>
    <sheetView zoomScaleNormal="100" workbookViewId="0">
      <selection activeCell="A3" sqref="A3"/>
    </sheetView>
  </sheetViews>
  <sheetFormatPr defaultColWidth="9.109375" defaultRowHeight="13.2" x14ac:dyDescent="0.25"/>
  <cols>
    <col min="1" max="1" width="4.5546875" style="78" customWidth="1"/>
    <col min="2" max="2" width="4" style="78" customWidth="1"/>
    <col min="3" max="3" width="11.6640625" style="78" customWidth="1"/>
    <col min="4" max="4" width="15.33203125" style="78" customWidth="1"/>
    <col min="5" max="5" width="8.88671875" style="203" customWidth="1"/>
    <col min="6" max="6" width="13.44140625" style="184" customWidth="1"/>
    <col min="7" max="8" width="9.44140625" style="184" customWidth="1"/>
    <col min="9" max="9" width="6.88671875" style="34" bestFit="1" customWidth="1"/>
    <col min="10" max="10" width="5.109375" style="185" bestFit="1" customWidth="1"/>
    <col min="11" max="11" width="6.88671875" style="34" customWidth="1"/>
    <col min="12" max="12" width="5.5546875" style="185" bestFit="1" customWidth="1"/>
    <col min="13" max="13" width="5" style="2" bestFit="1" customWidth="1"/>
    <col min="14" max="14" width="29.33203125" style="78" customWidth="1"/>
    <col min="15" max="15" width="2.88671875" style="78" hidden="1" customWidth="1"/>
    <col min="16" max="16" width="5.6640625" style="78" hidden="1" customWidth="1"/>
    <col min="17" max="17" width="4.5546875" style="78" hidden="1" customWidth="1"/>
    <col min="18" max="18" width="3.6640625" style="78" hidden="1" customWidth="1"/>
    <col min="19" max="16384" width="9.109375" style="78"/>
  </cols>
  <sheetData>
    <row r="1" spans="1:18" s="33" customFormat="1" ht="13.8" x14ac:dyDescent="0.25">
      <c r="A1" s="27" t="s">
        <v>12</v>
      </c>
      <c r="B1" s="27"/>
      <c r="E1" s="187"/>
      <c r="F1" s="32"/>
      <c r="G1" s="32"/>
      <c r="H1" s="32"/>
      <c r="I1" s="34"/>
      <c r="J1" s="30"/>
      <c r="K1" s="34"/>
      <c r="L1" s="30"/>
      <c r="M1" s="34"/>
      <c r="N1" s="35" t="s">
        <v>13</v>
      </c>
      <c r="Q1" s="27"/>
    </row>
    <row r="2" spans="1:18" s="28" customFormat="1" ht="15.75" customHeight="1" x14ac:dyDescent="0.25">
      <c r="A2" s="27" t="s">
        <v>11</v>
      </c>
      <c r="B2" s="27"/>
      <c r="D2" s="33"/>
      <c r="E2" s="187"/>
      <c r="F2" s="32"/>
      <c r="G2" s="32"/>
      <c r="H2" s="32"/>
      <c r="I2" s="31"/>
      <c r="J2" s="30"/>
      <c r="K2" s="31"/>
      <c r="L2" s="30"/>
      <c r="M2" s="182"/>
      <c r="N2" s="29" t="s">
        <v>0</v>
      </c>
      <c r="Q2" s="27"/>
    </row>
    <row r="3" spans="1:18" ht="10.5" customHeight="1" x14ac:dyDescent="0.3">
      <c r="C3" s="183"/>
    </row>
    <row r="4" spans="1:18" ht="15.6" x14ac:dyDescent="0.3">
      <c r="C4" s="186" t="s">
        <v>656</v>
      </c>
      <c r="D4" s="33"/>
      <c r="F4" s="187"/>
      <c r="G4" s="187"/>
      <c r="H4" s="187"/>
    </row>
    <row r="5" spans="1:18" ht="9" customHeight="1" x14ac:dyDescent="0.25">
      <c r="D5" s="33"/>
    </row>
    <row r="6" spans="1:18" x14ac:dyDescent="0.25">
      <c r="B6" s="33"/>
      <c r="C6" s="32" t="s">
        <v>651</v>
      </c>
      <c r="D6" s="32"/>
      <c r="F6" s="187"/>
      <c r="G6" s="187"/>
      <c r="H6" s="187"/>
      <c r="J6" s="152"/>
      <c r="L6" s="152"/>
    </row>
    <row r="7" spans="1:18" ht="9" customHeight="1" thickBot="1" x14ac:dyDescent="0.3">
      <c r="D7" s="33"/>
    </row>
    <row r="8" spans="1:18" s="28" customFormat="1" ht="10.8" thickBot="1" x14ac:dyDescent="0.25">
      <c r="A8" s="145" t="s">
        <v>42</v>
      </c>
      <c r="B8" s="188" t="s">
        <v>9</v>
      </c>
      <c r="C8" s="189" t="s">
        <v>8</v>
      </c>
      <c r="D8" s="190" t="s">
        <v>7</v>
      </c>
      <c r="E8" s="191" t="s">
        <v>6</v>
      </c>
      <c r="F8" s="191" t="s">
        <v>5</v>
      </c>
      <c r="G8" s="191" t="s">
        <v>14</v>
      </c>
      <c r="H8" s="191" t="s">
        <v>15</v>
      </c>
      <c r="I8" s="192" t="s">
        <v>548</v>
      </c>
      <c r="J8" s="193" t="s">
        <v>549</v>
      </c>
      <c r="K8" s="192" t="s">
        <v>550</v>
      </c>
      <c r="L8" s="193" t="s">
        <v>549</v>
      </c>
      <c r="M8" s="16" t="s">
        <v>2</v>
      </c>
      <c r="N8" s="67" t="s">
        <v>1</v>
      </c>
      <c r="P8" s="130" t="s">
        <v>194</v>
      </c>
      <c r="Q8" s="145" t="s">
        <v>551</v>
      </c>
    </row>
    <row r="9" spans="1:18" ht="15.9" customHeight="1" x14ac:dyDescent="0.25">
      <c r="A9" s="131">
        <v>1</v>
      </c>
      <c r="B9" s="132">
        <v>118</v>
      </c>
      <c r="C9" s="133" t="s">
        <v>822</v>
      </c>
      <c r="D9" s="134" t="s">
        <v>823</v>
      </c>
      <c r="E9" s="204" t="s">
        <v>824</v>
      </c>
      <c r="F9" s="195" t="s">
        <v>0</v>
      </c>
      <c r="G9" s="195" t="s">
        <v>85</v>
      </c>
      <c r="H9" s="195" t="s">
        <v>825</v>
      </c>
      <c r="I9" s="208">
        <v>6.99</v>
      </c>
      <c r="J9" s="197">
        <v>0.161</v>
      </c>
      <c r="K9" s="205">
        <v>6.95</v>
      </c>
      <c r="L9" s="197">
        <v>0.183</v>
      </c>
      <c r="M9" s="7" t="str">
        <f>IF(ISBLANK(I9),"",IF(K9&gt;8.1,"",IF(K9&lt;=6.7,"TSM",IF(K9&lt;=6.84,"SM",IF(K9&lt;=7,"KSM",IF(K9&lt;=7.3,"I A",IF(K9&lt;=7.65,"II A",IF(K9&lt;=8.1,"III A"))))))))</f>
        <v>KSM</v>
      </c>
      <c r="N9" s="195" t="s">
        <v>826</v>
      </c>
      <c r="P9" s="131">
        <v>11</v>
      </c>
      <c r="Q9" s="131">
        <v>4</v>
      </c>
      <c r="R9" s="200"/>
    </row>
    <row r="10" spans="1:18" ht="15.9" customHeight="1" x14ac:dyDescent="0.25">
      <c r="A10" s="131">
        <v>2</v>
      </c>
      <c r="B10" s="132">
        <v>135</v>
      </c>
      <c r="C10" s="133" t="s">
        <v>744</v>
      </c>
      <c r="D10" s="134" t="s">
        <v>745</v>
      </c>
      <c r="E10" s="204" t="s">
        <v>746</v>
      </c>
      <c r="F10" s="195" t="s">
        <v>0</v>
      </c>
      <c r="G10" s="195"/>
      <c r="H10" s="195"/>
      <c r="I10" s="208">
        <v>7.07</v>
      </c>
      <c r="J10" s="197">
        <v>0.14000000000000001</v>
      </c>
      <c r="K10" s="205">
        <v>7.06</v>
      </c>
      <c r="L10" s="197">
        <v>0.13400000000000001</v>
      </c>
      <c r="M10" s="7" t="str">
        <f>IF(ISBLANK(I10),"",IF(K10&gt;8.1,"",IF(K10&lt;=6.7,"TSM",IF(K10&lt;=6.84,"SM",IF(K10&lt;=7,"KSM",IF(K10&lt;=7.3,"I A",IF(K10&lt;=7.65,"II A",IF(K10&lt;=8.1,"III A"))))))))</f>
        <v>I A</v>
      </c>
      <c r="N10" s="195" t="s">
        <v>747</v>
      </c>
      <c r="P10" s="131">
        <v>6</v>
      </c>
      <c r="Q10" s="131">
        <v>3</v>
      </c>
      <c r="R10" s="200"/>
    </row>
    <row r="11" spans="1:18" ht="15.9" customHeight="1" x14ac:dyDescent="0.25">
      <c r="A11" s="131">
        <v>3</v>
      </c>
      <c r="B11" s="132">
        <v>121</v>
      </c>
      <c r="C11" s="133" t="s">
        <v>671</v>
      </c>
      <c r="D11" s="134" t="s">
        <v>445</v>
      </c>
      <c r="E11" s="204" t="s">
        <v>672</v>
      </c>
      <c r="F11" s="195" t="s">
        <v>30</v>
      </c>
      <c r="G11" s="195" t="s">
        <v>225</v>
      </c>
      <c r="H11" s="195"/>
      <c r="I11" s="205">
        <v>7.05</v>
      </c>
      <c r="J11" s="197">
        <v>0.152</v>
      </c>
      <c r="K11" s="208">
        <v>7.1</v>
      </c>
      <c r="L11" s="197">
        <v>0.14000000000000001</v>
      </c>
      <c r="M11" s="7" t="str">
        <f>IF(ISBLANK(I11),"",IF(I11&gt;8.1,"",IF(I11&lt;=6.7,"TSM",IF(I11&lt;=6.84,"SM",IF(I11&lt;=7,"KSM",IF(I11&lt;=7.3,"I A",IF(I11&lt;=7.65,"II A",IF(I11&lt;=8.1,"III A"))))))))</f>
        <v>I A</v>
      </c>
      <c r="N11" s="195" t="s">
        <v>226</v>
      </c>
      <c r="O11" s="200" t="s">
        <v>852</v>
      </c>
      <c r="P11" s="131">
        <v>2</v>
      </c>
      <c r="Q11" s="131">
        <v>3</v>
      </c>
      <c r="R11" s="200"/>
    </row>
    <row r="12" spans="1:18" ht="15.9" customHeight="1" x14ac:dyDescent="0.25">
      <c r="A12" s="131">
        <v>4</v>
      </c>
      <c r="B12" s="132">
        <v>262</v>
      </c>
      <c r="C12" s="133" t="s">
        <v>673</v>
      </c>
      <c r="D12" s="134" t="s">
        <v>674</v>
      </c>
      <c r="E12" s="204" t="s">
        <v>675</v>
      </c>
      <c r="F12" s="195" t="s">
        <v>287</v>
      </c>
      <c r="G12" s="195"/>
      <c r="H12" s="195"/>
      <c r="I12" s="205">
        <v>7.07</v>
      </c>
      <c r="J12" s="197">
        <v>0.17499999999999999</v>
      </c>
      <c r="K12" s="208">
        <v>7.1</v>
      </c>
      <c r="L12" s="197">
        <v>0.16700000000000001</v>
      </c>
      <c r="M12" s="7" t="str">
        <f>IF(ISBLANK(I12),"",IF(I12&gt;8.1,"",IF(I12&lt;=6.7,"TSM",IF(I12&lt;=6.84,"SM",IF(I12&lt;=7,"KSM",IF(I12&lt;=7.3,"I A",IF(I12&lt;=7.65,"II A",IF(I12&lt;=8.1,"III A"))))))))</f>
        <v>I A</v>
      </c>
      <c r="N12" s="195" t="s">
        <v>595</v>
      </c>
      <c r="O12" s="200" t="s">
        <v>633</v>
      </c>
      <c r="P12" s="131">
        <v>2</v>
      </c>
      <c r="Q12" s="131">
        <v>6</v>
      </c>
    </row>
    <row r="13" spans="1:18" ht="15.9" customHeight="1" x14ac:dyDescent="0.25">
      <c r="A13" s="131">
        <v>5</v>
      </c>
      <c r="B13" s="132">
        <v>134</v>
      </c>
      <c r="C13" s="133" t="s">
        <v>222</v>
      </c>
      <c r="D13" s="134" t="s">
        <v>762</v>
      </c>
      <c r="E13" s="204" t="s">
        <v>763</v>
      </c>
      <c r="F13" s="195" t="s">
        <v>0</v>
      </c>
      <c r="G13" s="195"/>
      <c r="H13" s="195"/>
      <c r="I13" s="205">
        <v>7.11</v>
      </c>
      <c r="J13" s="197">
        <v>0.153</v>
      </c>
      <c r="K13" s="208">
        <v>7.12</v>
      </c>
      <c r="L13" s="197">
        <v>0.159</v>
      </c>
      <c r="M13" s="7" t="str">
        <f>IF(ISBLANK(I13),"",IF(I13&gt;8.1,"",IF(I13&lt;=6.7,"TSM",IF(I13&lt;=6.84,"SM",IF(I13&lt;=7,"KSM",IF(I13&lt;=7.3,"I A",IF(I13&lt;=7.65,"II A",IF(I13&lt;=8.1,"III A"))))))))</f>
        <v>I A</v>
      </c>
      <c r="N13" s="195" t="s">
        <v>433</v>
      </c>
      <c r="P13" s="131">
        <v>7</v>
      </c>
      <c r="Q13" s="131">
        <v>3</v>
      </c>
      <c r="R13" s="200"/>
    </row>
    <row r="14" spans="1:18" ht="15.9" customHeight="1" x14ac:dyDescent="0.25">
      <c r="A14" s="131">
        <v>6</v>
      </c>
      <c r="B14" s="132">
        <v>119</v>
      </c>
      <c r="C14" s="133" t="s">
        <v>56</v>
      </c>
      <c r="D14" s="134" t="s">
        <v>724</v>
      </c>
      <c r="E14" s="204" t="s">
        <v>725</v>
      </c>
      <c r="F14" s="195" t="s">
        <v>30</v>
      </c>
      <c r="G14" s="195" t="s">
        <v>523</v>
      </c>
      <c r="H14" s="195" t="s">
        <v>708</v>
      </c>
      <c r="I14" s="205">
        <v>7.12</v>
      </c>
      <c r="J14" s="197">
        <v>0.13800000000000001</v>
      </c>
      <c r="K14" s="208">
        <v>7.13</v>
      </c>
      <c r="L14" s="197">
        <v>0.13</v>
      </c>
      <c r="M14" s="7" t="str">
        <f>IF(ISBLANK(I14),"",IF(I14&gt;8.1,"",IF(I14&lt;=6.7,"TSM",IF(I14&lt;=6.84,"SM",IF(I14&lt;=7,"KSM",IF(I14&lt;=7.3,"I A",IF(I14&lt;=7.65,"II A",IF(I14&lt;=8.1,"III A"))))))))</f>
        <v>I A</v>
      </c>
      <c r="N14" s="195" t="s">
        <v>709</v>
      </c>
      <c r="P14" s="131">
        <v>5</v>
      </c>
      <c r="Q14" s="131">
        <v>3</v>
      </c>
      <c r="R14" s="200"/>
    </row>
    <row r="15" spans="1:18" x14ac:dyDescent="0.25">
      <c r="B15" s="33"/>
      <c r="C15" s="32" t="s">
        <v>653</v>
      </c>
      <c r="D15" s="32"/>
      <c r="F15" s="187"/>
      <c r="G15" s="187"/>
      <c r="H15" s="187"/>
      <c r="J15" s="152"/>
      <c r="L15" s="152"/>
    </row>
    <row r="16" spans="1:18" ht="9" customHeight="1" thickBot="1" x14ac:dyDescent="0.3">
      <c r="D16" s="33"/>
    </row>
    <row r="17" spans="1:18" s="28" customFormat="1" ht="10.8" thickBot="1" x14ac:dyDescent="0.25">
      <c r="A17" s="145" t="s">
        <v>42</v>
      </c>
      <c r="B17" s="188" t="s">
        <v>9</v>
      </c>
      <c r="C17" s="189" t="s">
        <v>8</v>
      </c>
      <c r="D17" s="190" t="s">
        <v>7</v>
      </c>
      <c r="E17" s="191" t="s">
        <v>6</v>
      </c>
      <c r="F17" s="191" t="s">
        <v>5</v>
      </c>
      <c r="G17" s="191" t="s">
        <v>14</v>
      </c>
      <c r="H17" s="191" t="s">
        <v>15</v>
      </c>
      <c r="I17" s="192" t="s">
        <v>548</v>
      </c>
      <c r="J17" s="193" t="s">
        <v>549</v>
      </c>
      <c r="K17" s="192" t="s">
        <v>550</v>
      </c>
      <c r="L17" s="193" t="s">
        <v>549</v>
      </c>
      <c r="M17" s="16" t="s">
        <v>2</v>
      </c>
      <c r="N17" s="67" t="s">
        <v>1</v>
      </c>
      <c r="P17" s="130" t="s">
        <v>194</v>
      </c>
      <c r="Q17" s="145" t="s">
        <v>551</v>
      </c>
    </row>
    <row r="18" spans="1:18" ht="15.9" customHeight="1" x14ac:dyDescent="0.25">
      <c r="A18" s="131">
        <v>1</v>
      </c>
      <c r="B18" s="132">
        <v>108</v>
      </c>
      <c r="C18" s="133" t="s">
        <v>685</v>
      </c>
      <c r="D18" s="134" t="s">
        <v>686</v>
      </c>
      <c r="E18" s="204" t="s">
        <v>687</v>
      </c>
      <c r="F18" s="195" t="s">
        <v>0</v>
      </c>
      <c r="G18" s="195" t="s">
        <v>688</v>
      </c>
      <c r="H18" s="195"/>
      <c r="I18" s="208">
        <v>7.14</v>
      </c>
      <c r="J18" s="197">
        <v>0.16600000000000001</v>
      </c>
      <c r="K18" s="205">
        <v>7.12</v>
      </c>
      <c r="L18" s="197">
        <v>0.182</v>
      </c>
      <c r="M18" s="7" t="str">
        <f t="shared" ref="M18:M23" si="0">IF(ISBLANK(I18),"",IF(K18&gt;8.1,"",IF(K18&lt;=6.7,"TSM",IF(K18&lt;=6.84,"SM",IF(K18&lt;=7,"KSM",IF(K18&lt;=7.3,"I A",IF(K18&lt;=7.65,"II A",IF(K18&lt;=8.1,"III A"))))))))</f>
        <v>I A</v>
      </c>
      <c r="N18" s="195" t="s">
        <v>689</v>
      </c>
      <c r="P18" s="131">
        <v>3</v>
      </c>
      <c r="Q18" s="131">
        <v>3</v>
      </c>
      <c r="R18" s="200"/>
    </row>
    <row r="19" spans="1:18" ht="15.9" customHeight="1" x14ac:dyDescent="0.25">
      <c r="A19" s="131">
        <v>2</v>
      </c>
      <c r="B19" s="132">
        <v>259</v>
      </c>
      <c r="C19" s="133" t="s">
        <v>232</v>
      </c>
      <c r="D19" s="134" t="s">
        <v>807</v>
      </c>
      <c r="E19" s="204" t="s">
        <v>808</v>
      </c>
      <c r="F19" s="195" t="s">
        <v>30</v>
      </c>
      <c r="G19" s="195" t="s">
        <v>389</v>
      </c>
      <c r="H19" s="195"/>
      <c r="I19" s="208">
        <v>7.18</v>
      </c>
      <c r="J19" s="197">
        <v>0.17899999999999999</v>
      </c>
      <c r="K19" s="205">
        <v>7.13</v>
      </c>
      <c r="L19" s="197">
        <v>0.158</v>
      </c>
      <c r="M19" s="7" t="str">
        <f t="shared" si="0"/>
        <v>I A</v>
      </c>
      <c r="N19" s="195" t="s">
        <v>390</v>
      </c>
      <c r="P19" s="131">
        <v>10</v>
      </c>
      <c r="Q19" s="131">
        <v>3</v>
      </c>
      <c r="R19" s="200"/>
    </row>
    <row r="20" spans="1:18" ht="15.9" customHeight="1" x14ac:dyDescent="0.25">
      <c r="A20" s="131">
        <v>3</v>
      </c>
      <c r="B20" s="132">
        <v>104</v>
      </c>
      <c r="C20" s="133" t="s">
        <v>841</v>
      </c>
      <c r="D20" s="134" t="s">
        <v>842</v>
      </c>
      <c r="E20" s="204" t="s">
        <v>843</v>
      </c>
      <c r="F20" s="195" t="s">
        <v>0</v>
      </c>
      <c r="G20" s="195" t="s">
        <v>85</v>
      </c>
      <c r="H20" s="195"/>
      <c r="I20" s="208">
        <v>7.21</v>
      </c>
      <c r="J20" s="197">
        <v>0.17899999999999999</v>
      </c>
      <c r="K20" s="205">
        <v>7.16</v>
      </c>
      <c r="L20" s="197">
        <v>0.14699999999999999</v>
      </c>
      <c r="M20" s="7" t="str">
        <f t="shared" si="0"/>
        <v>I A</v>
      </c>
      <c r="N20" s="195" t="s">
        <v>84</v>
      </c>
      <c r="P20" s="131">
        <v>12</v>
      </c>
      <c r="Q20" s="131">
        <v>3</v>
      </c>
      <c r="R20" s="200"/>
    </row>
    <row r="21" spans="1:18" ht="15.9" customHeight="1" x14ac:dyDescent="0.25">
      <c r="A21" s="131">
        <v>4</v>
      </c>
      <c r="B21" s="132">
        <v>127</v>
      </c>
      <c r="C21" s="133" t="s">
        <v>776</v>
      </c>
      <c r="D21" s="134" t="s">
        <v>777</v>
      </c>
      <c r="E21" s="204" t="s">
        <v>778</v>
      </c>
      <c r="F21" s="195" t="s">
        <v>30</v>
      </c>
      <c r="G21" s="195" t="s">
        <v>389</v>
      </c>
      <c r="H21" s="195"/>
      <c r="I21" s="208">
        <v>7.26</v>
      </c>
      <c r="J21" s="197">
        <v>0.20899999999999999</v>
      </c>
      <c r="K21" s="205">
        <v>7.17</v>
      </c>
      <c r="L21" s="197">
        <v>0.16600000000000001</v>
      </c>
      <c r="M21" s="7" t="str">
        <f t="shared" si="0"/>
        <v>I A</v>
      </c>
      <c r="N21" s="195" t="s">
        <v>779</v>
      </c>
      <c r="P21" s="131">
        <v>8</v>
      </c>
      <c r="Q21" s="131">
        <v>3</v>
      </c>
      <c r="R21" s="200"/>
    </row>
    <row r="22" spans="1:18" ht="15.9" customHeight="1" x14ac:dyDescent="0.25">
      <c r="A22" s="131">
        <v>5</v>
      </c>
      <c r="B22" s="132">
        <v>131</v>
      </c>
      <c r="C22" s="133" t="s">
        <v>780</v>
      </c>
      <c r="D22" s="134" t="s">
        <v>781</v>
      </c>
      <c r="E22" s="204" t="s">
        <v>782</v>
      </c>
      <c r="F22" s="195" t="s">
        <v>0</v>
      </c>
      <c r="G22" s="195" t="s">
        <v>287</v>
      </c>
      <c r="H22" s="195"/>
      <c r="I22" s="208">
        <v>7.28</v>
      </c>
      <c r="J22" s="197">
        <v>0.154</v>
      </c>
      <c r="K22" s="205">
        <v>7.21</v>
      </c>
      <c r="L22" s="197">
        <v>0.13600000000000001</v>
      </c>
      <c r="M22" s="7" t="str">
        <f t="shared" si="0"/>
        <v>I A</v>
      </c>
      <c r="N22" s="195" t="s">
        <v>352</v>
      </c>
      <c r="P22" s="131">
        <v>8</v>
      </c>
      <c r="Q22" s="131">
        <v>5</v>
      </c>
    </row>
    <row r="23" spans="1:18" ht="15.9" customHeight="1" x14ac:dyDescent="0.25">
      <c r="A23" s="131">
        <v>6</v>
      </c>
      <c r="B23" s="132">
        <v>120</v>
      </c>
      <c r="C23" s="133" t="s">
        <v>705</v>
      </c>
      <c r="D23" s="134" t="s">
        <v>706</v>
      </c>
      <c r="E23" s="204" t="s">
        <v>707</v>
      </c>
      <c r="F23" s="195" t="s">
        <v>30</v>
      </c>
      <c r="G23" s="195"/>
      <c r="H23" s="195" t="s">
        <v>708</v>
      </c>
      <c r="I23" s="208">
        <v>7.26</v>
      </c>
      <c r="J23" s="197">
        <v>0.16200000000000001</v>
      </c>
      <c r="K23" s="205">
        <v>7.22</v>
      </c>
      <c r="L23" s="197">
        <v>0.126</v>
      </c>
      <c r="M23" s="7" t="str">
        <f t="shared" si="0"/>
        <v>I A</v>
      </c>
      <c r="N23" s="195" t="s">
        <v>709</v>
      </c>
      <c r="P23" s="131">
        <v>4</v>
      </c>
      <c r="Q23" s="131">
        <v>3</v>
      </c>
      <c r="R23" s="200"/>
    </row>
    <row r="24" spans="1:18" ht="9" customHeight="1" thickBot="1" x14ac:dyDescent="0.3">
      <c r="D24" s="33"/>
    </row>
    <row r="25" spans="1:18" s="28" customFormat="1" ht="10.8" thickBot="1" x14ac:dyDescent="0.25">
      <c r="A25" s="145" t="s">
        <v>42</v>
      </c>
      <c r="B25" s="188" t="s">
        <v>9</v>
      </c>
      <c r="C25" s="189" t="s">
        <v>8</v>
      </c>
      <c r="D25" s="190" t="s">
        <v>7</v>
      </c>
      <c r="E25" s="191" t="s">
        <v>6</v>
      </c>
      <c r="F25" s="191" t="s">
        <v>5</v>
      </c>
      <c r="G25" s="191" t="s">
        <v>14</v>
      </c>
      <c r="H25" s="191" t="s">
        <v>15</v>
      </c>
      <c r="I25" s="192" t="s">
        <v>548</v>
      </c>
      <c r="J25" s="193" t="s">
        <v>549</v>
      </c>
      <c r="K25" s="192"/>
      <c r="L25" s="193"/>
      <c r="M25" s="16" t="s">
        <v>2</v>
      </c>
      <c r="N25" s="67" t="s">
        <v>1</v>
      </c>
      <c r="P25" s="130" t="s">
        <v>194</v>
      </c>
      <c r="Q25" s="145" t="s">
        <v>551</v>
      </c>
    </row>
    <row r="26" spans="1:18" ht="15.9" customHeight="1" x14ac:dyDescent="0.25">
      <c r="A26" s="131">
        <v>13</v>
      </c>
      <c r="B26" s="132">
        <v>97</v>
      </c>
      <c r="C26" s="133" t="s">
        <v>676</v>
      </c>
      <c r="D26" s="134" t="s">
        <v>783</v>
      </c>
      <c r="E26" s="204" t="s">
        <v>784</v>
      </c>
      <c r="F26" s="195" t="s">
        <v>265</v>
      </c>
      <c r="G26" s="195" t="s">
        <v>266</v>
      </c>
      <c r="H26" s="195"/>
      <c r="I26" s="205">
        <v>7.32</v>
      </c>
      <c r="J26" s="197">
        <v>0.17399999999999999</v>
      </c>
      <c r="K26" s="205"/>
      <c r="L26" s="197"/>
      <c r="M26" s="7" t="str">
        <f t="shared" ref="M26:M74" si="1">IF(ISBLANK(I26),"",IF(I26&gt;8.1,"",IF(I26&lt;=6.7,"TSM",IF(I26&lt;=6.84,"SM",IF(I26&lt;=7,"KSM",IF(I26&lt;=7.3,"I A",IF(I26&lt;=7.65,"II A",IF(I26&lt;=8.1,"III A"))))))))</f>
        <v>II A</v>
      </c>
      <c r="N26" s="195" t="s">
        <v>267</v>
      </c>
      <c r="P26" s="131">
        <v>8</v>
      </c>
      <c r="Q26" s="131">
        <v>2</v>
      </c>
    </row>
    <row r="27" spans="1:18" ht="15.9" customHeight="1" x14ac:dyDescent="0.25">
      <c r="A27" s="131">
        <v>13</v>
      </c>
      <c r="B27" s="132">
        <v>139</v>
      </c>
      <c r="C27" s="133" t="s">
        <v>791</v>
      </c>
      <c r="D27" s="134" t="s">
        <v>792</v>
      </c>
      <c r="E27" s="204" t="s">
        <v>793</v>
      </c>
      <c r="F27" s="195" t="s">
        <v>141</v>
      </c>
      <c r="G27" s="195" t="s">
        <v>140</v>
      </c>
      <c r="H27" s="195"/>
      <c r="I27" s="205">
        <v>7.32</v>
      </c>
      <c r="J27" s="197">
        <v>0.20799999999999999</v>
      </c>
      <c r="K27" s="205"/>
      <c r="L27" s="197"/>
      <c r="M27" s="7" t="str">
        <f t="shared" si="1"/>
        <v>II A</v>
      </c>
      <c r="N27" s="195" t="s">
        <v>138</v>
      </c>
      <c r="P27" s="131">
        <v>9</v>
      </c>
      <c r="Q27" s="131">
        <v>3</v>
      </c>
      <c r="R27" s="200"/>
    </row>
    <row r="28" spans="1:18" ht="15.9" customHeight="1" x14ac:dyDescent="0.25">
      <c r="A28" s="131">
        <v>13</v>
      </c>
      <c r="B28" s="132">
        <v>114</v>
      </c>
      <c r="C28" s="133" t="s">
        <v>827</v>
      </c>
      <c r="D28" s="134" t="s">
        <v>828</v>
      </c>
      <c r="E28" s="204" t="s">
        <v>829</v>
      </c>
      <c r="F28" s="195" t="s">
        <v>830</v>
      </c>
      <c r="G28" s="195" t="s">
        <v>252</v>
      </c>
      <c r="H28" s="195" t="s">
        <v>825</v>
      </c>
      <c r="I28" s="205">
        <v>7.32</v>
      </c>
      <c r="J28" s="197">
        <v>0.188</v>
      </c>
      <c r="K28" s="205"/>
      <c r="L28" s="197"/>
      <c r="M28" s="7" t="str">
        <f t="shared" si="1"/>
        <v>II A</v>
      </c>
      <c r="N28" s="195" t="s">
        <v>831</v>
      </c>
      <c r="P28" s="131">
        <v>11</v>
      </c>
      <c r="Q28" s="131">
        <v>3</v>
      </c>
      <c r="R28" s="200"/>
    </row>
    <row r="29" spans="1:18" ht="15.9" customHeight="1" x14ac:dyDescent="0.25">
      <c r="A29" s="131">
        <v>16</v>
      </c>
      <c r="B29" s="132">
        <v>122</v>
      </c>
      <c r="C29" s="133" t="s">
        <v>658</v>
      </c>
      <c r="D29" s="134" t="s">
        <v>659</v>
      </c>
      <c r="E29" s="204" t="s">
        <v>660</v>
      </c>
      <c r="F29" s="195" t="s">
        <v>30</v>
      </c>
      <c r="G29" s="195" t="s">
        <v>225</v>
      </c>
      <c r="H29" s="195"/>
      <c r="I29" s="205">
        <v>7.33</v>
      </c>
      <c r="J29" s="197">
        <v>0.14899999999999999</v>
      </c>
      <c r="K29" s="205"/>
      <c r="L29" s="197"/>
      <c r="M29" s="7" t="str">
        <f t="shared" si="1"/>
        <v>II A</v>
      </c>
      <c r="N29" s="195" t="s">
        <v>661</v>
      </c>
      <c r="P29" s="131">
        <v>1</v>
      </c>
      <c r="Q29" s="131">
        <v>3</v>
      </c>
      <c r="R29" s="200"/>
    </row>
    <row r="30" spans="1:18" ht="15.9" customHeight="1" x14ac:dyDescent="0.25">
      <c r="A30" s="131">
        <v>16</v>
      </c>
      <c r="B30" s="132">
        <v>109</v>
      </c>
      <c r="C30" s="133" t="s">
        <v>729</v>
      </c>
      <c r="D30" s="134" t="s">
        <v>764</v>
      </c>
      <c r="E30" s="204" t="s">
        <v>765</v>
      </c>
      <c r="F30" s="195" t="s">
        <v>0</v>
      </c>
      <c r="G30" s="195" t="s">
        <v>351</v>
      </c>
      <c r="H30" s="195"/>
      <c r="I30" s="205">
        <v>7.33</v>
      </c>
      <c r="J30" s="197">
        <v>0.17799999999999999</v>
      </c>
      <c r="K30" s="205"/>
      <c r="L30" s="197"/>
      <c r="M30" s="7" t="str">
        <f t="shared" si="1"/>
        <v>II A</v>
      </c>
      <c r="N30" s="195" t="s">
        <v>766</v>
      </c>
      <c r="P30" s="131">
        <v>7</v>
      </c>
      <c r="Q30" s="131">
        <v>5</v>
      </c>
    </row>
    <row r="31" spans="1:18" ht="15.9" customHeight="1" x14ac:dyDescent="0.25">
      <c r="A31" s="131">
        <v>18</v>
      </c>
      <c r="B31" s="132">
        <v>123</v>
      </c>
      <c r="C31" s="133" t="s">
        <v>216</v>
      </c>
      <c r="D31" s="134" t="s">
        <v>726</v>
      </c>
      <c r="E31" s="204" t="s">
        <v>727</v>
      </c>
      <c r="F31" s="195" t="s">
        <v>30</v>
      </c>
      <c r="G31" s="195" t="s">
        <v>225</v>
      </c>
      <c r="H31" s="195"/>
      <c r="I31" s="205">
        <v>7.34</v>
      </c>
      <c r="J31" s="197">
        <v>0.124</v>
      </c>
      <c r="K31" s="205"/>
      <c r="L31" s="197"/>
      <c r="M31" s="7" t="str">
        <f t="shared" si="1"/>
        <v>II A</v>
      </c>
      <c r="N31" s="195" t="s">
        <v>728</v>
      </c>
      <c r="P31" s="131">
        <v>5</v>
      </c>
      <c r="Q31" s="131">
        <v>6</v>
      </c>
    </row>
    <row r="32" spans="1:18" ht="15.9" customHeight="1" x14ac:dyDescent="0.25">
      <c r="A32" s="131">
        <v>19</v>
      </c>
      <c r="B32" s="132">
        <v>112</v>
      </c>
      <c r="C32" s="133" t="s">
        <v>123</v>
      </c>
      <c r="D32" s="134" t="s">
        <v>794</v>
      </c>
      <c r="E32" s="204" t="s">
        <v>795</v>
      </c>
      <c r="F32" s="195" t="s">
        <v>251</v>
      </c>
      <c r="G32" s="195" t="s">
        <v>252</v>
      </c>
      <c r="H32" s="195" t="s">
        <v>253</v>
      </c>
      <c r="I32" s="205">
        <v>7.4</v>
      </c>
      <c r="J32" s="197">
        <v>0.22600000000000001</v>
      </c>
      <c r="K32" s="205"/>
      <c r="L32" s="197"/>
      <c r="M32" s="7" t="str">
        <f t="shared" si="1"/>
        <v>II A</v>
      </c>
      <c r="N32" s="195" t="s">
        <v>368</v>
      </c>
      <c r="P32" s="131">
        <v>9</v>
      </c>
      <c r="Q32" s="131">
        <v>1</v>
      </c>
    </row>
    <row r="33" spans="1:17" ht="15.9" customHeight="1" x14ac:dyDescent="0.25">
      <c r="A33" s="131">
        <v>20</v>
      </c>
      <c r="B33" s="132">
        <v>111</v>
      </c>
      <c r="C33" s="133" t="s">
        <v>735</v>
      </c>
      <c r="D33" s="134" t="s">
        <v>767</v>
      </c>
      <c r="E33" s="204" t="s">
        <v>768</v>
      </c>
      <c r="F33" s="195" t="s">
        <v>251</v>
      </c>
      <c r="G33" s="195" t="s">
        <v>252</v>
      </c>
      <c r="H33" s="195" t="s">
        <v>253</v>
      </c>
      <c r="I33" s="205">
        <v>7.42</v>
      </c>
      <c r="J33" s="197">
        <v>0.157</v>
      </c>
      <c r="K33" s="205"/>
      <c r="L33" s="197"/>
      <c r="M33" s="7" t="str">
        <f t="shared" si="1"/>
        <v>II A</v>
      </c>
      <c r="N33" s="195" t="s">
        <v>769</v>
      </c>
      <c r="P33" s="131">
        <v>7</v>
      </c>
      <c r="Q33" s="131">
        <v>6</v>
      </c>
    </row>
    <row r="34" spans="1:17" ht="15.9" customHeight="1" x14ac:dyDescent="0.25">
      <c r="A34" s="131">
        <v>21</v>
      </c>
      <c r="B34" s="132">
        <v>101</v>
      </c>
      <c r="C34" s="133" t="s">
        <v>527</v>
      </c>
      <c r="D34" s="134" t="s">
        <v>690</v>
      </c>
      <c r="E34" s="204" t="s">
        <v>691</v>
      </c>
      <c r="F34" s="195" t="s">
        <v>558</v>
      </c>
      <c r="G34" s="195" t="s">
        <v>140</v>
      </c>
      <c r="H34" s="195"/>
      <c r="I34" s="205">
        <v>7.43</v>
      </c>
      <c r="J34" s="197">
        <v>0.14699999999999999</v>
      </c>
      <c r="K34" s="205"/>
      <c r="L34" s="197"/>
      <c r="M34" s="7" t="str">
        <f t="shared" si="1"/>
        <v>II A</v>
      </c>
      <c r="N34" s="195" t="s">
        <v>559</v>
      </c>
      <c r="P34" s="131">
        <v>3</v>
      </c>
      <c r="Q34" s="131">
        <v>2</v>
      </c>
    </row>
    <row r="35" spans="1:17" ht="15.9" customHeight="1" x14ac:dyDescent="0.25">
      <c r="A35" s="131">
        <v>21</v>
      </c>
      <c r="B35" s="132">
        <v>163</v>
      </c>
      <c r="C35" s="133" t="s">
        <v>729</v>
      </c>
      <c r="D35" s="134" t="s">
        <v>730</v>
      </c>
      <c r="E35" s="204" t="s">
        <v>731</v>
      </c>
      <c r="F35" s="195" t="s">
        <v>732</v>
      </c>
      <c r="G35" s="195" t="s">
        <v>733</v>
      </c>
      <c r="H35" s="195"/>
      <c r="I35" s="205">
        <v>7.43</v>
      </c>
      <c r="J35" s="197">
        <v>0.189</v>
      </c>
      <c r="K35" s="205"/>
      <c r="L35" s="197"/>
      <c r="M35" s="7" t="str">
        <f t="shared" si="1"/>
        <v>II A</v>
      </c>
      <c r="N35" s="195" t="s">
        <v>734</v>
      </c>
      <c r="P35" s="131">
        <v>5</v>
      </c>
      <c r="Q35" s="131">
        <v>1</v>
      </c>
    </row>
    <row r="36" spans="1:17" ht="15.9" customHeight="1" x14ac:dyDescent="0.25">
      <c r="A36" s="131">
        <v>23</v>
      </c>
      <c r="B36" s="132">
        <v>144</v>
      </c>
      <c r="C36" s="133" t="s">
        <v>748</v>
      </c>
      <c r="D36" s="134" t="s">
        <v>749</v>
      </c>
      <c r="E36" s="204" t="s">
        <v>750</v>
      </c>
      <c r="F36" s="195" t="s">
        <v>265</v>
      </c>
      <c r="G36" s="195" t="s">
        <v>266</v>
      </c>
      <c r="H36" s="195"/>
      <c r="I36" s="205">
        <v>7.44</v>
      </c>
      <c r="J36" s="197">
        <v>0.183</v>
      </c>
      <c r="K36" s="205"/>
      <c r="L36" s="197"/>
      <c r="M36" s="7" t="str">
        <f t="shared" si="1"/>
        <v>II A</v>
      </c>
      <c r="N36" s="195" t="s">
        <v>267</v>
      </c>
      <c r="P36" s="131">
        <v>6</v>
      </c>
      <c r="Q36" s="131">
        <v>5</v>
      </c>
    </row>
    <row r="37" spans="1:17" ht="15.9" customHeight="1" x14ac:dyDescent="0.25">
      <c r="A37" s="131">
        <v>24</v>
      </c>
      <c r="B37" s="132">
        <v>130</v>
      </c>
      <c r="C37" s="133" t="s">
        <v>462</v>
      </c>
      <c r="D37" s="134" t="s">
        <v>809</v>
      </c>
      <c r="E37" s="204" t="s">
        <v>810</v>
      </c>
      <c r="F37" s="195" t="s">
        <v>0</v>
      </c>
      <c r="G37" s="195" t="s">
        <v>109</v>
      </c>
      <c r="H37" s="195"/>
      <c r="I37" s="205">
        <v>7.46</v>
      </c>
      <c r="J37" s="197">
        <v>0.20899999999999999</v>
      </c>
      <c r="K37" s="205"/>
      <c r="L37" s="197"/>
      <c r="M37" s="7" t="str">
        <f t="shared" si="1"/>
        <v>II A</v>
      </c>
      <c r="N37" s="195" t="s">
        <v>611</v>
      </c>
      <c r="P37" s="131">
        <v>10</v>
      </c>
      <c r="Q37" s="131">
        <v>2</v>
      </c>
    </row>
    <row r="38" spans="1:17" ht="15.9" customHeight="1" x14ac:dyDescent="0.25">
      <c r="A38" s="131">
        <v>25</v>
      </c>
      <c r="B38" s="132">
        <v>129</v>
      </c>
      <c r="C38" s="133" t="s">
        <v>796</v>
      </c>
      <c r="D38" s="134" t="s">
        <v>797</v>
      </c>
      <c r="E38" s="204" t="s">
        <v>798</v>
      </c>
      <c r="F38" s="195" t="s">
        <v>0</v>
      </c>
      <c r="G38" s="195" t="s">
        <v>109</v>
      </c>
      <c r="H38" s="195"/>
      <c r="I38" s="205">
        <v>7.47</v>
      </c>
      <c r="J38" s="197">
        <v>0.155</v>
      </c>
      <c r="K38" s="205"/>
      <c r="L38" s="197"/>
      <c r="M38" s="7" t="str">
        <f t="shared" si="1"/>
        <v>II A</v>
      </c>
      <c r="N38" s="195" t="s">
        <v>611</v>
      </c>
      <c r="P38" s="131">
        <v>9</v>
      </c>
      <c r="Q38" s="131">
        <v>6</v>
      </c>
    </row>
    <row r="39" spans="1:17" ht="15.9" customHeight="1" x14ac:dyDescent="0.25">
      <c r="A39" s="131">
        <v>26</v>
      </c>
      <c r="B39" s="132">
        <v>192</v>
      </c>
      <c r="C39" s="133" t="s">
        <v>832</v>
      </c>
      <c r="D39" s="134" t="s">
        <v>833</v>
      </c>
      <c r="E39" s="204" t="s">
        <v>834</v>
      </c>
      <c r="F39" s="195" t="s">
        <v>667</v>
      </c>
      <c r="G39" s="195" t="s">
        <v>52</v>
      </c>
      <c r="H39" s="195"/>
      <c r="I39" s="205">
        <v>7.52</v>
      </c>
      <c r="J39" s="197">
        <v>0.17299999999999999</v>
      </c>
      <c r="K39" s="205"/>
      <c r="L39" s="197"/>
      <c r="M39" s="7" t="str">
        <f t="shared" si="1"/>
        <v>II A</v>
      </c>
      <c r="N39" s="195" t="s">
        <v>668</v>
      </c>
      <c r="P39" s="131">
        <v>11</v>
      </c>
      <c r="Q39" s="131">
        <v>1</v>
      </c>
    </row>
    <row r="40" spans="1:17" ht="15.9" customHeight="1" x14ac:dyDescent="0.25">
      <c r="A40" s="131">
        <v>27</v>
      </c>
      <c r="B40" s="132">
        <v>188</v>
      </c>
      <c r="C40" s="133" t="s">
        <v>676</v>
      </c>
      <c r="D40" s="134" t="s">
        <v>217</v>
      </c>
      <c r="E40" s="204" t="s">
        <v>677</v>
      </c>
      <c r="F40" s="195" t="s">
        <v>134</v>
      </c>
      <c r="G40" s="195" t="s">
        <v>133</v>
      </c>
      <c r="H40" s="195" t="s">
        <v>132</v>
      </c>
      <c r="I40" s="205">
        <v>7.54</v>
      </c>
      <c r="J40" s="197">
        <v>0.125</v>
      </c>
      <c r="K40" s="205"/>
      <c r="L40" s="197"/>
      <c r="M40" s="7" t="str">
        <f t="shared" si="1"/>
        <v>II A</v>
      </c>
      <c r="N40" s="195" t="s">
        <v>131</v>
      </c>
      <c r="P40" s="131">
        <v>2</v>
      </c>
      <c r="Q40" s="131">
        <v>5</v>
      </c>
    </row>
    <row r="41" spans="1:17" ht="15.9" customHeight="1" x14ac:dyDescent="0.25">
      <c r="A41" s="131">
        <v>28</v>
      </c>
      <c r="B41" s="132">
        <v>99</v>
      </c>
      <c r="C41" s="133" t="s">
        <v>811</v>
      </c>
      <c r="D41" s="134" t="s">
        <v>812</v>
      </c>
      <c r="E41" s="204" t="s">
        <v>813</v>
      </c>
      <c r="F41" s="195" t="s">
        <v>265</v>
      </c>
      <c r="G41" s="195" t="s">
        <v>266</v>
      </c>
      <c r="H41" s="195"/>
      <c r="I41" s="205">
        <v>7.55</v>
      </c>
      <c r="J41" s="197">
        <v>0.20499999999999999</v>
      </c>
      <c r="K41" s="205"/>
      <c r="L41" s="197"/>
      <c r="M41" s="7" t="str">
        <f t="shared" si="1"/>
        <v>II A</v>
      </c>
      <c r="N41" s="195" t="s">
        <v>267</v>
      </c>
      <c r="P41" s="131">
        <v>10</v>
      </c>
      <c r="Q41" s="131">
        <v>1</v>
      </c>
    </row>
    <row r="42" spans="1:17" ht="15.9" customHeight="1" x14ac:dyDescent="0.25">
      <c r="A42" s="131">
        <v>29</v>
      </c>
      <c r="B42" s="132">
        <v>196</v>
      </c>
      <c r="C42" s="133" t="s">
        <v>147</v>
      </c>
      <c r="D42" s="134" t="s">
        <v>751</v>
      </c>
      <c r="E42" s="204" t="s">
        <v>752</v>
      </c>
      <c r="F42" s="195" t="s">
        <v>0</v>
      </c>
      <c r="G42" s="195" t="s">
        <v>409</v>
      </c>
      <c r="H42" s="195"/>
      <c r="I42" s="205">
        <v>7.57</v>
      </c>
      <c r="J42" s="197">
        <v>0.16400000000000001</v>
      </c>
      <c r="K42" s="205"/>
      <c r="L42" s="197"/>
      <c r="M42" s="7" t="str">
        <f t="shared" si="1"/>
        <v>II A</v>
      </c>
      <c r="N42" s="195" t="s">
        <v>119</v>
      </c>
      <c r="P42" s="131">
        <v>6</v>
      </c>
      <c r="Q42" s="131">
        <v>6</v>
      </c>
    </row>
    <row r="43" spans="1:17" ht="15.9" customHeight="1" x14ac:dyDescent="0.25">
      <c r="A43" s="131">
        <v>30</v>
      </c>
      <c r="B43" s="132">
        <v>106</v>
      </c>
      <c r="C43" s="133" t="s">
        <v>844</v>
      </c>
      <c r="D43" s="134" t="s">
        <v>845</v>
      </c>
      <c r="E43" s="204" t="s">
        <v>846</v>
      </c>
      <c r="F43" s="195" t="s">
        <v>0</v>
      </c>
      <c r="G43" s="195" t="s">
        <v>694</v>
      </c>
      <c r="H43" s="195"/>
      <c r="I43" s="205">
        <v>7.58</v>
      </c>
      <c r="J43" s="197">
        <v>0.14299999999999999</v>
      </c>
      <c r="K43" s="205"/>
      <c r="L43" s="197"/>
      <c r="M43" s="7" t="str">
        <f t="shared" si="1"/>
        <v>II A</v>
      </c>
      <c r="N43" s="195" t="s">
        <v>695</v>
      </c>
      <c r="P43" s="131">
        <v>12</v>
      </c>
      <c r="Q43" s="131">
        <v>5</v>
      </c>
    </row>
    <row r="44" spans="1:17" ht="15.9" customHeight="1" x14ac:dyDescent="0.25">
      <c r="A44" s="131">
        <v>31</v>
      </c>
      <c r="B44" s="132">
        <v>124</v>
      </c>
      <c r="C44" s="133" t="s">
        <v>710</v>
      </c>
      <c r="D44" s="134" t="s">
        <v>711</v>
      </c>
      <c r="E44" s="204" t="s">
        <v>712</v>
      </c>
      <c r="F44" s="195" t="s">
        <v>30</v>
      </c>
      <c r="G44" s="195" t="s">
        <v>225</v>
      </c>
      <c r="H44" s="195"/>
      <c r="I44" s="205">
        <v>7.59</v>
      </c>
      <c r="J44" s="197">
        <v>0.16800000000000001</v>
      </c>
      <c r="K44" s="205"/>
      <c r="L44" s="197"/>
      <c r="M44" s="7" t="str">
        <f t="shared" si="1"/>
        <v>II A</v>
      </c>
      <c r="N44" s="195" t="s">
        <v>713</v>
      </c>
      <c r="P44" s="131">
        <v>4</v>
      </c>
      <c r="Q44" s="131">
        <v>2</v>
      </c>
    </row>
    <row r="45" spans="1:17" ht="15.9" customHeight="1" x14ac:dyDescent="0.25">
      <c r="A45" s="131">
        <v>32</v>
      </c>
      <c r="B45" s="132">
        <v>117</v>
      </c>
      <c r="C45" s="133" t="s">
        <v>753</v>
      </c>
      <c r="D45" s="134" t="s">
        <v>754</v>
      </c>
      <c r="E45" s="204" t="s">
        <v>755</v>
      </c>
      <c r="F45" s="195" t="s">
        <v>30</v>
      </c>
      <c r="G45" s="195" t="s">
        <v>211</v>
      </c>
      <c r="H45" s="195"/>
      <c r="I45" s="205">
        <v>7.59</v>
      </c>
      <c r="J45" s="197">
        <v>0.155</v>
      </c>
      <c r="K45" s="205"/>
      <c r="L45" s="197"/>
      <c r="M45" s="7" t="str">
        <f t="shared" si="1"/>
        <v>II A</v>
      </c>
      <c r="N45" s="195" t="s">
        <v>212</v>
      </c>
      <c r="P45" s="131">
        <v>6</v>
      </c>
      <c r="Q45" s="131">
        <v>4</v>
      </c>
    </row>
    <row r="46" spans="1:17" ht="15.9" customHeight="1" x14ac:dyDescent="0.25">
      <c r="A46" s="131">
        <v>33</v>
      </c>
      <c r="B46" s="132">
        <v>136</v>
      </c>
      <c r="C46" s="133" t="s">
        <v>455</v>
      </c>
      <c r="D46" s="134" t="s">
        <v>835</v>
      </c>
      <c r="E46" s="204" t="s">
        <v>836</v>
      </c>
      <c r="F46" s="195" t="s">
        <v>30</v>
      </c>
      <c r="G46" s="195" t="s">
        <v>211</v>
      </c>
      <c r="H46" s="195"/>
      <c r="I46" s="205">
        <v>7.6</v>
      </c>
      <c r="J46" s="197">
        <v>0.17299999999999999</v>
      </c>
      <c r="K46" s="205"/>
      <c r="L46" s="197"/>
      <c r="M46" s="7" t="str">
        <f t="shared" si="1"/>
        <v>II A</v>
      </c>
      <c r="N46" s="195" t="s">
        <v>837</v>
      </c>
      <c r="P46" s="131">
        <v>11</v>
      </c>
      <c r="Q46" s="131">
        <v>2</v>
      </c>
    </row>
    <row r="47" spans="1:17" ht="15.9" customHeight="1" x14ac:dyDescent="0.25">
      <c r="A47" s="131">
        <v>34</v>
      </c>
      <c r="B47" s="132">
        <v>138</v>
      </c>
      <c r="C47" s="133" t="s">
        <v>466</v>
      </c>
      <c r="D47" s="134" t="s">
        <v>714</v>
      </c>
      <c r="E47" s="204" t="s">
        <v>715</v>
      </c>
      <c r="F47" s="195" t="s">
        <v>0</v>
      </c>
      <c r="G47" s="195" t="s">
        <v>161</v>
      </c>
      <c r="H47" s="195"/>
      <c r="I47" s="205">
        <v>7.61</v>
      </c>
      <c r="J47" s="197">
        <v>0.14799999999999999</v>
      </c>
      <c r="K47" s="205"/>
      <c r="L47" s="197"/>
      <c r="M47" s="7" t="str">
        <f t="shared" si="1"/>
        <v>II A</v>
      </c>
      <c r="N47" s="195" t="s">
        <v>160</v>
      </c>
      <c r="P47" s="131">
        <v>4</v>
      </c>
      <c r="Q47" s="131">
        <v>4</v>
      </c>
    </row>
    <row r="48" spans="1:17" ht="15.9" customHeight="1" x14ac:dyDescent="0.25">
      <c r="A48" s="131">
        <v>35</v>
      </c>
      <c r="B48" s="132">
        <v>143</v>
      </c>
      <c r="C48" s="133" t="s">
        <v>735</v>
      </c>
      <c r="D48" s="134" t="s">
        <v>736</v>
      </c>
      <c r="E48" s="204" t="s">
        <v>737</v>
      </c>
      <c r="F48" s="195" t="s">
        <v>265</v>
      </c>
      <c r="G48" s="195" t="s">
        <v>266</v>
      </c>
      <c r="H48" s="195"/>
      <c r="I48" s="205">
        <v>7.62</v>
      </c>
      <c r="J48" s="197">
        <v>0.27600000000000002</v>
      </c>
      <c r="K48" s="205"/>
      <c r="L48" s="197"/>
      <c r="M48" s="7" t="str">
        <f t="shared" si="1"/>
        <v>II A</v>
      </c>
      <c r="N48" s="195" t="s">
        <v>267</v>
      </c>
      <c r="P48" s="131">
        <v>5</v>
      </c>
      <c r="Q48" s="131">
        <v>2</v>
      </c>
    </row>
    <row r="49" spans="1:17" ht="15.9" customHeight="1" x14ac:dyDescent="0.25">
      <c r="A49" s="131">
        <v>36</v>
      </c>
      <c r="B49" s="132">
        <v>140</v>
      </c>
      <c r="C49" s="133" t="s">
        <v>756</v>
      </c>
      <c r="D49" s="134" t="s">
        <v>757</v>
      </c>
      <c r="E49" s="204" t="s">
        <v>758</v>
      </c>
      <c r="F49" s="195" t="s">
        <v>141</v>
      </c>
      <c r="G49" s="195" t="s">
        <v>140</v>
      </c>
      <c r="H49" s="195" t="s">
        <v>139</v>
      </c>
      <c r="I49" s="205">
        <v>7.63</v>
      </c>
      <c r="J49" s="197">
        <v>0.18099999999999999</v>
      </c>
      <c r="K49" s="205"/>
      <c r="L49" s="197"/>
      <c r="M49" s="7" t="str">
        <f t="shared" si="1"/>
        <v>II A</v>
      </c>
      <c r="N49" s="195" t="s">
        <v>138</v>
      </c>
      <c r="P49" s="131">
        <v>6</v>
      </c>
      <c r="Q49" s="131">
        <v>1</v>
      </c>
    </row>
    <row r="50" spans="1:17" ht="15.9" customHeight="1" x14ac:dyDescent="0.25">
      <c r="A50" s="131">
        <v>37</v>
      </c>
      <c r="B50" s="132">
        <v>105</v>
      </c>
      <c r="C50" s="133" t="s">
        <v>678</v>
      </c>
      <c r="D50" s="134" t="s">
        <v>679</v>
      </c>
      <c r="E50" s="204" t="s">
        <v>680</v>
      </c>
      <c r="F50" s="195" t="s">
        <v>0</v>
      </c>
      <c r="G50" s="195" t="s">
        <v>161</v>
      </c>
      <c r="H50" s="195"/>
      <c r="I50" s="205">
        <v>7.67</v>
      </c>
      <c r="J50" s="197">
        <v>0.151</v>
      </c>
      <c r="K50" s="205"/>
      <c r="L50" s="197"/>
      <c r="M50" s="7" t="str">
        <f t="shared" si="1"/>
        <v>III A</v>
      </c>
      <c r="N50" s="195" t="s">
        <v>376</v>
      </c>
      <c r="P50" s="131">
        <v>2</v>
      </c>
      <c r="Q50" s="131">
        <v>4</v>
      </c>
    </row>
    <row r="51" spans="1:17" ht="15.9" customHeight="1" x14ac:dyDescent="0.25">
      <c r="A51" s="131">
        <v>38</v>
      </c>
      <c r="B51" s="132">
        <v>260</v>
      </c>
      <c r="C51" s="133" t="s">
        <v>123</v>
      </c>
      <c r="D51" s="134" t="s">
        <v>662</v>
      </c>
      <c r="E51" s="204" t="s">
        <v>393</v>
      </c>
      <c r="F51" s="195" t="s">
        <v>663</v>
      </c>
      <c r="G51" s="195" t="s">
        <v>390</v>
      </c>
      <c r="H51" s="195"/>
      <c r="I51" s="205">
        <v>7.68</v>
      </c>
      <c r="J51" s="197">
        <v>0.17399999999999999</v>
      </c>
      <c r="K51" s="205"/>
      <c r="L51" s="197"/>
      <c r="M51" s="7" t="str">
        <f t="shared" si="1"/>
        <v>III A</v>
      </c>
      <c r="N51" s="195" t="s">
        <v>165</v>
      </c>
      <c r="P51" s="131">
        <v>1</v>
      </c>
      <c r="Q51" s="131">
        <v>6</v>
      </c>
    </row>
    <row r="52" spans="1:17" ht="15.9" customHeight="1" x14ac:dyDescent="0.25">
      <c r="A52" s="131">
        <v>38</v>
      </c>
      <c r="B52" s="132">
        <v>150</v>
      </c>
      <c r="C52" s="133" t="s">
        <v>462</v>
      </c>
      <c r="D52" s="134" t="s">
        <v>716</v>
      </c>
      <c r="E52" s="204" t="s">
        <v>717</v>
      </c>
      <c r="F52" s="195" t="s">
        <v>265</v>
      </c>
      <c r="G52" s="195" t="s">
        <v>266</v>
      </c>
      <c r="H52" s="195"/>
      <c r="I52" s="205">
        <v>7.68</v>
      </c>
      <c r="J52" s="197">
        <v>0.17299999999999999</v>
      </c>
      <c r="K52" s="205"/>
      <c r="L52" s="197"/>
      <c r="M52" s="7" t="str">
        <f t="shared" si="1"/>
        <v>III A</v>
      </c>
      <c r="N52" s="195" t="s">
        <v>267</v>
      </c>
      <c r="P52" s="131">
        <v>4</v>
      </c>
      <c r="Q52" s="131">
        <v>6</v>
      </c>
    </row>
    <row r="53" spans="1:17" ht="15.9" customHeight="1" x14ac:dyDescent="0.25">
      <c r="A53" s="131">
        <v>40</v>
      </c>
      <c r="B53" s="132">
        <v>2</v>
      </c>
      <c r="C53" s="133" t="s">
        <v>106</v>
      </c>
      <c r="D53" s="134" t="s">
        <v>105</v>
      </c>
      <c r="E53" s="204" t="s">
        <v>104</v>
      </c>
      <c r="F53" s="195" t="s">
        <v>0</v>
      </c>
      <c r="G53" s="195" t="s">
        <v>103</v>
      </c>
      <c r="H53" s="195" t="s">
        <v>102</v>
      </c>
      <c r="I53" s="205">
        <v>7.69</v>
      </c>
      <c r="J53" s="197">
        <v>0.249</v>
      </c>
      <c r="K53" s="205"/>
      <c r="L53" s="197"/>
      <c r="M53" s="7" t="str">
        <f t="shared" si="1"/>
        <v>III A</v>
      </c>
      <c r="N53" s="195" t="s">
        <v>101</v>
      </c>
      <c r="P53" s="131">
        <v>7</v>
      </c>
      <c r="Q53" s="131">
        <v>2</v>
      </c>
    </row>
    <row r="54" spans="1:17" ht="15.9" customHeight="1" x14ac:dyDescent="0.25">
      <c r="A54" s="131">
        <v>41</v>
      </c>
      <c r="B54" s="132">
        <v>189</v>
      </c>
      <c r="C54" s="133" t="s">
        <v>664</v>
      </c>
      <c r="D54" s="134" t="s">
        <v>665</v>
      </c>
      <c r="E54" s="204" t="s">
        <v>666</v>
      </c>
      <c r="F54" s="195" t="s">
        <v>667</v>
      </c>
      <c r="G54" s="195" t="s">
        <v>52</v>
      </c>
      <c r="H54" s="195"/>
      <c r="I54" s="205">
        <v>7.7</v>
      </c>
      <c r="J54" s="197">
        <v>0.20200000000000001</v>
      </c>
      <c r="K54" s="205"/>
      <c r="L54" s="197"/>
      <c r="M54" s="7" t="str">
        <f t="shared" si="1"/>
        <v>III A</v>
      </c>
      <c r="N54" s="195" t="s">
        <v>668</v>
      </c>
      <c r="P54" s="131">
        <v>1</v>
      </c>
      <c r="Q54" s="131">
        <v>1</v>
      </c>
    </row>
    <row r="55" spans="1:17" ht="15.9" customHeight="1" x14ac:dyDescent="0.25">
      <c r="A55" s="131">
        <v>41</v>
      </c>
      <c r="B55" s="132">
        <v>113</v>
      </c>
      <c r="C55" s="133" t="s">
        <v>718</v>
      </c>
      <c r="D55" s="134" t="s">
        <v>719</v>
      </c>
      <c r="E55" s="204" t="s">
        <v>720</v>
      </c>
      <c r="F55" s="195" t="s">
        <v>251</v>
      </c>
      <c r="G55" s="195" t="s">
        <v>252</v>
      </c>
      <c r="H55" s="195" t="s">
        <v>253</v>
      </c>
      <c r="I55" s="205">
        <v>7.7</v>
      </c>
      <c r="J55" s="197">
        <v>0.14000000000000001</v>
      </c>
      <c r="K55" s="205"/>
      <c r="L55" s="197"/>
      <c r="M55" s="7" t="str">
        <f t="shared" si="1"/>
        <v>III A</v>
      </c>
      <c r="N55" s="195" t="s">
        <v>368</v>
      </c>
      <c r="P55" s="131">
        <v>4</v>
      </c>
      <c r="Q55" s="131">
        <v>5</v>
      </c>
    </row>
    <row r="56" spans="1:17" ht="15.9" customHeight="1" x14ac:dyDescent="0.25">
      <c r="A56" s="131">
        <v>43</v>
      </c>
      <c r="B56" s="132">
        <v>107</v>
      </c>
      <c r="C56" s="133" t="s">
        <v>451</v>
      </c>
      <c r="D56" s="134" t="s">
        <v>692</v>
      </c>
      <c r="E56" s="204" t="s">
        <v>693</v>
      </c>
      <c r="F56" s="195" t="s">
        <v>0</v>
      </c>
      <c r="G56" s="195" t="s">
        <v>694</v>
      </c>
      <c r="H56" s="195"/>
      <c r="I56" s="205">
        <v>7.72</v>
      </c>
      <c r="J56" s="197">
        <v>0.14399999999999999</v>
      </c>
      <c r="K56" s="205"/>
      <c r="L56" s="197"/>
      <c r="M56" s="7" t="str">
        <f t="shared" si="1"/>
        <v>III A</v>
      </c>
      <c r="N56" s="195" t="s">
        <v>695</v>
      </c>
      <c r="P56" s="131">
        <v>3</v>
      </c>
      <c r="Q56" s="131">
        <v>1</v>
      </c>
    </row>
    <row r="57" spans="1:17" ht="15.9" customHeight="1" x14ac:dyDescent="0.25">
      <c r="A57" s="131">
        <v>44</v>
      </c>
      <c r="B57" s="132">
        <v>116</v>
      </c>
      <c r="C57" s="133" t="s">
        <v>738</v>
      </c>
      <c r="D57" s="134" t="s">
        <v>739</v>
      </c>
      <c r="E57" s="204" t="s">
        <v>740</v>
      </c>
      <c r="F57" s="195" t="s">
        <v>30</v>
      </c>
      <c r="G57" s="195" t="s">
        <v>225</v>
      </c>
      <c r="H57" s="195"/>
      <c r="I57" s="205">
        <v>7.73</v>
      </c>
      <c r="J57" s="197">
        <v>0.184</v>
      </c>
      <c r="K57" s="205"/>
      <c r="L57" s="197"/>
      <c r="M57" s="7" t="str">
        <f t="shared" si="1"/>
        <v>III A</v>
      </c>
      <c r="N57" s="195" t="s">
        <v>465</v>
      </c>
      <c r="P57" s="131">
        <v>5</v>
      </c>
      <c r="Q57" s="131">
        <v>4</v>
      </c>
    </row>
    <row r="58" spans="1:17" ht="15.9" customHeight="1" x14ac:dyDescent="0.25">
      <c r="A58" s="131">
        <v>45</v>
      </c>
      <c r="B58" s="132">
        <v>115</v>
      </c>
      <c r="C58" s="133" t="s">
        <v>816</v>
      </c>
      <c r="D58" s="134" t="s">
        <v>817</v>
      </c>
      <c r="E58" s="204" t="s">
        <v>818</v>
      </c>
      <c r="F58" s="195" t="s">
        <v>116</v>
      </c>
      <c r="G58" s="195" t="s">
        <v>115</v>
      </c>
      <c r="H58" s="195" t="s">
        <v>114</v>
      </c>
      <c r="I58" s="205">
        <v>7.8</v>
      </c>
      <c r="J58" s="197" t="s">
        <v>583</v>
      </c>
      <c r="K58" s="205"/>
      <c r="L58" s="197"/>
      <c r="M58" s="7" t="str">
        <f t="shared" si="1"/>
        <v>III A</v>
      </c>
      <c r="N58" s="195" t="s">
        <v>113</v>
      </c>
      <c r="O58" s="200" t="s">
        <v>633</v>
      </c>
      <c r="P58" s="131">
        <v>10</v>
      </c>
      <c r="Q58" s="131">
        <v>5</v>
      </c>
    </row>
    <row r="59" spans="1:17" ht="15.9" customHeight="1" x14ac:dyDescent="0.25">
      <c r="A59" s="131">
        <v>46</v>
      </c>
      <c r="B59" s="132">
        <v>133</v>
      </c>
      <c r="C59" s="133" t="s">
        <v>232</v>
      </c>
      <c r="D59" s="134" t="s">
        <v>814</v>
      </c>
      <c r="E59" s="204" t="s">
        <v>815</v>
      </c>
      <c r="F59" s="195" t="s">
        <v>0</v>
      </c>
      <c r="G59" s="195"/>
      <c r="H59" s="195"/>
      <c r="I59" s="205">
        <v>7.8</v>
      </c>
      <c r="J59" s="197">
        <v>0.20499999999999999</v>
      </c>
      <c r="K59" s="205"/>
      <c r="L59" s="197"/>
      <c r="M59" s="7" t="str">
        <f t="shared" si="1"/>
        <v>III A</v>
      </c>
      <c r="N59" s="195" t="s">
        <v>352</v>
      </c>
      <c r="O59" s="200" t="s">
        <v>630</v>
      </c>
      <c r="P59" s="131">
        <v>10</v>
      </c>
      <c r="Q59" s="131">
        <v>4</v>
      </c>
    </row>
    <row r="60" spans="1:17" ht="15.9" customHeight="1" x14ac:dyDescent="0.25">
      <c r="A60" s="131">
        <v>47</v>
      </c>
      <c r="B60" s="132">
        <v>102</v>
      </c>
      <c r="C60" s="133" t="s">
        <v>302</v>
      </c>
      <c r="D60" s="134" t="s">
        <v>690</v>
      </c>
      <c r="E60" s="204" t="s">
        <v>691</v>
      </c>
      <c r="F60" s="195" t="s">
        <v>558</v>
      </c>
      <c r="G60" s="195" t="s">
        <v>140</v>
      </c>
      <c r="H60" s="195"/>
      <c r="I60" s="205">
        <v>7.8</v>
      </c>
      <c r="J60" s="197">
        <v>0.26100000000000001</v>
      </c>
      <c r="K60" s="205"/>
      <c r="L60" s="197"/>
      <c r="M60" s="7" t="str">
        <f t="shared" si="1"/>
        <v>III A</v>
      </c>
      <c r="N60" s="195" t="s">
        <v>559</v>
      </c>
      <c r="P60" s="131">
        <v>12</v>
      </c>
      <c r="Q60" s="131">
        <v>2</v>
      </c>
    </row>
    <row r="61" spans="1:17" ht="15.9" customHeight="1" x14ac:dyDescent="0.25">
      <c r="A61" s="131">
        <v>48</v>
      </c>
      <c r="B61" s="132">
        <v>193</v>
      </c>
      <c r="C61" s="133" t="s">
        <v>126</v>
      </c>
      <c r="D61" s="134" t="s">
        <v>681</v>
      </c>
      <c r="E61" s="204" t="s">
        <v>682</v>
      </c>
      <c r="F61" s="195" t="s">
        <v>0</v>
      </c>
      <c r="G61" s="195"/>
      <c r="H61" s="195"/>
      <c r="I61" s="205">
        <v>7.84</v>
      </c>
      <c r="J61" s="197">
        <v>0.17</v>
      </c>
      <c r="K61" s="205"/>
      <c r="L61" s="197"/>
      <c r="M61" s="7" t="str">
        <f t="shared" si="1"/>
        <v>III A</v>
      </c>
      <c r="N61" s="195" t="s">
        <v>390</v>
      </c>
      <c r="P61" s="131">
        <v>2</v>
      </c>
      <c r="Q61" s="131">
        <v>1</v>
      </c>
    </row>
    <row r="62" spans="1:17" ht="15.9" customHeight="1" x14ac:dyDescent="0.25">
      <c r="A62" s="131">
        <v>49</v>
      </c>
      <c r="B62" s="132">
        <v>100</v>
      </c>
      <c r="C62" s="133" t="s">
        <v>799</v>
      </c>
      <c r="D62" s="134" t="s">
        <v>802</v>
      </c>
      <c r="E62" s="204" t="s">
        <v>803</v>
      </c>
      <c r="F62" s="195" t="s">
        <v>265</v>
      </c>
      <c r="G62" s="195" t="s">
        <v>266</v>
      </c>
      <c r="H62" s="195"/>
      <c r="I62" s="205">
        <v>7.86</v>
      </c>
      <c r="J62" s="197">
        <v>0.187</v>
      </c>
      <c r="K62" s="205"/>
      <c r="L62" s="197"/>
      <c r="M62" s="7" t="str">
        <f t="shared" si="1"/>
        <v>III A</v>
      </c>
      <c r="N62" s="195" t="s">
        <v>804</v>
      </c>
      <c r="O62" s="200" t="s">
        <v>633</v>
      </c>
      <c r="P62" s="131">
        <v>9</v>
      </c>
      <c r="Q62" s="131">
        <v>5</v>
      </c>
    </row>
    <row r="63" spans="1:17" ht="15.9" customHeight="1" x14ac:dyDescent="0.25">
      <c r="A63" s="131">
        <v>50</v>
      </c>
      <c r="B63" s="132">
        <v>132</v>
      </c>
      <c r="C63" s="133" t="s">
        <v>799</v>
      </c>
      <c r="D63" s="134" t="s">
        <v>800</v>
      </c>
      <c r="E63" s="204" t="s">
        <v>801</v>
      </c>
      <c r="F63" s="195" t="s">
        <v>0</v>
      </c>
      <c r="G63" s="195"/>
      <c r="H63" s="195"/>
      <c r="I63" s="205">
        <v>7.86</v>
      </c>
      <c r="J63" s="197">
        <v>0.23200000000000001</v>
      </c>
      <c r="K63" s="205"/>
      <c r="L63" s="197"/>
      <c r="M63" s="7" t="str">
        <f t="shared" si="1"/>
        <v>III A</v>
      </c>
      <c r="N63" s="195" t="s">
        <v>352</v>
      </c>
      <c r="O63" s="200" t="s">
        <v>630</v>
      </c>
      <c r="P63" s="131">
        <v>9</v>
      </c>
      <c r="Q63" s="131">
        <v>2</v>
      </c>
    </row>
    <row r="64" spans="1:17" ht="15.9" customHeight="1" x14ac:dyDescent="0.25">
      <c r="A64" s="131">
        <v>51</v>
      </c>
      <c r="B64" s="132">
        <v>103</v>
      </c>
      <c r="C64" s="133" t="s">
        <v>696</v>
      </c>
      <c r="D64" s="134" t="s">
        <v>697</v>
      </c>
      <c r="E64" s="204" t="s">
        <v>698</v>
      </c>
      <c r="F64" s="195" t="s">
        <v>229</v>
      </c>
      <c r="G64" s="195" t="s">
        <v>140</v>
      </c>
      <c r="H64" s="195" t="s">
        <v>699</v>
      </c>
      <c r="I64" s="205">
        <v>7.87</v>
      </c>
      <c r="J64" s="197">
        <v>0.16200000000000001</v>
      </c>
      <c r="K64" s="205"/>
      <c r="L64" s="197"/>
      <c r="M64" s="7" t="str">
        <f t="shared" si="1"/>
        <v>III A</v>
      </c>
      <c r="N64" s="195" t="s">
        <v>231</v>
      </c>
      <c r="P64" s="131">
        <v>3</v>
      </c>
      <c r="Q64" s="131">
        <v>6</v>
      </c>
    </row>
    <row r="65" spans="1:17" ht="15.9" customHeight="1" x14ac:dyDescent="0.25">
      <c r="A65" s="131">
        <v>52</v>
      </c>
      <c r="B65" s="132">
        <v>183</v>
      </c>
      <c r="C65" s="133" t="s">
        <v>770</v>
      </c>
      <c r="D65" s="134" t="s">
        <v>771</v>
      </c>
      <c r="E65" s="204" t="s">
        <v>772</v>
      </c>
      <c r="F65" s="195" t="s">
        <v>0</v>
      </c>
      <c r="G65" s="195" t="s">
        <v>694</v>
      </c>
      <c r="H65" s="195"/>
      <c r="I65" s="205">
        <v>7.92</v>
      </c>
      <c r="J65" s="197">
        <v>0.17799999999999999</v>
      </c>
      <c r="K65" s="205"/>
      <c r="L65" s="197"/>
      <c r="M65" s="7" t="str">
        <f t="shared" si="1"/>
        <v>III A</v>
      </c>
      <c r="N65" s="195" t="s">
        <v>695</v>
      </c>
      <c r="P65" s="131">
        <v>7</v>
      </c>
      <c r="Q65" s="131">
        <v>4</v>
      </c>
    </row>
    <row r="66" spans="1:17" ht="15.9" customHeight="1" x14ac:dyDescent="0.25">
      <c r="A66" s="131">
        <v>53</v>
      </c>
      <c r="B66" s="132">
        <v>182</v>
      </c>
      <c r="C66" s="133" t="s">
        <v>847</v>
      </c>
      <c r="D66" s="134" t="s">
        <v>848</v>
      </c>
      <c r="E66" s="204" t="s">
        <v>849</v>
      </c>
      <c r="F66" s="195" t="s">
        <v>0</v>
      </c>
      <c r="G66" s="195" t="s">
        <v>694</v>
      </c>
      <c r="H66" s="195"/>
      <c r="I66" s="205">
        <v>7.93</v>
      </c>
      <c r="J66" s="197">
        <v>0.23899999999999999</v>
      </c>
      <c r="K66" s="205"/>
      <c r="L66" s="197"/>
      <c r="M66" s="7" t="str">
        <f t="shared" si="1"/>
        <v>III A</v>
      </c>
      <c r="N66" s="195" t="s">
        <v>695</v>
      </c>
      <c r="P66" s="131">
        <v>12</v>
      </c>
      <c r="Q66" s="131">
        <v>1</v>
      </c>
    </row>
    <row r="67" spans="1:17" ht="15.9" customHeight="1" x14ac:dyDescent="0.25">
      <c r="A67" s="131">
        <v>54</v>
      </c>
      <c r="B67" s="132">
        <v>142</v>
      </c>
      <c r="C67" s="133" t="s">
        <v>721</v>
      </c>
      <c r="D67" s="134" t="s">
        <v>722</v>
      </c>
      <c r="E67" s="204" t="s">
        <v>723</v>
      </c>
      <c r="F67" s="195" t="s">
        <v>265</v>
      </c>
      <c r="G67" s="195" t="s">
        <v>266</v>
      </c>
      <c r="H67" s="195"/>
      <c r="I67" s="205">
        <v>7.96</v>
      </c>
      <c r="J67" s="197">
        <v>0.16800000000000001</v>
      </c>
      <c r="K67" s="205"/>
      <c r="L67" s="197"/>
      <c r="M67" s="7" t="str">
        <f t="shared" si="1"/>
        <v>III A</v>
      </c>
      <c r="N67" s="195" t="s">
        <v>267</v>
      </c>
      <c r="P67" s="131">
        <v>4</v>
      </c>
      <c r="Q67" s="131">
        <v>1</v>
      </c>
    </row>
    <row r="68" spans="1:17" ht="15.9" customHeight="1" x14ac:dyDescent="0.25">
      <c r="A68" s="131">
        <v>55</v>
      </c>
      <c r="B68" s="132">
        <v>149</v>
      </c>
      <c r="C68" s="133" t="s">
        <v>227</v>
      </c>
      <c r="D68" s="134" t="s">
        <v>759</v>
      </c>
      <c r="E68" s="204" t="s">
        <v>760</v>
      </c>
      <c r="F68" s="195" t="s">
        <v>265</v>
      </c>
      <c r="G68" s="195" t="s">
        <v>266</v>
      </c>
      <c r="H68" s="195"/>
      <c r="I68" s="205">
        <v>7.99</v>
      </c>
      <c r="J68" s="197">
        <v>0.23200000000000001</v>
      </c>
      <c r="K68" s="205"/>
      <c r="L68" s="197"/>
      <c r="M68" s="7" t="str">
        <f t="shared" si="1"/>
        <v>III A</v>
      </c>
      <c r="N68" s="195" t="s">
        <v>761</v>
      </c>
      <c r="P68" s="131">
        <v>6</v>
      </c>
      <c r="Q68" s="131">
        <v>2</v>
      </c>
    </row>
    <row r="69" spans="1:17" ht="15.9" customHeight="1" x14ac:dyDescent="0.25">
      <c r="A69" s="131">
        <v>56</v>
      </c>
      <c r="B69" s="132">
        <v>19</v>
      </c>
      <c r="C69" s="133" t="s">
        <v>819</v>
      </c>
      <c r="D69" s="134" t="s">
        <v>820</v>
      </c>
      <c r="E69" s="204" t="s">
        <v>821</v>
      </c>
      <c r="F69" s="195" t="s">
        <v>30</v>
      </c>
      <c r="G69" s="195" t="s">
        <v>225</v>
      </c>
      <c r="H69" s="195"/>
      <c r="I69" s="205">
        <v>8.16</v>
      </c>
      <c r="J69" s="197">
        <v>0.222</v>
      </c>
      <c r="K69" s="205"/>
      <c r="L69" s="197"/>
      <c r="M69" s="7" t="str">
        <f t="shared" si="1"/>
        <v/>
      </c>
      <c r="N69" s="195" t="s">
        <v>226</v>
      </c>
      <c r="P69" s="131"/>
      <c r="Q69" s="131"/>
    </row>
    <row r="70" spans="1:17" ht="15.9" customHeight="1" x14ac:dyDescent="0.25">
      <c r="A70" s="131">
        <v>57</v>
      </c>
      <c r="B70" s="132">
        <v>186</v>
      </c>
      <c r="C70" s="133" t="s">
        <v>741</v>
      </c>
      <c r="D70" s="134" t="s">
        <v>742</v>
      </c>
      <c r="E70" s="204" t="s">
        <v>743</v>
      </c>
      <c r="F70" s="195" t="s">
        <v>0</v>
      </c>
      <c r="G70" s="195" t="s">
        <v>694</v>
      </c>
      <c r="H70" s="195"/>
      <c r="I70" s="205">
        <v>8.27</v>
      </c>
      <c r="J70" s="197">
        <v>0.17799999999999999</v>
      </c>
      <c r="K70" s="205"/>
      <c r="L70" s="197"/>
      <c r="M70" s="7" t="str">
        <f t="shared" si="1"/>
        <v/>
      </c>
      <c r="N70" s="195" t="s">
        <v>695</v>
      </c>
      <c r="P70" s="131">
        <v>5</v>
      </c>
      <c r="Q70" s="131">
        <v>5</v>
      </c>
    </row>
    <row r="71" spans="1:17" ht="15.9" customHeight="1" x14ac:dyDescent="0.25">
      <c r="A71" s="131">
        <v>58</v>
      </c>
      <c r="B71" s="132">
        <v>146</v>
      </c>
      <c r="C71" s="133" t="s">
        <v>524</v>
      </c>
      <c r="D71" s="134" t="s">
        <v>683</v>
      </c>
      <c r="E71" s="204" t="s">
        <v>684</v>
      </c>
      <c r="F71" s="195" t="s">
        <v>265</v>
      </c>
      <c r="G71" s="195" t="s">
        <v>266</v>
      </c>
      <c r="H71" s="195"/>
      <c r="I71" s="205">
        <v>8.32</v>
      </c>
      <c r="J71" s="197">
        <v>0.17599999999999999</v>
      </c>
      <c r="K71" s="205"/>
      <c r="L71" s="197"/>
      <c r="M71" s="7" t="str">
        <f t="shared" si="1"/>
        <v/>
      </c>
      <c r="N71" s="195" t="s">
        <v>267</v>
      </c>
      <c r="P71" s="131">
        <v>2</v>
      </c>
      <c r="Q71" s="131">
        <v>2</v>
      </c>
    </row>
    <row r="72" spans="1:17" ht="15.9" customHeight="1" x14ac:dyDescent="0.25">
      <c r="A72" s="131">
        <v>59</v>
      </c>
      <c r="B72" s="132">
        <v>147</v>
      </c>
      <c r="C72" s="133" t="s">
        <v>669</v>
      </c>
      <c r="D72" s="134" t="s">
        <v>670</v>
      </c>
      <c r="E72" s="204" t="s">
        <v>635</v>
      </c>
      <c r="F72" s="195" t="s">
        <v>265</v>
      </c>
      <c r="G72" s="195" t="s">
        <v>266</v>
      </c>
      <c r="H72" s="195"/>
      <c r="I72" s="205">
        <v>8.39</v>
      </c>
      <c r="J72" s="197">
        <v>0.21299999999999999</v>
      </c>
      <c r="K72" s="205"/>
      <c r="L72" s="197"/>
      <c r="M72" s="7" t="str">
        <f t="shared" si="1"/>
        <v/>
      </c>
      <c r="N72" s="195" t="s">
        <v>267</v>
      </c>
      <c r="P72" s="131">
        <v>1</v>
      </c>
      <c r="Q72" s="131">
        <v>5</v>
      </c>
    </row>
    <row r="73" spans="1:17" ht="15.9" customHeight="1" x14ac:dyDescent="0.25">
      <c r="A73" s="131">
        <v>60</v>
      </c>
      <c r="B73" s="132">
        <v>180</v>
      </c>
      <c r="C73" s="133" t="s">
        <v>700</v>
      </c>
      <c r="D73" s="134" t="s">
        <v>701</v>
      </c>
      <c r="E73" s="204" t="s">
        <v>702</v>
      </c>
      <c r="F73" s="195" t="s">
        <v>0</v>
      </c>
      <c r="G73" s="195"/>
      <c r="H73" s="195"/>
      <c r="I73" s="205">
        <v>8.41</v>
      </c>
      <c r="J73" s="197">
        <v>0.38900000000000001</v>
      </c>
      <c r="K73" s="205"/>
      <c r="L73" s="197"/>
      <c r="M73" s="7" t="str">
        <f t="shared" si="1"/>
        <v/>
      </c>
      <c r="N73" s="195" t="s">
        <v>418</v>
      </c>
      <c r="P73" s="131">
        <v>3</v>
      </c>
      <c r="Q73" s="131">
        <v>4</v>
      </c>
    </row>
    <row r="74" spans="1:17" ht="15.9" customHeight="1" x14ac:dyDescent="0.25">
      <c r="A74" s="131">
        <v>61</v>
      </c>
      <c r="B74" s="132">
        <v>178</v>
      </c>
      <c r="C74" s="133" t="s">
        <v>700</v>
      </c>
      <c r="D74" s="134" t="s">
        <v>805</v>
      </c>
      <c r="E74" s="204" t="s">
        <v>806</v>
      </c>
      <c r="F74" s="195" t="s">
        <v>0</v>
      </c>
      <c r="G74" s="195"/>
      <c r="H74" s="195"/>
      <c r="I74" s="205">
        <v>8.51</v>
      </c>
      <c r="J74" s="197">
        <v>0.14499999999999999</v>
      </c>
      <c r="K74" s="205"/>
      <c r="L74" s="197"/>
      <c r="M74" s="7" t="str">
        <f t="shared" si="1"/>
        <v/>
      </c>
      <c r="N74" s="195" t="s">
        <v>418</v>
      </c>
      <c r="P74" s="131">
        <v>9</v>
      </c>
      <c r="Q74" s="131">
        <v>4</v>
      </c>
    </row>
    <row r="75" spans="1:17" ht="15.9" customHeight="1" x14ac:dyDescent="0.25">
      <c r="A75" s="131"/>
      <c r="B75" s="132">
        <v>148</v>
      </c>
      <c r="C75" s="133" t="s">
        <v>296</v>
      </c>
      <c r="D75" s="134" t="s">
        <v>850</v>
      </c>
      <c r="E75" s="204" t="s">
        <v>851</v>
      </c>
      <c r="F75" s="195" t="s">
        <v>265</v>
      </c>
      <c r="G75" s="195" t="s">
        <v>266</v>
      </c>
      <c r="H75" s="195"/>
      <c r="I75" s="205" t="s">
        <v>43</v>
      </c>
      <c r="J75" s="197"/>
      <c r="K75" s="205"/>
      <c r="L75" s="197"/>
      <c r="M75" s="7" t="str">
        <f t="shared" ref="M75:M83" si="2">IF(ISBLANK(I75),"",IF(I75&gt;8.1,"",IF(I75&lt;=6.7,"TSM",IF(I75&lt;=6.84,"SM",IF(I75&lt;=7,"KSM",IF(I75&lt;=7.3,"I A",IF(I75&lt;=7.65,"II A",IF(I75&lt;=8.1,"III A"))))))))</f>
        <v/>
      </c>
      <c r="N75" s="195" t="s">
        <v>267</v>
      </c>
      <c r="P75" s="131">
        <v>12</v>
      </c>
      <c r="Q75" s="131">
        <v>4</v>
      </c>
    </row>
    <row r="76" spans="1:17" ht="15.9" customHeight="1" x14ac:dyDescent="0.25">
      <c r="A76" s="131"/>
      <c r="B76" s="132">
        <v>194</v>
      </c>
      <c r="C76" s="133" t="s">
        <v>838</v>
      </c>
      <c r="D76" s="134" t="s">
        <v>839</v>
      </c>
      <c r="E76" s="204" t="s">
        <v>840</v>
      </c>
      <c r="F76" s="195" t="s">
        <v>0</v>
      </c>
      <c r="G76" s="195" t="s">
        <v>461</v>
      </c>
      <c r="H76" s="195"/>
      <c r="I76" s="205" t="s">
        <v>43</v>
      </c>
      <c r="J76" s="197"/>
      <c r="K76" s="205"/>
      <c r="L76" s="197"/>
      <c r="M76" s="7" t="str">
        <f t="shared" si="2"/>
        <v/>
      </c>
      <c r="N76" s="195" t="s">
        <v>394</v>
      </c>
      <c r="P76" s="131">
        <v>11</v>
      </c>
      <c r="Q76" s="131">
        <v>5</v>
      </c>
    </row>
    <row r="77" spans="1:17" ht="15.9" customHeight="1" x14ac:dyDescent="0.25">
      <c r="A77" s="131"/>
      <c r="B77" s="132">
        <v>3</v>
      </c>
      <c r="C77" s="133" t="s">
        <v>126</v>
      </c>
      <c r="D77" s="134" t="s">
        <v>125</v>
      </c>
      <c r="E77" s="204" t="s">
        <v>124</v>
      </c>
      <c r="F77" s="195" t="s">
        <v>0</v>
      </c>
      <c r="G77" s="195" t="s">
        <v>103</v>
      </c>
      <c r="H77" s="195"/>
      <c r="I77" s="205" t="s">
        <v>43</v>
      </c>
      <c r="J77" s="197"/>
      <c r="K77" s="205"/>
      <c r="L77" s="197"/>
      <c r="M77" s="7" t="str">
        <f t="shared" si="2"/>
        <v/>
      </c>
      <c r="N77" s="195" t="s">
        <v>119</v>
      </c>
      <c r="P77" s="131">
        <v>1</v>
      </c>
      <c r="Q77" s="131">
        <v>2</v>
      </c>
    </row>
    <row r="78" spans="1:17" ht="15.9" customHeight="1" x14ac:dyDescent="0.25">
      <c r="A78" s="131"/>
      <c r="B78" s="132">
        <v>137</v>
      </c>
      <c r="C78" s="133" t="s">
        <v>785</v>
      </c>
      <c r="D78" s="134" t="s">
        <v>786</v>
      </c>
      <c r="E78" s="204" t="s">
        <v>787</v>
      </c>
      <c r="F78" s="195" t="s">
        <v>0</v>
      </c>
      <c r="G78" s="195" t="s">
        <v>275</v>
      </c>
      <c r="H78" s="195"/>
      <c r="I78" s="205" t="s">
        <v>43</v>
      </c>
      <c r="J78" s="197"/>
      <c r="K78" s="205"/>
      <c r="L78" s="197"/>
      <c r="M78" s="7" t="str">
        <f t="shared" si="2"/>
        <v/>
      </c>
      <c r="N78" s="195" t="s">
        <v>788</v>
      </c>
      <c r="P78" s="131">
        <v>8</v>
      </c>
      <c r="Q78" s="131">
        <v>1</v>
      </c>
    </row>
    <row r="79" spans="1:17" ht="15.9" customHeight="1" x14ac:dyDescent="0.25">
      <c r="A79" s="131"/>
      <c r="B79" s="132">
        <v>4</v>
      </c>
      <c r="C79" s="133" t="s">
        <v>123</v>
      </c>
      <c r="D79" s="134" t="s">
        <v>122</v>
      </c>
      <c r="E79" s="204" t="s">
        <v>121</v>
      </c>
      <c r="F79" s="195" t="s">
        <v>0</v>
      </c>
      <c r="G79" s="195" t="s">
        <v>103</v>
      </c>
      <c r="H79" s="195" t="s">
        <v>120</v>
      </c>
      <c r="I79" s="205" t="s">
        <v>43</v>
      </c>
      <c r="J79" s="197"/>
      <c r="K79" s="205"/>
      <c r="L79" s="197"/>
      <c r="M79" s="7" t="str">
        <f t="shared" si="2"/>
        <v/>
      </c>
      <c r="N79" s="195" t="s">
        <v>119</v>
      </c>
      <c r="P79" s="131">
        <v>1</v>
      </c>
      <c r="Q79" s="131">
        <v>4</v>
      </c>
    </row>
    <row r="80" spans="1:17" ht="15.9" customHeight="1" x14ac:dyDescent="0.25">
      <c r="A80" s="131"/>
      <c r="B80" s="132">
        <v>98</v>
      </c>
      <c r="C80" s="133" t="s">
        <v>222</v>
      </c>
      <c r="D80" s="134" t="s">
        <v>703</v>
      </c>
      <c r="E80" s="204" t="s">
        <v>704</v>
      </c>
      <c r="F80" s="195" t="s">
        <v>265</v>
      </c>
      <c r="G80" s="195" t="s">
        <v>266</v>
      </c>
      <c r="H80" s="195"/>
      <c r="I80" s="205" t="s">
        <v>43</v>
      </c>
      <c r="J80" s="197"/>
      <c r="K80" s="205"/>
      <c r="L80" s="197"/>
      <c r="M80" s="7" t="str">
        <f t="shared" si="2"/>
        <v/>
      </c>
      <c r="N80" s="195" t="s">
        <v>267</v>
      </c>
      <c r="P80" s="131">
        <v>3</v>
      </c>
      <c r="Q80" s="131">
        <v>5</v>
      </c>
    </row>
    <row r="81" spans="1:17" ht="15.9" customHeight="1" x14ac:dyDescent="0.25">
      <c r="A81" s="131"/>
      <c r="B81" s="132">
        <v>141</v>
      </c>
      <c r="C81" s="133" t="s">
        <v>773</v>
      </c>
      <c r="D81" s="134" t="s">
        <v>774</v>
      </c>
      <c r="E81" s="204" t="s">
        <v>775</v>
      </c>
      <c r="F81" s="195" t="s">
        <v>265</v>
      </c>
      <c r="G81" s="195" t="s">
        <v>266</v>
      </c>
      <c r="H81" s="195"/>
      <c r="I81" s="205" t="s">
        <v>43</v>
      </c>
      <c r="J81" s="197"/>
      <c r="K81" s="205"/>
      <c r="L81" s="197"/>
      <c r="M81" s="7" t="str">
        <f t="shared" si="2"/>
        <v/>
      </c>
      <c r="N81" s="195" t="s">
        <v>267</v>
      </c>
      <c r="P81" s="131">
        <v>7</v>
      </c>
      <c r="Q81" s="131">
        <v>1</v>
      </c>
    </row>
    <row r="82" spans="1:17" ht="15.9" customHeight="1" x14ac:dyDescent="0.25">
      <c r="A82" s="131"/>
      <c r="B82" s="132">
        <v>145</v>
      </c>
      <c r="C82" s="133" t="s">
        <v>46</v>
      </c>
      <c r="D82" s="134" t="s">
        <v>724</v>
      </c>
      <c r="E82" s="204" t="s">
        <v>790</v>
      </c>
      <c r="F82" s="195" t="s">
        <v>265</v>
      </c>
      <c r="G82" s="195" t="s">
        <v>266</v>
      </c>
      <c r="H82" s="195"/>
      <c r="I82" s="205" t="s">
        <v>43</v>
      </c>
      <c r="J82" s="197"/>
      <c r="K82" s="205"/>
      <c r="L82" s="197"/>
      <c r="M82" s="7" t="str">
        <f t="shared" si="2"/>
        <v/>
      </c>
      <c r="N82" s="195" t="s">
        <v>267</v>
      </c>
      <c r="P82" s="131">
        <v>8</v>
      </c>
      <c r="Q82" s="131">
        <v>6</v>
      </c>
    </row>
    <row r="83" spans="1:17" ht="15.9" customHeight="1" x14ac:dyDescent="0.25">
      <c r="A83" s="131"/>
      <c r="B83" s="132">
        <v>128</v>
      </c>
      <c r="C83" s="133" t="s">
        <v>232</v>
      </c>
      <c r="D83" s="134" t="s">
        <v>228</v>
      </c>
      <c r="E83" s="204" t="s">
        <v>789</v>
      </c>
      <c r="F83" s="195" t="s">
        <v>30</v>
      </c>
      <c r="G83" s="195" t="s">
        <v>389</v>
      </c>
      <c r="H83" s="195"/>
      <c r="I83" s="205" t="s">
        <v>43</v>
      </c>
      <c r="J83" s="197"/>
      <c r="K83" s="205"/>
      <c r="L83" s="197"/>
      <c r="M83" s="7" t="str">
        <f t="shared" si="2"/>
        <v/>
      </c>
      <c r="N83" s="195" t="s">
        <v>779</v>
      </c>
      <c r="P83" s="131">
        <v>8</v>
      </c>
      <c r="Q83" s="131">
        <v>4</v>
      </c>
    </row>
  </sheetData>
  <sortState ref="A75:R83">
    <sortCondition ref="D75:D83"/>
  </sortState>
  <printOptions horizontalCentered="1"/>
  <pageMargins left="0.39370078740157483" right="0.39370078740157483" top="0.78740157480314965" bottom="0.19685039370078741" header="0.39370078740157483" footer="0.3937007874015748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zoomScaleNormal="100" workbookViewId="0">
      <selection activeCell="A3" sqref="A3"/>
    </sheetView>
  </sheetViews>
  <sheetFormatPr defaultColWidth="9.109375" defaultRowHeight="13.2" x14ac:dyDescent="0.25"/>
  <cols>
    <col min="1" max="1" width="4.5546875" style="1" customWidth="1"/>
    <col min="2" max="2" width="4" style="1" customWidth="1"/>
    <col min="3" max="3" width="9.6640625" style="1" customWidth="1"/>
    <col min="4" max="4" width="16.44140625" style="1" customWidth="1"/>
    <col min="5" max="5" width="8.88671875" style="5" customWidth="1"/>
    <col min="6" max="7" width="9.5546875" style="5" customWidth="1"/>
    <col min="8" max="8" width="15" style="5" bestFit="1" customWidth="1"/>
    <col min="9" max="9" width="8.109375" style="4" customWidth="1"/>
    <col min="10" max="10" width="4.109375" style="4" customWidth="1"/>
    <col min="11" max="11" width="5" style="3" customWidth="1"/>
    <col min="12" max="12" width="21.88671875" style="1" customWidth="1"/>
    <col min="13" max="13" width="3" style="250" hidden="1" customWidth="1"/>
    <col min="14" max="14" width="5.6640625" style="78" hidden="1" customWidth="1"/>
    <col min="15" max="15" width="4.5546875" style="78" hidden="1" customWidth="1"/>
    <col min="16" max="16" width="2" style="1" hidden="1" customWidth="1"/>
    <col min="17" max="17" width="9.109375" style="1" customWidth="1"/>
    <col min="18" max="16384" width="9.109375" style="1"/>
  </cols>
  <sheetData>
    <row r="1" spans="1:16" s="23" customFormat="1" ht="13.8" x14ac:dyDescent="0.25">
      <c r="A1" s="27" t="s">
        <v>12</v>
      </c>
      <c r="B1" s="27"/>
      <c r="C1" s="33"/>
      <c r="D1" s="33"/>
      <c r="E1" s="32"/>
      <c r="F1" s="32"/>
      <c r="G1" s="32"/>
      <c r="H1" s="32"/>
      <c r="I1" s="34"/>
      <c r="J1" s="30"/>
      <c r="K1" s="34"/>
      <c r="L1" s="35" t="s">
        <v>13</v>
      </c>
      <c r="M1" s="249"/>
      <c r="N1" s="33"/>
      <c r="O1" s="27"/>
      <c r="P1" s="34"/>
    </row>
    <row r="2" spans="1:16" s="14" customFormat="1" ht="15.75" customHeight="1" x14ac:dyDescent="0.25">
      <c r="A2" s="27" t="s">
        <v>11</v>
      </c>
      <c r="B2" s="27"/>
      <c r="C2" s="28"/>
      <c r="D2" s="33"/>
      <c r="E2" s="32"/>
      <c r="F2" s="32"/>
      <c r="G2" s="32"/>
      <c r="H2" s="32"/>
      <c r="I2" s="31"/>
      <c r="J2" s="30"/>
      <c r="K2" s="31"/>
      <c r="L2" s="29" t="s">
        <v>0</v>
      </c>
      <c r="M2" s="250"/>
      <c r="N2" s="28"/>
      <c r="O2" s="27"/>
      <c r="P2" s="182"/>
    </row>
    <row r="3" spans="1:16" ht="10.5" customHeight="1" x14ac:dyDescent="0.3">
      <c r="C3" s="26"/>
    </row>
    <row r="4" spans="1:16" ht="15.6" x14ac:dyDescent="0.3">
      <c r="C4" s="25" t="s">
        <v>918</v>
      </c>
      <c r="D4" s="23"/>
      <c r="F4" s="24"/>
      <c r="G4" s="24"/>
      <c r="H4" s="24"/>
    </row>
    <row r="5" spans="1:16" ht="9" customHeight="1" x14ac:dyDescent="0.25">
      <c r="D5" s="23"/>
    </row>
    <row r="6" spans="1:16" x14ac:dyDescent="0.25">
      <c r="B6" s="33">
        <v>1</v>
      </c>
      <c r="C6" s="32" t="s">
        <v>547</v>
      </c>
      <c r="D6" s="129"/>
      <c r="F6" s="24"/>
      <c r="G6" s="24"/>
      <c r="H6" s="24"/>
    </row>
    <row r="7" spans="1:16" ht="9" customHeight="1" thickBot="1" x14ac:dyDescent="0.3">
      <c r="D7" s="23"/>
    </row>
    <row r="8" spans="1:16" s="14" customFormat="1" ht="10.8" thickBot="1" x14ac:dyDescent="0.25">
      <c r="A8" s="22" t="s">
        <v>42</v>
      </c>
      <c r="B8" s="21" t="s">
        <v>9</v>
      </c>
      <c r="C8" s="20" t="s">
        <v>8</v>
      </c>
      <c r="D8" s="19" t="s">
        <v>7</v>
      </c>
      <c r="E8" s="18" t="s">
        <v>6</v>
      </c>
      <c r="F8" s="18" t="s">
        <v>5</v>
      </c>
      <c r="G8" s="18" t="s">
        <v>14</v>
      </c>
      <c r="H8" s="18" t="s">
        <v>15</v>
      </c>
      <c r="I8" s="17" t="s">
        <v>919</v>
      </c>
      <c r="J8" s="193" t="s">
        <v>549</v>
      </c>
      <c r="K8" s="37" t="s">
        <v>2</v>
      </c>
      <c r="L8" s="15" t="s">
        <v>1</v>
      </c>
      <c r="M8" s="250"/>
      <c r="N8" s="130" t="s">
        <v>194</v>
      </c>
      <c r="O8" s="145" t="s">
        <v>551</v>
      </c>
    </row>
    <row r="9" spans="1:16" ht="15.9" customHeight="1" x14ac:dyDescent="0.25">
      <c r="A9" s="13">
        <v>1</v>
      </c>
      <c r="B9" s="12">
        <v>36</v>
      </c>
      <c r="C9" s="11" t="s">
        <v>920</v>
      </c>
      <c r="D9" s="10" t="s">
        <v>314</v>
      </c>
      <c r="E9" s="251" t="s">
        <v>315</v>
      </c>
      <c r="F9" s="6" t="s">
        <v>141</v>
      </c>
      <c r="G9" s="6" t="s">
        <v>140</v>
      </c>
      <c r="H9" s="6"/>
      <c r="I9" s="252">
        <v>41.65</v>
      </c>
      <c r="J9" s="197">
        <v>0.186</v>
      </c>
      <c r="K9" s="7" t="str">
        <f>IF(ISBLANK(I9),"",IF(I9&gt;48.34,"",IF(I9&lt;=0,"TSM",IF(I9&lt;=0,"SM",IF(I9&lt;=40.05,"KSM",IF(I9&lt;=42.05,"I A",IF(I9&lt;=44.84,"II A",IF(I9&lt;=48.34,"III A"))))))))</f>
        <v>I A</v>
      </c>
      <c r="L9" s="6" t="s">
        <v>316</v>
      </c>
      <c r="N9" s="131">
        <v>1</v>
      </c>
      <c r="O9" s="131">
        <v>3</v>
      </c>
      <c r="P9" s="200"/>
    </row>
    <row r="10" spans="1:16" ht="15.9" customHeight="1" x14ac:dyDescent="0.25">
      <c r="A10" s="13">
        <v>2</v>
      </c>
      <c r="B10" s="12">
        <v>34</v>
      </c>
      <c r="C10" s="11" t="s">
        <v>921</v>
      </c>
      <c r="D10" s="10" t="s">
        <v>922</v>
      </c>
      <c r="E10" s="251" t="s">
        <v>923</v>
      </c>
      <c r="F10" s="6" t="s">
        <v>0</v>
      </c>
      <c r="G10" s="6" t="s">
        <v>924</v>
      </c>
      <c r="H10" s="6"/>
      <c r="I10" s="252">
        <v>43.35</v>
      </c>
      <c r="J10" s="197">
        <v>0.218</v>
      </c>
      <c r="K10" s="7" t="str">
        <f>IF(ISBLANK(I10),"",IF(I10&gt;48.34,"",IF(I10&lt;=0,"TSM",IF(I10&lt;=0,"SM",IF(I10&lt;=40.05,"KSM",IF(I10&lt;=42.05,"I A",IF(I10&lt;=44.84,"II A",IF(I10&lt;=48.34,"III A"))))))))</f>
        <v>II A</v>
      </c>
      <c r="L10" s="6" t="s">
        <v>589</v>
      </c>
      <c r="N10" s="131">
        <v>1</v>
      </c>
      <c r="O10" s="131">
        <v>2</v>
      </c>
    </row>
    <row r="11" spans="1:16" ht="15.9" customHeight="1" x14ac:dyDescent="0.25">
      <c r="A11" s="13">
        <v>3</v>
      </c>
      <c r="B11" s="12">
        <v>41</v>
      </c>
      <c r="C11" s="11" t="s">
        <v>386</v>
      </c>
      <c r="D11" s="10" t="s">
        <v>925</v>
      </c>
      <c r="E11" s="251" t="s">
        <v>926</v>
      </c>
      <c r="F11" s="6" t="s">
        <v>0</v>
      </c>
      <c r="G11" s="6" t="s">
        <v>238</v>
      </c>
      <c r="H11" s="6" t="s">
        <v>239</v>
      </c>
      <c r="I11" s="252">
        <v>45.18</v>
      </c>
      <c r="J11" s="197">
        <v>0.42299999999999999</v>
      </c>
      <c r="K11" s="7" t="str">
        <f>IF(ISBLANK(I11),"",IF(I11&gt;48.34,"",IF(I11&lt;=0,"TSM",IF(I11&lt;=0,"SM",IF(I11&lt;=40.05,"KSM",IF(I11&lt;=42.05,"I A",IF(I11&lt;=44.84,"II A",IF(I11&lt;=48.34,"III A"))))))))</f>
        <v>III A</v>
      </c>
      <c r="L11" s="6" t="s">
        <v>927</v>
      </c>
      <c r="N11" s="131">
        <v>1</v>
      </c>
      <c r="O11" s="131">
        <v>4</v>
      </c>
    </row>
    <row r="12" spans="1:16" ht="9" customHeight="1" x14ac:dyDescent="0.25">
      <c r="D12" s="23"/>
    </row>
    <row r="13" spans="1:16" x14ac:dyDescent="0.25">
      <c r="B13" s="33">
        <v>2</v>
      </c>
      <c r="C13" s="32" t="s">
        <v>547</v>
      </c>
      <c r="D13" s="129"/>
      <c r="F13" s="24"/>
      <c r="G13" s="24"/>
      <c r="H13" s="24"/>
    </row>
    <row r="14" spans="1:16" ht="9" customHeight="1" thickBot="1" x14ac:dyDescent="0.3">
      <c r="D14" s="23"/>
    </row>
    <row r="15" spans="1:16" s="14" customFormat="1" ht="10.8" thickBot="1" x14ac:dyDescent="0.25">
      <c r="A15" s="22" t="s">
        <v>42</v>
      </c>
      <c r="B15" s="21" t="s">
        <v>9</v>
      </c>
      <c r="C15" s="20" t="s">
        <v>8</v>
      </c>
      <c r="D15" s="19" t="s">
        <v>7</v>
      </c>
      <c r="E15" s="18" t="s">
        <v>6</v>
      </c>
      <c r="F15" s="18" t="s">
        <v>5</v>
      </c>
      <c r="G15" s="18" t="s">
        <v>14</v>
      </c>
      <c r="H15" s="18" t="s">
        <v>15</v>
      </c>
      <c r="I15" s="17" t="s">
        <v>919</v>
      </c>
      <c r="J15" s="193" t="s">
        <v>549</v>
      </c>
      <c r="K15" s="37" t="s">
        <v>2</v>
      </c>
      <c r="L15" s="15" t="s">
        <v>1</v>
      </c>
      <c r="M15" s="250"/>
      <c r="N15" s="130" t="s">
        <v>194</v>
      </c>
      <c r="O15" s="145" t="s">
        <v>551</v>
      </c>
    </row>
    <row r="16" spans="1:16" ht="15.9" customHeight="1" x14ac:dyDescent="0.25">
      <c r="A16" s="13">
        <v>1</v>
      </c>
      <c r="B16" s="12">
        <v>25</v>
      </c>
      <c r="C16" s="11" t="s">
        <v>173</v>
      </c>
      <c r="D16" s="10" t="s">
        <v>575</v>
      </c>
      <c r="E16" s="251" t="s">
        <v>576</v>
      </c>
      <c r="F16" s="6" t="s">
        <v>0</v>
      </c>
      <c r="G16" s="6" t="s">
        <v>351</v>
      </c>
      <c r="H16" s="6"/>
      <c r="I16" s="205">
        <v>43.46</v>
      </c>
      <c r="J16" s="197">
        <v>0.27900000000000003</v>
      </c>
      <c r="K16" s="7" t="str">
        <f>IF(ISBLANK(I16),"",IF(I16&gt;48.34,"",IF(I16&lt;=0,"TSM",IF(I16&lt;=0,"SM",IF(I16&lt;=40.05,"KSM",IF(I16&lt;=42.05,"I A",IF(I16&lt;=44.84,"II A",IF(I16&lt;=48.34,"III A"))))))))</f>
        <v>II A</v>
      </c>
      <c r="L16" s="6" t="s">
        <v>352</v>
      </c>
      <c r="N16" s="131">
        <v>2</v>
      </c>
      <c r="O16" s="131">
        <v>4</v>
      </c>
    </row>
    <row r="17" spans="1:15" ht="15.9" customHeight="1" x14ac:dyDescent="0.25">
      <c r="A17" s="13">
        <v>2</v>
      </c>
      <c r="B17" s="12">
        <v>108</v>
      </c>
      <c r="C17" s="11" t="s">
        <v>326</v>
      </c>
      <c r="D17" s="10" t="s">
        <v>327</v>
      </c>
      <c r="E17" s="251" t="s">
        <v>328</v>
      </c>
      <c r="F17" s="6" t="s">
        <v>329</v>
      </c>
      <c r="G17" s="6" t="s">
        <v>330</v>
      </c>
      <c r="H17" s="6"/>
      <c r="I17" s="205">
        <v>44.32</v>
      </c>
      <c r="J17" s="197">
        <v>0.39400000000000002</v>
      </c>
      <c r="K17" s="7" t="str">
        <f>IF(ISBLANK(I17),"",IF(I17&gt;48.34,"",IF(I17&lt;=0,"TSM",IF(I17&lt;=0,"SM",IF(I17&lt;=40.05,"KSM",IF(I17&lt;=42.05,"I A",IF(I17&lt;=44.84,"II A",IF(I17&lt;=48.34,"III A"))))))))</f>
        <v>II A</v>
      </c>
      <c r="L17" s="6" t="s">
        <v>331</v>
      </c>
      <c r="N17" s="131">
        <v>2</v>
      </c>
      <c r="O17" s="131">
        <v>3</v>
      </c>
    </row>
    <row r="18" spans="1:15" ht="15.9" customHeight="1" x14ac:dyDescent="0.25">
      <c r="A18" s="13">
        <v>3</v>
      </c>
      <c r="B18" s="12">
        <v>42</v>
      </c>
      <c r="C18" s="11" t="s">
        <v>169</v>
      </c>
      <c r="D18" s="10" t="s">
        <v>928</v>
      </c>
      <c r="E18" s="251" t="s">
        <v>929</v>
      </c>
      <c r="F18" s="6" t="s">
        <v>0</v>
      </c>
      <c r="G18" s="6"/>
      <c r="H18" s="6" t="s">
        <v>239</v>
      </c>
      <c r="I18" s="205">
        <v>56.5</v>
      </c>
      <c r="J18" s="197" t="s">
        <v>583</v>
      </c>
      <c r="K18" s="7" t="str">
        <f>IF(ISBLANK(I18),"",IF(I18&gt;48.34,"",IF(I18&lt;=0,"TSM",IF(I18&lt;=0,"SM",IF(I18&lt;=40.05,"KSM",IF(I18&lt;=42.05,"I A",IF(I18&lt;=44.84,"II A",IF(I18&lt;=48.34,"III A"))))))))</f>
        <v/>
      </c>
      <c r="L18" s="6" t="s">
        <v>240</v>
      </c>
      <c r="N18" s="131">
        <v>2</v>
      </c>
      <c r="O18" s="131">
        <v>2</v>
      </c>
    </row>
    <row r="19" spans="1:15" ht="9" customHeight="1" x14ac:dyDescent="0.25">
      <c r="D19" s="23"/>
    </row>
    <row r="20" spans="1:15" x14ac:dyDescent="0.25">
      <c r="B20" s="33">
        <v>3</v>
      </c>
      <c r="C20" s="32" t="s">
        <v>547</v>
      </c>
      <c r="D20" s="129"/>
      <c r="F20" s="24"/>
      <c r="G20" s="24"/>
      <c r="H20" s="24"/>
    </row>
    <row r="21" spans="1:15" ht="9" customHeight="1" thickBot="1" x14ac:dyDescent="0.3">
      <c r="D21" s="23"/>
    </row>
    <row r="22" spans="1:15" s="14" customFormat="1" ht="10.8" thickBot="1" x14ac:dyDescent="0.25">
      <c r="A22" s="22" t="s">
        <v>42</v>
      </c>
      <c r="B22" s="21" t="s">
        <v>9</v>
      </c>
      <c r="C22" s="20" t="s">
        <v>8</v>
      </c>
      <c r="D22" s="19" t="s">
        <v>7</v>
      </c>
      <c r="E22" s="18" t="s">
        <v>6</v>
      </c>
      <c r="F22" s="18" t="s">
        <v>5</v>
      </c>
      <c r="G22" s="18" t="s">
        <v>14</v>
      </c>
      <c r="H22" s="18" t="s">
        <v>15</v>
      </c>
      <c r="I22" s="17" t="s">
        <v>919</v>
      </c>
      <c r="J22" s="193" t="s">
        <v>549</v>
      </c>
      <c r="K22" s="37" t="s">
        <v>2</v>
      </c>
      <c r="L22" s="15" t="s">
        <v>1</v>
      </c>
      <c r="M22" s="250"/>
      <c r="N22" s="130" t="s">
        <v>194</v>
      </c>
      <c r="O22" s="145" t="s">
        <v>551</v>
      </c>
    </row>
    <row r="23" spans="1:15" ht="15.9" customHeight="1" x14ac:dyDescent="0.25">
      <c r="A23" s="13">
        <v>1</v>
      </c>
      <c r="B23" s="12">
        <v>45</v>
      </c>
      <c r="C23" s="11" t="s">
        <v>643</v>
      </c>
      <c r="D23" s="10" t="s">
        <v>644</v>
      </c>
      <c r="E23" s="251" t="s">
        <v>645</v>
      </c>
      <c r="F23" s="6" t="s">
        <v>116</v>
      </c>
      <c r="G23" s="6" t="s">
        <v>115</v>
      </c>
      <c r="H23" s="6" t="s">
        <v>114</v>
      </c>
      <c r="I23" s="252">
        <v>46.29</v>
      </c>
      <c r="J23" s="197">
        <v>0.34499999999999997</v>
      </c>
      <c r="K23" s="7" t="str">
        <f>IF(ISBLANK(I23),"",IF(I23&gt;48.34,"",IF(I23&lt;=0,"TSM",IF(I23&lt;=0,"SM",IF(I23&lt;=40.05,"KSM",IF(I23&lt;=42.05,"I A",IF(I23&lt;=44.84,"II A",IF(I23&lt;=48.34,"III A"))))))))</f>
        <v>III A</v>
      </c>
      <c r="L23" s="6" t="s">
        <v>113</v>
      </c>
      <c r="N23" s="131">
        <v>3</v>
      </c>
      <c r="O23" s="131">
        <v>2</v>
      </c>
    </row>
    <row r="24" spans="1:15" ht="15.9" customHeight="1" x14ac:dyDescent="0.25">
      <c r="A24" s="13">
        <v>2</v>
      </c>
      <c r="B24" s="12">
        <v>28</v>
      </c>
      <c r="C24" s="11" t="s">
        <v>577</v>
      </c>
      <c r="D24" s="10" t="s">
        <v>578</v>
      </c>
      <c r="E24" s="251" t="s">
        <v>579</v>
      </c>
      <c r="F24" s="6" t="s">
        <v>30</v>
      </c>
      <c r="G24" s="6" t="s">
        <v>225</v>
      </c>
      <c r="H24" s="6"/>
      <c r="I24" s="252">
        <v>46.34</v>
      </c>
      <c r="J24" s="197">
        <v>0.19600000000000001</v>
      </c>
      <c r="K24" s="7" t="str">
        <f>IF(ISBLANK(I24),"",IF(I24&gt;48.34,"",IF(I24&lt;=0,"TSM",IF(I24&lt;=0,"SM",IF(I24&lt;=40.05,"KSM",IF(I24&lt;=42.05,"I A",IF(I24&lt;=44.84,"II A",IF(I24&lt;=48.34,"III A"))))))))</f>
        <v>III A</v>
      </c>
      <c r="L24" s="6" t="s">
        <v>226</v>
      </c>
      <c r="N24" s="131">
        <v>3</v>
      </c>
      <c r="O24" s="131">
        <v>3</v>
      </c>
    </row>
    <row r="25" spans="1:15" ht="15.9" customHeight="1" x14ac:dyDescent="0.25">
      <c r="A25" s="13">
        <v>3</v>
      </c>
      <c r="B25" s="12">
        <v>39</v>
      </c>
      <c r="C25" s="11" t="s">
        <v>930</v>
      </c>
      <c r="D25" s="10" t="s">
        <v>931</v>
      </c>
      <c r="E25" s="251" t="s">
        <v>932</v>
      </c>
      <c r="F25" s="6" t="s">
        <v>91</v>
      </c>
      <c r="G25" s="6" t="s">
        <v>90</v>
      </c>
      <c r="H25" s="6"/>
      <c r="I25" s="252">
        <v>48.77</v>
      </c>
      <c r="J25" s="197">
        <v>0.41699999999999998</v>
      </c>
      <c r="K25" s="7" t="str">
        <f>IF(ISBLANK(I25),"",IF(I25&gt;48.34,"",IF(I25&lt;=0,"TSM",IF(I25&lt;=0,"SM",IF(I25&lt;=40.05,"KSM",IF(I25&lt;=42.05,"I A",IF(I25&lt;=44.84,"II A",IF(I25&lt;=48.34,"III A"))))))))</f>
        <v/>
      </c>
      <c r="L25" s="6" t="s">
        <v>933</v>
      </c>
      <c r="N25" s="131">
        <v>3</v>
      </c>
      <c r="O25" s="131">
        <v>4</v>
      </c>
    </row>
    <row r="26" spans="1:15" ht="9" customHeight="1" x14ac:dyDescent="0.25">
      <c r="D26" s="23"/>
    </row>
    <row r="27" spans="1:15" x14ac:dyDescent="0.25">
      <c r="B27" s="33">
        <v>4</v>
      </c>
      <c r="C27" s="32" t="s">
        <v>547</v>
      </c>
      <c r="D27" s="129"/>
      <c r="F27" s="24"/>
      <c r="G27" s="24"/>
      <c r="H27" s="24"/>
    </row>
    <row r="28" spans="1:15" ht="9" customHeight="1" thickBot="1" x14ac:dyDescent="0.3">
      <c r="D28" s="23"/>
    </row>
    <row r="29" spans="1:15" s="14" customFormat="1" ht="10.8" thickBot="1" x14ac:dyDescent="0.25">
      <c r="A29" s="22" t="s">
        <v>42</v>
      </c>
      <c r="B29" s="21" t="s">
        <v>9</v>
      </c>
      <c r="C29" s="20" t="s">
        <v>8</v>
      </c>
      <c r="D29" s="19" t="s">
        <v>7</v>
      </c>
      <c r="E29" s="18" t="s">
        <v>6</v>
      </c>
      <c r="F29" s="18" t="s">
        <v>5</v>
      </c>
      <c r="G29" s="18" t="s">
        <v>14</v>
      </c>
      <c r="H29" s="18" t="s">
        <v>15</v>
      </c>
      <c r="I29" s="17" t="s">
        <v>919</v>
      </c>
      <c r="J29" s="193" t="s">
        <v>549</v>
      </c>
      <c r="K29" s="37" t="s">
        <v>2</v>
      </c>
      <c r="L29" s="15" t="s">
        <v>1</v>
      </c>
      <c r="M29" s="250"/>
      <c r="N29" s="130" t="s">
        <v>194</v>
      </c>
      <c r="O29" s="145" t="s">
        <v>551</v>
      </c>
    </row>
    <row r="30" spans="1:15" ht="15.9" customHeight="1" x14ac:dyDescent="0.25">
      <c r="A30" s="13">
        <v>1</v>
      </c>
      <c r="B30" s="12">
        <v>33</v>
      </c>
      <c r="C30" s="11" t="s">
        <v>934</v>
      </c>
      <c r="D30" s="10" t="s">
        <v>935</v>
      </c>
      <c r="E30" s="251" t="s">
        <v>936</v>
      </c>
      <c r="F30" s="6" t="s">
        <v>0</v>
      </c>
      <c r="G30" s="6" t="s">
        <v>924</v>
      </c>
      <c r="H30" s="6"/>
      <c r="I30" s="252">
        <v>44.11</v>
      </c>
      <c r="J30" s="197">
        <v>0.40400000000000003</v>
      </c>
      <c r="K30" s="7" t="str">
        <f>IF(ISBLANK(I30),"",IF(I30&gt;48.34,"",IF(I30&lt;=0,"TSM",IF(I30&lt;=0,"SM",IF(I30&lt;=40.05,"KSM",IF(I30&lt;=42.05,"I A",IF(I30&lt;=44.84,"II A",IF(I30&lt;=48.34,"III A"))))))))</f>
        <v>II A</v>
      </c>
      <c r="L30" s="6" t="s">
        <v>589</v>
      </c>
      <c r="N30" s="131">
        <v>4</v>
      </c>
      <c r="O30" s="131">
        <v>4</v>
      </c>
    </row>
    <row r="31" spans="1:15" ht="15.9" customHeight="1" x14ac:dyDescent="0.25">
      <c r="A31" s="13">
        <v>2</v>
      </c>
      <c r="B31" s="12">
        <v>30</v>
      </c>
      <c r="C31" s="11" t="s">
        <v>937</v>
      </c>
      <c r="D31" s="10" t="s">
        <v>938</v>
      </c>
      <c r="E31" s="251" t="s">
        <v>939</v>
      </c>
      <c r="F31" s="6" t="s">
        <v>30</v>
      </c>
      <c r="G31" s="6" t="s">
        <v>225</v>
      </c>
      <c r="H31" s="6"/>
      <c r="I31" s="252">
        <v>45.79</v>
      </c>
      <c r="J31" s="197">
        <v>0.17699999999999999</v>
      </c>
      <c r="K31" s="7" t="str">
        <f>IF(ISBLANK(I31),"",IF(I31&gt;48.34,"",IF(I31&lt;=0,"TSM",IF(I31&lt;=0,"SM",IF(I31&lt;=40.05,"KSM",IF(I31&lt;=42.05,"I A",IF(I31&lt;=44.84,"II A",IF(I31&lt;=48.34,"III A"))))))))</f>
        <v>III A</v>
      </c>
      <c r="L31" s="6" t="s">
        <v>713</v>
      </c>
      <c r="N31" s="131">
        <v>4</v>
      </c>
      <c r="O31" s="131">
        <v>2</v>
      </c>
    </row>
    <row r="32" spans="1:15" ht="15.9" customHeight="1" x14ac:dyDescent="0.25">
      <c r="A32" s="13">
        <v>3</v>
      </c>
      <c r="B32" s="12">
        <v>32</v>
      </c>
      <c r="C32" s="11" t="s">
        <v>356</v>
      </c>
      <c r="D32" s="10" t="s">
        <v>940</v>
      </c>
      <c r="E32" s="251" t="s">
        <v>806</v>
      </c>
      <c r="F32" s="6" t="s">
        <v>0</v>
      </c>
      <c r="G32" s="6" t="s">
        <v>109</v>
      </c>
      <c r="H32" s="6"/>
      <c r="I32" s="252">
        <v>47.63</v>
      </c>
      <c r="J32" s="197">
        <v>0.438</v>
      </c>
      <c r="K32" s="7" t="str">
        <f>IF(ISBLANK(I32),"",IF(I32&gt;48.34,"",IF(I32&lt;=0,"TSM",IF(I32&lt;=0,"SM",IF(I32&lt;=40.05,"KSM",IF(I32&lt;=42.05,"I A",IF(I32&lt;=44.84,"II A",IF(I32&lt;=48.34,"III A"))))))))</f>
        <v>III A</v>
      </c>
      <c r="L32" s="6" t="s">
        <v>611</v>
      </c>
      <c r="N32" s="131">
        <v>4</v>
      </c>
      <c r="O32" s="131">
        <v>3</v>
      </c>
    </row>
    <row r="33" spans="1:16" ht="9" customHeight="1" x14ac:dyDescent="0.25">
      <c r="D33" s="23"/>
    </row>
    <row r="34" spans="1:16" x14ac:dyDescent="0.25">
      <c r="B34" s="33">
        <v>5</v>
      </c>
      <c r="C34" s="32" t="s">
        <v>547</v>
      </c>
      <c r="D34" s="129"/>
      <c r="F34" s="24"/>
      <c r="G34" s="24"/>
      <c r="H34" s="24"/>
    </row>
    <row r="35" spans="1:16" ht="9" customHeight="1" thickBot="1" x14ac:dyDescent="0.3">
      <c r="D35" s="23"/>
    </row>
    <row r="36" spans="1:16" s="14" customFormat="1" ht="10.8" thickBot="1" x14ac:dyDescent="0.25">
      <c r="A36" s="22" t="s">
        <v>42</v>
      </c>
      <c r="B36" s="21" t="s">
        <v>9</v>
      </c>
      <c r="C36" s="20" t="s">
        <v>8</v>
      </c>
      <c r="D36" s="19" t="s">
        <v>7</v>
      </c>
      <c r="E36" s="18" t="s">
        <v>6</v>
      </c>
      <c r="F36" s="18" t="s">
        <v>5</v>
      </c>
      <c r="G36" s="18" t="s">
        <v>14</v>
      </c>
      <c r="H36" s="18" t="s">
        <v>15</v>
      </c>
      <c r="I36" s="17" t="s">
        <v>919</v>
      </c>
      <c r="J36" s="193" t="s">
        <v>549</v>
      </c>
      <c r="K36" s="37" t="s">
        <v>2</v>
      </c>
      <c r="L36" s="15" t="s">
        <v>1</v>
      </c>
      <c r="M36" s="250"/>
      <c r="N36" s="130" t="s">
        <v>194</v>
      </c>
      <c r="O36" s="145" t="s">
        <v>551</v>
      </c>
    </row>
    <row r="37" spans="1:16" ht="15.9" customHeight="1" x14ac:dyDescent="0.25">
      <c r="A37" s="13">
        <v>1</v>
      </c>
      <c r="B37" s="12">
        <v>35</v>
      </c>
      <c r="C37" s="11" t="s">
        <v>945</v>
      </c>
      <c r="D37" s="10" t="s">
        <v>941</v>
      </c>
      <c r="E37" s="251" t="s">
        <v>942</v>
      </c>
      <c r="F37" s="6" t="s">
        <v>30</v>
      </c>
      <c r="G37" s="6" t="s">
        <v>211</v>
      </c>
      <c r="H37" s="6"/>
      <c r="I37" s="252">
        <v>42.65</v>
      </c>
      <c r="J37" s="197">
        <v>0.27600000000000002</v>
      </c>
      <c r="K37" s="7" t="str">
        <f>IF(ISBLANK(I37),"",IF(I37&gt;48.34,"",IF(I37&lt;=0,"TSM",IF(I37&lt;=0,"SM",IF(I37&lt;=40.05,"KSM",IF(I37&lt;=42.05,"I A",IF(I37&lt;=44.84,"II A",IF(I37&lt;=48.34,"III A"))))))))</f>
        <v>II A</v>
      </c>
      <c r="L37" s="6" t="s">
        <v>943</v>
      </c>
      <c r="N37" s="131">
        <v>5</v>
      </c>
      <c r="O37" s="131">
        <v>3</v>
      </c>
      <c r="P37" s="200"/>
    </row>
    <row r="38" spans="1:16" ht="15.9" customHeight="1" x14ac:dyDescent="0.25">
      <c r="A38" s="13">
        <v>2</v>
      </c>
      <c r="B38" s="12">
        <v>38</v>
      </c>
      <c r="C38" s="11" t="s">
        <v>32</v>
      </c>
      <c r="D38" s="10" t="s">
        <v>940</v>
      </c>
      <c r="E38" s="251" t="s">
        <v>944</v>
      </c>
      <c r="F38" s="6" t="s">
        <v>0</v>
      </c>
      <c r="G38" s="6" t="s">
        <v>694</v>
      </c>
      <c r="H38" s="6"/>
      <c r="I38" s="252">
        <v>47.92</v>
      </c>
      <c r="J38" s="197" t="s">
        <v>583</v>
      </c>
      <c r="K38" s="7" t="str">
        <f>IF(ISBLANK(I38),"",IF(I38&gt;48.34,"",IF(I38&lt;=0,"TSM",IF(I38&lt;=0,"SM",IF(I38&lt;=40.05,"KSM",IF(I38&lt;=42.05,"I A",IF(I38&lt;=44.84,"II A",IF(I38&lt;=48.34,"III A"))))))))</f>
        <v>III A</v>
      </c>
      <c r="L38" s="6" t="s">
        <v>695</v>
      </c>
      <c r="N38" s="131">
        <v>5</v>
      </c>
      <c r="O38" s="131">
        <v>2</v>
      </c>
    </row>
    <row r="39" spans="1:16" ht="15.9" customHeight="1" x14ac:dyDescent="0.25">
      <c r="A39" s="13"/>
      <c r="B39" s="12">
        <v>56</v>
      </c>
      <c r="C39" s="11" t="s">
        <v>640</v>
      </c>
      <c r="D39" s="10" t="s">
        <v>641</v>
      </c>
      <c r="E39" s="251" t="s">
        <v>642</v>
      </c>
      <c r="F39" s="6" t="s">
        <v>30</v>
      </c>
      <c r="G39" s="6" t="s">
        <v>523</v>
      </c>
      <c r="H39" s="6"/>
      <c r="I39" s="252" t="s">
        <v>43</v>
      </c>
      <c r="J39" s="197"/>
      <c r="K39" s="7" t="str">
        <f>IF(ISBLANK(I39),"",IF(I39&gt;48.34,"",IF(I39&lt;=0,"TSM",IF(I39&lt;=0,"SM",IF(I39&lt;=40.05,"KSM",IF(I39&lt;=42.05,"I A",IF(I39&lt;=44.84,"II A",IF(I39&lt;=48.34,"III A"))))))))</f>
        <v/>
      </c>
      <c r="L39" s="6" t="s">
        <v>212</v>
      </c>
      <c r="N39" s="131">
        <v>5</v>
      </c>
      <c r="O39" s="131">
        <v>4</v>
      </c>
      <c r="P39" s="200"/>
    </row>
    <row r="40" spans="1:16" ht="9" customHeight="1" x14ac:dyDescent="0.25">
      <c r="D40" s="23"/>
    </row>
    <row r="41" spans="1:16" x14ac:dyDescent="0.25">
      <c r="B41" s="33">
        <v>6</v>
      </c>
      <c r="C41" s="32" t="s">
        <v>547</v>
      </c>
      <c r="D41" s="129"/>
      <c r="F41" s="24"/>
      <c r="G41" s="24"/>
      <c r="H41" s="24"/>
    </row>
    <row r="42" spans="1:16" ht="9" customHeight="1" thickBot="1" x14ac:dyDescent="0.3">
      <c r="D42" s="23"/>
    </row>
    <row r="43" spans="1:16" s="14" customFormat="1" ht="10.8" thickBot="1" x14ac:dyDescent="0.25">
      <c r="A43" s="22" t="s">
        <v>42</v>
      </c>
      <c r="B43" s="21" t="s">
        <v>9</v>
      </c>
      <c r="C43" s="20" t="s">
        <v>8</v>
      </c>
      <c r="D43" s="19" t="s">
        <v>7</v>
      </c>
      <c r="E43" s="18" t="s">
        <v>6</v>
      </c>
      <c r="F43" s="18" t="s">
        <v>5</v>
      </c>
      <c r="G43" s="18" t="s">
        <v>14</v>
      </c>
      <c r="H43" s="18" t="s">
        <v>15</v>
      </c>
      <c r="I43" s="17" t="s">
        <v>919</v>
      </c>
      <c r="J43" s="193" t="s">
        <v>549</v>
      </c>
      <c r="K43" s="37" t="s">
        <v>2</v>
      </c>
      <c r="L43" s="15" t="s">
        <v>1</v>
      </c>
      <c r="M43" s="250"/>
      <c r="N43" s="130" t="s">
        <v>194</v>
      </c>
      <c r="O43" s="145" t="s">
        <v>551</v>
      </c>
    </row>
    <row r="44" spans="1:16" ht="15.9" customHeight="1" x14ac:dyDescent="0.25">
      <c r="A44" s="13"/>
      <c r="B44" s="12">
        <v>44</v>
      </c>
      <c r="C44" s="11" t="s">
        <v>356</v>
      </c>
      <c r="D44" s="10" t="s">
        <v>587</v>
      </c>
      <c r="E44" s="251" t="s">
        <v>588</v>
      </c>
      <c r="F44" s="6" t="s">
        <v>0</v>
      </c>
      <c r="G44" s="6" t="s">
        <v>351</v>
      </c>
      <c r="H44" s="6"/>
      <c r="I44" s="252" t="s">
        <v>43</v>
      </c>
      <c r="J44" s="197"/>
      <c r="K44" s="7" t="str">
        <f>IF(ISBLANK(I44),"",IF(I44&gt;48.34,"",IF(I44&lt;=0,"TSM",IF(I44&lt;=0,"SM",IF(I44&lt;=40.05,"KSM",IF(I44&lt;=42.05,"I A",IF(I44&lt;=44.84,"II A",IF(I44&lt;=48.34,"III A"))))))))</f>
        <v/>
      </c>
      <c r="L44" s="6" t="s">
        <v>589</v>
      </c>
      <c r="N44" s="131">
        <v>6</v>
      </c>
      <c r="O44" s="131">
        <v>3</v>
      </c>
      <c r="P44" s="200"/>
    </row>
    <row r="45" spans="1:16" ht="15.9" customHeight="1" x14ac:dyDescent="0.25">
      <c r="A45" s="13"/>
      <c r="B45" s="12">
        <v>46</v>
      </c>
      <c r="C45" s="11" t="s">
        <v>555</v>
      </c>
      <c r="D45" s="10" t="s">
        <v>556</v>
      </c>
      <c r="E45" s="251" t="s">
        <v>557</v>
      </c>
      <c r="F45" s="6" t="s">
        <v>558</v>
      </c>
      <c r="G45" s="6" t="s">
        <v>140</v>
      </c>
      <c r="H45" s="6"/>
      <c r="I45" s="252" t="s">
        <v>43</v>
      </c>
      <c r="J45" s="197"/>
      <c r="K45" s="7" t="str">
        <f>IF(ISBLANK(I45),"",IF(I45&gt;48.34,"",IF(I45&lt;=0,"TSM",IF(I45&lt;=0,"SM",IF(I45&lt;=40.05,"KSM",IF(I45&lt;=42.05,"I A",IF(I45&lt;=44.84,"II A",IF(I45&lt;=48.34,"III A"))))))))</f>
        <v/>
      </c>
      <c r="L45" s="6" t="s">
        <v>559</v>
      </c>
      <c r="N45" s="131">
        <v>6</v>
      </c>
      <c r="O45" s="131">
        <v>4</v>
      </c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5"/>
  <sheetViews>
    <sheetView zoomScaleNormal="100" workbookViewId="0">
      <selection activeCell="A3" sqref="A3"/>
    </sheetView>
  </sheetViews>
  <sheetFormatPr defaultColWidth="9.109375" defaultRowHeight="13.2" x14ac:dyDescent="0.25"/>
  <cols>
    <col min="1" max="1" width="4.5546875" style="1" customWidth="1"/>
    <col min="2" max="2" width="4" style="1" customWidth="1"/>
    <col min="3" max="3" width="9.6640625" style="1" customWidth="1"/>
    <col min="4" max="4" width="16.44140625" style="1" customWidth="1"/>
    <col min="5" max="5" width="8.88671875" style="5" customWidth="1"/>
    <col min="6" max="7" width="9.5546875" style="5" customWidth="1"/>
    <col min="8" max="8" width="11.88671875" style="5" customWidth="1"/>
    <col min="9" max="9" width="8.109375" style="4" customWidth="1"/>
    <col min="10" max="10" width="4.109375" style="4" customWidth="1"/>
    <col min="11" max="11" width="5" style="3" customWidth="1"/>
    <col min="12" max="12" width="21.88671875" style="1" customWidth="1"/>
    <col min="13" max="13" width="3" style="250" hidden="1" customWidth="1"/>
    <col min="14" max="14" width="5.6640625" style="78" hidden="1" customWidth="1"/>
    <col min="15" max="15" width="4.5546875" style="78" hidden="1" customWidth="1"/>
    <col min="16" max="16" width="2" style="1" hidden="1" customWidth="1"/>
    <col min="17" max="17" width="9.109375" style="1" customWidth="1"/>
    <col min="18" max="16384" width="9.109375" style="1"/>
  </cols>
  <sheetData>
    <row r="1" spans="1:16" s="23" customFormat="1" ht="13.8" x14ac:dyDescent="0.25">
      <c r="A1" s="27" t="s">
        <v>12</v>
      </c>
      <c r="B1" s="27"/>
      <c r="C1" s="33"/>
      <c r="D1" s="33"/>
      <c r="E1" s="32"/>
      <c r="F1" s="32"/>
      <c r="G1" s="32"/>
      <c r="H1" s="32"/>
      <c r="I1" s="34"/>
      <c r="J1" s="30"/>
      <c r="K1" s="34"/>
      <c r="L1" s="35" t="s">
        <v>13</v>
      </c>
      <c r="M1" s="249"/>
      <c r="N1" s="33"/>
      <c r="O1" s="27"/>
      <c r="P1" s="34"/>
    </row>
    <row r="2" spans="1:16" s="14" customFormat="1" ht="15.75" customHeight="1" x14ac:dyDescent="0.25">
      <c r="A2" s="27" t="s">
        <v>11</v>
      </c>
      <c r="B2" s="27"/>
      <c r="C2" s="28"/>
      <c r="D2" s="33"/>
      <c r="E2" s="32"/>
      <c r="F2" s="32"/>
      <c r="G2" s="32"/>
      <c r="H2" s="32"/>
      <c r="I2" s="31"/>
      <c r="J2" s="30"/>
      <c r="K2" s="31"/>
      <c r="L2" s="29" t="s">
        <v>0</v>
      </c>
      <c r="M2" s="250"/>
      <c r="N2" s="28"/>
      <c r="O2" s="27"/>
      <c r="P2" s="182"/>
    </row>
    <row r="3" spans="1:16" ht="10.5" customHeight="1" x14ac:dyDescent="0.3">
      <c r="C3" s="26"/>
    </row>
    <row r="4" spans="1:16" ht="15.6" x14ac:dyDescent="0.3">
      <c r="C4" s="25" t="s">
        <v>918</v>
      </c>
      <c r="D4" s="23"/>
      <c r="F4" s="24"/>
      <c r="G4" s="24"/>
      <c r="H4" s="24"/>
    </row>
    <row r="5" spans="1:16" ht="9" customHeight="1" x14ac:dyDescent="0.25">
      <c r="D5" s="23"/>
    </row>
    <row r="6" spans="1:16" x14ac:dyDescent="0.25">
      <c r="B6" s="33"/>
      <c r="C6" s="32"/>
      <c r="D6" s="129" t="s">
        <v>283</v>
      </c>
      <c r="F6" s="24"/>
      <c r="G6" s="24"/>
      <c r="H6" s="24"/>
    </row>
    <row r="7" spans="1:16" ht="9" customHeight="1" thickBot="1" x14ac:dyDescent="0.3">
      <c r="D7" s="23"/>
    </row>
    <row r="8" spans="1:16" s="14" customFormat="1" ht="10.8" thickBot="1" x14ac:dyDescent="0.25">
      <c r="A8" s="22" t="s">
        <v>42</v>
      </c>
      <c r="B8" s="21" t="s">
        <v>9</v>
      </c>
      <c r="C8" s="20" t="s">
        <v>8</v>
      </c>
      <c r="D8" s="19" t="s">
        <v>7</v>
      </c>
      <c r="E8" s="18" t="s">
        <v>6</v>
      </c>
      <c r="F8" s="18" t="s">
        <v>5</v>
      </c>
      <c r="G8" s="18" t="s">
        <v>14</v>
      </c>
      <c r="H8" s="18" t="s">
        <v>15</v>
      </c>
      <c r="I8" s="17" t="s">
        <v>919</v>
      </c>
      <c r="J8" s="193" t="s">
        <v>549</v>
      </c>
      <c r="K8" s="37" t="s">
        <v>2</v>
      </c>
      <c r="L8" s="15" t="s">
        <v>1</v>
      </c>
      <c r="M8" s="250"/>
      <c r="N8" s="130" t="s">
        <v>194</v>
      </c>
      <c r="O8" s="145" t="s">
        <v>551</v>
      </c>
    </row>
    <row r="9" spans="1:16" ht="15.9" customHeight="1" x14ac:dyDescent="0.25">
      <c r="A9" s="13">
        <v>1</v>
      </c>
      <c r="B9" s="12">
        <v>36</v>
      </c>
      <c r="C9" s="11" t="s">
        <v>920</v>
      </c>
      <c r="D9" s="10" t="s">
        <v>314</v>
      </c>
      <c r="E9" s="251" t="s">
        <v>315</v>
      </c>
      <c r="F9" s="6" t="s">
        <v>141</v>
      </c>
      <c r="G9" s="6" t="s">
        <v>140</v>
      </c>
      <c r="H9" s="6"/>
      <c r="I9" s="252">
        <v>41.65</v>
      </c>
      <c r="J9" s="197">
        <v>0.186</v>
      </c>
      <c r="K9" s="7" t="str">
        <f t="shared" ref="K9:K25" si="0">IF(ISBLANK(I9),"",IF(I9&gt;48.34,"",IF(I9&lt;=0,"TSM",IF(I9&lt;=0,"SM",IF(I9&lt;=40.05,"KSM",IF(I9&lt;=42.05,"I A",IF(I9&lt;=44.84,"II A",IF(I9&lt;=48.34,"III A"))))))))</f>
        <v>I A</v>
      </c>
      <c r="L9" s="6" t="s">
        <v>316</v>
      </c>
      <c r="N9" s="131">
        <v>1</v>
      </c>
      <c r="O9" s="131">
        <v>3</v>
      </c>
      <c r="P9" s="200"/>
    </row>
    <row r="10" spans="1:16" ht="15.9" customHeight="1" x14ac:dyDescent="0.25">
      <c r="A10" s="13">
        <v>2</v>
      </c>
      <c r="B10" s="12">
        <v>35</v>
      </c>
      <c r="C10" s="11" t="s">
        <v>945</v>
      </c>
      <c r="D10" s="10" t="s">
        <v>941</v>
      </c>
      <c r="E10" s="251" t="s">
        <v>942</v>
      </c>
      <c r="F10" s="6" t="s">
        <v>30</v>
      </c>
      <c r="G10" s="6" t="s">
        <v>211</v>
      </c>
      <c r="H10" s="6"/>
      <c r="I10" s="252">
        <v>42.65</v>
      </c>
      <c r="J10" s="197">
        <v>0.27600000000000002</v>
      </c>
      <c r="K10" s="7" t="str">
        <f t="shared" si="0"/>
        <v>II A</v>
      </c>
      <c r="L10" s="6" t="s">
        <v>943</v>
      </c>
      <c r="N10" s="131">
        <v>5</v>
      </c>
      <c r="O10" s="131">
        <v>3</v>
      </c>
      <c r="P10" s="200"/>
    </row>
    <row r="11" spans="1:16" ht="15.9" customHeight="1" x14ac:dyDescent="0.25">
      <c r="A11" s="13">
        <v>3</v>
      </c>
      <c r="B11" s="12">
        <v>34</v>
      </c>
      <c r="C11" s="11" t="s">
        <v>921</v>
      </c>
      <c r="D11" s="10" t="s">
        <v>922</v>
      </c>
      <c r="E11" s="251" t="s">
        <v>923</v>
      </c>
      <c r="F11" s="6" t="s">
        <v>0</v>
      </c>
      <c r="G11" s="6" t="s">
        <v>924</v>
      </c>
      <c r="H11" s="6"/>
      <c r="I11" s="252">
        <v>43.35</v>
      </c>
      <c r="J11" s="197">
        <v>0.218</v>
      </c>
      <c r="K11" s="7" t="str">
        <f t="shared" si="0"/>
        <v>II A</v>
      </c>
      <c r="L11" s="6" t="s">
        <v>589</v>
      </c>
      <c r="N11" s="131">
        <v>1</v>
      </c>
      <c r="O11" s="131">
        <v>2</v>
      </c>
    </row>
    <row r="12" spans="1:16" ht="15.9" customHeight="1" x14ac:dyDescent="0.25">
      <c r="A12" s="13">
        <v>4</v>
      </c>
      <c r="B12" s="12">
        <v>25</v>
      </c>
      <c r="C12" s="11" t="s">
        <v>173</v>
      </c>
      <c r="D12" s="10" t="s">
        <v>575</v>
      </c>
      <c r="E12" s="251" t="s">
        <v>576</v>
      </c>
      <c r="F12" s="6" t="s">
        <v>0</v>
      </c>
      <c r="G12" s="6" t="s">
        <v>351</v>
      </c>
      <c r="H12" s="6"/>
      <c r="I12" s="205">
        <v>43.46</v>
      </c>
      <c r="J12" s="197">
        <v>0.27900000000000003</v>
      </c>
      <c r="K12" s="7" t="str">
        <f t="shared" si="0"/>
        <v>II A</v>
      </c>
      <c r="L12" s="6" t="s">
        <v>352</v>
      </c>
      <c r="N12" s="131">
        <v>2</v>
      </c>
      <c r="O12" s="131">
        <v>4</v>
      </c>
    </row>
    <row r="13" spans="1:16" ht="15.9" customHeight="1" x14ac:dyDescent="0.25">
      <c r="A13" s="13">
        <v>5</v>
      </c>
      <c r="B13" s="12">
        <v>33</v>
      </c>
      <c r="C13" s="11" t="s">
        <v>934</v>
      </c>
      <c r="D13" s="10" t="s">
        <v>935</v>
      </c>
      <c r="E13" s="251" t="s">
        <v>936</v>
      </c>
      <c r="F13" s="6" t="s">
        <v>0</v>
      </c>
      <c r="G13" s="6" t="s">
        <v>924</v>
      </c>
      <c r="H13" s="6"/>
      <c r="I13" s="252">
        <v>44.11</v>
      </c>
      <c r="J13" s="197">
        <v>0.40400000000000003</v>
      </c>
      <c r="K13" s="7" t="str">
        <f t="shared" si="0"/>
        <v>II A</v>
      </c>
      <c r="L13" s="6" t="s">
        <v>589</v>
      </c>
      <c r="N13" s="131">
        <v>4</v>
      </c>
      <c r="O13" s="131">
        <v>4</v>
      </c>
    </row>
    <row r="14" spans="1:16" ht="15.9" customHeight="1" x14ac:dyDescent="0.25">
      <c r="A14" s="13">
        <v>6</v>
      </c>
      <c r="B14" s="12">
        <v>108</v>
      </c>
      <c r="C14" s="11" t="s">
        <v>326</v>
      </c>
      <c r="D14" s="10" t="s">
        <v>327</v>
      </c>
      <c r="E14" s="251" t="s">
        <v>328</v>
      </c>
      <c r="F14" s="6" t="s">
        <v>329</v>
      </c>
      <c r="G14" s="6" t="s">
        <v>330</v>
      </c>
      <c r="H14" s="6"/>
      <c r="I14" s="205">
        <v>44.32</v>
      </c>
      <c r="J14" s="197">
        <v>0.39400000000000002</v>
      </c>
      <c r="K14" s="7" t="str">
        <f t="shared" si="0"/>
        <v>II A</v>
      </c>
      <c r="L14" s="6" t="s">
        <v>331</v>
      </c>
      <c r="N14" s="131">
        <v>2</v>
      </c>
      <c r="O14" s="131">
        <v>3</v>
      </c>
    </row>
    <row r="15" spans="1:16" ht="15.9" customHeight="1" x14ac:dyDescent="0.25">
      <c r="A15" s="13">
        <v>7</v>
      </c>
      <c r="B15" s="12">
        <v>41</v>
      </c>
      <c r="C15" s="11" t="s">
        <v>386</v>
      </c>
      <c r="D15" s="10" t="s">
        <v>925</v>
      </c>
      <c r="E15" s="251" t="s">
        <v>926</v>
      </c>
      <c r="F15" s="6" t="s">
        <v>0</v>
      </c>
      <c r="G15" s="6" t="s">
        <v>238</v>
      </c>
      <c r="H15" s="6" t="s">
        <v>239</v>
      </c>
      <c r="I15" s="252">
        <v>45.18</v>
      </c>
      <c r="J15" s="197">
        <v>0.42299999999999999</v>
      </c>
      <c r="K15" s="7" t="str">
        <f t="shared" si="0"/>
        <v>III A</v>
      </c>
      <c r="L15" s="6" t="s">
        <v>927</v>
      </c>
      <c r="N15" s="131">
        <v>1</v>
      </c>
      <c r="O15" s="131">
        <v>4</v>
      </c>
    </row>
    <row r="16" spans="1:16" ht="15.9" customHeight="1" x14ac:dyDescent="0.25">
      <c r="A16" s="13">
        <v>8</v>
      </c>
      <c r="B16" s="12">
        <v>30</v>
      </c>
      <c r="C16" s="11" t="s">
        <v>937</v>
      </c>
      <c r="D16" s="10" t="s">
        <v>938</v>
      </c>
      <c r="E16" s="251" t="s">
        <v>939</v>
      </c>
      <c r="F16" s="6" t="s">
        <v>30</v>
      </c>
      <c r="G16" s="6" t="s">
        <v>225</v>
      </c>
      <c r="H16" s="6"/>
      <c r="I16" s="252">
        <v>45.79</v>
      </c>
      <c r="J16" s="197">
        <v>0.17699999999999999</v>
      </c>
      <c r="K16" s="7" t="str">
        <f t="shared" si="0"/>
        <v>III A</v>
      </c>
      <c r="L16" s="6" t="s">
        <v>713</v>
      </c>
      <c r="N16" s="131">
        <v>4</v>
      </c>
      <c r="O16" s="131">
        <v>2</v>
      </c>
    </row>
    <row r="17" spans="1:16" ht="15.9" customHeight="1" x14ac:dyDescent="0.25">
      <c r="A17" s="13">
        <v>9</v>
      </c>
      <c r="B17" s="12">
        <v>45</v>
      </c>
      <c r="C17" s="11" t="s">
        <v>643</v>
      </c>
      <c r="D17" s="10" t="s">
        <v>644</v>
      </c>
      <c r="E17" s="251" t="s">
        <v>645</v>
      </c>
      <c r="F17" s="6" t="s">
        <v>116</v>
      </c>
      <c r="G17" s="6" t="s">
        <v>115</v>
      </c>
      <c r="H17" s="6" t="s">
        <v>114</v>
      </c>
      <c r="I17" s="252">
        <v>46.29</v>
      </c>
      <c r="J17" s="197">
        <v>0.34499999999999997</v>
      </c>
      <c r="K17" s="7" t="str">
        <f t="shared" si="0"/>
        <v>III A</v>
      </c>
      <c r="L17" s="6" t="s">
        <v>113</v>
      </c>
      <c r="N17" s="131">
        <v>3</v>
      </c>
      <c r="O17" s="131">
        <v>2</v>
      </c>
    </row>
    <row r="18" spans="1:16" ht="15.9" customHeight="1" x14ac:dyDescent="0.25">
      <c r="A18" s="13">
        <v>10</v>
      </c>
      <c r="B18" s="12">
        <v>28</v>
      </c>
      <c r="C18" s="11" t="s">
        <v>577</v>
      </c>
      <c r="D18" s="10" t="s">
        <v>578</v>
      </c>
      <c r="E18" s="251" t="s">
        <v>579</v>
      </c>
      <c r="F18" s="6" t="s">
        <v>30</v>
      </c>
      <c r="G18" s="6" t="s">
        <v>225</v>
      </c>
      <c r="H18" s="6"/>
      <c r="I18" s="252">
        <v>46.34</v>
      </c>
      <c r="J18" s="197">
        <v>0.19600000000000001</v>
      </c>
      <c r="K18" s="7" t="str">
        <f t="shared" si="0"/>
        <v>III A</v>
      </c>
      <c r="L18" s="6" t="s">
        <v>226</v>
      </c>
      <c r="N18" s="131">
        <v>3</v>
      </c>
      <c r="O18" s="131">
        <v>3</v>
      </c>
    </row>
    <row r="19" spans="1:16" ht="15.9" customHeight="1" x14ac:dyDescent="0.25">
      <c r="A19" s="13">
        <v>11</v>
      </c>
      <c r="B19" s="12">
        <v>32</v>
      </c>
      <c r="C19" s="11" t="s">
        <v>356</v>
      </c>
      <c r="D19" s="10" t="s">
        <v>940</v>
      </c>
      <c r="E19" s="251" t="s">
        <v>806</v>
      </c>
      <c r="F19" s="6" t="s">
        <v>0</v>
      </c>
      <c r="G19" s="6" t="s">
        <v>109</v>
      </c>
      <c r="H19" s="6"/>
      <c r="I19" s="252">
        <v>47.63</v>
      </c>
      <c r="J19" s="197">
        <v>0.438</v>
      </c>
      <c r="K19" s="7" t="str">
        <f t="shared" si="0"/>
        <v>III A</v>
      </c>
      <c r="L19" s="6" t="s">
        <v>611</v>
      </c>
      <c r="N19" s="131">
        <v>4</v>
      </c>
      <c r="O19" s="131">
        <v>3</v>
      </c>
    </row>
    <row r="20" spans="1:16" ht="15.9" customHeight="1" x14ac:dyDescent="0.25">
      <c r="A20" s="13">
        <v>12</v>
      </c>
      <c r="B20" s="12">
        <v>38</v>
      </c>
      <c r="C20" s="11" t="s">
        <v>32</v>
      </c>
      <c r="D20" s="10" t="s">
        <v>940</v>
      </c>
      <c r="E20" s="251" t="s">
        <v>944</v>
      </c>
      <c r="F20" s="6" t="s">
        <v>0</v>
      </c>
      <c r="G20" s="6" t="s">
        <v>694</v>
      </c>
      <c r="H20" s="6"/>
      <c r="I20" s="252">
        <v>47.92</v>
      </c>
      <c r="J20" s="197" t="s">
        <v>583</v>
      </c>
      <c r="K20" s="7" t="str">
        <f t="shared" si="0"/>
        <v>III A</v>
      </c>
      <c r="L20" s="6" t="s">
        <v>695</v>
      </c>
      <c r="N20" s="131">
        <v>5</v>
      </c>
      <c r="O20" s="131">
        <v>2</v>
      </c>
    </row>
    <row r="21" spans="1:16" ht="15.9" customHeight="1" x14ac:dyDescent="0.25">
      <c r="A21" s="13">
        <v>13</v>
      </c>
      <c r="B21" s="12">
        <v>39</v>
      </c>
      <c r="C21" s="11" t="s">
        <v>930</v>
      </c>
      <c r="D21" s="10" t="s">
        <v>931</v>
      </c>
      <c r="E21" s="251" t="s">
        <v>932</v>
      </c>
      <c r="F21" s="6" t="s">
        <v>91</v>
      </c>
      <c r="G21" s="6" t="s">
        <v>90</v>
      </c>
      <c r="H21" s="6"/>
      <c r="I21" s="252">
        <v>48.77</v>
      </c>
      <c r="J21" s="197">
        <v>0.41699999999999998</v>
      </c>
      <c r="K21" s="7" t="str">
        <f t="shared" si="0"/>
        <v/>
      </c>
      <c r="L21" s="6" t="s">
        <v>933</v>
      </c>
      <c r="N21" s="131">
        <v>3</v>
      </c>
      <c r="O21" s="131">
        <v>4</v>
      </c>
    </row>
    <row r="22" spans="1:16" ht="15.9" customHeight="1" x14ac:dyDescent="0.25">
      <c r="A22" s="13">
        <v>14</v>
      </c>
      <c r="B22" s="12">
        <v>42</v>
      </c>
      <c r="C22" s="11" t="s">
        <v>169</v>
      </c>
      <c r="D22" s="10" t="s">
        <v>928</v>
      </c>
      <c r="E22" s="251" t="s">
        <v>929</v>
      </c>
      <c r="F22" s="6" t="s">
        <v>0</v>
      </c>
      <c r="G22" s="6"/>
      <c r="H22" s="6" t="s">
        <v>239</v>
      </c>
      <c r="I22" s="205">
        <v>56.5</v>
      </c>
      <c r="J22" s="197" t="s">
        <v>583</v>
      </c>
      <c r="K22" s="7" t="str">
        <f t="shared" si="0"/>
        <v/>
      </c>
      <c r="L22" s="6" t="s">
        <v>240</v>
      </c>
      <c r="N22" s="131">
        <v>2</v>
      </c>
      <c r="O22" s="131">
        <v>2</v>
      </c>
    </row>
    <row r="23" spans="1:16" ht="15.9" customHeight="1" x14ac:dyDescent="0.25">
      <c r="A23" s="13"/>
      <c r="B23" s="12">
        <v>56</v>
      </c>
      <c r="C23" s="11" t="s">
        <v>640</v>
      </c>
      <c r="D23" s="10" t="s">
        <v>641</v>
      </c>
      <c r="E23" s="251" t="s">
        <v>642</v>
      </c>
      <c r="F23" s="6" t="s">
        <v>30</v>
      </c>
      <c r="G23" s="6" t="s">
        <v>523</v>
      </c>
      <c r="H23" s="6"/>
      <c r="I23" s="252" t="s">
        <v>43</v>
      </c>
      <c r="J23" s="197"/>
      <c r="K23" s="7" t="str">
        <f t="shared" si="0"/>
        <v/>
      </c>
      <c r="L23" s="6" t="s">
        <v>212</v>
      </c>
      <c r="N23" s="131">
        <v>5</v>
      </c>
      <c r="O23" s="131">
        <v>4</v>
      </c>
      <c r="P23" s="200"/>
    </row>
    <row r="24" spans="1:16" ht="15.9" customHeight="1" x14ac:dyDescent="0.25">
      <c r="A24" s="13"/>
      <c r="B24" s="12">
        <v>44</v>
      </c>
      <c r="C24" s="11" t="s">
        <v>356</v>
      </c>
      <c r="D24" s="10" t="s">
        <v>587</v>
      </c>
      <c r="E24" s="251" t="s">
        <v>588</v>
      </c>
      <c r="F24" s="6" t="s">
        <v>0</v>
      </c>
      <c r="G24" s="6" t="s">
        <v>351</v>
      </c>
      <c r="H24" s="6"/>
      <c r="I24" s="252" t="s">
        <v>43</v>
      </c>
      <c r="J24" s="197"/>
      <c r="K24" s="7" t="str">
        <f t="shared" si="0"/>
        <v/>
      </c>
      <c r="L24" s="6" t="s">
        <v>589</v>
      </c>
      <c r="N24" s="131">
        <v>6</v>
      </c>
      <c r="O24" s="131">
        <v>3</v>
      </c>
      <c r="P24" s="200"/>
    </row>
    <row r="25" spans="1:16" ht="15.9" customHeight="1" x14ac:dyDescent="0.25">
      <c r="A25" s="13"/>
      <c r="B25" s="12">
        <v>46</v>
      </c>
      <c r="C25" s="11" t="s">
        <v>555</v>
      </c>
      <c r="D25" s="10" t="s">
        <v>556</v>
      </c>
      <c r="E25" s="251" t="s">
        <v>557</v>
      </c>
      <c r="F25" s="6" t="s">
        <v>558</v>
      </c>
      <c r="G25" s="6" t="s">
        <v>140</v>
      </c>
      <c r="H25" s="6"/>
      <c r="I25" s="252" t="s">
        <v>43</v>
      </c>
      <c r="J25" s="197"/>
      <c r="K25" s="7" t="str">
        <f t="shared" si="0"/>
        <v/>
      </c>
      <c r="L25" s="6" t="s">
        <v>559</v>
      </c>
      <c r="N25" s="131">
        <v>6</v>
      </c>
      <c r="O25" s="131">
        <v>4</v>
      </c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zoomScale="110" zoomScaleNormal="110" workbookViewId="0">
      <selection activeCell="A3" sqref="A3"/>
    </sheetView>
  </sheetViews>
  <sheetFormatPr defaultColWidth="9.109375" defaultRowHeight="13.2" x14ac:dyDescent="0.25"/>
  <cols>
    <col min="1" max="1" width="4.5546875" style="1" customWidth="1"/>
    <col min="2" max="2" width="4" style="1" customWidth="1"/>
    <col min="3" max="3" width="10" style="1" customWidth="1"/>
    <col min="4" max="4" width="14" style="1" bestFit="1" customWidth="1"/>
    <col min="5" max="5" width="8.88671875" style="5" customWidth="1"/>
    <col min="6" max="8" width="10.33203125" style="5" customWidth="1"/>
    <col min="9" max="9" width="8.109375" style="4" bestFit="1" customWidth="1"/>
    <col min="10" max="10" width="4.33203125" style="4" customWidth="1"/>
    <col min="11" max="11" width="5.88671875" style="3" customWidth="1"/>
    <col min="12" max="12" width="25.77734375" style="1" customWidth="1"/>
    <col min="13" max="13" width="3" style="250" hidden="1" customWidth="1"/>
    <col min="14" max="14" width="5.6640625" style="78" hidden="1" customWidth="1"/>
    <col min="15" max="15" width="4.5546875" style="78" hidden="1" customWidth="1"/>
    <col min="16" max="16" width="5.109375" style="1" hidden="1" customWidth="1"/>
    <col min="17" max="17" width="4.5546875" style="1" bestFit="1" customWidth="1"/>
    <col min="18" max="16384" width="9.109375" style="1"/>
  </cols>
  <sheetData>
    <row r="1" spans="1:16" s="23" customFormat="1" ht="13.8" x14ac:dyDescent="0.25">
      <c r="A1" s="27" t="s">
        <v>12</v>
      </c>
      <c r="B1" s="27"/>
      <c r="C1" s="33"/>
      <c r="D1" s="33"/>
      <c r="E1" s="32"/>
      <c r="F1" s="32"/>
      <c r="G1" s="32"/>
      <c r="H1" s="32"/>
      <c r="I1" s="34"/>
      <c r="J1" s="30"/>
      <c r="K1" s="34"/>
      <c r="L1" s="35" t="s">
        <v>13</v>
      </c>
      <c r="M1" s="249"/>
      <c r="N1" s="33"/>
      <c r="O1" s="27"/>
    </row>
    <row r="2" spans="1:16" s="14" customFormat="1" ht="15.75" customHeight="1" x14ac:dyDescent="0.25">
      <c r="A2" s="27" t="s">
        <v>11</v>
      </c>
      <c r="B2" s="27"/>
      <c r="C2" s="28"/>
      <c r="D2" s="33"/>
      <c r="E2" s="32"/>
      <c r="F2" s="32"/>
      <c r="G2" s="32"/>
      <c r="H2" s="32"/>
      <c r="I2" s="31"/>
      <c r="J2" s="30"/>
      <c r="K2" s="31"/>
      <c r="L2" s="29" t="s">
        <v>0</v>
      </c>
      <c r="M2" s="250"/>
      <c r="N2" s="28"/>
      <c r="O2" s="27"/>
    </row>
    <row r="3" spans="1:16" ht="10.5" customHeight="1" x14ac:dyDescent="0.3">
      <c r="C3" s="26"/>
    </row>
    <row r="4" spans="1:16" ht="15.6" x14ac:dyDescent="0.3">
      <c r="C4" s="25" t="s">
        <v>1020</v>
      </c>
      <c r="D4" s="23"/>
      <c r="F4" s="24"/>
      <c r="G4" s="24"/>
      <c r="H4" s="24"/>
    </row>
    <row r="5" spans="1:16" ht="5.25" customHeight="1" x14ac:dyDescent="0.25">
      <c r="D5" s="23"/>
    </row>
    <row r="6" spans="1:16" x14ac:dyDescent="0.25">
      <c r="B6" s="33">
        <v>1</v>
      </c>
      <c r="C6" s="32" t="s">
        <v>981</v>
      </c>
      <c r="D6" s="129">
        <v>11</v>
      </c>
      <c r="F6" s="24"/>
      <c r="G6" s="24"/>
      <c r="H6" s="24"/>
    </row>
    <row r="7" spans="1:16" ht="5.25" customHeight="1" thickBot="1" x14ac:dyDescent="0.3">
      <c r="D7" s="23"/>
      <c r="K7" s="2"/>
    </row>
    <row r="8" spans="1:16" s="14" customFormat="1" ht="10.8" thickBot="1" x14ac:dyDescent="0.25">
      <c r="A8" s="22" t="s">
        <v>42</v>
      </c>
      <c r="B8" s="21" t="s">
        <v>9</v>
      </c>
      <c r="C8" s="20" t="s">
        <v>8</v>
      </c>
      <c r="D8" s="19" t="s">
        <v>7</v>
      </c>
      <c r="E8" s="18" t="s">
        <v>6</v>
      </c>
      <c r="F8" s="18" t="s">
        <v>5</v>
      </c>
      <c r="G8" s="18" t="s">
        <v>14</v>
      </c>
      <c r="H8" s="18" t="s">
        <v>15</v>
      </c>
      <c r="I8" s="17" t="s">
        <v>919</v>
      </c>
      <c r="J8" s="193" t="s">
        <v>549</v>
      </c>
      <c r="K8" s="16" t="s">
        <v>2</v>
      </c>
      <c r="L8" s="15" t="s">
        <v>1</v>
      </c>
      <c r="M8" s="250"/>
      <c r="N8" s="130" t="s">
        <v>194</v>
      </c>
      <c r="O8" s="145" t="s">
        <v>551</v>
      </c>
    </row>
    <row r="9" spans="1:16" ht="15.6" customHeight="1" x14ac:dyDescent="0.25">
      <c r="A9" s="131">
        <v>1</v>
      </c>
      <c r="B9" s="12">
        <v>81</v>
      </c>
      <c r="C9" s="11" t="s">
        <v>123</v>
      </c>
      <c r="D9" s="10" t="s">
        <v>1019</v>
      </c>
      <c r="E9" s="36" t="s">
        <v>1018</v>
      </c>
      <c r="F9" s="6" t="s">
        <v>0</v>
      </c>
      <c r="G9" s="6" t="s">
        <v>109</v>
      </c>
      <c r="H9" s="6"/>
      <c r="I9" s="205">
        <v>37.479999999999997</v>
      </c>
      <c r="J9" s="197">
        <v>0.14599999999999999</v>
      </c>
      <c r="K9" s="7" t="str">
        <f>IF(ISBLANK(I9),"",IF(I9&gt;42,"",IF(I9&lt;=0,"TSM",IF(I9&lt;=0,"SM",IF(I9&lt;=34.75,"KSM",IF(I9&lt;=36.2,"I A",IF(I9&lt;=38.5,"II A",IF(I9&lt;=42,"III A"))))))))</f>
        <v>II A</v>
      </c>
      <c r="L9" s="6" t="s">
        <v>611</v>
      </c>
      <c r="N9" s="131">
        <v>1</v>
      </c>
      <c r="O9" s="131">
        <v>3</v>
      </c>
    </row>
    <row r="10" spans="1:16" ht="15.9" customHeight="1" x14ac:dyDescent="0.25">
      <c r="A10" s="131">
        <v>2</v>
      </c>
      <c r="B10" s="12">
        <v>91</v>
      </c>
      <c r="C10" s="11" t="s">
        <v>1017</v>
      </c>
      <c r="D10" s="10" t="s">
        <v>1016</v>
      </c>
      <c r="E10" s="36" t="s">
        <v>1015</v>
      </c>
      <c r="F10" s="6" t="s">
        <v>91</v>
      </c>
      <c r="G10" s="6" t="s">
        <v>90</v>
      </c>
      <c r="H10" s="6"/>
      <c r="I10" s="205">
        <v>40.43</v>
      </c>
      <c r="J10" s="197">
        <v>0.17699999999999999</v>
      </c>
      <c r="K10" s="7" t="str">
        <f>IF(ISBLANK(I10),"",IF(I10&gt;42,"",IF(I10&lt;=0,"TSM",IF(I10&lt;=0,"SM",IF(I10&lt;=34.75,"KSM",IF(I10&lt;=36.2,"I A",IF(I10&lt;=38.5,"II A",IF(I10&lt;=42,"III A"))))))))</f>
        <v>III A</v>
      </c>
      <c r="L10" s="6" t="s">
        <v>933</v>
      </c>
      <c r="N10" s="131">
        <v>1</v>
      </c>
      <c r="O10" s="131">
        <v>2</v>
      </c>
    </row>
    <row r="11" spans="1:16" ht="15.9" customHeight="1" x14ac:dyDescent="0.25">
      <c r="A11" s="131">
        <v>3</v>
      </c>
      <c r="B11" s="12">
        <v>93</v>
      </c>
      <c r="C11" s="11" t="s">
        <v>678</v>
      </c>
      <c r="D11" s="10" t="s">
        <v>1002</v>
      </c>
      <c r="E11" s="36" t="s">
        <v>1014</v>
      </c>
      <c r="F11" s="6" t="s">
        <v>116</v>
      </c>
      <c r="G11" s="6" t="s">
        <v>115</v>
      </c>
      <c r="H11" s="6" t="s">
        <v>114</v>
      </c>
      <c r="I11" s="205">
        <v>42.57</v>
      </c>
      <c r="J11" s="197">
        <v>0.26100000000000001</v>
      </c>
      <c r="K11" s="7" t="str">
        <f>IF(ISBLANK(I11),"",IF(I11&gt;42,"",IF(I11&lt;=0,"TSM",IF(I11&lt;=0,"SM",IF(I11&lt;=34.75,"KSM",IF(I11&lt;=36.2,"I A",IF(I11&lt;=38.5,"II A",IF(I11&lt;=42,"III A"))))))))</f>
        <v/>
      </c>
      <c r="L11" s="6" t="s">
        <v>1001</v>
      </c>
      <c r="N11" s="131">
        <v>1</v>
      </c>
      <c r="O11" s="131">
        <v>4</v>
      </c>
    </row>
    <row r="12" spans="1:16" ht="5.25" customHeight="1" x14ac:dyDescent="0.25">
      <c r="D12" s="23"/>
    </row>
    <row r="13" spans="1:16" x14ac:dyDescent="0.25">
      <c r="B13" s="33">
        <v>2</v>
      </c>
      <c r="C13" s="32" t="s">
        <v>981</v>
      </c>
      <c r="D13" s="129">
        <v>11</v>
      </c>
      <c r="F13" s="24"/>
      <c r="G13" s="24"/>
      <c r="H13" s="24"/>
    </row>
    <row r="14" spans="1:16" ht="5.25" customHeight="1" thickBot="1" x14ac:dyDescent="0.3">
      <c r="D14" s="23"/>
      <c r="K14" s="2"/>
    </row>
    <row r="15" spans="1:16" s="14" customFormat="1" ht="10.8" thickBot="1" x14ac:dyDescent="0.25">
      <c r="A15" s="22" t="s">
        <v>42</v>
      </c>
      <c r="B15" s="21" t="s">
        <v>9</v>
      </c>
      <c r="C15" s="20" t="s">
        <v>8</v>
      </c>
      <c r="D15" s="19" t="s">
        <v>7</v>
      </c>
      <c r="E15" s="18" t="s">
        <v>6</v>
      </c>
      <c r="F15" s="18" t="s">
        <v>5</v>
      </c>
      <c r="G15" s="18" t="s">
        <v>14</v>
      </c>
      <c r="H15" s="18" t="s">
        <v>15</v>
      </c>
      <c r="I15" s="17" t="s">
        <v>919</v>
      </c>
      <c r="J15" s="193" t="s">
        <v>549</v>
      </c>
      <c r="K15" s="16" t="s">
        <v>2</v>
      </c>
      <c r="L15" s="15" t="s">
        <v>1</v>
      </c>
      <c r="M15" s="250"/>
      <c r="N15" s="130" t="s">
        <v>194</v>
      </c>
      <c r="O15" s="145" t="s">
        <v>551</v>
      </c>
    </row>
    <row r="16" spans="1:16" ht="15.9" customHeight="1" x14ac:dyDescent="0.25">
      <c r="A16" s="131">
        <v>1</v>
      </c>
      <c r="B16" s="12">
        <v>105</v>
      </c>
      <c r="C16" s="11" t="s">
        <v>678</v>
      </c>
      <c r="D16" s="10" t="s">
        <v>679</v>
      </c>
      <c r="E16" s="36" t="s">
        <v>680</v>
      </c>
      <c r="F16" s="6" t="s">
        <v>0</v>
      </c>
      <c r="G16" s="6" t="s">
        <v>161</v>
      </c>
      <c r="H16" s="6"/>
      <c r="I16" s="205">
        <v>38.83</v>
      </c>
      <c r="J16" s="197">
        <v>0.19600000000000001</v>
      </c>
      <c r="K16" s="7" t="str">
        <f>IF(ISBLANK(I16),"",IF(I16&gt;42,"",IF(I16&lt;=0,"TSM",IF(I16&lt;=0,"SM",IF(I16&lt;=34.75,"KSM",IF(I16&lt;=36.2,"I A",IF(I16&lt;=38.5,"II A",IF(I16&lt;=42,"III A"))))))))</f>
        <v>III A</v>
      </c>
      <c r="L16" s="6" t="s">
        <v>376</v>
      </c>
      <c r="N16" s="131">
        <v>2</v>
      </c>
      <c r="O16" s="131">
        <v>3</v>
      </c>
      <c r="P16" s="200"/>
    </row>
    <row r="17" spans="1:16" ht="15.9" customHeight="1" x14ac:dyDescent="0.25">
      <c r="A17" s="131">
        <v>2</v>
      </c>
      <c r="B17" s="12">
        <v>95</v>
      </c>
      <c r="C17" s="11" t="s">
        <v>232</v>
      </c>
      <c r="D17" s="10" t="s">
        <v>1013</v>
      </c>
      <c r="E17" s="36" t="s">
        <v>1012</v>
      </c>
      <c r="F17" s="6" t="s">
        <v>30</v>
      </c>
      <c r="G17" s="6" t="s">
        <v>211</v>
      </c>
      <c r="H17" s="6"/>
      <c r="I17" s="205">
        <v>38.909999999999997</v>
      </c>
      <c r="J17" s="197">
        <v>0.19400000000000001</v>
      </c>
      <c r="K17" s="7" t="str">
        <f>IF(ISBLANK(I17),"",IF(I17&gt;42,"",IF(I17&lt;=0,"TSM",IF(I17&lt;=0,"SM",IF(I17&lt;=34.75,"KSM",IF(I17&lt;=36.2,"I A",IF(I17&lt;=38.5,"II A",IF(I17&lt;=42,"III A"))))))))</f>
        <v>III A</v>
      </c>
      <c r="L17" s="6" t="s">
        <v>1011</v>
      </c>
      <c r="N17" s="131">
        <v>2</v>
      </c>
      <c r="O17" s="131">
        <v>4</v>
      </c>
    </row>
    <row r="18" spans="1:16" ht="15.9" customHeight="1" x14ac:dyDescent="0.25">
      <c r="A18" s="131">
        <v>3</v>
      </c>
      <c r="B18" s="12">
        <v>113</v>
      </c>
      <c r="C18" s="11" t="s">
        <v>718</v>
      </c>
      <c r="D18" s="10" t="s">
        <v>719</v>
      </c>
      <c r="E18" s="36" t="s">
        <v>720</v>
      </c>
      <c r="F18" s="6" t="s">
        <v>251</v>
      </c>
      <c r="G18" s="6" t="s">
        <v>252</v>
      </c>
      <c r="H18" s="6" t="s">
        <v>253</v>
      </c>
      <c r="I18" s="205">
        <v>40.86</v>
      </c>
      <c r="J18" s="197">
        <v>0.14299999999999999</v>
      </c>
      <c r="K18" s="7" t="str">
        <f>IF(ISBLANK(I18),"",IF(I18&gt;42,"",IF(I18&lt;=0,"TSM",IF(I18&lt;=0,"SM",IF(I18&lt;=34.75,"KSM",IF(I18&lt;=36.2,"I A",IF(I18&lt;=38.5,"II A",IF(I18&lt;=42,"III A"))))))))</f>
        <v>III A</v>
      </c>
      <c r="L18" s="6" t="s">
        <v>368</v>
      </c>
      <c r="N18" s="131">
        <v>2</v>
      </c>
      <c r="O18" s="131">
        <v>1</v>
      </c>
    </row>
    <row r="19" spans="1:16" ht="15.9" customHeight="1" x14ac:dyDescent="0.25">
      <c r="A19" s="131">
        <v>4</v>
      </c>
      <c r="B19" s="12">
        <v>107</v>
      </c>
      <c r="C19" s="11" t="s">
        <v>451</v>
      </c>
      <c r="D19" s="10" t="s">
        <v>692</v>
      </c>
      <c r="E19" s="36" t="s">
        <v>693</v>
      </c>
      <c r="F19" s="6" t="s">
        <v>0</v>
      </c>
      <c r="G19" s="6" t="s">
        <v>694</v>
      </c>
      <c r="H19" s="6"/>
      <c r="I19" s="205">
        <v>42.14</v>
      </c>
      <c r="J19" s="197">
        <v>0.151</v>
      </c>
      <c r="K19" s="7" t="str">
        <f>IF(ISBLANK(I19),"",IF(I19&gt;42,"",IF(I19&lt;=0,"TSM",IF(I19&lt;=0,"SM",IF(I19&lt;=34.75,"KSM",IF(I19&lt;=36.2,"I A",IF(I19&lt;=38.5,"II A",IF(I19&lt;=42,"III A"))))))))</f>
        <v/>
      </c>
      <c r="L19" s="6" t="s">
        <v>695</v>
      </c>
      <c r="N19" s="131">
        <v>2</v>
      </c>
      <c r="O19" s="131">
        <v>2</v>
      </c>
    </row>
    <row r="20" spans="1:16" ht="5.25" customHeight="1" x14ac:dyDescent="0.25">
      <c r="D20" s="23"/>
    </row>
    <row r="21" spans="1:16" x14ac:dyDescent="0.25">
      <c r="B21" s="33">
        <v>3</v>
      </c>
      <c r="C21" s="32" t="s">
        <v>981</v>
      </c>
      <c r="D21" s="129">
        <v>11</v>
      </c>
      <c r="F21" s="24"/>
      <c r="G21" s="24"/>
      <c r="H21" s="24"/>
    </row>
    <row r="22" spans="1:16" ht="5.25" customHeight="1" thickBot="1" x14ac:dyDescent="0.3">
      <c r="D22" s="23"/>
      <c r="K22" s="2"/>
    </row>
    <row r="23" spans="1:16" s="14" customFormat="1" ht="10.8" thickBot="1" x14ac:dyDescent="0.25">
      <c r="A23" s="22" t="s">
        <v>42</v>
      </c>
      <c r="B23" s="21" t="s">
        <v>9</v>
      </c>
      <c r="C23" s="20" t="s">
        <v>8</v>
      </c>
      <c r="D23" s="19" t="s">
        <v>7</v>
      </c>
      <c r="E23" s="18" t="s">
        <v>6</v>
      </c>
      <c r="F23" s="18" t="s">
        <v>5</v>
      </c>
      <c r="G23" s="18" t="s">
        <v>14</v>
      </c>
      <c r="H23" s="18" t="s">
        <v>15</v>
      </c>
      <c r="I23" s="17" t="s">
        <v>919</v>
      </c>
      <c r="J23" s="193" t="s">
        <v>549</v>
      </c>
      <c r="K23" s="16" t="s">
        <v>2</v>
      </c>
      <c r="L23" s="15" t="s">
        <v>1</v>
      </c>
      <c r="M23" s="250"/>
      <c r="N23" s="130" t="s">
        <v>194</v>
      </c>
      <c r="O23" s="145" t="s">
        <v>551</v>
      </c>
    </row>
    <row r="24" spans="1:16" ht="15.9" customHeight="1" x14ac:dyDescent="0.25">
      <c r="A24" s="131">
        <v>1</v>
      </c>
      <c r="B24" s="12">
        <v>83</v>
      </c>
      <c r="C24" s="11" t="s">
        <v>272</v>
      </c>
      <c r="D24" s="10" t="s">
        <v>1010</v>
      </c>
      <c r="E24" s="36" t="s">
        <v>1009</v>
      </c>
      <c r="F24" s="6" t="s">
        <v>0</v>
      </c>
      <c r="G24" s="6" t="s">
        <v>103</v>
      </c>
      <c r="H24" s="6"/>
      <c r="I24" s="205">
        <v>38.299999999999997</v>
      </c>
      <c r="J24" s="197">
        <v>0.22</v>
      </c>
      <c r="K24" s="7" t="str">
        <f>IF(ISBLANK(I24),"",IF(I24&gt;42,"",IF(I24&lt;=0,"TSM",IF(I24&lt;=0,"SM",IF(I24&lt;=34.75,"KSM",IF(I24&lt;=36.2,"I A",IF(I24&lt;=38.5,"II A",IF(I24&lt;=42,"III A"))))))))</f>
        <v>II A</v>
      </c>
      <c r="L24" s="6" t="s">
        <v>915</v>
      </c>
      <c r="N24" s="131">
        <v>3</v>
      </c>
      <c r="O24" s="131">
        <v>4</v>
      </c>
      <c r="P24" s="200"/>
    </row>
    <row r="25" spans="1:16" ht="15.9" customHeight="1" x14ac:dyDescent="0.25">
      <c r="A25" s="131">
        <v>2</v>
      </c>
      <c r="B25" s="12">
        <v>116</v>
      </c>
      <c r="C25" s="11" t="s">
        <v>738</v>
      </c>
      <c r="D25" s="10" t="s">
        <v>739</v>
      </c>
      <c r="E25" s="36" t="s">
        <v>740</v>
      </c>
      <c r="F25" s="6" t="s">
        <v>30</v>
      </c>
      <c r="G25" s="6" t="s">
        <v>225</v>
      </c>
      <c r="H25" s="6"/>
      <c r="I25" s="205">
        <v>39.54</v>
      </c>
      <c r="J25" s="197">
        <v>0.193</v>
      </c>
      <c r="K25" s="7" t="str">
        <f>IF(ISBLANK(I25),"",IF(I25&gt;42,"",IF(I25&lt;=0,"TSM",IF(I25&lt;=0,"SM",IF(I25&lt;=34.75,"KSM",IF(I25&lt;=36.2,"I A",IF(I25&lt;=38.5,"II A",IF(I25&lt;=42,"III A"))))))))</f>
        <v>III A</v>
      </c>
      <c r="L25" s="6" t="s">
        <v>465</v>
      </c>
      <c r="N25" s="131">
        <v>3</v>
      </c>
      <c r="O25" s="131">
        <v>3</v>
      </c>
    </row>
    <row r="26" spans="1:16" ht="15.9" customHeight="1" x14ac:dyDescent="0.25">
      <c r="A26" s="131">
        <v>3</v>
      </c>
      <c r="B26" s="12">
        <v>82</v>
      </c>
      <c r="C26" s="11" t="s">
        <v>441</v>
      </c>
      <c r="D26" s="10" t="s">
        <v>1008</v>
      </c>
      <c r="E26" s="36" t="s">
        <v>1007</v>
      </c>
      <c r="F26" s="6" t="s">
        <v>0</v>
      </c>
      <c r="G26" s="6" t="s">
        <v>238</v>
      </c>
      <c r="H26" s="6" t="s">
        <v>239</v>
      </c>
      <c r="I26" s="205">
        <v>40.89</v>
      </c>
      <c r="J26" s="197">
        <v>0.14899999999999999</v>
      </c>
      <c r="K26" s="7" t="str">
        <f>IF(ISBLANK(I26),"",IF(I26&gt;42,"",IF(I26&lt;=0,"TSM",IF(I26&lt;=0,"SM",IF(I26&lt;=34.75,"KSM",IF(I26&lt;=36.2,"I A",IF(I26&lt;=38.5,"II A",IF(I26&lt;=42,"III A"))))))))</f>
        <v>III A</v>
      </c>
      <c r="L26" s="6" t="s">
        <v>240</v>
      </c>
      <c r="N26" s="131">
        <v>3</v>
      </c>
      <c r="O26" s="131">
        <v>2</v>
      </c>
    </row>
    <row r="27" spans="1:16" ht="15.9" customHeight="1" x14ac:dyDescent="0.25">
      <c r="A27" s="131">
        <v>4</v>
      </c>
      <c r="B27" s="12">
        <v>19</v>
      </c>
      <c r="C27" s="11" t="s">
        <v>819</v>
      </c>
      <c r="D27" s="10" t="s">
        <v>820</v>
      </c>
      <c r="E27" s="36" t="s">
        <v>821</v>
      </c>
      <c r="F27" s="6" t="s">
        <v>30</v>
      </c>
      <c r="G27" s="6" t="s">
        <v>225</v>
      </c>
      <c r="H27" s="6"/>
      <c r="I27" s="205">
        <v>44.17</v>
      </c>
      <c r="J27" s="197">
        <v>0.22900000000000001</v>
      </c>
      <c r="K27" s="7"/>
      <c r="L27" s="6" t="s">
        <v>226</v>
      </c>
      <c r="N27" s="131">
        <v>3</v>
      </c>
      <c r="O27" s="131">
        <v>1</v>
      </c>
    </row>
    <row r="28" spans="1:16" ht="5.25" customHeight="1" x14ac:dyDescent="0.25">
      <c r="D28" s="23"/>
    </row>
    <row r="29" spans="1:16" x14ac:dyDescent="0.25">
      <c r="B29" s="33">
        <v>4</v>
      </c>
      <c r="C29" s="32" t="s">
        <v>981</v>
      </c>
      <c r="D29" s="129">
        <v>11</v>
      </c>
      <c r="F29" s="24"/>
      <c r="G29" s="24"/>
      <c r="H29" s="24"/>
    </row>
    <row r="30" spans="1:16" ht="5.25" customHeight="1" thickBot="1" x14ac:dyDescent="0.3">
      <c r="D30" s="23"/>
      <c r="K30" s="2"/>
    </row>
    <row r="31" spans="1:16" s="14" customFormat="1" ht="10.8" thickBot="1" x14ac:dyDescent="0.25">
      <c r="A31" s="22" t="s">
        <v>42</v>
      </c>
      <c r="B31" s="21" t="s">
        <v>9</v>
      </c>
      <c r="C31" s="20" t="s">
        <v>8</v>
      </c>
      <c r="D31" s="19" t="s">
        <v>7</v>
      </c>
      <c r="E31" s="18" t="s">
        <v>6</v>
      </c>
      <c r="F31" s="18" t="s">
        <v>5</v>
      </c>
      <c r="G31" s="18" t="s">
        <v>14</v>
      </c>
      <c r="H31" s="18" t="s">
        <v>15</v>
      </c>
      <c r="I31" s="17" t="s">
        <v>919</v>
      </c>
      <c r="J31" s="193" t="s">
        <v>549</v>
      </c>
      <c r="K31" s="16" t="s">
        <v>2</v>
      </c>
      <c r="L31" s="15" t="s">
        <v>1</v>
      </c>
      <c r="M31" s="250"/>
      <c r="N31" s="130" t="s">
        <v>194</v>
      </c>
      <c r="O31" s="145" t="s">
        <v>551</v>
      </c>
    </row>
    <row r="32" spans="1:16" ht="15.9" customHeight="1" x14ac:dyDescent="0.25">
      <c r="A32" s="131">
        <v>1</v>
      </c>
      <c r="B32" s="12">
        <v>98</v>
      </c>
      <c r="C32" s="11" t="s">
        <v>222</v>
      </c>
      <c r="D32" s="10" t="s">
        <v>703</v>
      </c>
      <c r="E32" s="36" t="s">
        <v>704</v>
      </c>
      <c r="F32" s="6" t="s">
        <v>265</v>
      </c>
      <c r="G32" s="6" t="s">
        <v>266</v>
      </c>
      <c r="H32" s="6"/>
      <c r="I32" s="205">
        <v>38.44</v>
      </c>
      <c r="J32" s="197">
        <v>0.183</v>
      </c>
      <c r="K32" s="7" t="str">
        <f>IF(ISBLANK(I32),"",IF(I32&gt;42,"",IF(I32&lt;=0,"TSM",IF(I32&lt;=0,"SM",IF(I32&lt;=34.75,"KSM",IF(I32&lt;=36.2,"I A",IF(I32&lt;=38.5,"II A",IF(I32&lt;=42,"III A"))))))))</f>
        <v>II A</v>
      </c>
      <c r="L32" s="6" t="s">
        <v>267</v>
      </c>
      <c r="N32" s="131">
        <v>4</v>
      </c>
      <c r="O32" s="131">
        <v>1</v>
      </c>
    </row>
    <row r="33" spans="1:16" ht="15.9" customHeight="1" x14ac:dyDescent="0.25">
      <c r="A33" s="131">
        <v>2</v>
      </c>
      <c r="B33" s="12">
        <v>115</v>
      </c>
      <c r="C33" s="11" t="s">
        <v>816</v>
      </c>
      <c r="D33" s="10" t="s">
        <v>817</v>
      </c>
      <c r="E33" s="36" t="s">
        <v>818</v>
      </c>
      <c r="F33" s="6" t="s">
        <v>116</v>
      </c>
      <c r="G33" s="6" t="s">
        <v>115</v>
      </c>
      <c r="H33" s="6" t="s">
        <v>114</v>
      </c>
      <c r="I33" s="205">
        <v>38.82</v>
      </c>
      <c r="J33" s="197">
        <v>0.42299999999999999</v>
      </c>
      <c r="K33" s="7" t="str">
        <f>IF(ISBLANK(I33),"",IF(I33&gt;42,"",IF(I33&lt;=0,"TSM",IF(I33&lt;=0,"SM",IF(I33&lt;=34.75,"KSM",IF(I33&lt;=36.2,"I A",IF(I33&lt;=38.5,"II A",IF(I33&lt;=42,"III A"))))))))</f>
        <v>III A</v>
      </c>
      <c r="L33" s="6" t="s">
        <v>113</v>
      </c>
      <c r="N33" s="131">
        <v>4</v>
      </c>
      <c r="O33" s="131">
        <v>4</v>
      </c>
      <c r="P33" s="200"/>
    </row>
    <row r="34" spans="1:16" ht="15.9" customHeight="1" x14ac:dyDescent="0.25">
      <c r="A34" s="131">
        <v>3</v>
      </c>
      <c r="B34" s="12">
        <v>102</v>
      </c>
      <c r="C34" s="11" t="s">
        <v>302</v>
      </c>
      <c r="D34" s="10" t="s">
        <v>690</v>
      </c>
      <c r="E34" s="36" t="s">
        <v>691</v>
      </c>
      <c r="F34" s="6" t="s">
        <v>558</v>
      </c>
      <c r="G34" s="6" t="s">
        <v>140</v>
      </c>
      <c r="H34" s="6"/>
      <c r="I34" s="205">
        <v>40.56</v>
      </c>
      <c r="J34" s="197">
        <v>0.158</v>
      </c>
      <c r="K34" s="7" t="str">
        <f>IF(ISBLANK(I34),"",IF(I34&gt;42,"",IF(I34&lt;=0,"TSM",IF(I34&lt;=0,"SM",IF(I34&lt;=34.75,"KSM",IF(I34&lt;=36.2,"I A",IF(I34&lt;=38.5,"II A",IF(I34&lt;=42,"III A"))))))))</f>
        <v>III A</v>
      </c>
      <c r="L34" s="6" t="s">
        <v>559</v>
      </c>
      <c r="N34" s="131">
        <v>4</v>
      </c>
      <c r="O34" s="131">
        <v>3</v>
      </c>
    </row>
    <row r="35" spans="1:16" ht="15.9" customHeight="1" x14ac:dyDescent="0.25">
      <c r="A35" s="131">
        <v>4</v>
      </c>
      <c r="B35" s="12">
        <v>80</v>
      </c>
      <c r="C35" s="11" t="s">
        <v>296</v>
      </c>
      <c r="D35" s="10" t="s">
        <v>1006</v>
      </c>
      <c r="E35" s="36" t="s">
        <v>197</v>
      </c>
      <c r="F35" s="6" t="s">
        <v>0</v>
      </c>
      <c r="G35" s="6" t="s">
        <v>238</v>
      </c>
      <c r="H35" s="6" t="s">
        <v>239</v>
      </c>
      <c r="I35" s="205">
        <v>47.95</v>
      </c>
      <c r="J35" s="197">
        <v>0.25</v>
      </c>
      <c r="K35" s="7" t="str">
        <f>IF(ISBLANK(I35),"",IF(I35&gt;42,"",IF(I35&lt;=0,"TSM",IF(I35&lt;=0,"SM",IF(I35&lt;=34.75,"KSM",IF(I35&lt;=36.2,"I A",IF(I35&lt;=38.5,"II A",IF(I35&lt;=42,"III A"))))))))</f>
        <v/>
      </c>
      <c r="L35" s="6" t="s">
        <v>1005</v>
      </c>
      <c r="N35" s="131">
        <v>4</v>
      </c>
      <c r="O35" s="131">
        <v>2</v>
      </c>
    </row>
    <row r="36" spans="1:16" ht="5.25" customHeight="1" x14ac:dyDescent="0.25">
      <c r="D36" s="23"/>
    </row>
    <row r="37" spans="1:16" x14ac:dyDescent="0.25">
      <c r="B37" s="33">
        <v>5</v>
      </c>
      <c r="C37" s="32" t="s">
        <v>981</v>
      </c>
      <c r="D37" s="129">
        <v>11</v>
      </c>
      <c r="F37" s="24"/>
      <c r="G37" s="24"/>
      <c r="H37" s="24"/>
    </row>
    <row r="38" spans="1:16" ht="5.25" customHeight="1" thickBot="1" x14ac:dyDescent="0.3">
      <c r="D38" s="23"/>
      <c r="K38" s="2"/>
    </row>
    <row r="39" spans="1:16" s="14" customFormat="1" ht="10.8" thickBot="1" x14ac:dyDescent="0.25">
      <c r="A39" s="22" t="s">
        <v>42</v>
      </c>
      <c r="B39" s="21" t="s">
        <v>9</v>
      </c>
      <c r="C39" s="20" t="s">
        <v>8</v>
      </c>
      <c r="D39" s="19" t="s">
        <v>7</v>
      </c>
      <c r="E39" s="18" t="s">
        <v>6</v>
      </c>
      <c r="F39" s="18" t="s">
        <v>5</v>
      </c>
      <c r="G39" s="18" t="s">
        <v>14</v>
      </c>
      <c r="H39" s="18" t="s">
        <v>15</v>
      </c>
      <c r="I39" s="17" t="s">
        <v>919</v>
      </c>
      <c r="J39" s="193" t="s">
        <v>549</v>
      </c>
      <c r="K39" s="16" t="s">
        <v>2</v>
      </c>
      <c r="L39" s="15" t="s">
        <v>1</v>
      </c>
      <c r="M39" s="250"/>
      <c r="N39" s="130" t="s">
        <v>194</v>
      </c>
      <c r="O39" s="145" t="s">
        <v>551</v>
      </c>
    </row>
    <row r="40" spans="1:16" ht="15.9" customHeight="1" x14ac:dyDescent="0.25">
      <c r="A40" s="131">
        <v>1</v>
      </c>
      <c r="B40" s="12">
        <v>78</v>
      </c>
      <c r="C40" s="11" t="s">
        <v>462</v>
      </c>
      <c r="D40" s="10" t="s">
        <v>1004</v>
      </c>
      <c r="E40" s="36" t="s">
        <v>1003</v>
      </c>
      <c r="F40" s="6" t="s">
        <v>0</v>
      </c>
      <c r="G40" s="6" t="s">
        <v>161</v>
      </c>
      <c r="H40" s="6"/>
      <c r="I40" s="205">
        <v>38.47</v>
      </c>
      <c r="J40" s="197">
        <v>0.155</v>
      </c>
      <c r="K40" s="7" t="str">
        <f>IF(ISBLANK(I40),"",IF(I40&gt;42,"",IF(I40&lt;=0,"TSM",IF(I40&lt;=0,"SM",IF(I40&lt;=34.75,"KSM",IF(I40&lt;=36.2,"I A",IF(I40&lt;=38.5,"II A",IF(I40&lt;=42,"III A"))))))))</f>
        <v>II A</v>
      </c>
      <c r="L40" s="6" t="s">
        <v>376</v>
      </c>
      <c r="N40" s="131">
        <v>5</v>
      </c>
      <c r="O40" s="131">
        <v>3</v>
      </c>
      <c r="P40" s="200"/>
    </row>
    <row r="41" spans="1:16" ht="15.9" customHeight="1" x14ac:dyDescent="0.25">
      <c r="A41" s="131">
        <v>2</v>
      </c>
      <c r="B41" s="12">
        <v>99</v>
      </c>
      <c r="C41" s="11" t="s">
        <v>811</v>
      </c>
      <c r="D41" s="10" t="s">
        <v>812</v>
      </c>
      <c r="E41" s="36" t="s">
        <v>813</v>
      </c>
      <c r="F41" s="6" t="s">
        <v>265</v>
      </c>
      <c r="G41" s="6" t="s">
        <v>266</v>
      </c>
      <c r="H41" s="6"/>
      <c r="I41" s="205">
        <v>39.950000000000003</v>
      </c>
      <c r="J41" s="197">
        <v>0.17100000000000001</v>
      </c>
      <c r="K41" s="7" t="str">
        <f>IF(ISBLANK(I41),"",IF(I41&gt;42,"",IF(I41&lt;=0,"TSM",IF(I41&lt;=0,"SM",IF(I41&lt;=34.75,"KSM",IF(I41&lt;=36.2,"I A",IF(I41&lt;=38.5,"II A",IF(I41&lt;=42,"III A"))))))))</f>
        <v>III A</v>
      </c>
      <c r="L41" s="6" t="s">
        <v>267</v>
      </c>
      <c r="N41" s="131">
        <v>5</v>
      </c>
      <c r="O41" s="131">
        <v>4</v>
      </c>
    </row>
    <row r="42" spans="1:16" ht="15.9" customHeight="1" x14ac:dyDescent="0.25">
      <c r="A42" s="131">
        <v>3</v>
      </c>
      <c r="B42" s="12">
        <v>103</v>
      </c>
      <c r="C42" s="11" t="s">
        <v>696</v>
      </c>
      <c r="D42" s="10" t="s">
        <v>697</v>
      </c>
      <c r="E42" s="36" t="s">
        <v>698</v>
      </c>
      <c r="F42" s="6" t="s">
        <v>229</v>
      </c>
      <c r="G42" s="6" t="s">
        <v>140</v>
      </c>
      <c r="H42" s="6" t="s">
        <v>699</v>
      </c>
      <c r="I42" s="205">
        <v>41.74</v>
      </c>
      <c r="J42" s="197">
        <v>0.16400000000000001</v>
      </c>
      <c r="K42" s="7" t="str">
        <f>IF(ISBLANK(I42),"",IF(I42&gt;42,"",IF(I42&lt;=0,"TSM",IF(I42&lt;=0,"SM",IF(I42&lt;=34.75,"KSM",IF(I42&lt;=36.2,"I A",IF(I42&lt;=38.5,"II A",IF(I42&lt;=42,"III A"))))))))</f>
        <v>III A</v>
      </c>
      <c r="L42" s="6" t="s">
        <v>231</v>
      </c>
      <c r="N42" s="131">
        <v>5</v>
      </c>
      <c r="O42" s="131">
        <v>1</v>
      </c>
    </row>
    <row r="43" spans="1:16" ht="15.9" customHeight="1" x14ac:dyDescent="0.25">
      <c r="A43" s="131">
        <v>4</v>
      </c>
      <c r="B43" s="12">
        <v>100</v>
      </c>
      <c r="C43" s="11" t="s">
        <v>799</v>
      </c>
      <c r="D43" s="10" t="s">
        <v>802</v>
      </c>
      <c r="E43" s="36" t="s">
        <v>803</v>
      </c>
      <c r="F43" s="6" t="s">
        <v>265</v>
      </c>
      <c r="G43" s="6" t="s">
        <v>266</v>
      </c>
      <c r="H43" s="6"/>
      <c r="I43" s="205">
        <v>42.17</v>
      </c>
      <c r="J43" s="197">
        <v>0.20799999999999999</v>
      </c>
      <c r="K43" s="7" t="str">
        <f>IF(ISBLANK(I43),"",IF(I43&gt;42,"",IF(I43&lt;=0,"TSM",IF(I43&lt;=0,"SM",IF(I43&lt;=34.75,"KSM",IF(I43&lt;=36.2,"I A",IF(I43&lt;=38.5,"II A",IF(I43&lt;=42,"III A"))))))))</f>
        <v/>
      </c>
      <c r="L43" s="6" t="s">
        <v>804</v>
      </c>
      <c r="N43" s="131">
        <v>5</v>
      </c>
      <c r="O43" s="131">
        <v>2</v>
      </c>
    </row>
    <row r="44" spans="1:16" ht="5.25" customHeight="1" x14ac:dyDescent="0.25">
      <c r="D44" s="23"/>
    </row>
    <row r="45" spans="1:16" x14ac:dyDescent="0.25">
      <c r="B45" s="33">
        <v>6</v>
      </c>
      <c r="C45" s="32" t="s">
        <v>981</v>
      </c>
      <c r="D45" s="129">
        <v>11</v>
      </c>
      <c r="F45" s="24"/>
      <c r="G45" s="24"/>
      <c r="H45" s="24"/>
    </row>
    <row r="46" spans="1:16" ht="5.25" customHeight="1" thickBot="1" x14ac:dyDescent="0.3">
      <c r="D46" s="23"/>
      <c r="K46" s="2"/>
    </row>
    <row r="47" spans="1:16" s="14" customFormat="1" ht="10.8" thickBot="1" x14ac:dyDescent="0.25">
      <c r="A47" s="22" t="s">
        <v>42</v>
      </c>
      <c r="B47" s="21" t="s">
        <v>9</v>
      </c>
      <c r="C47" s="20" t="s">
        <v>8</v>
      </c>
      <c r="D47" s="19" t="s">
        <v>7</v>
      </c>
      <c r="E47" s="18" t="s">
        <v>6</v>
      </c>
      <c r="F47" s="18" t="s">
        <v>5</v>
      </c>
      <c r="G47" s="18" t="s">
        <v>14</v>
      </c>
      <c r="H47" s="18" t="s">
        <v>15</v>
      </c>
      <c r="I47" s="17" t="s">
        <v>919</v>
      </c>
      <c r="J47" s="193" t="s">
        <v>549</v>
      </c>
      <c r="K47" s="16" t="s">
        <v>2</v>
      </c>
      <c r="L47" s="15" t="s">
        <v>1</v>
      </c>
      <c r="M47" s="250"/>
      <c r="N47" s="130" t="s">
        <v>194</v>
      </c>
      <c r="O47" s="145" t="s">
        <v>551</v>
      </c>
    </row>
    <row r="48" spans="1:16" ht="15.9" customHeight="1" x14ac:dyDescent="0.25">
      <c r="A48" s="131">
        <v>1</v>
      </c>
      <c r="B48" s="12">
        <v>92</v>
      </c>
      <c r="C48" s="11" t="s">
        <v>838</v>
      </c>
      <c r="D48" s="10" t="s">
        <v>1002</v>
      </c>
      <c r="E48" s="36" t="s">
        <v>145</v>
      </c>
      <c r="F48" s="6" t="s">
        <v>116</v>
      </c>
      <c r="G48" s="6" t="s">
        <v>115</v>
      </c>
      <c r="H48" s="6" t="s">
        <v>114</v>
      </c>
      <c r="I48" s="205">
        <v>37.200000000000003</v>
      </c>
      <c r="J48" s="197">
        <v>0.17100000000000001</v>
      </c>
      <c r="K48" s="7" t="str">
        <f>IF(ISBLANK(I48),"",IF(I48&gt;42,"",IF(I48&lt;=0,"TSM",IF(I48&lt;=0,"SM",IF(I48&lt;=34.75,"KSM",IF(I48&lt;=36.2,"I A",IF(I48&lt;=38.5,"II A",IF(I48&lt;=42,"III A"))))))))</f>
        <v>II A</v>
      </c>
      <c r="L48" s="6" t="s">
        <v>1001</v>
      </c>
      <c r="N48" s="131">
        <v>6</v>
      </c>
      <c r="O48" s="131">
        <v>4</v>
      </c>
      <c r="P48" s="200"/>
    </row>
    <row r="49" spans="1:16" ht="15.9" customHeight="1" x14ac:dyDescent="0.25">
      <c r="A49" s="131">
        <v>2</v>
      </c>
      <c r="B49" s="12">
        <v>111</v>
      </c>
      <c r="C49" s="11" t="s">
        <v>735</v>
      </c>
      <c r="D49" s="10" t="s">
        <v>767</v>
      </c>
      <c r="E49" s="36" t="s">
        <v>768</v>
      </c>
      <c r="F49" s="6" t="s">
        <v>251</v>
      </c>
      <c r="G49" s="6" t="s">
        <v>252</v>
      </c>
      <c r="H49" s="6" t="s">
        <v>253</v>
      </c>
      <c r="I49" s="205">
        <v>38.590000000000003</v>
      </c>
      <c r="J49" s="197">
        <v>0.19500000000000001</v>
      </c>
      <c r="K49" s="7" t="str">
        <f>IF(ISBLANK(I49),"",IF(I49&gt;42,"",IF(I49&lt;=0,"TSM",IF(I49&lt;=0,"SM",IF(I49&lt;=34.75,"KSM",IF(I49&lt;=36.2,"I A",IF(I49&lt;=38.5,"II A",IF(I49&lt;=42,"III A"))))))))</f>
        <v>III A</v>
      </c>
      <c r="L49" s="6" t="s">
        <v>769</v>
      </c>
      <c r="N49" s="131">
        <v>6</v>
      </c>
      <c r="O49" s="131">
        <v>2</v>
      </c>
    </row>
    <row r="50" spans="1:16" ht="15.9" customHeight="1" x14ac:dyDescent="0.25">
      <c r="A50" s="131">
        <v>3</v>
      </c>
      <c r="B50" s="12">
        <v>76</v>
      </c>
      <c r="C50" s="11" t="s">
        <v>799</v>
      </c>
      <c r="D50" s="10" t="s">
        <v>1000</v>
      </c>
      <c r="E50" s="36" t="s">
        <v>999</v>
      </c>
      <c r="F50" s="6" t="s">
        <v>265</v>
      </c>
      <c r="G50" s="6" t="s">
        <v>401</v>
      </c>
      <c r="H50" s="6"/>
      <c r="I50" s="205">
        <v>39.56</v>
      </c>
      <c r="J50" s="197">
        <v>0.27200000000000002</v>
      </c>
      <c r="K50" s="7" t="str">
        <f>IF(ISBLANK(I50),"",IF(I50&gt;42,"",IF(I50&lt;=0,"TSM",IF(I50&lt;=0,"SM",IF(I50&lt;=34.75,"KSM",IF(I50&lt;=36.2,"I A",IF(I50&lt;=38.5,"II A",IF(I50&lt;=42,"III A"))))))))</f>
        <v>III A</v>
      </c>
      <c r="L50" s="6" t="s">
        <v>267</v>
      </c>
      <c r="N50" s="131">
        <v>6</v>
      </c>
      <c r="O50" s="131">
        <v>1</v>
      </c>
    </row>
    <row r="51" spans="1:16" ht="15.9" customHeight="1" x14ac:dyDescent="0.25">
      <c r="A51" s="131">
        <v>4</v>
      </c>
      <c r="B51" s="12">
        <v>101</v>
      </c>
      <c r="C51" s="11" t="s">
        <v>527</v>
      </c>
      <c r="D51" s="10" t="s">
        <v>690</v>
      </c>
      <c r="E51" s="36" t="s">
        <v>691</v>
      </c>
      <c r="F51" s="6" t="s">
        <v>558</v>
      </c>
      <c r="G51" s="6" t="s">
        <v>140</v>
      </c>
      <c r="H51" s="6"/>
      <c r="I51" s="205">
        <v>40.22</v>
      </c>
      <c r="J51" s="197">
        <v>0.186</v>
      </c>
      <c r="K51" s="7" t="str">
        <f>IF(ISBLANK(I51),"",IF(I51&gt;42,"",IF(I51&lt;=0,"TSM",IF(I51&lt;=0,"SM",IF(I51&lt;=34.75,"KSM",IF(I51&lt;=36.2,"I A",IF(I51&lt;=38.5,"II A",IF(I51&lt;=42,"III A"))))))))</f>
        <v>III A</v>
      </c>
      <c r="L51" s="6" t="s">
        <v>559</v>
      </c>
      <c r="N51" s="131">
        <v>6</v>
      </c>
      <c r="O51" s="131">
        <v>3</v>
      </c>
    </row>
    <row r="52" spans="1:16" ht="5.25" customHeight="1" x14ac:dyDescent="0.25">
      <c r="D52" s="23"/>
    </row>
    <row r="53" spans="1:16" x14ac:dyDescent="0.25">
      <c r="B53" s="33">
        <v>7</v>
      </c>
      <c r="C53" s="32" t="s">
        <v>981</v>
      </c>
      <c r="D53" s="129">
        <v>11</v>
      </c>
      <c r="F53" s="24"/>
      <c r="G53" s="24"/>
      <c r="H53" s="24"/>
    </row>
    <row r="54" spans="1:16" ht="5.25" customHeight="1" thickBot="1" x14ac:dyDescent="0.3">
      <c r="D54" s="23"/>
      <c r="K54" s="2"/>
    </row>
    <row r="55" spans="1:16" s="14" customFormat="1" ht="10.8" thickBot="1" x14ac:dyDescent="0.25">
      <c r="A55" s="22" t="s">
        <v>42</v>
      </c>
      <c r="B55" s="21" t="s">
        <v>9</v>
      </c>
      <c r="C55" s="20" t="s">
        <v>8</v>
      </c>
      <c r="D55" s="19" t="s">
        <v>7</v>
      </c>
      <c r="E55" s="18" t="s">
        <v>6</v>
      </c>
      <c r="F55" s="18" t="s">
        <v>5</v>
      </c>
      <c r="G55" s="18" t="s">
        <v>14</v>
      </c>
      <c r="H55" s="18" t="s">
        <v>15</v>
      </c>
      <c r="I55" s="17" t="s">
        <v>919</v>
      </c>
      <c r="J55" s="193" t="s">
        <v>549</v>
      </c>
      <c r="K55" s="16" t="s">
        <v>2</v>
      </c>
      <c r="L55" s="15" t="s">
        <v>1</v>
      </c>
      <c r="M55" s="250"/>
      <c r="N55" s="130" t="s">
        <v>194</v>
      </c>
      <c r="O55" s="145" t="s">
        <v>551</v>
      </c>
    </row>
    <row r="56" spans="1:16" ht="15.9" customHeight="1" x14ac:dyDescent="0.25">
      <c r="A56" s="131">
        <v>1</v>
      </c>
      <c r="B56" s="12">
        <v>109</v>
      </c>
      <c r="C56" s="11" t="s">
        <v>729</v>
      </c>
      <c r="D56" s="10" t="s">
        <v>764</v>
      </c>
      <c r="E56" s="36" t="s">
        <v>765</v>
      </c>
      <c r="F56" s="6" t="s">
        <v>0</v>
      </c>
      <c r="G56" s="6" t="s">
        <v>351</v>
      </c>
      <c r="H56" s="6"/>
      <c r="I56" s="205">
        <v>36.79</v>
      </c>
      <c r="J56" s="197">
        <v>0.223</v>
      </c>
      <c r="K56" s="7" t="str">
        <f>IF(ISBLANK(I56),"",IF(I56&gt;42,"",IF(I56&lt;=0,"TSM",IF(I56&lt;=0,"SM",IF(I56&lt;=34.75,"KSM",IF(I56&lt;=36.2,"I A",IF(I56&lt;=38.5,"II A",IF(I56&lt;=42,"III A"))))))))</f>
        <v>II A</v>
      </c>
      <c r="L56" s="6" t="s">
        <v>766</v>
      </c>
      <c r="N56" s="131">
        <v>7</v>
      </c>
      <c r="O56" s="131">
        <v>3</v>
      </c>
      <c r="P56" s="200"/>
    </row>
    <row r="57" spans="1:16" ht="15.9" customHeight="1" x14ac:dyDescent="0.25">
      <c r="A57" s="131">
        <v>2</v>
      </c>
      <c r="B57" s="12">
        <v>86</v>
      </c>
      <c r="C57" s="11" t="s">
        <v>998</v>
      </c>
      <c r="D57" s="10" t="s">
        <v>997</v>
      </c>
      <c r="E57" s="36" t="s">
        <v>996</v>
      </c>
      <c r="F57" s="6" t="s">
        <v>995</v>
      </c>
      <c r="G57" s="6" t="s">
        <v>994</v>
      </c>
      <c r="H57" s="6" t="s">
        <v>993</v>
      </c>
      <c r="I57" s="205">
        <v>38.020000000000003</v>
      </c>
      <c r="J57" s="197">
        <v>0.217</v>
      </c>
      <c r="K57" s="7" t="str">
        <f>IF(ISBLANK(I57),"",IF(I57&gt;42,"",IF(I57&lt;=0,"TSM",IF(I57&lt;=0,"SM",IF(I57&lt;=34.75,"KSM",IF(I57&lt;=36.2,"I A",IF(I57&lt;=38.5,"II A",IF(I57&lt;=42,"III A"))))))))</f>
        <v>II A</v>
      </c>
      <c r="L57" s="6" t="s">
        <v>992</v>
      </c>
      <c r="N57" s="131">
        <v>7</v>
      </c>
      <c r="O57" s="131">
        <v>1</v>
      </c>
    </row>
    <row r="58" spans="1:16" ht="15.9" customHeight="1" x14ac:dyDescent="0.25">
      <c r="A58" s="131">
        <v>3</v>
      </c>
      <c r="B58" s="12">
        <v>87</v>
      </c>
      <c r="C58" s="11" t="s">
        <v>56</v>
      </c>
      <c r="D58" s="10" t="s">
        <v>991</v>
      </c>
      <c r="E58" s="36" t="s">
        <v>990</v>
      </c>
      <c r="F58" s="6" t="s">
        <v>219</v>
      </c>
      <c r="G58" s="6" t="s">
        <v>220</v>
      </c>
      <c r="H58" s="6"/>
      <c r="I58" s="205">
        <v>40.19</v>
      </c>
      <c r="J58" s="197">
        <v>0.21199999999999999</v>
      </c>
      <c r="K58" s="7" t="str">
        <f>IF(ISBLANK(I58),"",IF(I58&gt;42,"",IF(I58&lt;=0,"TSM",IF(I58&lt;=0,"SM",IF(I58&lt;=34.75,"KSM",IF(I58&lt;=36.2,"I A",IF(I58&lt;=38.5,"II A",IF(I58&lt;=42,"III A"))))))))</f>
        <v>III A</v>
      </c>
      <c r="L58" s="6" t="s">
        <v>989</v>
      </c>
      <c r="N58" s="131">
        <v>7</v>
      </c>
      <c r="O58" s="131">
        <v>2</v>
      </c>
    </row>
    <row r="59" spans="1:16" ht="15.9" customHeight="1" x14ac:dyDescent="0.25">
      <c r="A59" s="131">
        <v>4</v>
      </c>
      <c r="B59" s="12">
        <v>260</v>
      </c>
      <c r="C59" s="11" t="s">
        <v>123</v>
      </c>
      <c r="D59" s="10" t="s">
        <v>662</v>
      </c>
      <c r="E59" s="36" t="s">
        <v>393</v>
      </c>
      <c r="F59" s="6" t="s">
        <v>663</v>
      </c>
      <c r="G59" s="6" t="s">
        <v>390</v>
      </c>
      <c r="H59" s="6"/>
      <c r="I59" s="205">
        <v>40.92</v>
      </c>
      <c r="J59" s="197">
        <v>0.27400000000000002</v>
      </c>
      <c r="K59" s="7" t="str">
        <f>IF(ISBLANK(I59),"",IF(I59&gt;42,"",IF(I59&lt;=0,"TSM",IF(I59&lt;=0,"SM",IF(I59&lt;=34.75,"KSM",IF(I59&lt;=36.2,"I A",IF(I59&lt;=38.5,"II A",IF(I59&lt;=42,"III A"))))))))</f>
        <v>III A</v>
      </c>
      <c r="L59" s="6" t="s">
        <v>165</v>
      </c>
      <c r="M59" s="250" t="str">
        <f>IF(ISBLANK(I59),"",IF(I59&gt;8.1,"",IF(I59&lt;=6.7,"TSM",IF(I59&lt;=6.84,"SM",IF(I59&lt;=7,"KSM",IF(I59&lt;=7.3,"I A",IF(I59&lt;=7.65,"II A",IF(I59&lt;=8.1,"III A"))))))))</f>
        <v/>
      </c>
      <c r="N59" s="131">
        <v>7</v>
      </c>
      <c r="O59" s="131">
        <v>4</v>
      </c>
    </row>
    <row r="60" spans="1:16" ht="5.25" customHeight="1" x14ac:dyDescent="0.25">
      <c r="D60" s="23"/>
    </row>
    <row r="61" spans="1:16" x14ac:dyDescent="0.25">
      <c r="B61" s="33">
        <v>8</v>
      </c>
      <c r="C61" s="32" t="s">
        <v>981</v>
      </c>
      <c r="D61" s="129">
        <v>11</v>
      </c>
      <c r="F61" s="24"/>
      <c r="G61" s="24"/>
      <c r="H61" s="24"/>
    </row>
    <row r="62" spans="1:16" ht="5.25" customHeight="1" thickBot="1" x14ac:dyDescent="0.3">
      <c r="D62" s="23"/>
      <c r="K62" s="2"/>
    </row>
    <row r="63" spans="1:16" s="14" customFormat="1" ht="10.8" thickBot="1" x14ac:dyDescent="0.25">
      <c r="A63" s="22" t="s">
        <v>42</v>
      </c>
      <c r="B63" s="21" t="s">
        <v>9</v>
      </c>
      <c r="C63" s="20" t="s">
        <v>8</v>
      </c>
      <c r="D63" s="19" t="s">
        <v>7</v>
      </c>
      <c r="E63" s="18" t="s">
        <v>6</v>
      </c>
      <c r="F63" s="18" t="s">
        <v>5</v>
      </c>
      <c r="G63" s="18" t="s">
        <v>14</v>
      </c>
      <c r="H63" s="18" t="s">
        <v>15</v>
      </c>
      <c r="I63" s="17" t="s">
        <v>919</v>
      </c>
      <c r="J63" s="193" t="s">
        <v>549</v>
      </c>
      <c r="K63" s="16" t="s">
        <v>2</v>
      </c>
      <c r="L63" s="15" t="s">
        <v>1</v>
      </c>
      <c r="M63" s="250"/>
      <c r="N63" s="130" t="s">
        <v>194</v>
      </c>
      <c r="O63" s="145" t="s">
        <v>551</v>
      </c>
    </row>
    <row r="64" spans="1:16" ht="15.9" customHeight="1" x14ac:dyDescent="0.25">
      <c r="A64" s="131">
        <v>1</v>
      </c>
      <c r="B64" s="12">
        <v>88</v>
      </c>
      <c r="C64" s="11" t="s">
        <v>988</v>
      </c>
      <c r="D64" s="10" t="s">
        <v>987</v>
      </c>
      <c r="E64" s="36" t="s">
        <v>986</v>
      </c>
      <c r="F64" s="6" t="s">
        <v>91</v>
      </c>
      <c r="G64" s="6" t="s">
        <v>90</v>
      </c>
      <c r="H64" s="6"/>
      <c r="I64" s="205">
        <v>37.22</v>
      </c>
      <c r="J64" s="197">
        <v>0.17299999999999999</v>
      </c>
      <c r="K64" s="7" t="str">
        <f>IF(ISBLANK(I64),"",IF(I64&gt;42,"",IF(I64&lt;=0,"TSM",IF(I64&lt;=0,"SM",IF(I64&lt;=34.75,"KSM",IF(I64&lt;=36.2,"I A",IF(I64&lt;=38.5,"II A",IF(I64&lt;=42,"III A"))))))))</f>
        <v>II A</v>
      </c>
      <c r="L64" s="6" t="s">
        <v>985</v>
      </c>
      <c r="N64" s="131">
        <v>8</v>
      </c>
      <c r="O64" s="131">
        <v>3</v>
      </c>
      <c r="P64" s="200"/>
    </row>
    <row r="65" spans="1:17" ht="15.9" customHeight="1" x14ac:dyDescent="0.25">
      <c r="A65" s="131">
        <v>2</v>
      </c>
      <c r="B65" s="12">
        <v>117</v>
      </c>
      <c r="C65" s="11" t="s">
        <v>753</v>
      </c>
      <c r="D65" s="10" t="s">
        <v>754</v>
      </c>
      <c r="E65" s="36" t="s">
        <v>755</v>
      </c>
      <c r="F65" s="6" t="s">
        <v>30</v>
      </c>
      <c r="G65" s="6" t="s">
        <v>211</v>
      </c>
      <c r="H65" s="6"/>
      <c r="I65" s="205">
        <v>37.659999999999997</v>
      </c>
      <c r="J65" s="197">
        <v>0.17799999999999999</v>
      </c>
      <c r="K65" s="7" t="str">
        <f>IF(ISBLANK(I65),"",IF(I65&gt;42,"",IF(I65&lt;=0,"TSM",IF(I65&lt;=0,"SM",IF(I65&lt;=34.75,"KSM",IF(I65&lt;=36.2,"I A",IF(I65&lt;=38.5,"II A",IF(I65&lt;=42,"III A"))))))))</f>
        <v>II A</v>
      </c>
      <c r="L65" s="6" t="s">
        <v>212</v>
      </c>
      <c r="N65" s="131">
        <v>8</v>
      </c>
      <c r="O65" s="131">
        <v>3</v>
      </c>
      <c r="P65" s="200"/>
    </row>
    <row r="66" spans="1:17" ht="15.9" customHeight="1" x14ac:dyDescent="0.25">
      <c r="A66" s="131">
        <v>3</v>
      </c>
      <c r="B66" s="12">
        <v>97</v>
      </c>
      <c r="C66" s="11" t="s">
        <v>676</v>
      </c>
      <c r="D66" s="10" t="s">
        <v>783</v>
      </c>
      <c r="E66" s="36" t="s">
        <v>784</v>
      </c>
      <c r="F66" s="6" t="s">
        <v>265</v>
      </c>
      <c r="G66" s="6" t="s">
        <v>266</v>
      </c>
      <c r="H66" s="6"/>
      <c r="I66" s="205">
        <v>37.76</v>
      </c>
      <c r="J66" s="197">
        <v>0.152</v>
      </c>
      <c r="K66" s="7" t="str">
        <f>IF(ISBLANK(I66),"",IF(I66&gt;42,"",IF(I66&lt;=0,"TSM",IF(I66&lt;=0,"SM",IF(I66&lt;=34.75,"KSM",IF(I66&lt;=36.2,"I A",IF(I66&lt;=38.5,"II A",IF(I66&lt;=42,"III A"))))))))</f>
        <v>II A</v>
      </c>
      <c r="L66" s="6" t="s">
        <v>267</v>
      </c>
      <c r="N66" s="131">
        <v>8</v>
      </c>
      <c r="O66" s="131">
        <v>2</v>
      </c>
    </row>
    <row r="67" spans="1:17" ht="15.9" customHeight="1" x14ac:dyDescent="0.25">
      <c r="A67" s="131">
        <v>4</v>
      </c>
      <c r="B67" s="12">
        <v>16</v>
      </c>
      <c r="C67" s="11" t="s">
        <v>216</v>
      </c>
      <c r="D67" s="10" t="s">
        <v>984</v>
      </c>
      <c r="E67" s="251" t="s">
        <v>983</v>
      </c>
      <c r="F67" s="6" t="s">
        <v>251</v>
      </c>
      <c r="G67" s="6" t="s">
        <v>252</v>
      </c>
      <c r="H67" s="6" t="s">
        <v>253</v>
      </c>
      <c r="I67" s="252">
        <v>40.25</v>
      </c>
      <c r="J67" s="197">
        <v>0.187</v>
      </c>
      <c r="K67" s="7" t="str">
        <f>IF(ISBLANK(I67),"",IF(I67&gt;42,"",IF(I67&lt;=0,"TSM",IF(I67&lt;=0,"SM",IF(I67&lt;=34.75,"KSM",IF(I67&lt;=36.2,"I A",IF(I67&lt;=38.5,"II A",IF(I67&lt;=42,"III A"))))))))</f>
        <v>III A</v>
      </c>
      <c r="L67" s="6" t="s">
        <v>769</v>
      </c>
      <c r="N67" s="131">
        <v>8</v>
      </c>
      <c r="O67" s="131">
        <v>4</v>
      </c>
    </row>
    <row r="68" spans="1:17" ht="5.25" customHeight="1" x14ac:dyDescent="0.25">
      <c r="D68" s="23"/>
    </row>
    <row r="69" spans="1:17" x14ac:dyDescent="0.25">
      <c r="B69" s="33">
        <v>9</v>
      </c>
      <c r="C69" s="32" t="s">
        <v>981</v>
      </c>
      <c r="D69" s="129">
        <v>11</v>
      </c>
      <c r="F69" s="24"/>
      <c r="G69" s="24"/>
      <c r="H69" s="24"/>
    </row>
    <row r="70" spans="1:17" ht="5.25" customHeight="1" thickBot="1" x14ac:dyDescent="0.3">
      <c r="D70" s="23"/>
      <c r="K70" s="2"/>
    </row>
    <row r="71" spans="1:17" s="14" customFormat="1" ht="10.8" thickBot="1" x14ac:dyDescent="0.25">
      <c r="A71" s="22" t="s">
        <v>42</v>
      </c>
      <c r="B71" s="21" t="s">
        <v>9</v>
      </c>
      <c r="C71" s="20" t="s">
        <v>8</v>
      </c>
      <c r="D71" s="19" t="s">
        <v>7</v>
      </c>
      <c r="E71" s="18" t="s">
        <v>6</v>
      </c>
      <c r="F71" s="18" t="s">
        <v>5</v>
      </c>
      <c r="G71" s="18" t="s">
        <v>14</v>
      </c>
      <c r="H71" s="18" t="s">
        <v>15</v>
      </c>
      <c r="I71" s="17" t="s">
        <v>919</v>
      </c>
      <c r="J71" s="193" t="s">
        <v>549</v>
      </c>
      <c r="K71" s="16" t="s">
        <v>2</v>
      </c>
      <c r="L71" s="15" t="s">
        <v>1</v>
      </c>
      <c r="M71" s="250"/>
      <c r="N71" s="130" t="s">
        <v>194</v>
      </c>
      <c r="O71" s="145" t="s">
        <v>551</v>
      </c>
    </row>
    <row r="72" spans="1:17" ht="15.9" customHeight="1" x14ac:dyDescent="0.25">
      <c r="A72" s="131">
        <v>1</v>
      </c>
      <c r="B72" s="12">
        <v>114</v>
      </c>
      <c r="C72" s="11" t="s">
        <v>827</v>
      </c>
      <c r="D72" s="10" t="s">
        <v>828</v>
      </c>
      <c r="E72" s="36" t="s">
        <v>829</v>
      </c>
      <c r="F72" s="6" t="s">
        <v>830</v>
      </c>
      <c r="G72" s="6" t="s">
        <v>252</v>
      </c>
      <c r="H72" s="6" t="s">
        <v>825</v>
      </c>
      <c r="I72" s="205">
        <v>36.67</v>
      </c>
      <c r="J72" s="197">
        <v>0.155</v>
      </c>
      <c r="K72" s="7" t="str">
        <f>IF(ISBLANK(I72),"",IF(I72&gt;42,"",IF(I72&lt;=0,"TSM",IF(I72&lt;=0,"SM",IF(I72&lt;=34.75,"KSM",IF(I72&lt;=36.2,"I A",IF(I72&lt;=38.5,"II A",IF(I72&lt;=42,"III A"))))))))</f>
        <v>II A</v>
      </c>
      <c r="L72" s="6" t="s">
        <v>831</v>
      </c>
      <c r="N72" s="131">
        <v>9</v>
      </c>
      <c r="O72" s="131">
        <v>3</v>
      </c>
      <c r="P72" s="200"/>
      <c r="Q72" s="28">
        <v>6653</v>
      </c>
    </row>
    <row r="73" spans="1:17" ht="15.9" customHeight="1" x14ac:dyDescent="0.25">
      <c r="A73" s="131">
        <v>2</v>
      </c>
      <c r="B73" s="12">
        <v>79</v>
      </c>
      <c r="C73" s="11" t="s">
        <v>785</v>
      </c>
      <c r="D73" s="10" t="s">
        <v>786</v>
      </c>
      <c r="E73" s="36" t="s">
        <v>787</v>
      </c>
      <c r="F73" s="6" t="s">
        <v>0</v>
      </c>
      <c r="G73" s="6" t="s">
        <v>275</v>
      </c>
      <c r="H73" s="6"/>
      <c r="I73" s="205">
        <v>39.78</v>
      </c>
      <c r="J73" s="197">
        <v>0.308</v>
      </c>
      <c r="K73" s="7" t="str">
        <f>IF(ISBLANK(I73),"",IF(I73&gt;42,"",IF(I73&lt;=0,"TSM",IF(I73&lt;=0,"SM",IF(I73&lt;=34.75,"KSM",IF(I73&lt;=36.2,"I A",IF(I73&lt;=38.5,"II A",IF(I73&lt;=42,"III A"))))))))</f>
        <v>III A</v>
      </c>
      <c r="L73" s="6" t="s">
        <v>788</v>
      </c>
      <c r="N73" s="131">
        <v>9</v>
      </c>
      <c r="O73" s="131">
        <v>4</v>
      </c>
    </row>
    <row r="74" spans="1:17" ht="15.9" customHeight="1" x14ac:dyDescent="0.25">
      <c r="A74" s="131">
        <v>3</v>
      </c>
      <c r="B74" s="12">
        <v>112</v>
      </c>
      <c r="C74" s="11" t="s">
        <v>123</v>
      </c>
      <c r="D74" s="10" t="s">
        <v>794</v>
      </c>
      <c r="E74" s="36" t="s">
        <v>795</v>
      </c>
      <c r="F74" s="6" t="s">
        <v>251</v>
      </c>
      <c r="G74" s="6" t="s">
        <v>252</v>
      </c>
      <c r="H74" s="6" t="s">
        <v>253</v>
      </c>
      <c r="I74" s="205">
        <v>38.21</v>
      </c>
      <c r="J74" s="197">
        <v>0.17</v>
      </c>
      <c r="K74" s="7" t="str">
        <f>IF(ISBLANK(I74),"",IF(I74&gt;42,"",IF(I74&lt;=0,"TSM",IF(I74&lt;=0,"SM",IF(I74&lt;=34.75,"KSM",IF(I74&lt;=36.2,"I A",IF(I74&lt;=38.5,"II A",IF(I74&lt;=42,"III A"))))))))</f>
        <v>II A</v>
      </c>
      <c r="L74" s="6" t="s">
        <v>368</v>
      </c>
      <c r="N74" s="131">
        <v>9</v>
      </c>
      <c r="O74" s="131">
        <v>2</v>
      </c>
    </row>
    <row r="75" spans="1:17" ht="5.25" customHeight="1" x14ac:dyDescent="0.25">
      <c r="D75" s="23"/>
    </row>
    <row r="76" spans="1:17" x14ac:dyDescent="0.25">
      <c r="B76" s="33">
        <v>10</v>
      </c>
      <c r="C76" s="32" t="s">
        <v>981</v>
      </c>
      <c r="D76" s="129">
        <v>11</v>
      </c>
      <c r="F76" s="24"/>
      <c r="G76" s="24"/>
      <c r="H76" s="24"/>
    </row>
    <row r="77" spans="1:17" ht="5.25" customHeight="1" thickBot="1" x14ac:dyDescent="0.3">
      <c r="D77" s="23"/>
      <c r="K77" s="2"/>
    </row>
    <row r="78" spans="1:17" s="14" customFormat="1" ht="10.8" thickBot="1" x14ac:dyDescent="0.25">
      <c r="A78" s="22" t="s">
        <v>42</v>
      </c>
      <c r="B78" s="21" t="s">
        <v>9</v>
      </c>
      <c r="C78" s="20" t="s">
        <v>8</v>
      </c>
      <c r="D78" s="19" t="s">
        <v>7</v>
      </c>
      <c r="E78" s="18" t="s">
        <v>6</v>
      </c>
      <c r="F78" s="18" t="s">
        <v>5</v>
      </c>
      <c r="G78" s="18" t="s">
        <v>14</v>
      </c>
      <c r="H78" s="18" t="s">
        <v>15</v>
      </c>
      <c r="I78" s="17" t="s">
        <v>919</v>
      </c>
      <c r="J78" s="193" t="s">
        <v>549</v>
      </c>
      <c r="K78" s="16" t="s">
        <v>2</v>
      </c>
      <c r="L78" s="15" t="s">
        <v>1</v>
      </c>
      <c r="M78" s="250"/>
      <c r="N78" s="130" t="s">
        <v>194</v>
      </c>
      <c r="O78" s="145" t="s">
        <v>551</v>
      </c>
    </row>
    <row r="79" spans="1:17" ht="15.9" customHeight="1" x14ac:dyDescent="0.25">
      <c r="A79" s="131">
        <v>1</v>
      </c>
      <c r="B79" s="12">
        <v>85</v>
      </c>
      <c r="C79" s="11" t="s">
        <v>232</v>
      </c>
      <c r="D79" s="10" t="s">
        <v>982</v>
      </c>
      <c r="E79" s="36" t="s">
        <v>457</v>
      </c>
      <c r="F79" s="6" t="s">
        <v>0</v>
      </c>
      <c r="G79" s="6" t="s">
        <v>103</v>
      </c>
      <c r="H79" s="6"/>
      <c r="I79" s="205">
        <v>41.06</v>
      </c>
      <c r="J79" s="197">
        <v>0.16500000000000001</v>
      </c>
      <c r="K79" s="7" t="str">
        <f>IF(ISBLANK(I79),"",IF(I79&gt;42,"",IF(I79&lt;=0,"TSM",IF(I79&lt;=0,"SM",IF(I79&lt;=34.75,"KSM",IF(I79&lt;=36.2,"I A",IF(I79&lt;=38.5,"II A",IF(I79&lt;=42,"III A"))))))))</f>
        <v>III A</v>
      </c>
      <c r="L79" s="6" t="s">
        <v>915</v>
      </c>
      <c r="N79" s="131">
        <v>10</v>
      </c>
      <c r="O79" s="131">
        <v>3</v>
      </c>
    </row>
    <row r="80" spans="1:17" ht="15.9" customHeight="1" x14ac:dyDescent="0.25">
      <c r="A80" s="131">
        <v>2</v>
      </c>
      <c r="B80" s="12">
        <v>104</v>
      </c>
      <c r="C80" s="11" t="s">
        <v>841</v>
      </c>
      <c r="D80" s="10" t="s">
        <v>842</v>
      </c>
      <c r="E80" s="36" t="s">
        <v>843</v>
      </c>
      <c r="F80" s="6" t="s">
        <v>0</v>
      </c>
      <c r="G80" s="6" t="s">
        <v>85</v>
      </c>
      <c r="H80" s="6"/>
      <c r="I80" s="205">
        <v>37.24</v>
      </c>
      <c r="J80" s="197">
        <v>0.18</v>
      </c>
      <c r="K80" s="7" t="str">
        <f>IF(ISBLANK(I80),"",IF(I80&gt;42,"",IF(I80&lt;=0,"TSM",IF(I80&lt;=0,"SM",IF(I80&lt;=34.75,"KSM",IF(I80&lt;=36.2,"I A",IF(I80&lt;=38.5,"II A",IF(I80&lt;=42,"III A"))))))))</f>
        <v>II A</v>
      </c>
      <c r="L80" s="6" t="s">
        <v>84</v>
      </c>
      <c r="N80" s="131">
        <v>10</v>
      </c>
      <c r="O80" s="131">
        <v>2</v>
      </c>
    </row>
    <row r="81" spans="1:17" ht="15.9" customHeight="1" x14ac:dyDescent="0.25">
      <c r="A81" s="131">
        <v>3</v>
      </c>
      <c r="B81" s="12">
        <v>96</v>
      </c>
      <c r="C81" s="11" t="s">
        <v>202</v>
      </c>
      <c r="D81" s="10" t="s">
        <v>963</v>
      </c>
      <c r="E81" s="36" t="s">
        <v>962</v>
      </c>
      <c r="F81" s="6" t="s">
        <v>30</v>
      </c>
      <c r="G81" s="6" t="s">
        <v>211</v>
      </c>
      <c r="H81" s="6"/>
      <c r="I81" s="205">
        <v>36.67</v>
      </c>
      <c r="J81" s="197">
        <v>0.23200000000000001</v>
      </c>
      <c r="K81" s="7" t="str">
        <f>IF(ISBLANK(I81),"",IF(I81&gt;42,"",IF(I81&lt;=0,"TSM",IF(I81&lt;=0,"SM",IF(I81&lt;=34.75,"KSM",IF(I81&lt;=36.2,"I A",IF(I81&lt;=38.5,"II A",IF(I81&lt;=42,"III A"))))))))</f>
        <v>II A</v>
      </c>
      <c r="L81" s="6" t="s">
        <v>212</v>
      </c>
      <c r="N81" s="131">
        <v>10</v>
      </c>
      <c r="O81" s="131">
        <v>4</v>
      </c>
      <c r="P81" s="200"/>
      <c r="Q81" s="28">
        <v>6664</v>
      </c>
    </row>
    <row r="82" spans="1:17" ht="5.25" customHeight="1" x14ac:dyDescent="0.25">
      <c r="D82" s="23"/>
    </row>
    <row r="83" spans="1:17" x14ac:dyDescent="0.25">
      <c r="B83" s="33">
        <v>11</v>
      </c>
      <c r="C83" s="32" t="s">
        <v>981</v>
      </c>
      <c r="D83" s="129">
        <v>11</v>
      </c>
      <c r="F83" s="24"/>
      <c r="G83" s="24"/>
      <c r="H83" s="24"/>
    </row>
    <row r="84" spans="1:17" ht="5.25" customHeight="1" thickBot="1" x14ac:dyDescent="0.3">
      <c r="D84" s="23"/>
      <c r="K84" s="2"/>
    </row>
    <row r="85" spans="1:17" s="14" customFormat="1" ht="10.8" thickBot="1" x14ac:dyDescent="0.25">
      <c r="A85" s="22" t="s">
        <v>42</v>
      </c>
      <c r="B85" s="21" t="s">
        <v>9</v>
      </c>
      <c r="C85" s="20" t="s">
        <v>8</v>
      </c>
      <c r="D85" s="19" t="s">
        <v>7</v>
      </c>
      <c r="E85" s="18" t="s">
        <v>6</v>
      </c>
      <c r="F85" s="18" t="s">
        <v>5</v>
      </c>
      <c r="G85" s="18" t="s">
        <v>14</v>
      </c>
      <c r="H85" s="18" t="s">
        <v>15</v>
      </c>
      <c r="I85" s="17" t="s">
        <v>919</v>
      </c>
      <c r="J85" s="193" t="s">
        <v>549</v>
      </c>
      <c r="K85" s="16" t="s">
        <v>2</v>
      </c>
      <c r="L85" s="15" t="s">
        <v>1</v>
      </c>
      <c r="M85" s="250"/>
      <c r="N85" s="130" t="s">
        <v>194</v>
      </c>
      <c r="O85" s="145" t="s">
        <v>551</v>
      </c>
    </row>
    <row r="86" spans="1:17" ht="15.9" customHeight="1" x14ac:dyDescent="0.25">
      <c r="A86" s="131">
        <v>1</v>
      </c>
      <c r="B86" s="12">
        <v>108</v>
      </c>
      <c r="C86" s="11" t="s">
        <v>685</v>
      </c>
      <c r="D86" s="10" t="s">
        <v>686</v>
      </c>
      <c r="E86" s="36" t="s">
        <v>687</v>
      </c>
      <c r="F86" s="6" t="s">
        <v>0</v>
      </c>
      <c r="G86" s="6" t="s">
        <v>688</v>
      </c>
      <c r="H86" s="6"/>
      <c r="I86" s="205">
        <v>36.01</v>
      </c>
      <c r="J86" s="197">
        <v>0.25800000000000001</v>
      </c>
      <c r="K86" s="7" t="str">
        <f>IF(ISBLANK(I86),"",IF(I86&gt;42,"",IF(I86&lt;=0,"TSM",IF(I86&lt;=0,"SM",IF(I86&lt;=34.75,"KSM",IF(I86&lt;=36.2,"I A",IF(I86&lt;=38.5,"II A",IF(I86&lt;=42,"III A"))))))))</f>
        <v>I A</v>
      </c>
      <c r="L86" s="6" t="s">
        <v>689</v>
      </c>
      <c r="N86" s="131">
        <v>11</v>
      </c>
      <c r="O86" s="131">
        <v>4</v>
      </c>
      <c r="P86" s="200"/>
    </row>
    <row r="87" spans="1:17" ht="15.9" customHeight="1" x14ac:dyDescent="0.25">
      <c r="A87" s="131">
        <v>2</v>
      </c>
      <c r="B87" s="12">
        <v>77</v>
      </c>
      <c r="C87" s="11" t="s">
        <v>664</v>
      </c>
      <c r="D87" s="10" t="s">
        <v>532</v>
      </c>
      <c r="E87" s="36" t="s">
        <v>533</v>
      </c>
      <c r="F87" s="6" t="s">
        <v>534</v>
      </c>
      <c r="G87" s="6"/>
      <c r="H87" s="6"/>
      <c r="I87" s="205">
        <v>38.31</v>
      </c>
      <c r="J87" s="197">
        <v>0.14799999999999999</v>
      </c>
      <c r="K87" s="7" t="str">
        <f>IF(ISBLANK(I87),"",IF(I87&gt;42,"",IF(I87&lt;=0,"TSM",IF(I87&lt;=0,"SM",IF(I87&lt;=34.75,"KSM",IF(I87&lt;=36.2,"I A",IF(I87&lt;=38.5,"II A",IF(I87&lt;=42,"III A"))))))))</f>
        <v>II A</v>
      </c>
      <c r="L87" s="6" t="s">
        <v>535</v>
      </c>
      <c r="N87" s="131">
        <v>11</v>
      </c>
      <c r="O87" s="131">
        <v>2</v>
      </c>
    </row>
    <row r="88" spans="1:17" ht="15.9" customHeight="1" x14ac:dyDescent="0.25">
      <c r="A88" s="131">
        <v>3</v>
      </c>
      <c r="B88" s="12">
        <v>106</v>
      </c>
      <c r="C88" s="11" t="s">
        <v>844</v>
      </c>
      <c r="D88" s="10" t="s">
        <v>845</v>
      </c>
      <c r="E88" s="36" t="s">
        <v>846</v>
      </c>
      <c r="F88" s="6" t="s">
        <v>0</v>
      </c>
      <c r="G88" s="6" t="s">
        <v>694</v>
      </c>
      <c r="H88" s="6"/>
      <c r="I88" s="205">
        <v>40.880000000000003</v>
      </c>
      <c r="J88" s="197">
        <v>0.16600000000000001</v>
      </c>
      <c r="K88" s="7" t="str">
        <f>IF(ISBLANK(I88),"",IF(I88&gt;42,"",IF(I88&lt;=0,"TSM",IF(I88&lt;=0,"SM",IF(I88&lt;=34.75,"KSM",IF(I88&lt;=36.2,"I A",IF(I88&lt;=38.5,"II A",IF(I88&lt;=42,"III A"))))))))</f>
        <v>III A</v>
      </c>
      <c r="L88" s="6" t="s">
        <v>695</v>
      </c>
      <c r="N88" s="131">
        <v>11</v>
      </c>
      <c r="O88" s="131">
        <v>3</v>
      </c>
    </row>
    <row r="89" spans="1:17" ht="15.9" customHeight="1" x14ac:dyDescent="0.25">
      <c r="A89" s="131"/>
      <c r="B89" s="12">
        <v>110</v>
      </c>
      <c r="C89" s="11" t="s">
        <v>799</v>
      </c>
      <c r="D89" s="10" t="s">
        <v>912</v>
      </c>
      <c r="E89" s="36" t="s">
        <v>914</v>
      </c>
      <c r="F89" s="6" t="s">
        <v>0</v>
      </c>
      <c r="G89" s="6" t="s">
        <v>103</v>
      </c>
      <c r="H89" s="6"/>
      <c r="I89" s="205" t="s">
        <v>43</v>
      </c>
      <c r="J89" s="197"/>
      <c r="K89" s="7" t="str">
        <f>IF(ISBLANK(I89),"",IF(I89&gt;42,"",IF(I89&lt;=0,"TSM",IF(I89&lt;=0,"SM",IF(I89&lt;=34.75,"KSM",IF(I89&lt;=36.2,"I A",IF(I89&lt;=38.5,"II A",IF(I89&lt;=42,"III A"))))))))</f>
        <v/>
      </c>
      <c r="L89" s="6" t="s">
        <v>915</v>
      </c>
      <c r="N89" s="131">
        <v>11</v>
      </c>
      <c r="O89" s="131">
        <v>1</v>
      </c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9"/>
  <sheetViews>
    <sheetView zoomScale="110" zoomScaleNormal="110" workbookViewId="0">
      <selection activeCell="A3" sqref="A3"/>
    </sheetView>
  </sheetViews>
  <sheetFormatPr defaultColWidth="9.109375" defaultRowHeight="13.2" x14ac:dyDescent="0.25"/>
  <cols>
    <col min="1" max="1" width="4.5546875" style="1" customWidth="1"/>
    <col min="2" max="2" width="4" style="1" customWidth="1"/>
    <col min="3" max="3" width="10" style="1" customWidth="1"/>
    <col min="4" max="4" width="14" style="1" bestFit="1" customWidth="1"/>
    <col min="5" max="5" width="8.88671875" style="5" customWidth="1"/>
    <col min="6" max="8" width="10.33203125" style="5" customWidth="1"/>
    <col min="9" max="9" width="8.109375" style="4" bestFit="1" customWidth="1"/>
    <col min="10" max="10" width="4.33203125" style="4" customWidth="1"/>
    <col min="11" max="11" width="5.88671875" style="3" customWidth="1"/>
    <col min="12" max="12" width="29.33203125" style="1" customWidth="1"/>
    <col min="13" max="13" width="3" style="250" hidden="1" customWidth="1"/>
    <col min="14" max="14" width="5.6640625" style="78" hidden="1" customWidth="1"/>
    <col min="15" max="15" width="4.5546875" style="78" hidden="1" customWidth="1"/>
    <col min="16" max="16" width="3.5546875" style="1" bestFit="1" customWidth="1"/>
    <col min="17" max="16384" width="9.109375" style="1"/>
  </cols>
  <sheetData>
    <row r="1" spans="1:16" s="23" customFormat="1" ht="13.8" x14ac:dyDescent="0.25">
      <c r="A1" s="27" t="s">
        <v>12</v>
      </c>
      <c r="B1" s="27"/>
      <c r="C1" s="33"/>
      <c r="D1" s="33"/>
      <c r="E1" s="32"/>
      <c r="F1" s="32"/>
      <c r="G1" s="32"/>
      <c r="H1" s="32"/>
      <c r="I1" s="34"/>
      <c r="J1" s="30"/>
      <c r="K1" s="34"/>
      <c r="L1" s="35" t="s">
        <v>13</v>
      </c>
      <c r="M1" s="249"/>
      <c r="N1" s="33"/>
      <c r="O1" s="27"/>
    </row>
    <row r="2" spans="1:16" s="14" customFormat="1" ht="15.75" customHeight="1" x14ac:dyDescent="0.25">
      <c r="A2" s="27" t="s">
        <v>11</v>
      </c>
      <c r="B2" s="27"/>
      <c r="C2" s="28"/>
      <c r="D2" s="33"/>
      <c r="E2" s="32"/>
      <c r="F2" s="32"/>
      <c r="G2" s="32"/>
      <c r="H2" s="32"/>
      <c r="I2" s="31"/>
      <c r="J2" s="30"/>
      <c r="K2" s="31"/>
      <c r="L2" s="29" t="s">
        <v>0</v>
      </c>
      <c r="M2" s="250"/>
      <c r="N2" s="28"/>
      <c r="O2" s="27"/>
    </row>
    <row r="3" spans="1:16" ht="10.5" customHeight="1" x14ac:dyDescent="0.3">
      <c r="C3" s="26"/>
    </row>
    <row r="4" spans="1:16" ht="15.6" x14ac:dyDescent="0.3">
      <c r="C4" s="25" t="s">
        <v>1020</v>
      </c>
      <c r="D4" s="23"/>
      <c r="F4" s="24"/>
      <c r="G4" s="24"/>
      <c r="H4" s="24"/>
    </row>
    <row r="5" spans="1:16" ht="5.25" customHeight="1" x14ac:dyDescent="0.25">
      <c r="D5" s="23"/>
    </row>
    <row r="6" spans="1:16" x14ac:dyDescent="0.25">
      <c r="B6" s="33"/>
      <c r="C6" s="32" t="s">
        <v>283</v>
      </c>
      <c r="D6" s="129"/>
      <c r="F6" s="24"/>
      <c r="G6" s="24"/>
      <c r="H6" s="24"/>
    </row>
    <row r="7" spans="1:16" ht="5.25" customHeight="1" thickBot="1" x14ac:dyDescent="0.3">
      <c r="D7" s="23"/>
      <c r="K7" s="2"/>
    </row>
    <row r="8" spans="1:16" s="14" customFormat="1" ht="10.8" thickBot="1" x14ac:dyDescent="0.25">
      <c r="A8" s="22" t="s">
        <v>42</v>
      </c>
      <c r="B8" s="21" t="s">
        <v>9</v>
      </c>
      <c r="C8" s="20" t="s">
        <v>8</v>
      </c>
      <c r="D8" s="19" t="s">
        <v>7</v>
      </c>
      <c r="E8" s="18" t="s">
        <v>6</v>
      </c>
      <c r="F8" s="18" t="s">
        <v>5</v>
      </c>
      <c r="G8" s="18" t="s">
        <v>14</v>
      </c>
      <c r="H8" s="18" t="s">
        <v>15</v>
      </c>
      <c r="I8" s="17" t="s">
        <v>919</v>
      </c>
      <c r="J8" s="193" t="s">
        <v>549</v>
      </c>
      <c r="K8" s="16" t="s">
        <v>2</v>
      </c>
      <c r="L8" s="15" t="s">
        <v>1</v>
      </c>
      <c r="M8" s="250"/>
      <c r="N8" s="130" t="s">
        <v>194</v>
      </c>
      <c r="O8" s="145" t="s">
        <v>551</v>
      </c>
    </row>
    <row r="9" spans="1:16" ht="15.6" customHeight="1" x14ac:dyDescent="0.25">
      <c r="A9" s="131">
        <v>1</v>
      </c>
      <c r="B9" s="12">
        <v>108</v>
      </c>
      <c r="C9" s="11" t="s">
        <v>685</v>
      </c>
      <c r="D9" s="10" t="s">
        <v>686</v>
      </c>
      <c r="E9" s="36" t="s">
        <v>687</v>
      </c>
      <c r="F9" s="6" t="s">
        <v>0</v>
      </c>
      <c r="G9" s="6" t="s">
        <v>688</v>
      </c>
      <c r="H9" s="6"/>
      <c r="I9" s="205">
        <v>36.01</v>
      </c>
      <c r="J9" s="197">
        <v>0.25800000000000001</v>
      </c>
      <c r="K9" s="7" t="str">
        <f t="shared" ref="K9:K46" si="0">IF(ISBLANK(I9),"",IF(I9&gt;42,"",IF(I9&lt;=0,"TSM",IF(I9&lt;=0,"SM",IF(I9&lt;=34.75,"KSM",IF(I9&lt;=36.2,"I A",IF(I9&lt;=38.5,"II A",IF(I9&lt;=42,"III A"))))))))</f>
        <v>I A</v>
      </c>
      <c r="L9" s="6" t="s">
        <v>689</v>
      </c>
      <c r="N9" s="131">
        <v>11</v>
      </c>
      <c r="O9" s="131">
        <v>4</v>
      </c>
    </row>
    <row r="10" spans="1:16" ht="15.9" customHeight="1" x14ac:dyDescent="0.25">
      <c r="A10" s="131">
        <v>2</v>
      </c>
      <c r="B10" s="12">
        <v>114</v>
      </c>
      <c r="C10" s="11" t="s">
        <v>827</v>
      </c>
      <c r="D10" s="10" t="s">
        <v>828</v>
      </c>
      <c r="E10" s="36" t="s">
        <v>829</v>
      </c>
      <c r="F10" s="6" t="s">
        <v>830</v>
      </c>
      <c r="G10" s="6" t="s">
        <v>252</v>
      </c>
      <c r="H10" s="6" t="s">
        <v>825</v>
      </c>
      <c r="I10" s="205">
        <v>36.67</v>
      </c>
      <c r="J10" s="197">
        <v>0.155</v>
      </c>
      <c r="K10" s="7" t="str">
        <f t="shared" si="0"/>
        <v>II A</v>
      </c>
      <c r="L10" s="6" t="s">
        <v>831</v>
      </c>
      <c r="N10" s="131">
        <v>9</v>
      </c>
      <c r="O10" s="131">
        <v>3</v>
      </c>
      <c r="P10" s="28">
        <v>6653</v>
      </c>
    </row>
    <row r="11" spans="1:16" ht="15.9" customHeight="1" x14ac:dyDescent="0.25">
      <c r="A11" s="131">
        <v>3</v>
      </c>
      <c r="B11" s="12">
        <v>96</v>
      </c>
      <c r="C11" s="11" t="s">
        <v>202</v>
      </c>
      <c r="D11" s="10" t="s">
        <v>963</v>
      </c>
      <c r="E11" s="36" t="s">
        <v>962</v>
      </c>
      <c r="F11" s="6" t="s">
        <v>30</v>
      </c>
      <c r="G11" s="6" t="s">
        <v>211</v>
      </c>
      <c r="H11" s="6"/>
      <c r="I11" s="205">
        <v>36.67</v>
      </c>
      <c r="J11" s="197">
        <v>0.23200000000000001</v>
      </c>
      <c r="K11" s="7" t="str">
        <f t="shared" si="0"/>
        <v>II A</v>
      </c>
      <c r="L11" s="6" t="s">
        <v>212</v>
      </c>
      <c r="N11" s="131">
        <v>10</v>
      </c>
      <c r="O11" s="131">
        <v>4</v>
      </c>
      <c r="P11" s="28">
        <v>6664</v>
      </c>
    </row>
    <row r="12" spans="1:16" ht="15.9" customHeight="1" x14ac:dyDescent="0.25">
      <c r="A12" s="131">
        <v>4</v>
      </c>
      <c r="B12" s="12">
        <v>109</v>
      </c>
      <c r="C12" s="11" t="s">
        <v>729</v>
      </c>
      <c r="D12" s="10" t="s">
        <v>764</v>
      </c>
      <c r="E12" s="36" t="s">
        <v>765</v>
      </c>
      <c r="F12" s="6" t="s">
        <v>0</v>
      </c>
      <c r="G12" s="6" t="s">
        <v>351</v>
      </c>
      <c r="H12" s="6"/>
      <c r="I12" s="205">
        <v>36.79</v>
      </c>
      <c r="J12" s="197">
        <v>0.223</v>
      </c>
      <c r="K12" s="7" t="str">
        <f t="shared" si="0"/>
        <v>II A</v>
      </c>
      <c r="L12" s="6" t="s">
        <v>766</v>
      </c>
      <c r="N12" s="131">
        <v>7</v>
      </c>
      <c r="O12" s="131">
        <v>3</v>
      </c>
    </row>
    <row r="13" spans="1:16" ht="15.9" customHeight="1" x14ac:dyDescent="0.25">
      <c r="A13" s="131">
        <v>5</v>
      </c>
      <c r="B13" s="12">
        <v>92</v>
      </c>
      <c r="C13" s="11" t="s">
        <v>838</v>
      </c>
      <c r="D13" s="10" t="s">
        <v>1002</v>
      </c>
      <c r="E13" s="36" t="s">
        <v>145</v>
      </c>
      <c r="F13" s="6" t="s">
        <v>116</v>
      </c>
      <c r="G13" s="6" t="s">
        <v>115</v>
      </c>
      <c r="H13" s="6" t="s">
        <v>114</v>
      </c>
      <c r="I13" s="205">
        <v>37.200000000000003</v>
      </c>
      <c r="J13" s="197">
        <v>0.17100000000000001</v>
      </c>
      <c r="K13" s="7" t="str">
        <f t="shared" si="0"/>
        <v>II A</v>
      </c>
      <c r="L13" s="6" t="s">
        <v>1001</v>
      </c>
      <c r="N13" s="131">
        <v>6</v>
      </c>
      <c r="O13" s="131">
        <v>4</v>
      </c>
    </row>
    <row r="14" spans="1:16" ht="15.9" customHeight="1" x14ac:dyDescent="0.25">
      <c r="A14" s="131">
        <v>6</v>
      </c>
      <c r="B14" s="12">
        <v>88</v>
      </c>
      <c r="C14" s="11" t="s">
        <v>988</v>
      </c>
      <c r="D14" s="10" t="s">
        <v>987</v>
      </c>
      <c r="E14" s="36" t="s">
        <v>986</v>
      </c>
      <c r="F14" s="6" t="s">
        <v>91</v>
      </c>
      <c r="G14" s="6" t="s">
        <v>90</v>
      </c>
      <c r="H14" s="6"/>
      <c r="I14" s="205">
        <v>37.22</v>
      </c>
      <c r="J14" s="197">
        <v>0.17299999999999999</v>
      </c>
      <c r="K14" s="7" t="str">
        <f t="shared" si="0"/>
        <v>II A</v>
      </c>
      <c r="L14" s="6" t="s">
        <v>985</v>
      </c>
      <c r="N14" s="131">
        <v>8</v>
      </c>
      <c r="O14" s="131">
        <v>1</v>
      </c>
    </row>
    <row r="15" spans="1:16" ht="15.9" customHeight="1" x14ac:dyDescent="0.25">
      <c r="A15" s="131">
        <v>7</v>
      </c>
      <c r="B15" s="12">
        <v>104</v>
      </c>
      <c r="C15" s="11" t="s">
        <v>841</v>
      </c>
      <c r="D15" s="10" t="s">
        <v>842</v>
      </c>
      <c r="E15" s="36" t="s">
        <v>843</v>
      </c>
      <c r="F15" s="6" t="s">
        <v>0</v>
      </c>
      <c r="G15" s="6" t="s">
        <v>85</v>
      </c>
      <c r="H15" s="6"/>
      <c r="I15" s="205">
        <v>37.24</v>
      </c>
      <c r="J15" s="197">
        <v>0.18</v>
      </c>
      <c r="K15" s="7" t="str">
        <f t="shared" si="0"/>
        <v>II A</v>
      </c>
      <c r="L15" s="6" t="s">
        <v>84</v>
      </c>
      <c r="N15" s="131">
        <v>10</v>
      </c>
      <c r="O15" s="131">
        <v>2</v>
      </c>
    </row>
    <row r="16" spans="1:16" ht="15.9" customHeight="1" x14ac:dyDescent="0.25">
      <c r="A16" s="131">
        <v>8</v>
      </c>
      <c r="B16" s="12">
        <v>81</v>
      </c>
      <c r="C16" s="11" t="s">
        <v>123</v>
      </c>
      <c r="D16" s="10" t="s">
        <v>1019</v>
      </c>
      <c r="E16" s="36" t="s">
        <v>1018</v>
      </c>
      <c r="F16" s="6" t="s">
        <v>0</v>
      </c>
      <c r="G16" s="6" t="s">
        <v>109</v>
      </c>
      <c r="H16" s="6"/>
      <c r="I16" s="205">
        <v>37.479999999999997</v>
      </c>
      <c r="J16" s="197">
        <v>0.14599999999999999</v>
      </c>
      <c r="K16" s="7" t="str">
        <f t="shared" si="0"/>
        <v>II A</v>
      </c>
      <c r="L16" s="6" t="s">
        <v>611</v>
      </c>
      <c r="N16" s="131">
        <v>1</v>
      </c>
      <c r="O16" s="131">
        <v>3</v>
      </c>
    </row>
    <row r="17" spans="1:15" ht="15.9" customHeight="1" x14ac:dyDescent="0.25">
      <c r="A17" s="131">
        <v>9</v>
      </c>
      <c r="B17" s="12">
        <v>117</v>
      </c>
      <c r="C17" s="11" t="s">
        <v>753</v>
      </c>
      <c r="D17" s="10" t="s">
        <v>754</v>
      </c>
      <c r="E17" s="36" t="s">
        <v>755</v>
      </c>
      <c r="F17" s="6" t="s">
        <v>30</v>
      </c>
      <c r="G17" s="6" t="s">
        <v>211</v>
      </c>
      <c r="H17" s="6"/>
      <c r="I17" s="205">
        <v>37.659999999999997</v>
      </c>
      <c r="J17" s="197">
        <v>0.17799999999999999</v>
      </c>
      <c r="K17" s="7" t="str">
        <f t="shared" si="0"/>
        <v>II A</v>
      </c>
      <c r="L17" s="6" t="s">
        <v>212</v>
      </c>
      <c r="N17" s="131">
        <v>8</v>
      </c>
      <c r="O17" s="131">
        <v>3</v>
      </c>
    </row>
    <row r="18" spans="1:15" ht="15.9" customHeight="1" x14ac:dyDescent="0.25">
      <c r="A18" s="131">
        <v>10</v>
      </c>
      <c r="B18" s="12">
        <v>97</v>
      </c>
      <c r="C18" s="11" t="s">
        <v>676</v>
      </c>
      <c r="D18" s="10" t="s">
        <v>783</v>
      </c>
      <c r="E18" s="36" t="s">
        <v>784</v>
      </c>
      <c r="F18" s="6" t="s">
        <v>265</v>
      </c>
      <c r="G18" s="6" t="s">
        <v>266</v>
      </c>
      <c r="H18" s="6"/>
      <c r="I18" s="205">
        <v>37.76</v>
      </c>
      <c r="J18" s="197">
        <v>0.152</v>
      </c>
      <c r="K18" s="7" t="str">
        <f t="shared" si="0"/>
        <v>II A</v>
      </c>
      <c r="L18" s="6" t="s">
        <v>267</v>
      </c>
      <c r="N18" s="131">
        <v>8</v>
      </c>
      <c r="O18" s="131">
        <v>2</v>
      </c>
    </row>
    <row r="19" spans="1:15" ht="15.9" customHeight="1" x14ac:dyDescent="0.25">
      <c r="A19" s="131">
        <v>11</v>
      </c>
      <c r="B19" s="12">
        <v>86</v>
      </c>
      <c r="C19" s="11" t="s">
        <v>998</v>
      </c>
      <c r="D19" s="10" t="s">
        <v>997</v>
      </c>
      <c r="E19" s="36" t="s">
        <v>996</v>
      </c>
      <c r="F19" s="6" t="s">
        <v>995</v>
      </c>
      <c r="G19" s="6" t="s">
        <v>994</v>
      </c>
      <c r="H19" s="6" t="s">
        <v>993</v>
      </c>
      <c r="I19" s="205">
        <v>38.020000000000003</v>
      </c>
      <c r="J19" s="197">
        <v>0.217</v>
      </c>
      <c r="K19" s="7" t="str">
        <f t="shared" si="0"/>
        <v>II A</v>
      </c>
      <c r="L19" s="6" t="s">
        <v>992</v>
      </c>
      <c r="N19" s="131">
        <v>7</v>
      </c>
      <c r="O19" s="131">
        <v>1</v>
      </c>
    </row>
    <row r="20" spans="1:15" ht="15.9" customHeight="1" x14ac:dyDescent="0.25">
      <c r="A20" s="131">
        <v>12</v>
      </c>
      <c r="B20" s="12">
        <v>112</v>
      </c>
      <c r="C20" s="11" t="s">
        <v>123</v>
      </c>
      <c r="D20" s="10" t="s">
        <v>794</v>
      </c>
      <c r="E20" s="36" t="s">
        <v>795</v>
      </c>
      <c r="F20" s="6" t="s">
        <v>251</v>
      </c>
      <c r="G20" s="6" t="s">
        <v>252</v>
      </c>
      <c r="H20" s="6" t="s">
        <v>253</v>
      </c>
      <c r="I20" s="205">
        <v>38.21</v>
      </c>
      <c r="J20" s="197">
        <v>0.17</v>
      </c>
      <c r="K20" s="7" t="str">
        <f t="shared" si="0"/>
        <v>II A</v>
      </c>
      <c r="L20" s="6" t="s">
        <v>368</v>
      </c>
      <c r="N20" s="131">
        <v>9</v>
      </c>
      <c r="O20" s="131">
        <v>2</v>
      </c>
    </row>
    <row r="21" spans="1:15" ht="15.9" customHeight="1" x14ac:dyDescent="0.25">
      <c r="A21" s="131">
        <v>13</v>
      </c>
      <c r="B21" s="12">
        <v>83</v>
      </c>
      <c r="C21" s="11" t="s">
        <v>272</v>
      </c>
      <c r="D21" s="10" t="s">
        <v>1010</v>
      </c>
      <c r="E21" s="36" t="s">
        <v>1009</v>
      </c>
      <c r="F21" s="6" t="s">
        <v>0</v>
      </c>
      <c r="G21" s="6" t="s">
        <v>103</v>
      </c>
      <c r="H21" s="6"/>
      <c r="I21" s="205">
        <v>38.299999999999997</v>
      </c>
      <c r="J21" s="197">
        <v>0.22</v>
      </c>
      <c r="K21" s="7" t="str">
        <f t="shared" si="0"/>
        <v>II A</v>
      </c>
      <c r="L21" s="6" t="s">
        <v>915</v>
      </c>
      <c r="N21" s="131">
        <v>3</v>
      </c>
      <c r="O21" s="131">
        <v>4</v>
      </c>
    </row>
    <row r="22" spans="1:15" ht="15.9" customHeight="1" x14ac:dyDescent="0.25">
      <c r="A22" s="131">
        <v>14</v>
      </c>
      <c r="B22" s="12">
        <v>77</v>
      </c>
      <c r="C22" s="11" t="s">
        <v>664</v>
      </c>
      <c r="D22" s="10" t="s">
        <v>532</v>
      </c>
      <c r="E22" s="36" t="s">
        <v>533</v>
      </c>
      <c r="F22" s="6" t="s">
        <v>534</v>
      </c>
      <c r="G22" s="6"/>
      <c r="H22" s="6"/>
      <c r="I22" s="205">
        <v>38.31</v>
      </c>
      <c r="J22" s="197">
        <v>0.14799999999999999</v>
      </c>
      <c r="K22" s="7" t="str">
        <f t="shared" si="0"/>
        <v>II A</v>
      </c>
      <c r="L22" s="6" t="s">
        <v>535</v>
      </c>
      <c r="N22" s="131">
        <v>11</v>
      </c>
      <c r="O22" s="131">
        <v>2</v>
      </c>
    </row>
    <row r="23" spans="1:15" ht="15.9" customHeight="1" x14ac:dyDescent="0.25">
      <c r="A23" s="131">
        <v>15</v>
      </c>
      <c r="B23" s="12">
        <v>98</v>
      </c>
      <c r="C23" s="11" t="s">
        <v>222</v>
      </c>
      <c r="D23" s="10" t="s">
        <v>703</v>
      </c>
      <c r="E23" s="36" t="s">
        <v>704</v>
      </c>
      <c r="F23" s="6" t="s">
        <v>265</v>
      </c>
      <c r="G23" s="6" t="s">
        <v>266</v>
      </c>
      <c r="H23" s="6"/>
      <c r="I23" s="205">
        <v>38.44</v>
      </c>
      <c r="J23" s="197">
        <v>0.183</v>
      </c>
      <c r="K23" s="7" t="str">
        <f t="shared" si="0"/>
        <v>II A</v>
      </c>
      <c r="L23" s="6" t="s">
        <v>267</v>
      </c>
      <c r="N23" s="131">
        <v>4</v>
      </c>
      <c r="O23" s="131">
        <v>1</v>
      </c>
    </row>
    <row r="24" spans="1:15" ht="15.9" customHeight="1" x14ac:dyDescent="0.25">
      <c r="A24" s="131">
        <v>16</v>
      </c>
      <c r="B24" s="12">
        <v>78</v>
      </c>
      <c r="C24" s="11" t="s">
        <v>462</v>
      </c>
      <c r="D24" s="10" t="s">
        <v>1004</v>
      </c>
      <c r="E24" s="36" t="s">
        <v>1003</v>
      </c>
      <c r="F24" s="6" t="s">
        <v>0</v>
      </c>
      <c r="G24" s="6" t="s">
        <v>161</v>
      </c>
      <c r="H24" s="6"/>
      <c r="I24" s="205">
        <v>38.47</v>
      </c>
      <c r="J24" s="197">
        <v>0.155</v>
      </c>
      <c r="K24" s="7" t="str">
        <f t="shared" si="0"/>
        <v>II A</v>
      </c>
      <c r="L24" s="6" t="s">
        <v>376</v>
      </c>
      <c r="N24" s="131">
        <v>5</v>
      </c>
      <c r="O24" s="131">
        <v>3</v>
      </c>
    </row>
    <row r="25" spans="1:15" ht="15.9" customHeight="1" x14ac:dyDescent="0.25">
      <c r="A25" s="131">
        <v>17</v>
      </c>
      <c r="B25" s="12">
        <v>111</v>
      </c>
      <c r="C25" s="11" t="s">
        <v>735</v>
      </c>
      <c r="D25" s="10" t="s">
        <v>767</v>
      </c>
      <c r="E25" s="36" t="s">
        <v>768</v>
      </c>
      <c r="F25" s="6" t="s">
        <v>251</v>
      </c>
      <c r="G25" s="6" t="s">
        <v>252</v>
      </c>
      <c r="H25" s="6" t="s">
        <v>253</v>
      </c>
      <c r="I25" s="205">
        <v>38.590000000000003</v>
      </c>
      <c r="J25" s="197">
        <v>0.19500000000000001</v>
      </c>
      <c r="K25" s="7" t="str">
        <f t="shared" si="0"/>
        <v>III A</v>
      </c>
      <c r="L25" s="6" t="s">
        <v>769</v>
      </c>
      <c r="N25" s="131">
        <v>6</v>
      </c>
      <c r="O25" s="131">
        <v>2</v>
      </c>
    </row>
    <row r="26" spans="1:15" ht="15.9" customHeight="1" x14ac:dyDescent="0.25">
      <c r="A26" s="131">
        <v>18</v>
      </c>
      <c r="B26" s="12">
        <v>115</v>
      </c>
      <c r="C26" s="11" t="s">
        <v>816</v>
      </c>
      <c r="D26" s="10" t="s">
        <v>817</v>
      </c>
      <c r="E26" s="36" t="s">
        <v>818</v>
      </c>
      <c r="F26" s="6" t="s">
        <v>116</v>
      </c>
      <c r="G26" s="6" t="s">
        <v>115</v>
      </c>
      <c r="H26" s="6" t="s">
        <v>114</v>
      </c>
      <c r="I26" s="205">
        <v>38.82</v>
      </c>
      <c r="J26" s="197">
        <v>0.42299999999999999</v>
      </c>
      <c r="K26" s="7" t="str">
        <f t="shared" si="0"/>
        <v>III A</v>
      </c>
      <c r="L26" s="6" t="s">
        <v>113</v>
      </c>
      <c r="N26" s="131">
        <v>4</v>
      </c>
      <c r="O26" s="131">
        <v>4</v>
      </c>
    </row>
    <row r="27" spans="1:15" ht="15.9" customHeight="1" x14ac:dyDescent="0.25">
      <c r="A27" s="131">
        <v>19</v>
      </c>
      <c r="B27" s="12">
        <v>105</v>
      </c>
      <c r="C27" s="11" t="s">
        <v>678</v>
      </c>
      <c r="D27" s="10" t="s">
        <v>679</v>
      </c>
      <c r="E27" s="36" t="s">
        <v>680</v>
      </c>
      <c r="F27" s="6" t="s">
        <v>0</v>
      </c>
      <c r="G27" s="6" t="s">
        <v>161</v>
      </c>
      <c r="H27" s="6"/>
      <c r="I27" s="205">
        <v>38.83</v>
      </c>
      <c r="J27" s="197">
        <v>0.19600000000000001</v>
      </c>
      <c r="K27" s="7" t="str">
        <f t="shared" si="0"/>
        <v>III A</v>
      </c>
      <c r="L27" s="6" t="s">
        <v>376</v>
      </c>
      <c r="N27" s="131">
        <v>2</v>
      </c>
      <c r="O27" s="131">
        <v>3</v>
      </c>
    </row>
    <row r="28" spans="1:15" ht="15.9" customHeight="1" x14ac:dyDescent="0.25">
      <c r="A28" s="131">
        <v>20</v>
      </c>
      <c r="B28" s="12">
        <v>95</v>
      </c>
      <c r="C28" s="11" t="s">
        <v>232</v>
      </c>
      <c r="D28" s="10" t="s">
        <v>1013</v>
      </c>
      <c r="E28" s="36" t="s">
        <v>1012</v>
      </c>
      <c r="F28" s="6" t="s">
        <v>30</v>
      </c>
      <c r="G28" s="6" t="s">
        <v>211</v>
      </c>
      <c r="H28" s="6"/>
      <c r="I28" s="205">
        <v>38.909999999999997</v>
      </c>
      <c r="J28" s="197">
        <v>0.19400000000000001</v>
      </c>
      <c r="K28" s="7" t="str">
        <f t="shared" si="0"/>
        <v>III A</v>
      </c>
      <c r="L28" s="6" t="s">
        <v>1011</v>
      </c>
      <c r="N28" s="131">
        <v>2</v>
      </c>
      <c r="O28" s="131">
        <v>4</v>
      </c>
    </row>
    <row r="29" spans="1:15" ht="15.9" customHeight="1" x14ac:dyDescent="0.25">
      <c r="A29" s="131">
        <v>21</v>
      </c>
      <c r="B29" s="12">
        <v>116</v>
      </c>
      <c r="C29" s="11" t="s">
        <v>738</v>
      </c>
      <c r="D29" s="10" t="s">
        <v>739</v>
      </c>
      <c r="E29" s="36" t="s">
        <v>740</v>
      </c>
      <c r="F29" s="6" t="s">
        <v>30</v>
      </c>
      <c r="G29" s="6" t="s">
        <v>225</v>
      </c>
      <c r="H29" s="6"/>
      <c r="I29" s="205">
        <v>39.54</v>
      </c>
      <c r="J29" s="197">
        <v>0.193</v>
      </c>
      <c r="K29" s="7" t="str">
        <f t="shared" si="0"/>
        <v>III A</v>
      </c>
      <c r="L29" s="6" t="s">
        <v>465</v>
      </c>
      <c r="N29" s="131">
        <v>3</v>
      </c>
      <c r="O29" s="131">
        <v>3</v>
      </c>
    </row>
    <row r="30" spans="1:15" ht="15.9" customHeight="1" x14ac:dyDescent="0.25">
      <c r="A30" s="131">
        <v>22</v>
      </c>
      <c r="B30" s="12">
        <v>76</v>
      </c>
      <c r="C30" s="11" t="s">
        <v>799</v>
      </c>
      <c r="D30" s="10" t="s">
        <v>1000</v>
      </c>
      <c r="E30" s="36" t="s">
        <v>999</v>
      </c>
      <c r="F30" s="6" t="s">
        <v>265</v>
      </c>
      <c r="G30" s="6" t="s">
        <v>401</v>
      </c>
      <c r="H30" s="6"/>
      <c r="I30" s="205">
        <v>39.56</v>
      </c>
      <c r="J30" s="197">
        <v>0.27200000000000002</v>
      </c>
      <c r="K30" s="7" t="str">
        <f t="shared" si="0"/>
        <v>III A</v>
      </c>
      <c r="L30" s="6" t="s">
        <v>267</v>
      </c>
      <c r="N30" s="131">
        <v>6</v>
      </c>
      <c r="O30" s="131">
        <v>1</v>
      </c>
    </row>
    <row r="31" spans="1:15" ht="15.9" customHeight="1" x14ac:dyDescent="0.25">
      <c r="A31" s="131">
        <v>23</v>
      </c>
      <c r="B31" s="12">
        <v>79</v>
      </c>
      <c r="C31" s="11" t="s">
        <v>785</v>
      </c>
      <c r="D31" s="10" t="s">
        <v>786</v>
      </c>
      <c r="E31" s="36" t="s">
        <v>787</v>
      </c>
      <c r="F31" s="6" t="s">
        <v>0</v>
      </c>
      <c r="G31" s="6" t="s">
        <v>275</v>
      </c>
      <c r="H31" s="6"/>
      <c r="I31" s="205">
        <v>39.78</v>
      </c>
      <c r="J31" s="197">
        <v>0.308</v>
      </c>
      <c r="K31" s="7" t="str">
        <f t="shared" si="0"/>
        <v>III A</v>
      </c>
      <c r="L31" s="6" t="s">
        <v>788</v>
      </c>
      <c r="N31" s="131">
        <v>9</v>
      </c>
      <c r="O31" s="131">
        <v>4</v>
      </c>
    </row>
    <row r="32" spans="1:15" ht="15.9" customHeight="1" x14ac:dyDescent="0.25">
      <c r="A32" s="131">
        <v>24</v>
      </c>
      <c r="B32" s="12">
        <v>99</v>
      </c>
      <c r="C32" s="11" t="s">
        <v>811</v>
      </c>
      <c r="D32" s="10" t="s">
        <v>812</v>
      </c>
      <c r="E32" s="36" t="s">
        <v>813</v>
      </c>
      <c r="F32" s="6" t="s">
        <v>265</v>
      </c>
      <c r="G32" s="6" t="s">
        <v>266</v>
      </c>
      <c r="H32" s="6"/>
      <c r="I32" s="205">
        <v>39.950000000000003</v>
      </c>
      <c r="J32" s="197">
        <v>0.17100000000000001</v>
      </c>
      <c r="K32" s="7" t="str">
        <f t="shared" si="0"/>
        <v>III A</v>
      </c>
      <c r="L32" s="6" t="s">
        <v>267</v>
      </c>
      <c r="N32" s="131">
        <v>5</v>
      </c>
      <c r="O32" s="131">
        <v>4</v>
      </c>
    </row>
    <row r="33" spans="1:15" ht="15.9" customHeight="1" x14ac:dyDescent="0.25">
      <c r="A33" s="131">
        <v>25</v>
      </c>
      <c r="B33" s="12">
        <v>87</v>
      </c>
      <c r="C33" s="11" t="s">
        <v>56</v>
      </c>
      <c r="D33" s="10" t="s">
        <v>991</v>
      </c>
      <c r="E33" s="36" t="s">
        <v>990</v>
      </c>
      <c r="F33" s="6" t="s">
        <v>219</v>
      </c>
      <c r="G33" s="6" t="s">
        <v>220</v>
      </c>
      <c r="H33" s="6"/>
      <c r="I33" s="205">
        <v>40.19</v>
      </c>
      <c r="J33" s="197">
        <v>0.21199999999999999</v>
      </c>
      <c r="K33" s="7" t="str">
        <f t="shared" si="0"/>
        <v>III A</v>
      </c>
      <c r="L33" s="6" t="s">
        <v>989</v>
      </c>
      <c r="N33" s="131">
        <v>7</v>
      </c>
      <c r="O33" s="131">
        <v>2</v>
      </c>
    </row>
    <row r="34" spans="1:15" ht="15.9" customHeight="1" x14ac:dyDescent="0.25">
      <c r="A34" s="131">
        <v>26</v>
      </c>
      <c r="B34" s="12">
        <v>101</v>
      </c>
      <c r="C34" s="11" t="s">
        <v>527</v>
      </c>
      <c r="D34" s="10" t="s">
        <v>690</v>
      </c>
      <c r="E34" s="36" t="s">
        <v>691</v>
      </c>
      <c r="F34" s="6" t="s">
        <v>558</v>
      </c>
      <c r="G34" s="6" t="s">
        <v>140</v>
      </c>
      <c r="H34" s="6"/>
      <c r="I34" s="205">
        <v>40.22</v>
      </c>
      <c r="J34" s="197">
        <v>0.186</v>
      </c>
      <c r="K34" s="7" t="str">
        <f t="shared" si="0"/>
        <v>III A</v>
      </c>
      <c r="L34" s="6" t="s">
        <v>559</v>
      </c>
      <c r="N34" s="131">
        <v>6</v>
      </c>
      <c r="O34" s="131">
        <v>3</v>
      </c>
    </row>
    <row r="35" spans="1:15" ht="15.9" customHeight="1" x14ac:dyDescent="0.25">
      <c r="A35" s="131">
        <v>27</v>
      </c>
      <c r="B35" s="12">
        <v>16</v>
      </c>
      <c r="C35" s="11" t="s">
        <v>216</v>
      </c>
      <c r="D35" s="10" t="s">
        <v>984</v>
      </c>
      <c r="E35" s="251" t="s">
        <v>983</v>
      </c>
      <c r="F35" s="6" t="s">
        <v>251</v>
      </c>
      <c r="G35" s="6" t="s">
        <v>252</v>
      </c>
      <c r="H35" s="6" t="s">
        <v>253</v>
      </c>
      <c r="I35" s="252">
        <v>40.25</v>
      </c>
      <c r="J35" s="197">
        <v>0.187</v>
      </c>
      <c r="K35" s="7" t="str">
        <f t="shared" si="0"/>
        <v>III A</v>
      </c>
      <c r="L35" s="6" t="s">
        <v>769</v>
      </c>
      <c r="N35" s="131">
        <v>8</v>
      </c>
      <c r="O35" s="131">
        <v>4</v>
      </c>
    </row>
    <row r="36" spans="1:15" ht="15.9" customHeight="1" x14ac:dyDescent="0.25">
      <c r="A36" s="131">
        <v>28</v>
      </c>
      <c r="B36" s="12">
        <v>91</v>
      </c>
      <c r="C36" s="11" t="s">
        <v>1017</v>
      </c>
      <c r="D36" s="10" t="s">
        <v>1016</v>
      </c>
      <c r="E36" s="36" t="s">
        <v>1015</v>
      </c>
      <c r="F36" s="6" t="s">
        <v>91</v>
      </c>
      <c r="G36" s="6" t="s">
        <v>90</v>
      </c>
      <c r="H36" s="6"/>
      <c r="I36" s="205">
        <v>40.43</v>
      </c>
      <c r="J36" s="197">
        <v>0.17699999999999999</v>
      </c>
      <c r="K36" s="7" t="str">
        <f t="shared" si="0"/>
        <v>III A</v>
      </c>
      <c r="L36" s="6" t="s">
        <v>933</v>
      </c>
      <c r="N36" s="131">
        <v>1</v>
      </c>
      <c r="O36" s="131">
        <v>2</v>
      </c>
    </row>
    <row r="37" spans="1:15" ht="15.9" customHeight="1" x14ac:dyDescent="0.25">
      <c r="A37" s="131">
        <v>29</v>
      </c>
      <c r="B37" s="12">
        <v>102</v>
      </c>
      <c r="C37" s="11" t="s">
        <v>302</v>
      </c>
      <c r="D37" s="10" t="s">
        <v>690</v>
      </c>
      <c r="E37" s="36" t="s">
        <v>691</v>
      </c>
      <c r="F37" s="6" t="s">
        <v>558</v>
      </c>
      <c r="G37" s="6" t="s">
        <v>140</v>
      </c>
      <c r="H37" s="6"/>
      <c r="I37" s="205">
        <v>40.56</v>
      </c>
      <c r="J37" s="197">
        <v>0.158</v>
      </c>
      <c r="K37" s="7" t="str">
        <f t="shared" si="0"/>
        <v>III A</v>
      </c>
      <c r="L37" s="6" t="s">
        <v>559</v>
      </c>
      <c r="N37" s="131">
        <v>4</v>
      </c>
      <c r="O37" s="131">
        <v>3</v>
      </c>
    </row>
    <row r="38" spans="1:15" ht="15.9" customHeight="1" x14ac:dyDescent="0.25">
      <c r="A38" s="131">
        <v>30</v>
      </c>
      <c r="B38" s="12">
        <v>113</v>
      </c>
      <c r="C38" s="11" t="s">
        <v>718</v>
      </c>
      <c r="D38" s="10" t="s">
        <v>719</v>
      </c>
      <c r="E38" s="36" t="s">
        <v>720</v>
      </c>
      <c r="F38" s="6" t="s">
        <v>251</v>
      </c>
      <c r="G38" s="6" t="s">
        <v>252</v>
      </c>
      <c r="H38" s="6" t="s">
        <v>253</v>
      </c>
      <c r="I38" s="205">
        <v>40.86</v>
      </c>
      <c r="J38" s="197">
        <v>0.14299999999999999</v>
      </c>
      <c r="K38" s="7" t="str">
        <f t="shared" si="0"/>
        <v>III A</v>
      </c>
      <c r="L38" s="6" t="s">
        <v>368</v>
      </c>
      <c r="N38" s="131">
        <v>2</v>
      </c>
      <c r="O38" s="131">
        <v>1</v>
      </c>
    </row>
    <row r="39" spans="1:15" ht="15.9" customHeight="1" x14ac:dyDescent="0.25">
      <c r="A39" s="131">
        <v>31</v>
      </c>
      <c r="B39" s="12">
        <v>106</v>
      </c>
      <c r="C39" s="11" t="s">
        <v>844</v>
      </c>
      <c r="D39" s="10" t="s">
        <v>845</v>
      </c>
      <c r="E39" s="36" t="s">
        <v>846</v>
      </c>
      <c r="F39" s="6" t="s">
        <v>0</v>
      </c>
      <c r="G39" s="6" t="s">
        <v>694</v>
      </c>
      <c r="H39" s="6"/>
      <c r="I39" s="205">
        <v>40.880000000000003</v>
      </c>
      <c r="J39" s="197">
        <v>0.16600000000000001</v>
      </c>
      <c r="K39" s="7" t="str">
        <f t="shared" si="0"/>
        <v>III A</v>
      </c>
      <c r="L39" s="6" t="s">
        <v>695</v>
      </c>
      <c r="N39" s="131">
        <v>11</v>
      </c>
      <c r="O39" s="131">
        <v>3</v>
      </c>
    </row>
    <row r="40" spans="1:15" ht="15.9" customHeight="1" x14ac:dyDescent="0.25">
      <c r="A40" s="131">
        <v>32</v>
      </c>
      <c r="B40" s="12">
        <v>82</v>
      </c>
      <c r="C40" s="11" t="s">
        <v>441</v>
      </c>
      <c r="D40" s="10" t="s">
        <v>1008</v>
      </c>
      <c r="E40" s="36" t="s">
        <v>1007</v>
      </c>
      <c r="F40" s="6" t="s">
        <v>0</v>
      </c>
      <c r="G40" s="6" t="s">
        <v>238</v>
      </c>
      <c r="H40" s="6" t="s">
        <v>239</v>
      </c>
      <c r="I40" s="205">
        <v>40.89</v>
      </c>
      <c r="J40" s="197">
        <v>0.14899999999999999</v>
      </c>
      <c r="K40" s="7" t="str">
        <f t="shared" si="0"/>
        <v>III A</v>
      </c>
      <c r="L40" s="6" t="s">
        <v>240</v>
      </c>
      <c r="N40" s="131">
        <v>3</v>
      </c>
      <c r="O40" s="131">
        <v>2</v>
      </c>
    </row>
    <row r="41" spans="1:15" ht="15.9" customHeight="1" x14ac:dyDescent="0.25">
      <c r="A41" s="131">
        <v>33</v>
      </c>
      <c r="B41" s="12">
        <v>260</v>
      </c>
      <c r="C41" s="11" t="s">
        <v>123</v>
      </c>
      <c r="D41" s="10" t="s">
        <v>662</v>
      </c>
      <c r="E41" s="36" t="s">
        <v>393</v>
      </c>
      <c r="F41" s="6" t="s">
        <v>663</v>
      </c>
      <c r="G41" s="6" t="s">
        <v>390</v>
      </c>
      <c r="H41" s="6"/>
      <c r="I41" s="205">
        <v>40.92</v>
      </c>
      <c r="J41" s="197">
        <v>0.27400000000000002</v>
      </c>
      <c r="K41" s="7" t="str">
        <f t="shared" si="0"/>
        <v>III A</v>
      </c>
      <c r="L41" s="6" t="s">
        <v>165</v>
      </c>
      <c r="M41" s="250" t="str">
        <f>IF(ISBLANK(I41),"",IF(I41&gt;8.1,"",IF(I41&lt;=6.7,"TSM",IF(I41&lt;=6.84,"SM",IF(I41&lt;=7,"KSM",IF(I41&lt;=7.3,"I A",IF(I41&lt;=7.65,"II A",IF(I41&lt;=8.1,"III A"))))))))</f>
        <v/>
      </c>
      <c r="N41" s="131">
        <v>7</v>
      </c>
      <c r="O41" s="131">
        <v>4</v>
      </c>
    </row>
    <row r="42" spans="1:15" ht="15.9" customHeight="1" x14ac:dyDescent="0.25">
      <c r="A42" s="131">
        <v>34</v>
      </c>
      <c r="B42" s="12">
        <v>85</v>
      </c>
      <c r="C42" s="11" t="s">
        <v>232</v>
      </c>
      <c r="D42" s="10" t="s">
        <v>982</v>
      </c>
      <c r="E42" s="36" t="s">
        <v>457</v>
      </c>
      <c r="F42" s="6" t="s">
        <v>0</v>
      </c>
      <c r="G42" s="6" t="s">
        <v>103</v>
      </c>
      <c r="H42" s="6"/>
      <c r="I42" s="205">
        <v>41.06</v>
      </c>
      <c r="J42" s="197">
        <v>0.16500000000000001</v>
      </c>
      <c r="K42" s="7" t="str">
        <f t="shared" si="0"/>
        <v>III A</v>
      </c>
      <c r="L42" s="6" t="s">
        <v>915</v>
      </c>
      <c r="N42" s="131">
        <v>10</v>
      </c>
      <c r="O42" s="131">
        <v>3</v>
      </c>
    </row>
    <row r="43" spans="1:15" ht="15.9" customHeight="1" x14ac:dyDescent="0.25">
      <c r="A43" s="131">
        <v>35</v>
      </c>
      <c r="B43" s="12">
        <v>103</v>
      </c>
      <c r="C43" s="11" t="s">
        <v>696</v>
      </c>
      <c r="D43" s="10" t="s">
        <v>697</v>
      </c>
      <c r="E43" s="36" t="s">
        <v>698</v>
      </c>
      <c r="F43" s="6" t="s">
        <v>229</v>
      </c>
      <c r="G43" s="6" t="s">
        <v>140</v>
      </c>
      <c r="H43" s="6" t="s">
        <v>699</v>
      </c>
      <c r="I43" s="205">
        <v>41.74</v>
      </c>
      <c r="J43" s="197">
        <v>0.16400000000000001</v>
      </c>
      <c r="K43" s="7" t="str">
        <f t="shared" si="0"/>
        <v>III A</v>
      </c>
      <c r="L43" s="6" t="s">
        <v>231</v>
      </c>
      <c r="N43" s="131">
        <v>5</v>
      </c>
      <c r="O43" s="131">
        <v>1</v>
      </c>
    </row>
    <row r="44" spans="1:15" ht="15.9" customHeight="1" x14ac:dyDescent="0.25">
      <c r="A44" s="131">
        <v>36</v>
      </c>
      <c r="B44" s="12">
        <v>107</v>
      </c>
      <c r="C44" s="11" t="s">
        <v>451</v>
      </c>
      <c r="D44" s="10" t="s">
        <v>692</v>
      </c>
      <c r="E44" s="36" t="s">
        <v>693</v>
      </c>
      <c r="F44" s="6" t="s">
        <v>0</v>
      </c>
      <c r="G44" s="6" t="s">
        <v>694</v>
      </c>
      <c r="H44" s="6"/>
      <c r="I44" s="205">
        <v>42.14</v>
      </c>
      <c r="J44" s="197">
        <v>0.151</v>
      </c>
      <c r="K44" s="7" t="str">
        <f t="shared" si="0"/>
        <v/>
      </c>
      <c r="L44" s="6" t="s">
        <v>695</v>
      </c>
      <c r="N44" s="131">
        <v>2</v>
      </c>
      <c r="O44" s="131">
        <v>2</v>
      </c>
    </row>
    <row r="45" spans="1:15" ht="15.9" customHeight="1" x14ac:dyDescent="0.25">
      <c r="A45" s="131">
        <v>37</v>
      </c>
      <c r="B45" s="12">
        <v>100</v>
      </c>
      <c r="C45" s="11" t="s">
        <v>799</v>
      </c>
      <c r="D45" s="10" t="s">
        <v>802</v>
      </c>
      <c r="E45" s="36" t="s">
        <v>803</v>
      </c>
      <c r="F45" s="6" t="s">
        <v>265</v>
      </c>
      <c r="G45" s="6" t="s">
        <v>266</v>
      </c>
      <c r="H45" s="6"/>
      <c r="I45" s="205">
        <v>42.17</v>
      </c>
      <c r="J45" s="197">
        <v>0.20799999999999999</v>
      </c>
      <c r="K45" s="7" t="str">
        <f t="shared" si="0"/>
        <v/>
      </c>
      <c r="L45" s="6" t="s">
        <v>804</v>
      </c>
      <c r="N45" s="131">
        <v>5</v>
      </c>
      <c r="O45" s="131">
        <v>2</v>
      </c>
    </row>
    <row r="46" spans="1:15" ht="15.9" customHeight="1" x14ac:dyDescent="0.25">
      <c r="A46" s="131">
        <v>38</v>
      </c>
      <c r="B46" s="12">
        <v>93</v>
      </c>
      <c r="C46" s="11" t="s">
        <v>678</v>
      </c>
      <c r="D46" s="10" t="s">
        <v>1002</v>
      </c>
      <c r="E46" s="36" t="s">
        <v>1014</v>
      </c>
      <c r="F46" s="6" t="s">
        <v>116</v>
      </c>
      <c r="G46" s="6" t="s">
        <v>115</v>
      </c>
      <c r="H46" s="6" t="s">
        <v>114</v>
      </c>
      <c r="I46" s="205">
        <v>42.57</v>
      </c>
      <c r="J46" s="197">
        <v>0.26100000000000001</v>
      </c>
      <c r="K46" s="7" t="str">
        <f t="shared" si="0"/>
        <v/>
      </c>
      <c r="L46" s="6" t="s">
        <v>1001</v>
      </c>
      <c r="N46" s="131">
        <v>1</v>
      </c>
      <c r="O46" s="131">
        <v>4</v>
      </c>
    </row>
    <row r="47" spans="1:15" ht="15.9" customHeight="1" x14ac:dyDescent="0.25">
      <c r="A47" s="131">
        <v>39</v>
      </c>
      <c r="B47" s="12">
        <v>19</v>
      </c>
      <c r="C47" s="11" t="s">
        <v>819</v>
      </c>
      <c r="D47" s="10" t="s">
        <v>820</v>
      </c>
      <c r="E47" s="36" t="s">
        <v>821</v>
      </c>
      <c r="F47" s="6" t="s">
        <v>30</v>
      </c>
      <c r="G47" s="6" t="s">
        <v>225</v>
      </c>
      <c r="H47" s="6"/>
      <c r="I47" s="205">
        <v>44.17</v>
      </c>
      <c r="J47" s="197">
        <v>0.22900000000000001</v>
      </c>
      <c r="K47" s="7"/>
      <c r="L47" s="6" t="s">
        <v>226</v>
      </c>
      <c r="N47" s="131">
        <v>3</v>
      </c>
      <c r="O47" s="131">
        <v>1</v>
      </c>
    </row>
    <row r="48" spans="1:15" ht="15.9" customHeight="1" x14ac:dyDescent="0.25">
      <c r="A48" s="131">
        <v>40</v>
      </c>
      <c r="B48" s="12">
        <v>80</v>
      </c>
      <c r="C48" s="11" t="s">
        <v>296</v>
      </c>
      <c r="D48" s="10" t="s">
        <v>1006</v>
      </c>
      <c r="E48" s="36" t="s">
        <v>197</v>
      </c>
      <c r="F48" s="6" t="s">
        <v>0</v>
      </c>
      <c r="G48" s="6" t="s">
        <v>238</v>
      </c>
      <c r="H48" s="6" t="s">
        <v>239</v>
      </c>
      <c r="I48" s="205">
        <v>47.95</v>
      </c>
      <c r="J48" s="197">
        <v>0.25</v>
      </c>
      <c r="K48" s="7" t="str">
        <f>IF(ISBLANK(I48),"",IF(I48&gt;42,"",IF(I48&lt;=0,"TSM",IF(I48&lt;=0,"SM",IF(I48&lt;=34.75,"KSM",IF(I48&lt;=36.2,"I A",IF(I48&lt;=38.5,"II A",IF(I48&lt;=42,"III A"))))))))</f>
        <v/>
      </c>
      <c r="L48" s="6" t="s">
        <v>1005</v>
      </c>
      <c r="N48" s="131">
        <v>4</v>
      </c>
      <c r="O48" s="131">
        <v>2</v>
      </c>
    </row>
    <row r="49" spans="1:15" ht="15.9" customHeight="1" x14ac:dyDescent="0.25">
      <c r="A49" s="131"/>
      <c r="B49" s="12">
        <v>110</v>
      </c>
      <c r="C49" s="11" t="s">
        <v>799</v>
      </c>
      <c r="D49" s="10" t="s">
        <v>912</v>
      </c>
      <c r="E49" s="36" t="s">
        <v>914</v>
      </c>
      <c r="F49" s="6" t="s">
        <v>0</v>
      </c>
      <c r="G49" s="6" t="s">
        <v>103</v>
      </c>
      <c r="H49" s="6"/>
      <c r="I49" s="205" t="s">
        <v>43</v>
      </c>
      <c r="J49" s="197"/>
      <c r="K49" s="7" t="str">
        <f>IF(ISBLANK(I49),"",IF(I49&gt;42,"",IF(I49&lt;=0,"TSM",IF(I49&lt;=0,"SM",IF(I49&lt;=34.75,"KSM",IF(I49&lt;=36.2,"I A",IF(I49&lt;=38.5,"II A",IF(I49&lt;=42,"III A"))))))))</f>
        <v/>
      </c>
      <c r="L49" s="6" t="s">
        <v>915</v>
      </c>
      <c r="N49" s="131">
        <v>11</v>
      </c>
      <c r="O49" s="131">
        <v>1</v>
      </c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LSU</vt:lpstr>
      <vt:lpstr>60 M bėg.</vt:lpstr>
      <vt:lpstr>60 M Finalai</vt:lpstr>
      <vt:lpstr>60 V par. bėg.</vt:lpstr>
      <vt:lpstr>60 V Finalai</vt:lpstr>
      <vt:lpstr>300 M bėg.</vt:lpstr>
      <vt:lpstr>300 M Suvestinė</vt:lpstr>
      <vt:lpstr>300 V bėg</vt:lpstr>
      <vt:lpstr>300 V Suvestinė</vt:lpstr>
      <vt:lpstr>600 M bėg.</vt:lpstr>
      <vt:lpstr>600 V bėg.</vt:lpstr>
      <vt:lpstr>600 V Suvestinė</vt:lpstr>
      <vt:lpstr>1000 M beg. </vt:lpstr>
      <vt:lpstr>1000 M Suvestinė</vt:lpstr>
      <vt:lpstr>1000 V bėg.</vt:lpstr>
      <vt:lpstr>1000 V Suvestinė</vt:lpstr>
      <vt:lpstr>3000 V</vt:lpstr>
      <vt:lpstr>3000 SpEj M</vt:lpstr>
      <vt:lpstr>5000 SpEj V</vt:lpstr>
      <vt:lpstr>Estafete V</vt:lpstr>
      <vt:lpstr>Aukštis M</vt:lpstr>
      <vt:lpstr>Aukštis V</vt:lpstr>
      <vt:lpstr>Tolis M</vt:lpstr>
      <vt:lpstr>Tolis V</vt:lpstr>
      <vt:lpstr>Rutulys M</vt:lpstr>
      <vt:lpstr>Rutulys 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Step</cp:lastModifiedBy>
  <cp:lastPrinted>2018-12-12T17:25:51Z</cp:lastPrinted>
  <dcterms:created xsi:type="dcterms:W3CDTF">2018-12-11T16:12:57Z</dcterms:created>
  <dcterms:modified xsi:type="dcterms:W3CDTF">2018-12-13T15:19:30Z</dcterms:modified>
</cp:coreProperties>
</file>