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Šios_darbaknyges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 tabRatio="755"/>
  </bookViews>
  <sheets>
    <sheet name="Viršelis" sheetId="41" r:id="rId1"/>
    <sheet name="60 Jaunutės" sheetId="60" r:id="rId2"/>
    <sheet name="60 Jaunės" sheetId="95" r:id="rId3"/>
    <sheet name="60 Jaunučiai" sheetId="96" r:id="rId4"/>
    <sheet name="60 Jauniai" sheetId="65" r:id="rId5"/>
    <sheet name="200 Jaunutės" sheetId="22" r:id="rId6"/>
    <sheet name="200 Jaunučiai" sheetId="68" r:id="rId7"/>
    <sheet name="300 Jaunės" sheetId="87" r:id="rId8"/>
    <sheet name="300 Jauniai" sheetId="88" r:id="rId9"/>
    <sheet name="600 Jaunės,jaunutės" sheetId="50" r:id="rId10"/>
    <sheet name="600 Jauniai, jaunučiai" sheetId="69" r:id="rId11"/>
    <sheet name="1000 jaunės, jaunutės" sheetId="66" r:id="rId12"/>
    <sheet name="1000 jauniai, jaunučiai" sheetId="67" r:id="rId13"/>
    <sheet name="2000 Jaunės" sheetId="85" r:id="rId14"/>
    <sheet name="2000 Jaunučiai" sheetId="86" r:id="rId15"/>
    <sheet name="3000 jauniai" sheetId="84" r:id="rId16"/>
    <sheet name="60bb Jaunės, jaunutės " sheetId="94" r:id="rId17"/>
    <sheet name="60bb Jauniai, jaunučiai " sheetId="93" r:id="rId18"/>
    <sheet name="Aukštis Jaunės, jaunutės" sheetId="81" r:id="rId19"/>
    <sheet name="Aukštis Jauniai, jaunučiai" sheetId="83" r:id="rId20"/>
    <sheet name="Kartis Jaunės, jaunutės" sheetId="89" r:id="rId21"/>
    <sheet name="Kartis Jauniai, jaunučiai" sheetId="90" r:id="rId22"/>
    <sheet name="Tolis Jaunės, jaunutės" sheetId="53" r:id="rId23"/>
    <sheet name="Tolis Jauniai, jaunučiai" sheetId="71" r:id="rId24"/>
    <sheet name="Trišuolis Jaunės, jaunutės" sheetId="91" r:id="rId25"/>
    <sheet name="Trišuolis Jauniai, Jaunučiai" sheetId="92" r:id="rId26"/>
    <sheet name="Rutulys Jaunės, jaunutės" sheetId="59" r:id="rId27"/>
    <sheet name="Rutulys Jauniai, jaunučiai" sheetId="72" r:id="rId28"/>
  </sheets>
  <definedNames>
    <definedName name="_xlnm._FilterDatabase" localSheetId="19" hidden="1">'Aukštis Jauniai, jaunučiai'!$B$8:$AP$10</definedName>
    <definedName name="vaišis">#REF!</definedName>
  </definedNames>
  <calcPr calcId="162913"/>
</workbook>
</file>

<file path=xl/calcChain.xml><?xml version="1.0" encoding="utf-8"?>
<calcChain xmlns="http://schemas.openxmlformats.org/spreadsheetml/2006/main">
  <c r="I18" i="93" l="1"/>
  <c r="I14" i="60"/>
  <c r="I15" i="60"/>
  <c r="I16" i="60"/>
  <c r="I17" i="60"/>
  <c r="I18" i="60"/>
  <c r="I19" i="60"/>
  <c r="I20" i="60"/>
  <c r="I21" i="60"/>
  <c r="I22" i="60"/>
  <c r="I23" i="60"/>
  <c r="I24" i="60"/>
  <c r="I25" i="60"/>
  <c r="I26" i="60"/>
  <c r="I27" i="60"/>
  <c r="I28" i="60"/>
  <c r="I29" i="60"/>
  <c r="I30" i="60"/>
  <c r="I31" i="60"/>
  <c r="I32" i="60"/>
  <c r="I33" i="60"/>
  <c r="I34" i="60"/>
  <c r="I35" i="60"/>
  <c r="I36" i="60"/>
  <c r="I37" i="60"/>
  <c r="I38" i="60"/>
  <c r="I39" i="60"/>
  <c r="I40" i="60"/>
  <c r="I13" i="60"/>
  <c r="I12" i="60"/>
  <c r="I11" i="60"/>
  <c r="I10" i="60"/>
  <c r="I9" i="60"/>
  <c r="I8" i="60"/>
  <c r="I7" i="60"/>
  <c r="I23" i="95"/>
  <c r="I16" i="95"/>
  <c r="I15" i="95"/>
  <c r="I14" i="95"/>
  <c r="I13" i="95"/>
  <c r="I12" i="95"/>
  <c r="I11" i="95"/>
  <c r="I10" i="95"/>
  <c r="I9" i="95"/>
  <c r="I8" i="95"/>
  <c r="I17" i="95"/>
  <c r="I18" i="95"/>
  <c r="I19" i="95"/>
  <c r="I20" i="95"/>
  <c r="I21" i="95"/>
  <c r="I7" i="95"/>
  <c r="I11" i="96"/>
  <c r="I10" i="96"/>
  <c r="I9" i="96"/>
  <c r="I12" i="96"/>
  <c r="I14" i="96"/>
  <c r="I15" i="96"/>
  <c r="I16" i="96"/>
  <c r="I17" i="96"/>
  <c r="I18" i="96"/>
  <c r="I19" i="96"/>
  <c r="I20" i="96"/>
  <c r="I21" i="96"/>
  <c r="I22" i="96"/>
  <c r="I23" i="96"/>
  <c r="I24" i="96"/>
  <c r="I25" i="96"/>
  <c r="I26" i="96"/>
  <c r="I27" i="96"/>
  <c r="I13" i="96"/>
  <c r="I8" i="96"/>
  <c r="I7" i="96"/>
  <c r="I13" i="65"/>
  <c r="I12" i="65"/>
  <c r="I11" i="65"/>
  <c r="I10" i="65"/>
  <c r="I9" i="65"/>
  <c r="I8" i="65"/>
  <c r="I14" i="65"/>
  <c r="I15" i="65"/>
  <c r="I16" i="65"/>
  <c r="I17" i="65"/>
  <c r="I18" i="65"/>
  <c r="I19" i="65"/>
  <c r="I20" i="65"/>
  <c r="I21" i="65"/>
  <c r="I22" i="65"/>
  <c r="I23" i="65"/>
  <c r="I24" i="65"/>
  <c r="I25" i="65"/>
  <c r="I26" i="65"/>
  <c r="I27" i="65"/>
  <c r="I28" i="65"/>
  <c r="I29" i="65"/>
  <c r="I30" i="65"/>
  <c r="I31" i="65"/>
  <c r="I32" i="65"/>
  <c r="I33" i="65"/>
  <c r="I34" i="65"/>
  <c r="I36" i="65"/>
  <c r="I37" i="65"/>
  <c r="I7" i="65"/>
  <c r="I12" i="93"/>
  <c r="I11" i="93"/>
  <c r="I10" i="93"/>
  <c r="I9" i="93"/>
  <c r="I8" i="93"/>
  <c r="I16" i="94"/>
  <c r="I11" i="94"/>
  <c r="I10" i="94"/>
  <c r="I9" i="94"/>
  <c r="I8" i="94"/>
  <c r="I7" i="94"/>
  <c r="H8" i="87"/>
  <c r="H9" i="87"/>
  <c r="H10" i="87"/>
  <c r="H11" i="87"/>
  <c r="H12" i="87"/>
  <c r="H13" i="87"/>
  <c r="H14" i="87"/>
  <c r="H15" i="87"/>
  <c r="H16" i="87"/>
  <c r="H17" i="87"/>
  <c r="H18" i="87"/>
  <c r="H19" i="87"/>
  <c r="H20" i="87"/>
  <c r="H7" i="87"/>
  <c r="H26" i="88"/>
  <c r="H27" i="88"/>
  <c r="H28" i="88"/>
  <c r="H29" i="88"/>
  <c r="H8" i="88"/>
  <c r="H9" i="88"/>
  <c r="H10" i="88"/>
  <c r="H11" i="88"/>
  <c r="H12" i="88"/>
  <c r="H13" i="88"/>
  <c r="H14" i="88"/>
  <c r="H15" i="88"/>
  <c r="H16" i="88"/>
  <c r="H17" i="88"/>
  <c r="H18" i="88"/>
  <c r="H19" i="88"/>
  <c r="H7" i="88"/>
  <c r="M8" i="72"/>
  <c r="N8" i="72" s="1"/>
  <c r="M27" i="91"/>
  <c r="N26" i="91"/>
  <c r="N33" i="53"/>
  <c r="M29" i="71"/>
  <c r="AL14" i="90"/>
  <c r="AL13" i="90"/>
  <c r="AL7" i="90"/>
  <c r="AI15" i="89"/>
  <c r="AI9" i="89"/>
  <c r="AI8" i="89"/>
  <c r="H8" i="84"/>
  <c r="H7" i="84"/>
  <c r="H8" i="86" l="1"/>
  <c r="H9" i="86"/>
  <c r="H7" i="86"/>
  <c r="I19" i="93"/>
  <c r="I20" i="93"/>
  <c r="M20" i="72"/>
  <c r="N20" i="72" s="1"/>
  <c r="M30" i="59"/>
  <c r="M23" i="59"/>
  <c r="N23" i="59" s="1"/>
  <c r="M22" i="59"/>
  <c r="N22" i="59" s="1"/>
  <c r="I17" i="94"/>
  <c r="I18" i="94"/>
  <c r="I19" i="94"/>
  <c r="I20" i="94"/>
  <c r="I21" i="94"/>
  <c r="H8" i="66"/>
  <c r="H9" i="66"/>
  <c r="H10" i="66"/>
  <c r="H7" i="66"/>
  <c r="H16" i="66"/>
  <c r="H17" i="66"/>
  <c r="H18" i="66"/>
  <c r="H15" i="66"/>
  <c r="H12" i="67"/>
  <c r="H7" i="67"/>
  <c r="AR8" i="81"/>
  <c r="AR7" i="81"/>
  <c r="AR9" i="81"/>
  <c r="AR11" i="81"/>
  <c r="AR19" i="81"/>
  <c r="AR16" i="81"/>
  <c r="AR25" i="81"/>
  <c r="AR24" i="81"/>
  <c r="AR20" i="81"/>
  <c r="AR17" i="81"/>
  <c r="AR18" i="81"/>
  <c r="AR21" i="81"/>
  <c r="AR22" i="81"/>
  <c r="AR23" i="81"/>
  <c r="AR10" i="81"/>
  <c r="AO16" i="83"/>
  <c r="AO17" i="83"/>
  <c r="AO18" i="83"/>
  <c r="AO19" i="83"/>
  <c r="AO20" i="83"/>
  <c r="AO15" i="83"/>
  <c r="AO9" i="83"/>
  <c r="AO8" i="83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6" i="22"/>
  <c r="H7" i="22"/>
  <c r="H15" i="68"/>
  <c r="H16" i="68"/>
  <c r="H17" i="68"/>
  <c r="H18" i="68"/>
  <c r="H19" i="68"/>
  <c r="H20" i="68"/>
  <c r="H8" i="68"/>
  <c r="H9" i="68"/>
  <c r="H10" i="68"/>
  <c r="H11" i="68"/>
  <c r="H12" i="68"/>
  <c r="H13" i="68"/>
  <c r="H14" i="68"/>
  <c r="H7" i="68"/>
  <c r="H8" i="50"/>
  <c r="H9" i="50"/>
  <c r="H10" i="50"/>
  <c r="H11" i="50"/>
  <c r="H12" i="50"/>
  <c r="H13" i="50"/>
  <c r="H7" i="50"/>
  <c r="H19" i="50"/>
  <c r="H20" i="50"/>
  <c r="H21" i="50"/>
  <c r="H22" i="50"/>
  <c r="H18" i="50"/>
  <c r="H16" i="69"/>
  <c r="H17" i="69"/>
  <c r="H18" i="69"/>
  <c r="H19" i="69"/>
  <c r="H20" i="69"/>
  <c r="H15" i="69"/>
  <c r="H8" i="69"/>
  <c r="H9" i="69"/>
  <c r="H10" i="69"/>
  <c r="H7" i="69"/>
  <c r="M9" i="72"/>
  <c r="N9" i="72" s="1"/>
  <c r="M25" i="72"/>
  <c r="N25" i="72" s="1"/>
  <c r="M24" i="72"/>
  <c r="N24" i="72" s="1"/>
  <c r="M18" i="72"/>
  <c r="N18" i="72" s="1"/>
  <c r="M19" i="72"/>
  <c r="N19" i="72" s="1"/>
  <c r="M23" i="72"/>
  <c r="N23" i="72" s="1"/>
  <c r="M12" i="72"/>
  <c r="N12" i="72" s="1"/>
  <c r="M21" i="72"/>
  <c r="N21" i="72" s="1"/>
  <c r="M22" i="72"/>
  <c r="N22" i="72" s="1"/>
  <c r="M11" i="72"/>
  <c r="N11" i="72" s="1"/>
  <c r="M10" i="72"/>
  <c r="N10" i="72" s="1"/>
  <c r="M28" i="59"/>
  <c r="N28" i="59" s="1"/>
  <c r="M13" i="59"/>
  <c r="N13" i="59" s="1"/>
  <c r="M12" i="59"/>
  <c r="N12" i="59" s="1"/>
  <c r="M11" i="59"/>
  <c r="N11" i="59" s="1"/>
  <c r="M8" i="59"/>
  <c r="N8" i="59" s="1"/>
  <c r="M14" i="59"/>
  <c r="N14" i="59" s="1"/>
  <c r="M15" i="59"/>
  <c r="N15" i="59" s="1"/>
  <c r="M9" i="59"/>
  <c r="N9" i="59" s="1"/>
  <c r="M16" i="59"/>
  <c r="N16" i="59" s="1"/>
  <c r="M25" i="59"/>
  <c r="N25" i="59" s="1"/>
  <c r="M27" i="59"/>
  <c r="N27" i="59" s="1"/>
  <c r="M29" i="59"/>
  <c r="N29" i="59" s="1"/>
  <c r="M24" i="59"/>
  <c r="N24" i="59" s="1"/>
  <c r="M26" i="59"/>
  <c r="N26" i="59" s="1"/>
  <c r="M10" i="59"/>
  <c r="N10" i="59" s="1"/>
  <c r="M8" i="92"/>
  <c r="N8" i="92" s="1"/>
  <c r="M10" i="92"/>
  <c r="N10" i="92" s="1"/>
  <c r="M11" i="92"/>
  <c r="N11" i="92" s="1"/>
  <c r="M18" i="92"/>
  <c r="N18" i="92" s="1"/>
  <c r="M17" i="92"/>
  <c r="N17" i="92" s="1"/>
  <c r="M20" i="92"/>
  <c r="N20" i="92" s="1"/>
  <c r="M19" i="92"/>
  <c r="N19" i="92" s="1"/>
  <c r="M9" i="92"/>
  <c r="N9" i="92" s="1"/>
  <c r="M17" i="53"/>
  <c r="M10" i="53"/>
  <c r="N10" i="53" s="1"/>
  <c r="M12" i="53"/>
  <c r="N12" i="53" s="1"/>
  <c r="M11" i="53"/>
  <c r="N11" i="53" s="1"/>
  <c r="M14" i="53"/>
  <c r="N14" i="53" s="1"/>
  <c r="M9" i="53"/>
  <c r="N9" i="53" s="1"/>
  <c r="M16" i="53"/>
  <c r="N16" i="53" s="1"/>
  <c r="M13" i="53"/>
  <c r="N13" i="53" s="1"/>
  <c r="M15" i="53"/>
  <c r="N15" i="53" s="1"/>
  <c r="M18" i="53"/>
  <c r="M24" i="53"/>
  <c r="N24" i="53" s="1"/>
  <c r="M25" i="53"/>
  <c r="N25" i="53" s="1"/>
  <c r="M26" i="53"/>
  <c r="N26" i="53" s="1"/>
  <c r="M27" i="53"/>
  <c r="N27" i="53" s="1"/>
  <c r="M28" i="53"/>
  <c r="N28" i="53" s="1"/>
  <c r="M29" i="53"/>
  <c r="N29" i="53" s="1"/>
  <c r="M30" i="53"/>
  <c r="N30" i="53" s="1"/>
  <c r="M31" i="53"/>
  <c r="N31" i="53" s="1"/>
  <c r="M32" i="53"/>
  <c r="N32" i="53" s="1"/>
  <c r="M25" i="91"/>
  <c r="N25" i="91" s="1"/>
  <c r="M9" i="91"/>
  <c r="N9" i="91" s="1"/>
  <c r="M10" i="91"/>
  <c r="N10" i="91" s="1"/>
  <c r="M20" i="91"/>
  <c r="N20" i="91" s="1"/>
  <c r="M22" i="91"/>
  <c r="N22" i="91" s="1"/>
  <c r="M18" i="91"/>
  <c r="N18" i="91" s="1"/>
  <c r="M8" i="91"/>
  <c r="N8" i="91" s="1"/>
  <c r="M19" i="91"/>
  <c r="N19" i="91" s="1"/>
  <c r="M24" i="91"/>
  <c r="N24" i="91" s="1"/>
  <c r="M21" i="91"/>
  <c r="N21" i="91" s="1"/>
  <c r="M23" i="91"/>
  <c r="N23" i="91" s="1"/>
  <c r="M11" i="91"/>
  <c r="N11" i="91" s="1"/>
  <c r="M26" i="71"/>
  <c r="N26" i="71" s="1"/>
  <c r="M23" i="71"/>
  <c r="N23" i="71" s="1"/>
  <c r="M21" i="71"/>
  <c r="N21" i="71" s="1"/>
  <c r="M28" i="71"/>
  <c r="N28" i="71" s="1"/>
  <c r="M25" i="71"/>
  <c r="N25" i="71" s="1"/>
  <c r="M22" i="71"/>
  <c r="N22" i="71" s="1"/>
  <c r="M27" i="71"/>
  <c r="N27" i="71" s="1"/>
  <c r="M24" i="71"/>
  <c r="N24" i="71" s="1"/>
  <c r="M30" i="71"/>
  <c r="M9" i="71"/>
  <c r="N9" i="71" s="1"/>
  <c r="M11" i="71"/>
  <c r="N11" i="71" s="1"/>
  <c r="M8" i="71"/>
  <c r="N8" i="71" s="1"/>
  <c r="M10" i="71"/>
  <c r="N10" i="71" s="1"/>
  <c r="M14" i="71"/>
  <c r="N14" i="71" s="1"/>
  <c r="M12" i="71"/>
  <c r="N12" i="71" s="1"/>
  <c r="M13" i="71"/>
  <c r="N13" i="71" s="1"/>
  <c r="M20" i="71" l="1"/>
  <c r="N20" i="71" s="1"/>
</calcChain>
</file>

<file path=xl/sharedStrings.xml><?xml version="1.0" encoding="utf-8"?>
<sst xmlns="http://schemas.openxmlformats.org/spreadsheetml/2006/main" count="3160" uniqueCount="788">
  <si>
    <t>Vardas</t>
  </si>
  <si>
    <t>Pavardė</t>
  </si>
  <si>
    <t>Komanda</t>
  </si>
  <si>
    <t>Sporto mokykla</t>
  </si>
  <si>
    <t>Rezultatas</t>
  </si>
  <si>
    <t>Treneris</t>
  </si>
  <si>
    <t>Bandymai</t>
  </si>
  <si>
    <t>Gimimo data</t>
  </si>
  <si>
    <t>ŠIAULIŲ MIESTO</t>
  </si>
  <si>
    <t>D. Vrubliauskas</t>
  </si>
  <si>
    <t>Ugnė</t>
  </si>
  <si>
    <t>Drazdovaitė</t>
  </si>
  <si>
    <t>Eva</t>
  </si>
  <si>
    <t>Adomas</t>
  </si>
  <si>
    <t>Viktorija</t>
  </si>
  <si>
    <t>Božytė</t>
  </si>
  <si>
    <t>J. Baikštienė</t>
  </si>
  <si>
    <t>J. Tribienė</t>
  </si>
  <si>
    <t>Rusnė</t>
  </si>
  <si>
    <t>Rugilė</t>
  </si>
  <si>
    <t>Gabija</t>
  </si>
  <si>
    <t>Šiauliai</t>
  </si>
  <si>
    <t>ŠLASC</t>
  </si>
  <si>
    <t>Gustas</t>
  </si>
  <si>
    <t>Faustas</t>
  </si>
  <si>
    <t>Jonas</t>
  </si>
  <si>
    <t>J. Beržanskis</t>
  </si>
  <si>
    <t>Rokas</t>
  </si>
  <si>
    <t>Gustė</t>
  </si>
  <si>
    <t>Bunga</t>
  </si>
  <si>
    <t>Smiltė</t>
  </si>
  <si>
    <t>Beržinskaitė</t>
  </si>
  <si>
    <t>D. Šaučikovas</t>
  </si>
  <si>
    <t>Domas</t>
  </si>
  <si>
    <t>Agnetė</t>
  </si>
  <si>
    <t>Kudrevičiūtė</t>
  </si>
  <si>
    <t>Tomas Zlatan</t>
  </si>
  <si>
    <t>Stoškus</t>
  </si>
  <si>
    <t>Lukas</t>
  </si>
  <si>
    <t>Varžybų vyriausioji teisėja</t>
  </si>
  <si>
    <t>Kamilė</t>
  </si>
  <si>
    <t>Kisieliauskas</t>
  </si>
  <si>
    <t>2005-03-18</t>
  </si>
  <si>
    <t>Finalas</t>
  </si>
  <si>
    <t>Dominyka</t>
  </si>
  <si>
    <t>Šiuipytė</t>
  </si>
  <si>
    <t>Miglė</t>
  </si>
  <si>
    <t>Juškaitė</t>
  </si>
  <si>
    <t>Gerda</t>
  </si>
  <si>
    <t>Selvenytė</t>
  </si>
  <si>
    <t>Sudaris</t>
  </si>
  <si>
    <t>Romena</t>
  </si>
  <si>
    <t>Pataj</t>
  </si>
  <si>
    <t>Arminas</t>
  </si>
  <si>
    <t>Elzė</t>
  </si>
  <si>
    <t>Ožechauskaitė</t>
  </si>
  <si>
    <t>Andrėja</t>
  </si>
  <si>
    <t>Šimkutė</t>
  </si>
  <si>
    <t>Aistė</t>
  </si>
  <si>
    <t>Justas</t>
  </si>
  <si>
    <t>Eimantas</t>
  </si>
  <si>
    <t>Rūta</t>
  </si>
  <si>
    <t>Glodenytė</t>
  </si>
  <si>
    <t>Pivoriūnas</t>
  </si>
  <si>
    <t>Greta</t>
  </si>
  <si>
    <t>Anučauskytė</t>
  </si>
  <si>
    <t>Džiaugsmina</t>
  </si>
  <si>
    <t>Jagminaitė</t>
  </si>
  <si>
    <t>Enrika</t>
  </si>
  <si>
    <t>Labinaitė</t>
  </si>
  <si>
    <t>Tautkutė</t>
  </si>
  <si>
    <t>Deimantė</t>
  </si>
  <si>
    <t>Urtė</t>
  </si>
  <si>
    <t>Šidlauskaitė</t>
  </si>
  <si>
    <t>Arnas</t>
  </si>
  <si>
    <t>Goda</t>
  </si>
  <si>
    <t>Petrauskaitė</t>
  </si>
  <si>
    <t>Auksė</t>
  </si>
  <si>
    <t>Juknaitė</t>
  </si>
  <si>
    <t>Lina</t>
  </si>
  <si>
    <t>Austėja</t>
  </si>
  <si>
    <t>Gabrielius</t>
  </si>
  <si>
    <t>Gabrielė</t>
  </si>
  <si>
    <t>Balčiūnas</t>
  </si>
  <si>
    <t>Ignas</t>
  </si>
  <si>
    <t>Dapkutė</t>
  </si>
  <si>
    <t>Matas</t>
  </si>
  <si>
    <t>L. Roikienė</t>
  </si>
  <si>
    <t>Ema</t>
  </si>
  <si>
    <t>Čechanavičius</t>
  </si>
  <si>
    <t>Paulius</t>
  </si>
  <si>
    <t>Edvinas</t>
  </si>
  <si>
    <t>Danielius</t>
  </si>
  <si>
    <t>Šimkūnas</t>
  </si>
  <si>
    <t>Mingailė</t>
  </si>
  <si>
    <t>Alijošiūtė</t>
  </si>
  <si>
    <t>Jankauskaitė</t>
  </si>
  <si>
    <t>Kazakevičius</t>
  </si>
  <si>
    <t>Benas</t>
  </si>
  <si>
    <t>Mačiulis</t>
  </si>
  <si>
    <t>Paula</t>
  </si>
  <si>
    <t>Biržų KKSC</t>
  </si>
  <si>
    <t>S. Strelcovas</t>
  </si>
  <si>
    <t>Kornelija</t>
  </si>
  <si>
    <t>Lapėnaitė</t>
  </si>
  <si>
    <t>2005-02-19</t>
  </si>
  <si>
    <t>Pasvalys</t>
  </si>
  <si>
    <t>Pasvalio SM</t>
  </si>
  <si>
    <t>Naglis</t>
  </si>
  <si>
    <t>K. Mačėnas</t>
  </si>
  <si>
    <t>Nedas</t>
  </si>
  <si>
    <t>Evelina</t>
  </si>
  <si>
    <t>Monika</t>
  </si>
  <si>
    <t>Marijus</t>
  </si>
  <si>
    <t>Gytis</t>
  </si>
  <si>
    <t>Biržai</t>
  </si>
  <si>
    <t>E. Žilys</t>
  </si>
  <si>
    <t>Šarūnas</t>
  </si>
  <si>
    <t>Deivydas</t>
  </si>
  <si>
    <t>Mantas</t>
  </si>
  <si>
    <t>Ugnius</t>
  </si>
  <si>
    <t>Valentas</t>
  </si>
  <si>
    <t>Dominykas</t>
  </si>
  <si>
    <t>Stankevičiutė</t>
  </si>
  <si>
    <t>JSC</t>
  </si>
  <si>
    <t>P. Veikalas</t>
  </si>
  <si>
    <t>Laurinavičiutė</t>
  </si>
  <si>
    <t>Drupaitė</t>
  </si>
  <si>
    <t>Armandas</t>
  </si>
  <si>
    <t>Tamašauskas</t>
  </si>
  <si>
    <t>Kelmės VJSM</t>
  </si>
  <si>
    <t>Šereiva</t>
  </si>
  <si>
    <t>Baranauskas</t>
  </si>
  <si>
    <t>Danilovas</t>
  </si>
  <si>
    <t>Rimkevičiūtė</t>
  </si>
  <si>
    <t>Aldas</t>
  </si>
  <si>
    <t>Joniškio r.</t>
  </si>
  <si>
    <t>Kelmės r.</t>
  </si>
  <si>
    <t>Šiauliai, maniežas</t>
  </si>
  <si>
    <t>Kristupas</t>
  </si>
  <si>
    <t>V. Žiedienė, J. Spudis</t>
  </si>
  <si>
    <t>Railaitė</t>
  </si>
  <si>
    <t>Jomantė</t>
  </si>
  <si>
    <t>Jankutė</t>
  </si>
  <si>
    <t>Jogailė</t>
  </si>
  <si>
    <t>Šorochovas</t>
  </si>
  <si>
    <t>Meda</t>
  </si>
  <si>
    <t>Vytautė</t>
  </si>
  <si>
    <t>b/k</t>
  </si>
  <si>
    <t>Jonaitytė</t>
  </si>
  <si>
    <t>Rupšytė</t>
  </si>
  <si>
    <t>L. Maceika</t>
  </si>
  <si>
    <t>D. Maceikienė</t>
  </si>
  <si>
    <t>Kundrotaitė</t>
  </si>
  <si>
    <t>Dovilė</t>
  </si>
  <si>
    <t>Aušra</t>
  </si>
  <si>
    <t>Titas</t>
  </si>
  <si>
    <t>Martynas</t>
  </si>
  <si>
    <t>ATVIROS JAUNIŲ IR JAUNUČIŲ TAURĖS VARŽYBOS</t>
  </si>
  <si>
    <t>ŠIAULIŲ MIESTO ATVIROS JAUNIŲ IR JAUNUČIŲ TAURĖS VARŽYBOS</t>
  </si>
  <si>
    <t>Šiauliai, 2019 m. sausio 4 d.</t>
  </si>
  <si>
    <t>2019 m. sausio 4 d.</t>
  </si>
  <si>
    <t>Šuolis į tolį jaunės, jaunutės</t>
  </si>
  <si>
    <t>300 m bėgimas jaunės</t>
  </si>
  <si>
    <t>200 m bėgimas jaunutės</t>
  </si>
  <si>
    <t>200 m bėgimas jaunučiai</t>
  </si>
  <si>
    <t>300 m bėgimas jauniai</t>
  </si>
  <si>
    <t>Šuolis su kartimi jauniai, jaunučiai</t>
  </si>
  <si>
    <t>Trišuolis jauniai, jaunučiai</t>
  </si>
  <si>
    <t>Janiulis</t>
  </si>
  <si>
    <t>ŠSG</t>
  </si>
  <si>
    <t>A.Kitanov, R.Razmaitė, M.Malinauskas</t>
  </si>
  <si>
    <t>Giedrė</t>
  </si>
  <si>
    <t>Strelkauskaitė</t>
  </si>
  <si>
    <t>Bičkutė</t>
  </si>
  <si>
    <t>Armanavičius</t>
  </si>
  <si>
    <t>Jonikaitė</t>
  </si>
  <si>
    <t>Šiauliai-Tauragė</t>
  </si>
  <si>
    <t>A.Kitanov, R.Razmaitė, I.Lesauskienė,M.Malinauskas</t>
  </si>
  <si>
    <t>R.Razmaitė, A.Kitanov</t>
  </si>
  <si>
    <t>Algimantas</t>
  </si>
  <si>
    <t>Vėževičius</t>
  </si>
  <si>
    <t>2003-04-23</t>
  </si>
  <si>
    <t>Domantas</t>
  </si>
  <si>
    <t>Daknys</t>
  </si>
  <si>
    <t>2000-08-09</t>
  </si>
  <si>
    <t>Tėja</t>
  </si>
  <si>
    <t>Kvietkutė</t>
  </si>
  <si>
    <t>2004-12-01</t>
  </si>
  <si>
    <t>Jurbarko r.</t>
  </si>
  <si>
    <t>KKSC</t>
  </si>
  <si>
    <t>L. Stanienė</t>
  </si>
  <si>
    <t>Irma</t>
  </si>
  <si>
    <t>Lukoševičiūtė</t>
  </si>
  <si>
    <t>2005-10-07</t>
  </si>
  <si>
    <t>Kuizaitis</t>
  </si>
  <si>
    <t>2005-03-26</t>
  </si>
  <si>
    <t>Tadas</t>
  </si>
  <si>
    <t>Čiauška</t>
  </si>
  <si>
    <t>2003-09-28</t>
  </si>
  <si>
    <t>Palubeckas</t>
  </si>
  <si>
    <t>2004-02-03</t>
  </si>
  <si>
    <t>Didžbalis</t>
  </si>
  <si>
    <t>2002-05-23</t>
  </si>
  <si>
    <t>Karvelis</t>
  </si>
  <si>
    <t>2003-10-24</t>
  </si>
  <si>
    <t>V. Kokarskaja</t>
  </si>
  <si>
    <t>Kuniauskaitė</t>
  </si>
  <si>
    <t>2005-04-27</t>
  </si>
  <si>
    <t>Artūras</t>
  </si>
  <si>
    <t>Purlys</t>
  </si>
  <si>
    <t>2005-08-12</t>
  </si>
  <si>
    <t>Gudžiūnaitė</t>
  </si>
  <si>
    <t>2005-0417</t>
  </si>
  <si>
    <t>Vilius</t>
  </si>
  <si>
    <t>Rimydis</t>
  </si>
  <si>
    <t>2005-03-14</t>
  </si>
  <si>
    <t>Austrėja</t>
  </si>
  <si>
    <t>Žilinskaitė</t>
  </si>
  <si>
    <t>2004-10-07</t>
  </si>
  <si>
    <t>Kelmės rajono</t>
  </si>
  <si>
    <t>G.Kasputis</t>
  </si>
  <si>
    <t>Kneižytė</t>
  </si>
  <si>
    <t>2003-05-14</t>
  </si>
  <si>
    <t>2003-12-24</t>
  </si>
  <si>
    <t>Urba</t>
  </si>
  <si>
    <t>2002-02-12</t>
  </si>
  <si>
    <t>Žymantas</t>
  </si>
  <si>
    <t>2002-01-21</t>
  </si>
  <si>
    <t>Eligijus</t>
  </si>
  <si>
    <t>Eidukas</t>
  </si>
  <si>
    <t>2002-08-23</t>
  </si>
  <si>
    <t xml:space="preserve">G.Kasputis </t>
  </si>
  <si>
    <t>2002-04-02</t>
  </si>
  <si>
    <t>Kasparas</t>
  </si>
  <si>
    <t>2004-01-04</t>
  </si>
  <si>
    <t>L.Balsytė</t>
  </si>
  <si>
    <t>Laurinavičiūtė</t>
  </si>
  <si>
    <t>2003-01-06</t>
  </si>
  <si>
    <t>Darija</t>
  </si>
  <si>
    <t>Lentinaitė</t>
  </si>
  <si>
    <t xml:space="preserve">P.Sabaitis </t>
  </si>
  <si>
    <t>2005-01-26</t>
  </si>
  <si>
    <t xml:space="preserve">Lukas </t>
  </si>
  <si>
    <t>2006-07-20</t>
  </si>
  <si>
    <t>2005-09-15</t>
  </si>
  <si>
    <t>Beniušytė</t>
  </si>
  <si>
    <t>Šakiai</t>
  </si>
  <si>
    <t>Šakių JKSC</t>
  </si>
  <si>
    <t>A. Ulinskas</t>
  </si>
  <si>
    <t>Deina</t>
  </si>
  <si>
    <t>Mačaitytė</t>
  </si>
  <si>
    <t>Račiukaitis</t>
  </si>
  <si>
    <t>Antanas</t>
  </si>
  <si>
    <t>Zakarka</t>
  </si>
  <si>
    <t>2002-02-25</t>
  </si>
  <si>
    <t>PKKSC</t>
  </si>
  <si>
    <t>A.Dobregienė</t>
  </si>
  <si>
    <t>Taraškevičiūtė</t>
  </si>
  <si>
    <t>2002-12-19</t>
  </si>
  <si>
    <t>Matijošius</t>
  </si>
  <si>
    <t>2002-04-06</t>
  </si>
  <si>
    <t>Džiugas</t>
  </si>
  <si>
    <t>Švaikauskas</t>
  </si>
  <si>
    <t>2003-12-11</t>
  </si>
  <si>
    <t>Bačianskas</t>
  </si>
  <si>
    <t>2004-05-13</t>
  </si>
  <si>
    <t>Edgaras</t>
  </si>
  <si>
    <t>Tinkūnas</t>
  </si>
  <si>
    <t>2004-03-29</t>
  </si>
  <si>
    <t>Kudulis</t>
  </si>
  <si>
    <t>2004-04-09</t>
  </si>
  <si>
    <t>Mindaugas</t>
  </si>
  <si>
    <t>Oksas</t>
  </si>
  <si>
    <t>2003-05-02</t>
  </si>
  <si>
    <t>Mincytė</t>
  </si>
  <si>
    <t>2003-03-12</t>
  </si>
  <si>
    <t>A.Sniečkus</t>
  </si>
  <si>
    <t>Bačianskaitė</t>
  </si>
  <si>
    <t>2000-09-17</t>
  </si>
  <si>
    <t>Stanevičius</t>
  </si>
  <si>
    <t>2001-09-08</t>
  </si>
  <si>
    <t>Brazdžiūnas</t>
  </si>
  <si>
    <t>2001-02-02</t>
  </si>
  <si>
    <t>Berdešius</t>
  </si>
  <si>
    <t>2002-07-06</t>
  </si>
  <si>
    <t>Panevėžys</t>
  </si>
  <si>
    <t>K.Sabalytė</t>
  </si>
  <si>
    <t>Modestas</t>
  </si>
  <si>
    <t>Kavaliauskas</t>
  </si>
  <si>
    <t>2002-02-18</t>
  </si>
  <si>
    <t>Kristijonas</t>
  </si>
  <si>
    <t>Žemaitis</t>
  </si>
  <si>
    <t>2002-04-15</t>
  </si>
  <si>
    <t>Garbauskaitė</t>
  </si>
  <si>
    <t>2002-05-14</t>
  </si>
  <si>
    <t>Germantė</t>
  </si>
  <si>
    <t>Mikalajūnaitė</t>
  </si>
  <si>
    <t>2002-10-24</t>
  </si>
  <si>
    <t>Bilevičiūtė</t>
  </si>
  <si>
    <t>2004-09-08</t>
  </si>
  <si>
    <t>Kudulytė</t>
  </si>
  <si>
    <t>2004-04-06</t>
  </si>
  <si>
    <t>Evita</t>
  </si>
  <si>
    <t>Adomonytė</t>
  </si>
  <si>
    <t>2004-07-09</t>
  </si>
  <si>
    <t>R.Smilgys</t>
  </si>
  <si>
    <t>Rasa</t>
  </si>
  <si>
    <t>Vertelkaitė</t>
  </si>
  <si>
    <t>2004-03-23</t>
  </si>
  <si>
    <t>Nojus</t>
  </si>
  <si>
    <t>Stasiūnas</t>
  </si>
  <si>
    <t>2004-07-01</t>
  </si>
  <si>
    <t>Beatričė</t>
  </si>
  <si>
    <t>Vaitkevičiūtė</t>
  </si>
  <si>
    <t>2005-05-21</t>
  </si>
  <si>
    <t>Evilja</t>
  </si>
  <si>
    <t>Jaroševičiūtė</t>
  </si>
  <si>
    <t>2004-09-06</t>
  </si>
  <si>
    <t>Justinas</t>
  </si>
  <si>
    <t>Kulda</t>
  </si>
  <si>
    <t>Alytaus m.</t>
  </si>
  <si>
    <t>Sporto ir rekreacijos centras</t>
  </si>
  <si>
    <t>V. Šmidtas</t>
  </si>
  <si>
    <t>Elonas</t>
  </si>
  <si>
    <t>Dalinskas</t>
  </si>
  <si>
    <t>Julius</t>
  </si>
  <si>
    <t>Babinskas</t>
  </si>
  <si>
    <t>Puskunigis</t>
  </si>
  <si>
    <t>V.Gumauskas, V.Šmidtas</t>
  </si>
  <si>
    <t>Miknius</t>
  </si>
  <si>
    <t>Rožinskas</t>
  </si>
  <si>
    <t>Ž. Leskauskas</t>
  </si>
  <si>
    <t>Kipras</t>
  </si>
  <si>
    <t>Žukauskas</t>
  </si>
  <si>
    <t>Juonytė</t>
  </si>
  <si>
    <t>Agnė</t>
  </si>
  <si>
    <t>Žuklijūtė</t>
  </si>
  <si>
    <t>A. Klebauskas</t>
  </si>
  <si>
    <t>Karkauskas</t>
  </si>
  <si>
    <t>R. Salickas</t>
  </si>
  <si>
    <t>Vakaris</t>
  </si>
  <si>
    <t>Šiušė</t>
  </si>
  <si>
    <t>Januša</t>
  </si>
  <si>
    <t>Drobnys</t>
  </si>
  <si>
    <t>Bogomolnikovas</t>
  </si>
  <si>
    <t>Balažentis</t>
  </si>
  <si>
    <t>K. Giedraitis</t>
  </si>
  <si>
    <t>Babrauskas</t>
  </si>
  <si>
    <t>Šarkus</t>
  </si>
  <si>
    <t>Šlapsevičius</t>
  </si>
  <si>
    <t>Vytautas</t>
  </si>
  <si>
    <t>Juravičius</t>
  </si>
  <si>
    <t>Adrija</t>
  </si>
  <si>
    <t>Melita</t>
  </si>
  <si>
    <t>Petruškevičiūtė</t>
  </si>
  <si>
    <t>Jakutytė</t>
  </si>
  <si>
    <t>Zuikytė</t>
  </si>
  <si>
    <t>Babrauskaitė</t>
  </si>
  <si>
    <t>Sidaraitė</t>
  </si>
  <si>
    <t>Mažeikaitė</t>
  </si>
  <si>
    <t>Sakalauskas</t>
  </si>
  <si>
    <t>Vakarė</t>
  </si>
  <si>
    <t>Gudauskas</t>
  </si>
  <si>
    <t>Aidija</t>
  </si>
  <si>
    <t>Rubliauskaitė</t>
  </si>
  <si>
    <t>Justė</t>
  </si>
  <si>
    <t>Bendaravičiūtė</t>
  </si>
  <si>
    <t>Marijampolė</t>
  </si>
  <si>
    <t>SC "Sūduva"</t>
  </si>
  <si>
    <t>V.Komisaraitis</t>
  </si>
  <si>
    <t>Airidas</t>
  </si>
  <si>
    <t>Bendaravičius</t>
  </si>
  <si>
    <t xml:space="preserve">Danielius </t>
  </si>
  <si>
    <t>P.Bieliūnas,V.Komisaraitis</t>
  </si>
  <si>
    <t>Emilija</t>
  </si>
  <si>
    <t>Zigmanta</t>
  </si>
  <si>
    <t>P.Bieliūnas, V.Komisaraitis</t>
  </si>
  <si>
    <t>Radzevičiūtė</t>
  </si>
  <si>
    <t>Mykolaitytė</t>
  </si>
  <si>
    <t>G.Janušauskas, O.Živilaitė</t>
  </si>
  <si>
    <t>Leonavičius</t>
  </si>
  <si>
    <t>R.Bindokienė</t>
  </si>
  <si>
    <t>Dranginis</t>
  </si>
  <si>
    <t>Bliūdžiūtė</t>
  </si>
  <si>
    <t>Sasnauskaitė</t>
  </si>
  <si>
    <t>Prokopenko</t>
  </si>
  <si>
    <t>2003-12-31</t>
  </si>
  <si>
    <t>Joniškio raj.</t>
  </si>
  <si>
    <t>Joniškio s.c.</t>
  </si>
  <si>
    <t>R. Prokopenko</t>
  </si>
  <si>
    <t>Simutis</t>
  </si>
  <si>
    <t>2004-08-11</t>
  </si>
  <si>
    <t xml:space="preserve">Daniel </t>
  </si>
  <si>
    <t>Cerezuela</t>
  </si>
  <si>
    <t>2004-02-11</t>
  </si>
  <si>
    <t xml:space="preserve">Justas </t>
  </si>
  <si>
    <t>Stabrauskas</t>
  </si>
  <si>
    <t>2003-05-09</t>
  </si>
  <si>
    <t>Patarakas</t>
  </si>
  <si>
    <t>2004-08-02</t>
  </si>
  <si>
    <t>Vanickaitė</t>
  </si>
  <si>
    <t>Grigužauskaitė</t>
  </si>
  <si>
    <t>V. Rasiukevičienė</t>
  </si>
  <si>
    <t>V. Gumauskas</t>
  </si>
  <si>
    <t>Neda</t>
  </si>
  <si>
    <t>Baranauskaitė</t>
  </si>
  <si>
    <t>Ainaras</t>
  </si>
  <si>
    <t>Baltrušis</t>
  </si>
  <si>
    <t>Jurgita</t>
  </si>
  <si>
    <t>Juknevičiūtė</t>
  </si>
  <si>
    <t>Vošteris</t>
  </si>
  <si>
    <t>Rinkūnas</t>
  </si>
  <si>
    <t>Kumštis</t>
  </si>
  <si>
    <t>2004-01-03</t>
  </si>
  <si>
    <t>E.Žilys</t>
  </si>
  <si>
    <t>Kuodytė</t>
  </si>
  <si>
    <t>2004-06-22</t>
  </si>
  <si>
    <t>Žižmantaitė</t>
  </si>
  <si>
    <t xml:space="preserve">Austėja </t>
  </si>
  <si>
    <t>Mitkutė</t>
  </si>
  <si>
    <t>Inga</t>
  </si>
  <si>
    <t>Bartkevičiūtė</t>
  </si>
  <si>
    <t>Vokietaitis</t>
  </si>
  <si>
    <t>2003-10-14</t>
  </si>
  <si>
    <t>Karolis</t>
  </si>
  <si>
    <t>Karka</t>
  </si>
  <si>
    <t>2003-08-15</t>
  </si>
  <si>
    <t>Vaitekūnas</t>
  </si>
  <si>
    <t>2003-01-23</t>
  </si>
  <si>
    <t>Vaitaitis</t>
  </si>
  <si>
    <t>2003-10-21</t>
  </si>
  <si>
    <t>Jankauskas</t>
  </si>
  <si>
    <t>2002-04-26</t>
  </si>
  <si>
    <t>Čeponytė</t>
  </si>
  <si>
    <t>2002-06-27</t>
  </si>
  <si>
    <t>Darius</t>
  </si>
  <si>
    <t>Valaitis</t>
  </si>
  <si>
    <t>2003-01-13</t>
  </si>
  <si>
    <t>S.Strelcovas</t>
  </si>
  <si>
    <t>Marius</t>
  </si>
  <si>
    <t>Kubilius</t>
  </si>
  <si>
    <t>2003-10-02</t>
  </si>
  <si>
    <t>Loretis</t>
  </si>
  <si>
    <t>Šnioka</t>
  </si>
  <si>
    <t>2002-05-29</t>
  </si>
  <si>
    <t>Rolandas</t>
  </si>
  <si>
    <t>Tichonovičius</t>
  </si>
  <si>
    <t>2002-02-19</t>
  </si>
  <si>
    <t>Radvilė</t>
  </si>
  <si>
    <t>Gailiūnaitė</t>
  </si>
  <si>
    <t>2003-05-31</t>
  </si>
  <si>
    <t>Joginta</t>
  </si>
  <si>
    <t>Trečiokaitė</t>
  </si>
  <si>
    <t>2002-06-25</t>
  </si>
  <si>
    <t>Kripulevičiūtė</t>
  </si>
  <si>
    <t>A. Sniečkus</t>
  </si>
  <si>
    <t>Nurutdinova</t>
  </si>
  <si>
    <t>O.Živilaitė, V. Komisaraitis</t>
  </si>
  <si>
    <t>Rivaldas</t>
  </si>
  <si>
    <t>Diškevičius</t>
  </si>
  <si>
    <t>Grita</t>
  </si>
  <si>
    <t>Budrytė</t>
  </si>
  <si>
    <t>Lazauskaitė</t>
  </si>
  <si>
    <t xml:space="preserve">Juta </t>
  </si>
  <si>
    <t>Adomaitytė</t>
  </si>
  <si>
    <t>Balčiunas</t>
  </si>
  <si>
    <t>Paulavičius</t>
  </si>
  <si>
    <t>Stankaitis</t>
  </si>
  <si>
    <t>Vilte</t>
  </si>
  <si>
    <t>Sveikackas</t>
  </si>
  <si>
    <t>v. Butautienė</t>
  </si>
  <si>
    <t>Luka</t>
  </si>
  <si>
    <t>Nerilė</t>
  </si>
  <si>
    <t>Dikšaitė</t>
  </si>
  <si>
    <t>Šiaulių rajonas</t>
  </si>
  <si>
    <t>Kuršėnų SM</t>
  </si>
  <si>
    <t>P.Vaitkus</t>
  </si>
  <si>
    <t>Vepštas</t>
  </si>
  <si>
    <t>Banytė</t>
  </si>
  <si>
    <t xml:space="preserve">Denisas </t>
  </si>
  <si>
    <t>Minkus</t>
  </si>
  <si>
    <t>Balsevičiūtė</t>
  </si>
  <si>
    <t>Grigaitė</t>
  </si>
  <si>
    <t>Narbutas</t>
  </si>
  <si>
    <t>Kančauskaitė</t>
  </si>
  <si>
    <t>Spulginaitė</t>
  </si>
  <si>
    <t>Domarkaitė</t>
  </si>
  <si>
    <t>Skirmantas</t>
  </si>
  <si>
    <t>Solvita</t>
  </si>
  <si>
    <t>Zelepūgaitė</t>
  </si>
  <si>
    <t>Gilytė</t>
  </si>
  <si>
    <t>Simona</t>
  </si>
  <si>
    <t>Lebedevaitė</t>
  </si>
  <si>
    <t>Linas</t>
  </si>
  <si>
    <t>Ernesta</t>
  </si>
  <si>
    <t>Gilaitytė</t>
  </si>
  <si>
    <t>Naujokaitė</t>
  </si>
  <si>
    <t>Jusys</t>
  </si>
  <si>
    <t>E. Reinotas</t>
  </si>
  <si>
    <t>Sanita</t>
  </si>
  <si>
    <t>Juozapaitytė</t>
  </si>
  <si>
    <t>Tamutis</t>
  </si>
  <si>
    <t>Čekanauskaitė</t>
  </si>
  <si>
    <t>Mazuraitytė</t>
  </si>
  <si>
    <t>Karilė</t>
  </si>
  <si>
    <t>Norvilaitė</t>
  </si>
  <si>
    <t>R. Kergytė-Dauskurdienė</t>
  </si>
  <si>
    <t>Juana</t>
  </si>
  <si>
    <t>Montvilaitė</t>
  </si>
  <si>
    <t>Rudytė</t>
  </si>
  <si>
    <t>Marija Fausta</t>
  </si>
  <si>
    <t>Jokūbas</t>
  </si>
  <si>
    <t>Šimkus</t>
  </si>
  <si>
    <t>Šimaitis</t>
  </si>
  <si>
    <t>Varnagiris</t>
  </si>
  <si>
    <t>Šablinskas</t>
  </si>
  <si>
    <t>Dangiras</t>
  </si>
  <si>
    <t>Grušas</t>
  </si>
  <si>
    <t>Airūnė</t>
  </si>
  <si>
    <t>Čegytė</t>
  </si>
  <si>
    <t>Oskaras</t>
  </si>
  <si>
    <t>Karlinskas</t>
  </si>
  <si>
    <t>Astijus</t>
  </si>
  <si>
    <t>Genardas</t>
  </si>
  <si>
    <t>Justina</t>
  </si>
  <si>
    <t>Markas</t>
  </si>
  <si>
    <t>Juškys</t>
  </si>
  <si>
    <t>R. Kondratienė, L. Maceika</t>
  </si>
  <si>
    <t>Mantvydas</t>
  </si>
  <si>
    <t>Nagulevičius</t>
  </si>
  <si>
    <t>Martinaitis</t>
  </si>
  <si>
    <t>Vasilenko</t>
  </si>
  <si>
    <t>I. Michejeva</t>
  </si>
  <si>
    <t>Sabaliauskaitė</t>
  </si>
  <si>
    <t>Deividas</t>
  </si>
  <si>
    <t>Narutis</t>
  </si>
  <si>
    <t>Laurynas</t>
  </si>
  <si>
    <t>Gasickaitė</t>
  </si>
  <si>
    <t>Strupaitė</t>
  </si>
  <si>
    <t>Ubartaitė</t>
  </si>
  <si>
    <t>Zabaras</t>
  </si>
  <si>
    <t>Povilaitis</t>
  </si>
  <si>
    <t>Vileikis</t>
  </si>
  <si>
    <t>Murnikovas</t>
  </si>
  <si>
    <t>Butkutė</t>
  </si>
  <si>
    <t>Liškutė</t>
  </si>
  <si>
    <t>Sonata</t>
  </si>
  <si>
    <t>Ananeva</t>
  </si>
  <si>
    <t>Bernotaitė</t>
  </si>
  <si>
    <t>Olimpija</t>
  </si>
  <si>
    <t>Zabulytė</t>
  </si>
  <si>
    <t>Bružaitė</t>
  </si>
  <si>
    <t>Barzda</t>
  </si>
  <si>
    <t>Valantinavičiūtė</t>
  </si>
  <si>
    <t>Lesčinskaitė</t>
  </si>
  <si>
    <t>Samytė</t>
  </si>
  <si>
    <t>Sanija</t>
  </si>
  <si>
    <t>Ozola</t>
  </si>
  <si>
    <t>Igors</t>
  </si>
  <si>
    <t>Fomenko</t>
  </si>
  <si>
    <t>Artūrs</t>
  </si>
  <si>
    <t>Konderko</t>
  </si>
  <si>
    <t>2004-04-25</t>
  </si>
  <si>
    <t>Isajevs</t>
  </si>
  <si>
    <t>Jekaterina</t>
  </si>
  <si>
    <t>Pučinska</t>
  </si>
  <si>
    <t>Skukis</t>
  </si>
  <si>
    <t>Jurgis</t>
  </si>
  <si>
    <t>Lininš</t>
  </si>
  <si>
    <t>Jažuiča</t>
  </si>
  <si>
    <t>Elizabeta</t>
  </si>
  <si>
    <t>Darzniece</t>
  </si>
  <si>
    <t>Jana</t>
  </si>
  <si>
    <t>Maslaka</t>
  </si>
  <si>
    <t>Rozenberga</t>
  </si>
  <si>
    <t>Kokina</t>
  </si>
  <si>
    <t>Poča</t>
  </si>
  <si>
    <t>Leda</t>
  </si>
  <si>
    <t>Barzina</t>
  </si>
  <si>
    <t>Alytus</t>
  </si>
  <si>
    <t>SRC</t>
  </si>
  <si>
    <t>Joniškio SC</t>
  </si>
  <si>
    <t>2002-08-12</t>
  </si>
  <si>
    <t>2002-04-04</t>
  </si>
  <si>
    <t>2002-06-16</t>
  </si>
  <si>
    <t>2002-03-07</t>
  </si>
  <si>
    <t>2002-02-03</t>
  </si>
  <si>
    <t>2003-04-21</t>
  </si>
  <si>
    <t>2004-12-06</t>
  </si>
  <si>
    <t>2005-12-28</t>
  </si>
  <si>
    <t>2005-06-22</t>
  </si>
  <si>
    <t>2005-08-30</t>
  </si>
  <si>
    <t>2005-01-14</t>
  </si>
  <si>
    <t>2005-08-18</t>
  </si>
  <si>
    <t>2004-06-08</t>
  </si>
  <si>
    <t>2004-04-05</t>
  </si>
  <si>
    <t>2003-05-12</t>
  </si>
  <si>
    <t xml:space="preserve">P. Sabaitis </t>
  </si>
  <si>
    <t>A. Dobregienė</t>
  </si>
  <si>
    <t>K. Sabalytė</t>
  </si>
  <si>
    <t>V. Gumauskas, V. Šmidtas</t>
  </si>
  <si>
    <t>R. Bindokienė</t>
  </si>
  <si>
    <t>R. Smilgys</t>
  </si>
  <si>
    <t>G. Janušauskas, R. Bindokienė</t>
  </si>
  <si>
    <t>2006-02-25</t>
  </si>
  <si>
    <t>2006-02-20</t>
  </si>
  <si>
    <t>2005-06-10</t>
  </si>
  <si>
    <t>2005-10-05</t>
  </si>
  <si>
    <t>2004-03-09</t>
  </si>
  <si>
    <t>2004-01-07</t>
  </si>
  <si>
    <t>2005-10-08</t>
  </si>
  <si>
    <t>R. Razmaitė, A. Kitanov, M. Malinauskas</t>
  </si>
  <si>
    <t>L. Balsytė</t>
  </si>
  <si>
    <t>Vizgailaitė</t>
  </si>
  <si>
    <t>Janulis</t>
  </si>
  <si>
    <t>Paulina</t>
  </si>
  <si>
    <t>Lupeikytė</t>
  </si>
  <si>
    <t>2003-08-25</t>
  </si>
  <si>
    <t>2003-10-03</t>
  </si>
  <si>
    <t>2003-03-14</t>
  </si>
  <si>
    <t>2005-07-10</t>
  </si>
  <si>
    <t>Šiaulių r.</t>
  </si>
  <si>
    <t>Vareika</t>
  </si>
  <si>
    <t>Pakruojis</t>
  </si>
  <si>
    <t>SC</t>
  </si>
  <si>
    <t>A. Macevičius</t>
  </si>
  <si>
    <t>Požėla</t>
  </si>
  <si>
    <t>Akvilė</t>
  </si>
  <si>
    <t>Sabaitė</t>
  </si>
  <si>
    <t>Girčytė</t>
  </si>
  <si>
    <t>2005-07-26</t>
  </si>
  <si>
    <t>2004-03-07</t>
  </si>
  <si>
    <t>2004-01-14</t>
  </si>
  <si>
    <t>2004-02-17</t>
  </si>
  <si>
    <t>2004-09-27</t>
  </si>
  <si>
    <t>2005-05-31</t>
  </si>
  <si>
    <t>2002-04-12</t>
  </si>
  <si>
    <t>2003-06-26</t>
  </si>
  <si>
    <t>2005-04-17</t>
  </si>
  <si>
    <t>2004-06-30</t>
  </si>
  <si>
    <t>2005-01-31</t>
  </si>
  <si>
    <t>2004-04-21</t>
  </si>
  <si>
    <t>2004-10-22</t>
  </si>
  <si>
    <t>2003-10-29</t>
  </si>
  <si>
    <t>2004-03-21</t>
  </si>
  <si>
    <t>Latvija</t>
  </si>
  <si>
    <t>Katrina</t>
  </si>
  <si>
    <t>60 m bėgimas  jaunutės</t>
  </si>
  <si>
    <t>Vieta</t>
  </si>
  <si>
    <t>Takas</t>
  </si>
  <si>
    <t>DQ</t>
  </si>
  <si>
    <t>DNS</t>
  </si>
  <si>
    <t>Denisas</t>
  </si>
  <si>
    <t>Belčiankov</t>
  </si>
  <si>
    <t>V.žiedienė</t>
  </si>
  <si>
    <t>60 m bėgimas jaunučiai</t>
  </si>
  <si>
    <t>60 m bėgimas jauniai</t>
  </si>
  <si>
    <t>Jurbarko raj.</t>
  </si>
  <si>
    <t>V.Kokarskaja</t>
  </si>
  <si>
    <t>Diana</t>
  </si>
  <si>
    <t>Kozlova</t>
  </si>
  <si>
    <t>2003-07-29</t>
  </si>
  <si>
    <t>R. Razmaitė, A. Kitanov</t>
  </si>
  <si>
    <t>Alise</t>
  </si>
  <si>
    <t>Korklina</t>
  </si>
  <si>
    <t>Roberta</t>
  </si>
  <si>
    <t>Ilevičiūtė</t>
  </si>
  <si>
    <t>2002-05-21</t>
  </si>
  <si>
    <t>L.Maceika</t>
  </si>
  <si>
    <t>Raminta</t>
  </si>
  <si>
    <t>Liubinaitė</t>
  </si>
  <si>
    <t>Ieva</t>
  </si>
  <si>
    <t>Pelytė</t>
  </si>
  <si>
    <t>Miniauskaitė</t>
  </si>
  <si>
    <t>Anna</t>
  </si>
  <si>
    <t>Pobapenko</t>
  </si>
  <si>
    <t>Keliauskaitė</t>
  </si>
  <si>
    <t>V.Žiedienė</t>
  </si>
  <si>
    <t>60 m bėgimas jaunės</t>
  </si>
  <si>
    <t>600 m bėgimas jaunutės</t>
  </si>
  <si>
    <t>600 m bėgimas jaunučiai</t>
  </si>
  <si>
    <t>600 m bėgimas jauniai</t>
  </si>
  <si>
    <t>2003-07-06</t>
  </si>
  <si>
    <t>2005-08-23</t>
  </si>
  <si>
    <t>2004-03-04</t>
  </si>
  <si>
    <t>2002-02-17</t>
  </si>
  <si>
    <t>2005-08-02</t>
  </si>
  <si>
    <t>2003-03-21</t>
  </si>
  <si>
    <t>1000 m bėgimas jaunutės</t>
  </si>
  <si>
    <t>1000 m bėgimas jaunės</t>
  </si>
  <si>
    <t>1000 m bėgimas jauniai</t>
  </si>
  <si>
    <t>1000 m bėgimas jaunučiai</t>
  </si>
  <si>
    <t>Linins</t>
  </si>
  <si>
    <t xml:space="preserve">Greta </t>
  </si>
  <si>
    <t>J.Beržanskis</t>
  </si>
  <si>
    <t>D.Šaučikovas</t>
  </si>
  <si>
    <t>2000 m bėgimas jaunės</t>
  </si>
  <si>
    <t>9:19,04</t>
  </si>
  <si>
    <t>2004-05-25</t>
  </si>
  <si>
    <t>2000 m bėgimas jaunučiai</t>
  </si>
  <si>
    <t>2004-08-09</t>
  </si>
  <si>
    <t>2006-08-23</t>
  </si>
  <si>
    <t>11:16,94</t>
  </si>
  <si>
    <t>11:23,70</t>
  </si>
  <si>
    <t>3000 m bėgimas jauniai</t>
  </si>
  <si>
    <t>Jelgava</t>
  </si>
  <si>
    <t>2003-01-24</t>
  </si>
  <si>
    <t>Kv. l.</t>
  </si>
  <si>
    <t>X</t>
  </si>
  <si>
    <t>-</t>
  </si>
  <si>
    <t>1,80</t>
  </si>
  <si>
    <t>2,00</t>
  </si>
  <si>
    <t>2,20</t>
  </si>
  <si>
    <t>2,30</t>
  </si>
  <si>
    <t>2,40</t>
  </si>
  <si>
    <t>2,50</t>
  </si>
  <si>
    <t>2,60</t>
  </si>
  <si>
    <t>2,70</t>
  </si>
  <si>
    <t>2,80</t>
  </si>
  <si>
    <t>Šuolis su kartimi jaunutės</t>
  </si>
  <si>
    <t>Šuolis su kartimi jaunės</t>
  </si>
  <si>
    <t>3,00</t>
  </si>
  <si>
    <t>3,20</t>
  </si>
  <si>
    <t>3,40</t>
  </si>
  <si>
    <t>3,50</t>
  </si>
  <si>
    <t>Pribelskis</t>
  </si>
  <si>
    <t>Kv.l</t>
  </si>
  <si>
    <t>1,10</t>
  </si>
  <si>
    <t>1,15</t>
  </si>
  <si>
    <t>1,20</t>
  </si>
  <si>
    <t>1,25</t>
  </si>
  <si>
    <t>1,30</t>
  </si>
  <si>
    <t>1,35</t>
  </si>
  <si>
    <t>1,40</t>
  </si>
  <si>
    <t>1,45</t>
  </si>
  <si>
    <t>1,50</t>
  </si>
  <si>
    <t>1,55</t>
  </si>
  <si>
    <t>1,60</t>
  </si>
  <si>
    <t>1,65</t>
  </si>
  <si>
    <t>NM</t>
  </si>
  <si>
    <t>Ž.Leskauskas</t>
  </si>
  <si>
    <t>Ražinskas</t>
  </si>
  <si>
    <t>Karoblytė</t>
  </si>
  <si>
    <t>I.Michejava</t>
  </si>
  <si>
    <t>Erika</t>
  </si>
  <si>
    <t>Žičkutė</t>
  </si>
  <si>
    <t>Paniulaitytė</t>
  </si>
  <si>
    <t>Karina</t>
  </si>
  <si>
    <t>Poio</t>
  </si>
  <si>
    <t>V. Butautienė</t>
  </si>
  <si>
    <t>S.Lorence</t>
  </si>
  <si>
    <t>Kelmės raj.</t>
  </si>
  <si>
    <t>2003-02-08</t>
  </si>
  <si>
    <t>2002-06-28</t>
  </si>
  <si>
    <t>2004-02-20</t>
  </si>
  <si>
    <t>2004-03-20</t>
  </si>
  <si>
    <t>2004-04-26</t>
  </si>
  <si>
    <t>2006-03-11</t>
  </si>
  <si>
    <t>2005-04-21</t>
  </si>
  <si>
    <t>Kv.l.</t>
  </si>
  <si>
    <t>1,70</t>
  </si>
  <si>
    <t>1,75</t>
  </si>
  <si>
    <t>1,85</t>
  </si>
  <si>
    <t>1,90</t>
  </si>
  <si>
    <t>1,96</t>
  </si>
  <si>
    <t>O</t>
  </si>
  <si>
    <t>2002-03-29</t>
  </si>
  <si>
    <t>Šuolis į aukštį jauniai</t>
  </si>
  <si>
    <t>Šuolis į aukštį jaunučiai</t>
  </si>
  <si>
    <t>Šuolis į aukštį jaunutės</t>
  </si>
  <si>
    <t>Šuolis į aukštį jaunės</t>
  </si>
  <si>
    <t>S. Lorence</t>
  </si>
  <si>
    <t>60 m barjerinis bėgimas jaunutės (0.762-7.75)</t>
  </si>
  <si>
    <t>60 m barjerinis bėgimas jaunučiai (0.838-8.25)</t>
  </si>
  <si>
    <t>Rutulio stūmimas jaunutės (3 kg)</t>
  </si>
  <si>
    <t>Rutulio stūmimas jaunučiai (4 kg)</t>
  </si>
  <si>
    <t>Varžybų vyriausiasis sekretorius</t>
  </si>
  <si>
    <t>Justinas BERŽANSKIS</t>
  </si>
  <si>
    <t>Daiva MACEIKIENĖ</t>
  </si>
  <si>
    <t>60 m barjerinis bėgimas jauniai (0.914-9.14)</t>
  </si>
  <si>
    <t>60 m barjerinis bėgimas jaunės (0.762-8.50)</t>
  </si>
  <si>
    <t>Šuolis į tolį jauniai</t>
  </si>
  <si>
    <t>Šuolis į tolį jaunučiai</t>
  </si>
  <si>
    <t>Rutulio stūmimas jauniai (5 kg)</t>
  </si>
  <si>
    <t>Rutulio stūmimas jaunės (3 kg)</t>
  </si>
  <si>
    <t>Trišuolis jaunutės</t>
  </si>
  <si>
    <t>Trišuolis jaunės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</si>
</sst>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\ _€_-;\-* #,##0.00\ _€_-;_-* &quot;-&quot;??\ _€_-;_-@_-"/>
    <numFmt numFmtId="164" formatCode="_-* #,##0.00\ &quot;Lt&quot;_-;\-* #,##0.00\ &quot;Lt&quot;_-;_-* &quot;-&quot;??\ &quot;Lt&quot;_-;_-@_-"/>
    <numFmt numFmtId="165" formatCode="_-* #,##0.00\ _L_t_-;\-* #,##0.00\ _L_t_-;_-* &quot;-&quot;??\ _L_t_-;_-@_-"/>
    <numFmt numFmtId="166" formatCode="0.0"/>
    <numFmt numFmtId="167" formatCode="yyyy\-mm\-dd;@"/>
    <numFmt numFmtId="168" formatCode="m:ss.00"/>
    <numFmt numFmtId="169" formatCode="_-* #,##0_-;\-* #,##0_-;_-* &quot;-&quot;_-;_-@_-"/>
    <numFmt numFmtId="170" formatCode="_-* #,##0.00_-;\-* #,##0.00_-;_-* &quot;-&quot;??_-;_-@_-"/>
    <numFmt numFmtId="171" formatCode="hh:mm;@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[Red]0%;[Red]\(0%\)"/>
    <numFmt numFmtId="179" formatCode="[$-FC27]yyyy\ &quot;m.&quot;\ mmmm\ d\ &quot;d.&quot;;@"/>
    <numFmt numFmtId="180" formatCode="[m]:ss.0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</numFmts>
  <fonts count="70">
    <font>
      <sz val="10"/>
      <name val="Arial"/>
      <charset val="186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  <charset val="186"/>
    </font>
    <font>
      <sz val="7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</font>
    <font>
      <i/>
      <sz val="12"/>
      <name val="Times New Roman"/>
      <family val="1"/>
      <charset val="186"/>
    </font>
    <font>
      <sz val="16"/>
      <name val="Times New Roman"/>
      <family val="1"/>
    </font>
    <font>
      <sz val="8.1999999999999993"/>
      <name val="Arial"/>
      <family val="2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7"/>
      <name val="Times New Roman"/>
      <family val="1"/>
      <charset val="186"/>
    </font>
    <font>
      <sz val="10"/>
      <name val="Arial"/>
      <family val="2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8"/>
      <name val="Arial"/>
      <family val="2"/>
      <charset val="186"/>
    </font>
    <font>
      <u/>
      <sz val="8"/>
      <color indexed="12"/>
      <name val="Times New Roman"/>
      <family val="1"/>
    </font>
    <font>
      <sz val="10"/>
      <color indexed="14"/>
      <name val="Arial"/>
      <family val="2"/>
      <charset val="204"/>
    </font>
    <font>
      <sz val="8"/>
      <name val="Arial Narrow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86"/>
    </font>
    <font>
      <sz val="14"/>
      <color rgb="FF000000"/>
      <name val="Arial"/>
      <family val="2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6"/>
      <name val="Times New Roman"/>
      <family val="1"/>
    </font>
    <font>
      <sz val="10"/>
      <color rgb="FFFF0000"/>
      <name val="Times New Roman"/>
      <family val="1"/>
      <charset val="186"/>
    </font>
    <font>
      <sz val="6"/>
      <name val="Times New Roman"/>
      <family val="1"/>
      <charset val="186"/>
    </font>
    <font>
      <sz val="6"/>
      <color indexed="8"/>
      <name val="Times New Roman"/>
      <family val="1"/>
      <charset val="186"/>
    </font>
    <font>
      <sz val="8"/>
      <color indexed="8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76">
    <xf numFmtId="0" fontId="0" fillId="0" borderId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32" fillId="2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172" fontId="45" fillId="0" borderId="0" applyFill="0" applyBorder="0" applyAlignment="0"/>
    <xf numFmtId="173" fontId="45" fillId="0" borderId="0" applyFill="0" applyBorder="0" applyAlignment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2" fontId="45" fillId="0" borderId="0" applyFill="0" applyBorder="0" applyAlignment="0"/>
    <xf numFmtId="177" fontId="45" fillId="0" borderId="0" applyFill="0" applyBorder="0" applyAlignment="0"/>
    <xf numFmtId="173" fontId="45" fillId="0" borderId="0" applyFill="0" applyBorder="0" applyAlignment="0"/>
    <xf numFmtId="0" fontId="38" fillId="24" borderId="1" applyNumberFormat="0" applyAlignment="0" applyProtection="0"/>
    <xf numFmtId="0" fontId="38" fillId="24" borderId="1" applyNumberFormat="0" applyAlignment="0" applyProtection="0"/>
    <xf numFmtId="0" fontId="38" fillId="24" borderId="1" applyNumberFormat="0" applyAlignment="0" applyProtection="0"/>
    <xf numFmtId="0" fontId="38" fillId="24" borderId="1" applyNumberFormat="0" applyAlignment="0" applyProtection="0"/>
    <xf numFmtId="0" fontId="38" fillId="24" borderId="1" applyNumberFormat="0" applyAlignment="0" applyProtection="0"/>
    <xf numFmtId="0" fontId="38" fillId="24" borderId="1" applyNumberFormat="0" applyAlignment="0" applyProtection="0"/>
    <xf numFmtId="0" fontId="38" fillId="24" borderId="1" applyNumberFormat="0" applyAlignment="0" applyProtection="0"/>
    <xf numFmtId="0" fontId="38" fillId="24" borderId="1" applyNumberFormat="0" applyAlignment="0" applyProtection="0"/>
    <xf numFmtId="0" fontId="38" fillId="24" borderId="1" applyNumberFormat="0" applyAlignment="0" applyProtection="0"/>
    <xf numFmtId="0" fontId="38" fillId="24" borderId="1" applyNumberFormat="0" applyAlignment="0" applyProtection="0"/>
    <xf numFmtId="0" fontId="38" fillId="24" borderId="1" applyNumberFormat="0" applyAlignment="0" applyProtection="0"/>
    <xf numFmtId="0" fontId="38" fillId="24" borderId="1" applyNumberFormat="0" applyAlignment="0" applyProtection="0"/>
    <xf numFmtId="0" fontId="38" fillId="24" borderId="1" applyNumberFormat="0" applyAlignment="0" applyProtection="0"/>
    <xf numFmtId="0" fontId="38" fillId="24" borderId="1" applyNumberFormat="0" applyAlignment="0" applyProtection="0"/>
    <xf numFmtId="0" fontId="38" fillId="24" borderId="1" applyNumberFormat="0" applyAlignment="0" applyProtection="0"/>
    <xf numFmtId="0" fontId="40" fillId="25" borderId="2" applyNumberFormat="0" applyAlignment="0" applyProtection="0"/>
    <xf numFmtId="0" fontId="40" fillId="25" borderId="2" applyNumberFormat="0" applyAlignment="0" applyProtection="0"/>
    <xf numFmtId="0" fontId="40" fillId="25" borderId="2" applyNumberFormat="0" applyAlignment="0" applyProtection="0"/>
    <xf numFmtId="0" fontId="40" fillId="25" borderId="2" applyNumberFormat="0" applyAlignment="0" applyProtection="0"/>
    <xf numFmtId="0" fontId="40" fillId="25" borderId="2" applyNumberFormat="0" applyAlignment="0" applyProtection="0"/>
    <xf numFmtId="0" fontId="40" fillId="25" borderId="2" applyNumberFormat="0" applyAlignment="0" applyProtection="0"/>
    <xf numFmtId="0" fontId="40" fillId="25" borderId="2" applyNumberFormat="0" applyAlignment="0" applyProtection="0"/>
    <xf numFmtId="0" fontId="40" fillId="25" borderId="2" applyNumberFormat="0" applyAlignment="0" applyProtection="0"/>
    <xf numFmtId="0" fontId="40" fillId="25" borderId="2" applyNumberFormat="0" applyAlignment="0" applyProtection="0"/>
    <xf numFmtId="0" fontId="40" fillId="25" borderId="2" applyNumberFormat="0" applyAlignment="0" applyProtection="0"/>
    <xf numFmtId="0" fontId="40" fillId="25" borderId="2" applyNumberFormat="0" applyAlignment="0" applyProtection="0"/>
    <xf numFmtId="0" fontId="40" fillId="25" borderId="2" applyNumberFormat="0" applyAlignment="0" applyProtection="0"/>
    <xf numFmtId="0" fontId="40" fillId="25" borderId="2" applyNumberFormat="0" applyAlignment="0" applyProtection="0"/>
    <xf numFmtId="0" fontId="40" fillId="25" borderId="2" applyNumberFormat="0" applyAlignment="0" applyProtection="0"/>
    <xf numFmtId="0" fontId="40" fillId="25" borderId="2" applyNumberFormat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4" fontId="45" fillId="0" borderId="0" applyFill="0" applyBorder="0" applyAlignment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46" fillId="0" borderId="0" applyFill="0" applyBorder="0" applyAlignment="0"/>
    <xf numFmtId="173" fontId="46" fillId="0" borderId="0" applyFill="0" applyBorder="0" applyAlignment="0"/>
    <xf numFmtId="172" fontId="46" fillId="0" borderId="0" applyFill="0" applyBorder="0" applyAlignment="0"/>
    <xf numFmtId="177" fontId="46" fillId="0" borderId="0" applyFill="0" applyBorder="0" applyAlignment="0"/>
    <xf numFmtId="173" fontId="46" fillId="0" borderId="0" applyFill="0" applyBorder="0" applyAlignment="0"/>
    <xf numFmtId="0" fontId="33" fillId="26" borderId="0" applyNumberFormat="0" applyBorder="0" applyAlignment="0" applyProtection="0"/>
    <xf numFmtId="0" fontId="30" fillId="0" borderId="0" applyNumberFormat="0" applyFill="0" applyBorder="0" applyAlignment="0" applyProtection="0"/>
    <xf numFmtId="38" fontId="47" fillId="27" borderId="0" applyNumberFormat="0" applyBorder="0" applyAlignment="0" applyProtection="0"/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0" fontId="47" fillId="28" borderId="5" applyNumberFormat="0" applyBorder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18" fillId="0" borderId="0">
      <alignment vertical="center"/>
    </xf>
    <xf numFmtId="0" fontId="18" fillId="0" borderId="0"/>
    <xf numFmtId="0" fontId="58" fillId="0" borderId="0"/>
    <xf numFmtId="0" fontId="42" fillId="0" borderId="0"/>
    <xf numFmtId="0" fontId="18" fillId="0" borderId="0"/>
    <xf numFmtId="0" fontId="42" fillId="0" borderId="0"/>
    <xf numFmtId="0" fontId="27" fillId="0" borderId="0"/>
    <xf numFmtId="165" fontId="42" fillId="0" borderId="0" applyFont="0" applyFill="0" applyBorder="0" applyAlignment="0" applyProtection="0"/>
    <xf numFmtId="172" fontId="49" fillId="0" borderId="0" applyFill="0" applyBorder="0" applyAlignment="0"/>
    <xf numFmtId="173" fontId="49" fillId="0" borderId="0" applyFill="0" applyBorder="0" applyAlignment="0"/>
    <xf numFmtId="172" fontId="49" fillId="0" borderId="0" applyFill="0" applyBorder="0" applyAlignment="0"/>
    <xf numFmtId="177" fontId="49" fillId="0" borderId="0" applyFill="0" applyBorder="0" applyAlignment="0"/>
    <xf numFmtId="173" fontId="49" fillId="0" borderId="0" applyFill="0" applyBorder="0" applyAlignment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178" fontId="50" fillId="0" borderId="0"/>
    <xf numFmtId="0" fontId="18" fillId="0" borderId="0"/>
    <xf numFmtId="167" fontId="42" fillId="0" borderId="0"/>
    <xf numFmtId="0" fontId="18" fillId="0" borderId="0"/>
    <xf numFmtId="167" fontId="42" fillId="0" borderId="0"/>
    <xf numFmtId="167" fontId="42" fillId="0" borderId="0"/>
    <xf numFmtId="167" fontId="42" fillId="0" borderId="0"/>
    <xf numFmtId="0" fontId="18" fillId="0" borderId="0"/>
    <xf numFmtId="167" fontId="42" fillId="0" borderId="0"/>
    <xf numFmtId="0" fontId="18" fillId="0" borderId="0"/>
    <xf numFmtId="0" fontId="18" fillId="0" borderId="0"/>
    <xf numFmtId="0" fontId="18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0" fontId="18" fillId="0" borderId="0"/>
    <xf numFmtId="0" fontId="18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8" fillId="0" borderId="0"/>
    <xf numFmtId="0" fontId="18" fillId="0" borderId="0"/>
    <xf numFmtId="0" fontId="18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8" fillId="0" borderId="0"/>
    <xf numFmtId="0" fontId="18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8" fillId="0" borderId="0"/>
    <xf numFmtId="0" fontId="18" fillId="0" borderId="0"/>
    <xf numFmtId="0" fontId="18" fillId="0" borderId="0"/>
    <xf numFmtId="167" fontId="42" fillId="0" borderId="0"/>
    <xf numFmtId="0" fontId="18" fillId="0" borderId="0"/>
    <xf numFmtId="16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42" fillId="0" borderId="0"/>
    <xf numFmtId="167" fontId="42" fillId="0" borderId="0"/>
    <xf numFmtId="167" fontId="42" fillId="0" borderId="0"/>
    <xf numFmtId="0" fontId="18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8" fillId="0" borderId="0"/>
    <xf numFmtId="0" fontId="18" fillId="0" borderId="0"/>
    <xf numFmtId="0" fontId="18" fillId="0" borderId="0"/>
    <xf numFmtId="167" fontId="42" fillId="0" borderId="0"/>
    <xf numFmtId="0" fontId="18" fillId="0" borderId="0"/>
    <xf numFmtId="16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42" fillId="0" borderId="0"/>
    <xf numFmtId="167" fontId="42" fillId="0" borderId="0"/>
    <xf numFmtId="167" fontId="42" fillId="0" borderId="0"/>
    <xf numFmtId="0" fontId="18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8" fillId="0" borderId="0"/>
    <xf numFmtId="0" fontId="18" fillId="0" borderId="0"/>
    <xf numFmtId="0" fontId="18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8" fillId="0" borderId="0"/>
    <xf numFmtId="0" fontId="18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8" fillId="0" borderId="0"/>
    <xf numFmtId="0" fontId="18" fillId="0" borderId="0"/>
    <xf numFmtId="0" fontId="18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18" fillId="0" borderId="0"/>
    <xf numFmtId="0" fontId="18" fillId="0" borderId="0"/>
    <xf numFmtId="167" fontId="42" fillId="0" borderId="0"/>
    <xf numFmtId="0" fontId="18" fillId="0" borderId="0"/>
    <xf numFmtId="167" fontId="42" fillId="0" borderId="0"/>
    <xf numFmtId="167" fontId="42" fillId="0" borderId="0"/>
    <xf numFmtId="167" fontId="42" fillId="0" borderId="0"/>
    <xf numFmtId="0" fontId="19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18" fillId="0" borderId="0"/>
    <xf numFmtId="168" fontId="18" fillId="0" borderId="0"/>
    <xf numFmtId="168" fontId="18" fillId="0" borderId="0"/>
    <xf numFmtId="179" fontId="18" fillId="0" borderId="0"/>
    <xf numFmtId="167" fontId="42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75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79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79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79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8" fontId="42" fillId="0" borderId="0"/>
    <xf numFmtId="180" fontId="42" fillId="0" borderId="0"/>
    <xf numFmtId="178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9" fontId="42" fillId="0" borderId="0"/>
    <xf numFmtId="179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79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179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21" fontId="18" fillId="0" borderId="0"/>
    <xf numFmtId="167" fontId="18" fillId="0" borderId="0"/>
    <xf numFmtId="167" fontId="18" fillId="0" borderId="0"/>
    <xf numFmtId="21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8" fillId="0" borderId="0"/>
    <xf numFmtId="0" fontId="18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8" fillId="0" borderId="0"/>
    <xf numFmtId="0" fontId="18" fillId="0" borderId="0"/>
    <xf numFmtId="167" fontId="42" fillId="0" borderId="0"/>
    <xf numFmtId="0" fontId="18" fillId="0" borderId="0"/>
    <xf numFmtId="167" fontId="42" fillId="0" borderId="0"/>
    <xf numFmtId="0" fontId="18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67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9" fillId="29" borderId="1" applyNumberFormat="0" applyAlignment="0" applyProtection="0"/>
    <xf numFmtId="0" fontId="18" fillId="31" borderId="7" applyNumberFormat="0" applyFont="0" applyAlignment="0" applyProtection="0"/>
    <xf numFmtId="0" fontId="18" fillId="31" borderId="7" applyNumberFormat="0" applyFont="0" applyAlignment="0" applyProtection="0"/>
    <xf numFmtId="0" fontId="18" fillId="31" borderId="7" applyNumberFormat="0" applyFont="0" applyAlignment="0" applyProtection="0"/>
    <xf numFmtId="0" fontId="18" fillId="31" borderId="7" applyNumberFormat="0" applyFont="0" applyAlignment="0" applyProtection="0"/>
    <xf numFmtId="0" fontId="18" fillId="31" borderId="7" applyNumberFormat="0" applyFont="0" applyAlignment="0" applyProtection="0"/>
    <xf numFmtId="0" fontId="18" fillId="31" borderId="7" applyNumberFormat="0" applyFont="0" applyAlignment="0" applyProtection="0"/>
    <xf numFmtId="0" fontId="18" fillId="31" borderId="7" applyNumberFormat="0" applyFont="0" applyAlignment="0" applyProtection="0"/>
    <xf numFmtId="0" fontId="18" fillId="31" borderId="7" applyNumberFormat="0" applyFont="0" applyAlignment="0" applyProtection="0"/>
    <xf numFmtId="0" fontId="18" fillId="31" borderId="7" applyNumberFormat="0" applyFont="0" applyAlignment="0" applyProtection="0"/>
    <xf numFmtId="0" fontId="18" fillId="31" borderId="7" applyNumberFormat="0" applyFont="0" applyAlignment="0" applyProtection="0"/>
    <xf numFmtId="0" fontId="18" fillId="31" borderId="7" applyNumberFormat="0" applyFont="0" applyAlignment="0" applyProtection="0"/>
    <xf numFmtId="0" fontId="18" fillId="31" borderId="7" applyNumberFormat="0" applyFont="0" applyAlignment="0" applyProtection="0"/>
    <xf numFmtId="0" fontId="18" fillId="31" borderId="7" applyNumberFormat="0" applyFont="0" applyAlignment="0" applyProtection="0"/>
    <xf numFmtId="0" fontId="18" fillId="31" borderId="7" applyNumberFormat="0" applyFont="0" applyAlignment="0" applyProtection="0"/>
    <xf numFmtId="0" fontId="18" fillId="31" borderId="7" applyNumberFormat="0" applyFont="0" applyAlignment="0" applyProtection="0"/>
    <xf numFmtId="0" fontId="18" fillId="0" borderId="0"/>
    <xf numFmtId="0" fontId="19" fillId="0" borderId="0"/>
    <xf numFmtId="17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2" fontId="52" fillId="0" borderId="0" applyFill="0" applyBorder="0" applyAlignment="0"/>
    <xf numFmtId="173" fontId="52" fillId="0" borderId="0" applyFill="0" applyBorder="0" applyAlignment="0"/>
    <xf numFmtId="172" fontId="52" fillId="0" borderId="0" applyFill="0" applyBorder="0" applyAlignment="0"/>
    <xf numFmtId="177" fontId="52" fillId="0" borderId="0" applyFill="0" applyBorder="0" applyAlignment="0"/>
    <xf numFmtId="173" fontId="52" fillId="0" borderId="0" applyFill="0" applyBorder="0" applyAlignment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9" fontId="45" fillId="0" borderId="0" applyFill="0" applyBorder="0" applyAlignment="0"/>
    <xf numFmtId="182" fontId="45" fillId="0" borderId="0" applyFill="0" applyBorder="0" applyAlignment="0"/>
    <xf numFmtId="183" fontId="45" fillId="0" borderId="0" applyFill="0" applyBorder="0" applyAlignment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3" fillId="0" borderId="0"/>
  </cellStyleXfs>
  <cellXfs count="440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49" fontId="5" fillId="0" borderId="0" xfId="0" applyNumberFormat="1" applyFont="1"/>
    <xf numFmtId="0" fontId="4" fillId="0" borderId="8" xfId="0" applyFont="1" applyBorder="1"/>
    <xf numFmtId="0" fontId="11" fillId="0" borderId="0" xfId="0" applyFont="1"/>
    <xf numFmtId="0" fontId="4" fillId="0" borderId="4" xfId="0" applyFont="1" applyBorder="1"/>
    <xf numFmtId="0" fontId="10" fillId="0" borderId="0" xfId="0" applyFont="1"/>
    <xf numFmtId="0" fontId="4" fillId="0" borderId="9" xfId="0" applyFont="1" applyBorder="1"/>
    <xf numFmtId="0" fontId="4" fillId="0" borderId="10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left" vertical="center"/>
    </xf>
    <xf numFmtId="2" fontId="13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1" fillId="0" borderId="0" xfId="0" applyFont="1"/>
    <xf numFmtId="0" fontId="60" fillId="0" borderId="0" xfId="0" applyFont="1"/>
    <xf numFmtId="0" fontId="22" fillId="0" borderId="0" xfId="0" applyFont="1"/>
    <xf numFmtId="0" fontId="1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2" fontId="13" fillId="0" borderId="0" xfId="0" applyNumberFormat="1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2" fontId="1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" fontId="14" fillId="0" borderId="1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49" fontId="14" fillId="0" borderId="13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23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4" xfId="727" applyNumberFormat="1" applyFont="1" applyBorder="1" applyAlignment="1">
      <alignment horizontal="center" vertical="center"/>
    </xf>
    <xf numFmtId="49" fontId="8" fillId="0" borderId="25" xfId="727" applyNumberFormat="1" applyFont="1" applyBorder="1" applyAlignment="1">
      <alignment horizontal="center" vertical="center"/>
    </xf>
    <xf numFmtId="49" fontId="8" fillId="0" borderId="26" xfId="727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24" xfId="1240" applyFont="1" applyBorder="1" applyAlignment="1">
      <alignment horizontal="center" vertical="center"/>
    </xf>
    <xf numFmtId="0" fontId="8" fillId="0" borderId="25" xfId="1240" applyFont="1" applyBorder="1" applyAlignment="1">
      <alignment horizontal="center" vertical="center"/>
    </xf>
    <xf numFmtId="0" fontId="8" fillId="0" borderId="26" xfId="124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67" fontId="8" fillId="0" borderId="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7" fontId="2" fillId="0" borderId="5" xfId="492" applyNumberFormat="1" applyFont="1" applyBorder="1" applyAlignment="1">
      <alignment horizontal="center" vertical="center"/>
    </xf>
    <xf numFmtId="0" fontId="2" fillId="33" borderId="5" xfId="1258" applyFont="1" applyFill="1" applyBorder="1" applyAlignment="1">
      <alignment horizontal="center" vertical="center"/>
    </xf>
    <xf numFmtId="0" fontId="2" fillId="33" borderId="5" xfId="492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49" fontId="6" fillId="33" borderId="5" xfId="0" applyNumberFormat="1" applyFont="1" applyFill="1" applyBorder="1" applyAlignment="1">
      <alignment horizontal="center" vertical="center"/>
    </xf>
    <xf numFmtId="0" fontId="1" fillId="0" borderId="16" xfId="492" applyFont="1" applyBorder="1" applyAlignment="1">
      <alignment horizontal="left" vertical="center"/>
    </xf>
    <xf numFmtId="0" fontId="4" fillId="0" borderId="15" xfId="492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2" fontId="5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4" fillId="0" borderId="5" xfId="719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14" fontId="4" fillId="0" borderId="15" xfId="0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167" fontId="6" fillId="0" borderId="5" xfId="492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167" fontId="6" fillId="0" borderId="5" xfId="0" applyNumberFormat="1" applyFont="1" applyBorder="1" applyAlignment="1">
      <alignment horizontal="center" vertical="center"/>
    </xf>
    <xf numFmtId="0" fontId="6" fillId="0" borderId="15" xfId="492" applyFont="1" applyBorder="1" applyAlignment="1">
      <alignment horizontal="right" vertical="center"/>
    </xf>
    <xf numFmtId="1" fontId="6" fillId="0" borderId="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1" fillId="33" borderId="5" xfId="492" applyNumberFormat="1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55" fillId="0" borderId="5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7" fillId="0" borderId="16" xfId="492" applyFont="1" applyBorder="1" applyAlignment="1">
      <alignment horizontal="left" vertical="center"/>
    </xf>
    <xf numFmtId="2" fontId="56" fillId="0" borderId="0" xfId="0" applyNumberFormat="1" applyFont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67" fontId="6" fillId="0" borderId="0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167" fontId="57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167" fontId="4" fillId="0" borderId="0" xfId="0" applyNumberFormat="1" applyFont="1" applyBorder="1" applyAlignment="1">
      <alignment horizontal="center" vertical="center"/>
    </xf>
    <xf numFmtId="0" fontId="63" fillId="0" borderId="0" xfId="719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67" fontId="5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0" fontId="61" fillId="0" borderId="0" xfId="719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5" xfId="492" applyFont="1" applyBorder="1" applyAlignment="1">
      <alignment horizontal="left" vertical="center"/>
    </xf>
    <xf numFmtId="0" fontId="8" fillId="33" borderId="5" xfId="0" applyFont="1" applyFill="1" applyBorder="1" applyAlignment="1">
      <alignment horizontal="left" vertical="center"/>
    </xf>
    <xf numFmtId="0" fontId="2" fillId="33" borderId="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center" vertical="center"/>
    </xf>
    <xf numFmtId="168" fontId="1" fillId="33" borderId="5" xfId="492" applyNumberFormat="1" applyFont="1" applyFill="1" applyBorder="1" applyAlignment="1">
      <alignment horizontal="center" vertical="center"/>
    </xf>
    <xf numFmtId="168" fontId="54" fillId="0" borderId="5" xfId="0" applyNumberFormat="1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65" fillId="0" borderId="37" xfId="0" applyNumberFormat="1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55" fillId="32" borderId="5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1" fontId="14" fillId="0" borderId="17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2" fontId="54" fillId="32" borderId="5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2" fillId="0" borderId="5" xfId="727" applyNumberFormat="1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shrinkToFit="1"/>
    </xf>
    <xf numFmtId="0" fontId="62" fillId="0" borderId="5" xfId="719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49" fontId="14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33" borderId="5" xfId="492" applyNumberFormat="1" applyFont="1" applyFill="1" applyBorder="1" applyAlignment="1">
      <alignment horizontal="left" vertical="center"/>
    </xf>
    <xf numFmtId="0" fontId="65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6" fillId="0" borderId="5" xfId="727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6" fillId="0" borderId="0" xfId="727" applyFont="1" applyBorder="1" applyAlignment="1">
      <alignment horizontal="center" vertical="center"/>
    </xf>
    <xf numFmtId="0" fontId="8" fillId="0" borderId="17" xfId="1240" applyFont="1" applyBorder="1" applyAlignment="1">
      <alignment horizontal="center" vertical="center"/>
    </xf>
    <xf numFmtId="0" fontId="8" fillId="0" borderId="30" xfId="1240" applyFont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0" fontId="67" fillId="0" borderId="5" xfId="0" applyFont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0" xfId="492" applyFont="1" applyBorder="1" applyAlignment="1">
      <alignment horizontal="right" vertical="center"/>
    </xf>
    <xf numFmtId="0" fontId="1" fillId="0" borderId="0" xfId="492" applyFont="1" applyBorder="1" applyAlignment="1">
      <alignment horizontal="left" vertical="center"/>
    </xf>
    <xf numFmtId="167" fontId="2" fillId="0" borderId="0" xfId="492" applyNumberFormat="1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168" fontId="54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167" fontId="5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2" fontId="7" fillId="0" borderId="5" xfId="493" applyNumberFormat="1" applyFont="1" applyBorder="1" applyAlignment="1">
      <alignment horizontal="center" vertical="center"/>
    </xf>
    <xf numFmtId="0" fontId="6" fillId="0" borderId="0" xfId="0" applyFont="1"/>
    <xf numFmtId="0" fontId="17" fillId="0" borderId="0" xfId="493" applyFont="1" applyAlignment="1">
      <alignment vertical="center"/>
    </xf>
    <xf numFmtId="2" fontId="6" fillId="0" borderId="5" xfId="493" applyNumberFormat="1" applyFont="1" applyBorder="1" applyAlignment="1">
      <alignment horizontal="center" vertical="center"/>
    </xf>
    <xf numFmtId="2" fontId="7" fillId="32" borderId="16" xfId="493" applyNumberFormat="1" applyFont="1" applyFill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left" vertical="center"/>
    </xf>
    <xf numFmtId="0" fontId="23" fillId="0" borderId="5" xfId="493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23" fillId="0" borderId="0" xfId="493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5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57" fillId="0" borderId="15" xfId="493" applyFont="1" applyBorder="1" applyAlignment="1">
      <alignment horizontal="right" vertical="center"/>
    </xf>
    <xf numFmtId="0" fontId="56" fillId="0" borderId="16" xfId="493" applyFont="1" applyBorder="1" applyAlignment="1">
      <alignment horizontal="left" vertical="center"/>
    </xf>
    <xf numFmtId="167" fontId="57" fillId="0" borderId="5" xfId="493" applyNumberFormat="1" applyFont="1" applyBorder="1" applyAlignment="1">
      <alignment horizontal="center" vertical="center"/>
    </xf>
    <xf numFmtId="0" fontId="23" fillId="0" borderId="5" xfId="493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2" fontId="14" fillId="0" borderId="3" xfId="0" applyNumberFormat="1" applyFont="1" applyFill="1" applyBorder="1" applyAlignment="1">
      <alignment horizontal="center" vertical="center"/>
    </xf>
    <xf numFmtId="0" fontId="68" fillId="0" borderId="5" xfId="493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7" fillId="0" borderId="0" xfId="493" applyFont="1" applyBorder="1" applyAlignment="1">
      <alignment horizontal="right" vertical="center"/>
    </xf>
    <xf numFmtId="0" fontId="56" fillId="0" borderId="0" xfId="493" applyFont="1" applyBorder="1" applyAlignment="1">
      <alignment horizontal="left" vertical="center"/>
    </xf>
    <xf numFmtId="167" fontId="57" fillId="0" borderId="0" xfId="493" applyNumberFormat="1" applyFont="1" applyBorder="1" applyAlignment="1">
      <alignment horizontal="center" vertical="center"/>
    </xf>
    <xf numFmtId="0" fontId="23" fillId="0" borderId="0" xfId="493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5" fillId="0" borderId="0" xfId="493" applyFont="1" applyFill="1" applyAlignment="1">
      <alignment vertic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/>
    <xf numFmtId="49" fontId="6" fillId="0" borderId="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vertical="center"/>
    </xf>
    <xf numFmtId="49" fontId="65" fillId="0" borderId="28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2" fontId="7" fillId="32" borderId="5" xfId="493" applyNumberFormat="1" applyFont="1" applyFill="1" applyBorder="1" applyAlignment="1">
      <alignment horizontal="center" vertical="center"/>
    </xf>
    <xf numFmtId="2" fontId="7" fillId="32" borderId="10" xfId="493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2" fontId="7" fillId="32" borderId="46" xfId="493" applyNumberFormat="1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1240" applyFont="1" applyBorder="1" applyAlignment="1">
      <alignment horizontal="center" vertical="center"/>
    </xf>
    <xf numFmtId="0" fontId="8" fillId="0" borderId="14" xfId="1240" applyFont="1" applyBorder="1" applyAlignment="1">
      <alignment horizontal="center" vertical="center"/>
    </xf>
    <xf numFmtId="168" fontId="1" fillId="0" borderId="5" xfId="493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vertical="center"/>
    </xf>
    <xf numFmtId="0" fontId="8" fillId="32" borderId="5" xfId="1257" applyFont="1" applyFill="1" applyBorder="1" applyAlignment="1">
      <alignment horizontal="center" vertical="center"/>
    </xf>
    <xf numFmtId="0" fontId="8" fillId="32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2" fillId="0" borderId="10" xfId="727" applyNumberFormat="1" applyFont="1" applyBorder="1" applyAlignment="1">
      <alignment horizontal="center" vertical="center"/>
    </xf>
    <xf numFmtId="49" fontId="2" fillId="0" borderId="5" xfId="727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0" xfId="727" applyNumberFormat="1" applyFont="1" applyBorder="1" applyAlignment="1">
      <alignment horizontal="center" vertical="center"/>
    </xf>
    <xf numFmtId="49" fontId="3" fillId="0" borderId="5" xfId="727" applyNumberFormat="1" applyFont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8" fillId="0" borderId="5" xfId="493" applyFont="1" applyFill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2" fillId="33" borderId="5" xfId="492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33" borderId="5" xfId="492" applyNumberFormat="1" applyFont="1" applyFill="1" applyBorder="1" applyAlignment="1">
      <alignment horizontal="center" vertical="center"/>
    </xf>
    <xf numFmtId="49" fontId="69" fillId="0" borderId="5" xfId="0" applyNumberFormat="1" applyFont="1" applyBorder="1" applyAlignment="1">
      <alignment horizontal="center" vertical="center"/>
    </xf>
    <xf numFmtId="168" fontId="2" fillId="33" borderId="5" xfId="492" applyNumberFormat="1" applyFont="1" applyFill="1" applyBorder="1" applyAlignment="1">
      <alignment horizontal="center" vertical="center"/>
    </xf>
    <xf numFmtId="2" fontId="69" fillId="32" borderId="5" xfId="0" applyNumberFormat="1" applyFont="1" applyFill="1" applyBorder="1" applyAlignment="1">
      <alignment horizontal="center" vertical="center"/>
    </xf>
    <xf numFmtId="2" fontId="24" fillId="32" borderId="5" xfId="0" applyNumberFormat="1" applyFont="1" applyFill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</cellXfs>
  <cellStyles count="1276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3 3" xfId="6"/>
    <cellStyle name="20% - Accent1 4" xfId="7"/>
    <cellStyle name="20% - Accent1 4 2" xfId="8"/>
    <cellStyle name="20% - Accent1 4 3" xfId="9"/>
    <cellStyle name="20% - Accent1 5" xfId="10"/>
    <cellStyle name="20% - Accent1 5 2" xfId="11"/>
    <cellStyle name="20% - Accent1 5 3" xfId="12"/>
    <cellStyle name="20% - Accent1 6" xfId="13"/>
    <cellStyle name="20% - Accent1 6 2" xfId="14"/>
    <cellStyle name="20% - Accent1 6 3" xfId="15"/>
    <cellStyle name="20% - Accent2 2" xfId="16"/>
    <cellStyle name="20% - Accent2 2 2" xfId="17"/>
    <cellStyle name="20% - Accent2 2 3" xfId="18"/>
    <cellStyle name="20% - Accent2 3" xfId="19"/>
    <cellStyle name="20% - Accent2 3 2" xfId="20"/>
    <cellStyle name="20% - Accent2 3 3" xfId="21"/>
    <cellStyle name="20% - Accent2 4" xfId="22"/>
    <cellStyle name="20% - Accent2 4 2" xfId="23"/>
    <cellStyle name="20% - Accent2 4 3" xfId="24"/>
    <cellStyle name="20% - Accent2 5" xfId="25"/>
    <cellStyle name="20% - Accent2 5 2" xfId="26"/>
    <cellStyle name="20% - Accent2 5 3" xfId="27"/>
    <cellStyle name="20% - Accent2 6" xfId="28"/>
    <cellStyle name="20% - Accent2 6 2" xfId="29"/>
    <cellStyle name="20% - Accent2 6 3" xfId="30"/>
    <cellStyle name="20% - Accent3 2" xfId="31"/>
    <cellStyle name="20% - Accent3 2 2" xfId="32"/>
    <cellStyle name="20% - Accent3 2 3" xfId="33"/>
    <cellStyle name="20% - Accent3 3" xfId="34"/>
    <cellStyle name="20% - Accent3 3 2" xfId="35"/>
    <cellStyle name="20% - Accent3 3 3" xfId="36"/>
    <cellStyle name="20% - Accent3 4" xfId="37"/>
    <cellStyle name="20% - Accent3 4 2" xfId="38"/>
    <cellStyle name="20% - Accent3 4 3" xfId="39"/>
    <cellStyle name="20% - Accent3 5" xfId="40"/>
    <cellStyle name="20% - Accent3 5 2" xfId="41"/>
    <cellStyle name="20% - Accent3 5 3" xfId="42"/>
    <cellStyle name="20% - Accent3 6" xfId="43"/>
    <cellStyle name="20% - Accent3 6 2" xfId="44"/>
    <cellStyle name="20% - Accent3 6 3" xfId="45"/>
    <cellStyle name="20% - Accent4 2" xfId="46"/>
    <cellStyle name="20% - Accent4 2 2" xfId="47"/>
    <cellStyle name="20% - Accent4 2 3" xfId="48"/>
    <cellStyle name="20% - Accent4 3" xfId="49"/>
    <cellStyle name="20% - Accent4 3 2" xfId="50"/>
    <cellStyle name="20% - Accent4 3 3" xfId="51"/>
    <cellStyle name="20% - Accent4 4" xfId="52"/>
    <cellStyle name="20% - Accent4 4 2" xfId="53"/>
    <cellStyle name="20% - Accent4 4 3" xfId="54"/>
    <cellStyle name="20% - Accent4 5" xfId="55"/>
    <cellStyle name="20% - Accent4 5 2" xfId="56"/>
    <cellStyle name="20% - Accent4 5 3" xfId="57"/>
    <cellStyle name="20% - Accent4 6" xfId="58"/>
    <cellStyle name="20% - Accent4 6 2" xfId="59"/>
    <cellStyle name="20% - Accent4 6 3" xfId="60"/>
    <cellStyle name="20% - Accent5 2" xfId="61"/>
    <cellStyle name="20% - Accent5 2 2" xfId="62"/>
    <cellStyle name="20% - Accent5 2 3" xfId="63"/>
    <cellStyle name="20% - Accent5 3" xfId="64"/>
    <cellStyle name="20% - Accent5 3 2" xfId="65"/>
    <cellStyle name="20% - Accent5 3 3" xfId="66"/>
    <cellStyle name="20% - Accent5 4" xfId="67"/>
    <cellStyle name="20% - Accent5 4 2" xfId="68"/>
    <cellStyle name="20% - Accent5 4 3" xfId="69"/>
    <cellStyle name="20% - Accent5 5" xfId="70"/>
    <cellStyle name="20% - Accent5 5 2" xfId="71"/>
    <cellStyle name="20% - Accent5 5 3" xfId="72"/>
    <cellStyle name="20% - Accent5 6" xfId="73"/>
    <cellStyle name="20% - Accent5 6 2" xfId="74"/>
    <cellStyle name="20% - Accent5 6 3" xfId="75"/>
    <cellStyle name="20% - Accent6 2" xfId="76"/>
    <cellStyle name="20% - Accent6 2 2" xfId="77"/>
    <cellStyle name="20% - Accent6 2 3" xfId="78"/>
    <cellStyle name="20% - Accent6 3" xfId="79"/>
    <cellStyle name="20% - Accent6 3 2" xfId="80"/>
    <cellStyle name="20% - Accent6 3 3" xfId="81"/>
    <cellStyle name="20% - Accent6 4" xfId="82"/>
    <cellStyle name="20% - Accent6 4 2" xfId="83"/>
    <cellStyle name="20% - Accent6 4 3" xfId="84"/>
    <cellStyle name="20% - Accent6 5" xfId="85"/>
    <cellStyle name="20% - Accent6 5 2" xfId="86"/>
    <cellStyle name="20% - Accent6 5 3" xfId="87"/>
    <cellStyle name="20% - Accent6 6" xfId="88"/>
    <cellStyle name="20% - Accent6 6 2" xfId="89"/>
    <cellStyle name="20% - Accent6 6 3" xfId="90"/>
    <cellStyle name="40% - Accent1 2" xfId="91"/>
    <cellStyle name="40% - Accent1 2 2" xfId="92"/>
    <cellStyle name="40% - Accent1 2 3" xfId="93"/>
    <cellStyle name="40% - Accent1 3" xfId="94"/>
    <cellStyle name="40% - Accent1 3 2" xfId="95"/>
    <cellStyle name="40% - Accent1 3 3" xfId="96"/>
    <cellStyle name="40% - Accent1 4" xfId="97"/>
    <cellStyle name="40% - Accent1 4 2" xfId="98"/>
    <cellStyle name="40% - Accent1 4 3" xfId="99"/>
    <cellStyle name="40% - Accent1 5" xfId="100"/>
    <cellStyle name="40% - Accent1 5 2" xfId="101"/>
    <cellStyle name="40% - Accent1 5 3" xfId="102"/>
    <cellStyle name="40% - Accent1 6" xfId="103"/>
    <cellStyle name="40% - Accent1 6 2" xfId="104"/>
    <cellStyle name="40% - Accent1 6 3" xfId="105"/>
    <cellStyle name="40% - Accent2 2" xfId="106"/>
    <cellStyle name="40% - Accent2 2 2" xfId="107"/>
    <cellStyle name="40% - Accent2 2 3" xfId="108"/>
    <cellStyle name="40% - Accent2 3" xfId="109"/>
    <cellStyle name="40% - Accent2 3 2" xfId="110"/>
    <cellStyle name="40% - Accent2 3 3" xfId="111"/>
    <cellStyle name="40% - Accent2 4" xfId="112"/>
    <cellStyle name="40% - Accent2 4 2" xfId="113"/>
    <cellStyle name="40% - Accent2 4 3" xfId="114"/>
    <cellStyle name="40% - Accent2 5" xfId="115"/>
    <cellStyle name="40% - Accent2 5 2" xfId="116"/>
    <cellStyle name="40% - Accent2 5 3" xfId="117"/>
    <cellStyle name="40% - Accent2 6" xfId="118"/>
    <cellStyle name="40% - Accent2 6 2" xfId="119"/>
    <cellStyle name="40% - Accent2 6 3" xfId="120"/>
    <cellStyle name="40% - Accent3 2" xfId="121"/>
    <cellStyle name="40% - Accent3 2 2" xfId="122"/>
    <cellStyle name="40% - Accent3 2 3" xfId="123"/>
    <cellStyle name="40% - Accent3 3" xfId="124"/>
    <cellStyle name="40% - Accent3 3 2" xfId="125"/>
    <cellStyle name="40% - Accent3 3 3" xfId="126"/>
    <cellStyle name="40% - Accent3 4" xfId="127"/>
    <cellStyle name="40% - Accent3 4 2" xfId="128"/>
    <cellStyle name="40% - Accent3 4 3" xfId="129"/>
    <cellStyle name="40% - Accent3 5" xfId="130"/>
    <cellStyle name="40% - Accent3 5 2" xfId="131"/>
    <cellStyle name="40% - Accent3 5 3" xfId="132"/>
    <cellStyle name="40% - Accent3 6" xfId="133"/>
    <cellStyle name="40% - Accent3 6 2" xfId="134"/>
    <cellStyle name="40% - Accent3 6 3" xfId="135"/>
    <cellStyle name="40% - Accent4 2" xfId="136"/>
    <cellStyle name="40% - Accent4 2 2" xfId="137"/>
    <cellStyle name="40% - Accent4 2 3" xfId="138"/>
    <cellStyle name="40% - Accent4 3" xfId="139"/>
    <cellStyle name="40% - Accent4 3 2" xfId="140"/>
    <cellStyle name="40% - Accent4 3 3" xfId="141"/>
    <cellStyle name="40% - Accent4 4" xfId="142"/>
    <cellStyle name="40% - Accent4 4 2" xfId="143"/>
    <cellStyle name="40% - Accent4 4 3" xfId="144"/>
    <cellStyle name="40% - Accent4 5" xfId="145"/>
    <cellStyle name="40% - Accent4 5 2" xfId="146"/>
    <cellStyle name="40% - Accent4 5 3" xfId="147"/>
    <cellStyle name="40% - Accent4 6" xfId="148"/>
    <cellStyle name="40% - Accent4 6 2" xfId="149"/>
    <cellStyle name="40% - Accent4 6 3" xfId="150"/>
    <cellStyle name="40% - Accent5 2" xfId="151"/>
    <cellStyle name="40% - Accent5 2 2" xfId="152"/>
    <cellStyle name="40% - Accent5 2 3" xfId="153"/>
    <cellStyle name="40% - Accent5 3" xfId="154"/>
    <cellStyle name="40% - Accent5 3 2" xfId="155"/>
    <cellStyle name="40% - Accent5 3 3" xfId="156"/>
    <cellStyle name="40% - Accent5 4" xfId="157"/>
    <cellStyle name="40% - Accent5 4 2" xfId="158"/>
    <cellStyle name="40% - Accent5 4 3" xfId="159"/>
    <cellStyle name="40% - Accent5 5" xfId="160"/>
    <cellStyle name="40% - Accent5 5 2" xfId="161"/>
    <cellStyle name="40% - Accent5 5 3" xfId="162"/>
    <cellStyle name="40% - Accent5 6" xfId="163"/>
    <cellStyle name="40% - Accent5 6 2" xfId="164"/>
    <cellStyle name="40% - Accent5 6 3" xfId="165"/>
    <cellStyle name="40% - Accent6 2" xfId="166"/>
    <cellStyle name="40% - Accent6 2 2" xfId="167"/>
    <cellStyle name="40% - Accent6 2 3" xfId="168"/>
    <cellStyle name="40% - Accent6 3" xfId="169"/>
    <cellStyle name="40% - Accent6 3 2" xfId="170"/>
    <cellStyle name="40% - Accent6 3 3" xfId="171"/>
    <cellStyle name="40% - Accent6 4" xfId="172"/>
    <cellStyle name="40% - Accent6 4 2" xfId="173"/>
    <cellStyle name="40% - Accent6 4 3" xfId="174"/>
    <cellStyle name="40% - Accent6 5" xfId="175"/>
    <cellStyle name="40% - Accent6 5 2" xfId="176"/>
    <cellStyle name="40% - Accent6 5 3" xfId="177"/>
    <cellStyle name="40% - Accent6 6" xfId="178"/>
    <cellStyle name="40% - Accent6 6 2" xfId="179"/>
    <cellStyle name="40% - Accent6 6 3" xfId="180"/>
    <cellStyle name="60% - Accent1 2" xfId="181"/>
    <cellStyle name="60% - Accent1 2 2" xfId="182"/>
    <cellStyle name="60% - Accent1 2 3" xfId="183"/>
    <cellStyle name="60% - Accent1 3" xfId="184"/>
    <cellStyle name="60% - Accent1 3 2" xfId="185"/>
    <cellStyle name="60% - Accent1 3 3" xfId="186"/>
    <cellStyle name="60% - Accent1 4" xfId="187"/>
    <cellStyle name="60% - Accent1 4 2" xfId="188"/>
    <cellStyle name="60% - Accent1 4 3" xfId="189"/>
    <cellStyle name="60% - Accent1 5" xfId="190"/>
    <cellStyle name="60% - Accent1 5 2" xfId="191"/>
    <cellStyle name="60% - Accent1 5 3" xfId="192"/>
    <cellStyle name="60% - Accent1 6" xfId="193"/>
    <cellStyle name="60% - Accent1 6 2" xfId="194"/>
    <cellStyle name="60% - Accent1 6 3" xfId="195"/>
    <cellStyle name="60% - Accent2 2" xfId="196"/>
    <cellStyle name="60% - Accent2 2 2" xfId="197"/>
    <cellStyle name="60% - Accent2 2 3" xfId="198"/>
    <cellStyle name="60% - Accent2 3" xfId="199"/>
    <cellStyle name="60% - Accent2 3 2" xfId="200"/>
    <cellStyle name="60% - Accent2 3 3" xfId="201"/>
    <cellStyle name="60% - Accent2 4" xfId="202"/>
    <cellStyle name="60% - Accent2 4 2" xfId="203"/>
    <cellStyle name="60% - Accent2 4 3" xfId="204"/>
    <cellStyle name="60% - Accent2 5" xfId="205"/>
    <cellStyle name="60% - Accent2 5 2" xfId="206"/>
    <cellStyle name="60% - Accent2 5 3" xfId="207"/>
    <cellStyle name="60% - Accent2 6" xfId="208"/>
    <cellStyle name="60% - Accent2 6 2" xfId="209"/>
    <cellStyle name="60% - Accent2 6 3" xfId="210"/>
    <cellStyle name="60% - Accent3 2" xfId="211"/>
    <cellStyle name="60% - Accent3 2 2" xfId="212"/>
    <cellStyle name="60% - Accent3 2 3" xfId="213"/>
    <cellStyle name="60% - Accent3 3" xfId="214"/>
    <cellStyle name="60% - Accent3 3 2" xfId="215"/>
    <cellStyle name="60% - Accent3 3 3" xfId="216"/>
    <cellStyle name="60% - Accent3 4" xfId="217"/>
    <cellStyle name="60% - Accent3 4 2" xfId="218"/>
    <cellStyle name="60% - Accent3 4 3" xfId="219"/>
    <cellStyle name="60% - Accent3 5" xfId="220"/>
    <cellStyle name="60% - Accent3 5 2" xfId="221"/>
    <cellStyle name="60% - Accent3 5 3" xfId="222"/>
    <cellStyle name="60% - Accent3 6" xfId="223"/>
    <cellStyle name="60% - Accent3 6 2" xfId="224"/>
    <cellStyle name="60% - Accent3 6 3" xfId="225"/>
    <cellStyle name="60% - Accent4 2" xfId="226"/>
    <cellStyle name="60% - Accent4 2 2" xfId="227"/>
    <cellStyle name="60% - Accent4 2 3" xfId="228"/>
    <cellStyle name="60% - Accent4 3" xfId="229"/>
    <cellStyle name="60% - Accent4 3 2" xfId="230"/>
    <cellStyle name="60% - Accent4 3 3" xfId="231"/>
    <cellStyle name="60% - Accent4 4" xfId="232"/>
    <cellStyle name="60% - Accent4 4 2" xfId="233"/>
    <cellStyle name="60% - Accent4 4 3" xfId="234"/>
    <cellStyle name="60% - Accent4 5" xfId="235"/>
    <cellStyle name="60% - Accent4 5 2" xfId="236"/>
    <cellStyle name="60% - Accent4 5 3" xfId="237"/>
    <cellStyle name="60% - Accent4 6" xfId="238"/>
    <cellStyle name="60% - Accent4 6 2" xfId="239"/>
    <cellStyle name="60% - Accent4 6 3" xfId="240"/>
    <cellStyle name="60% - Accent5 2" xfId="241"/>
    <cellStyle name="60% - Accent5 2 2" xfId="242"/>
    <cellStyle name="60% - Accent5 2 3" xfId="243"/>
    <cellStyle name="60% - Accent5 3" xfId="244"/>
    <cellStyle name="60% - Accent5 3 2" xfId="245"/>
    <cellStyle name="60% - Accent5 3 3" xfId="246"/>
    <cellStyle name="60% - Accent5 4" xfId="247"/>
    <cellStyle name="60% - Accent5 4 2" xfId="248"/>
    <cellStyle name="60% - Accent5 4 3" xfId="249"/>
    <cellStyle name="60% - Accent5 5" xfId="250"/>
    <cellStyle name="60% - Accent5 5 2" xfId="251"/>
    <cellStyle name="60% - Accent5 5 3" xfId="252"/>
    <cellStyle name="60% - Accent5 6" xfId="253"/>
    <cellStyle name="60% - Accent5 6 2" xfId="254"/>
    <cellStyle name="60% - Accent5 6 3" xfId="255"/>
    <cellStyle name="60% - Accent6 2" xfId="256"/>
    <cellStyle name="60% - Accent6 2 2" xfId="257"/>
    <cellStyle name="60% - Accent6 2 3" xfId="258"/>
    <cellStyle name="60% - Accent6 3" xfId="259"/>
    <cellStyle name="60% - Accent6 3 2" xfId="260"/>
    <cellStyle name="60% - Accent6 3 3" xfId="261"/>
    <cellStyle name="60% - Accent6 4" xfId="262"/>
    <cellStyle name="60% - Accent6 4 2" xfId="263"/>
    <cellStyle name="60% - Accent6 4 3" xfId="264"/>
    <cellStyle name="60% - Accent6 5" xfId="265"/>
    <cellStyle name="60% - Accent6 5 2" xfId="266"/>
    <cellStyle name="60% - Accent6 5 3" xfId="267"/>
    <cellStyle name="60% - Accent6 6" xfId="268"/>
    <cellStyle name="60% - Accent6 6 2" xfId="269"/>
    <cellStyle name="60% - Accent6 6 3" xfId="270"/>
    <cellStyle name="Accent" xfId="271"/>
    <cellStyle name="Accent 1" xfId="272"/>
    <cellStyle name="Accent 2" xfId="273"/>
    <cellStyle name="Accent 3" xfId="274"/>
    <cellStyle name="Accent1 2" xfId="275"/>
    <cellStyle name="Accent1 2 2" xfId="276"/>
    <cellStyle name="Accent1 2 3" xfId="277"/>
    <cellStyle name="Accent1 3" xfId="278"/>
    <cellStyle name="Accent1 3 2" xfId="279"/>
    <cellStyle name="Accent1 3 3" xfId="280"/>
    <cellStyle name="Accent1 4" xfId="281"/>
    <cellStyle name="Accent1 4 2" xfId="282"/>
    <cellStyle name="Accent1 4 3" xfId="283"/>
    <cellStyle name="Accent1 5" xfId="284"/>
    <cellStyle name="Accent1 5 2" xfId="285"/>
    <cellStyle name="Accent1 5 3" xfId="286"/>
    <cellStyle name="Accent1 6" xfId="287"/>
    <cellStyle name="Accent1 6 2" xfId="288"/>
    <cellStyle name="Accent1 6 3" xfId="289"/>
    <cellStyle name="Accent2 2" xfId="290"/>
    <cellStyle name="Accent2 2 2" xfId="291"/>
    <cellStyle name="Accent2 2 3" xfId="292"/>
    <cellStyle name="Accent2 3" xfId="293"/>
    <cellStyle name="Accent2 3 2" xfId="294"/>
    <cellStyle name="Accent2 3 3" xfId="295"/>
    <cellStyle name="Accent2 4" xfId="296"/>
    <cellStyle name="Accent2 4 2" xfId="297"/>
    <cellStyle name="Accent2 4 3" xfId="298"/>
    <cellStyle name="Accent2 5" xfId="299"/>
    <cellStyle name="Accent2 5 2" xfId="300"/>
    <cellStyle name="Accent2 5 3" xfId="301"/>
    <cellStyle name="Accent2 6" xfId="302"/>
    <cellStyle name="Accent2 6 2" xfId="303"/>
    <cellStyle name="Accent2 6 3" xfId="304"/>
    <cellStyle name="Accent3 2" xfId="305"/>
    <cellStyle name="Accent3 2 2" xfId="306"/>
    <cellStyle name="Accent3 2 3" xfId="307"/>
    <cellStyle name="Accent3 3" xfId="308"/>
    <cellStyle name="Accent3 3 2" xfId="309"/>
    <cellStyle name="Accent3 3 3" xfId="310"/>
    <cellStyle name="Accent3 4" xfId="311"/>
    <cellStyle name="Accent3 4 2" xfId="312"/>
    <cellStyle name="Accent3 4 3" xfId="313"/>
    <cellStyle name="Accent3 5" xfId="314"/>
    <cellStyle name="Accent3 5 2" xfId="315"/>
    <cellStyle name="Accent3 5 3" xfId="316"/>
    <cellStyle name="Accent3 6" xfId="317"/>
    <cellStyle name="Accent3 6 2" xfId="318"/>
    <cellStyle name="Accent3 6 3" xfId="319"/>
    <cellStyle name="Accent4 2" xfId="320"/>
    <cellStyle name="Accent4 2 2" xfId="321"/>
    <cellStyle name="Accent4 2 3" xfId="322"/>
    <cellStyle name="Accent4 3" xfId="323"/>
    <cellStyle name="Accent4 3 2" xfId="324"/>
    <cellStyle name="Accent4 3 3" xfId="325"/>
    <cellStyle name="Accent4 4" xfId="326"/>
    <cellStyle name="Accent4 4 2" xfId="327"/>
    <cellStyle name="Accent4 4 3" xfId="328"/>
    <cellStyle name="Accent4 5" xfId="329"/>
    <cellStyle name="Accent4 5 2" xfId="330"/>
    <cellStyle name="Accent4 5 3" xfId="331"/>
    <cellStyle name="Accent4 6" xfId="332"/>
    <cellStyle name="Accent4 6 2" xfId="333"/>
    <cellStyle name="Accent4 6 3" xfId="334"/>
    <cellStyle name="Accent5 2" xfId="335"/>
    <cellStyle name="Accent5 2 2" xfId="336"/>
    <cellStyle name="Accent5 2 3" xfId="337"/>
    <cellStyle name="Accent5 3" xfId="338"/>
    <cellStyle name="Accent5 3 2" xfId="339"/>
    <cellStyle name="Accent5 3 3" xfId="340"/>
    <cellStyle name="Accent5 4" xfId="341"/>
    <cellStyle name="Accent5 4 2" xfId="342"/>
    <cellStyle name="Accent5 4 3" xfId="343"/>
    <cellStyle name="Accent5 5" xfId="344"/>
    <cellStyle name="Accent5 5 2" xfId="345"/>
    <cellStyle name="Accent5 5 3" xfId="346"/>
    <cellStyle name="Accent5 6" xfId="347"/>
    <cellStyle name="Accent5 6 2" xfId="348"/>
    <cellStyle name="Accent5 6 3" xfId="349"/>
    <cellStyle name="Accent6 2" xfId="350"/>
    <cellStyle name="Accent6 2 2" xfId="351"/>
    <cellStyle name="Accent6 2 3" xfId="352"/>
    <cellStyle name="Accent6 3" xfId="353"/>
    <cellStyle name="Accent6 3 2" xfId="354"/>
    <cellStyle name="Accent6 3 3" xfId="355"/>
    <cellStyle name="Accent6 4" xfId="356"/>
    <cellStyle name="Accent6 4 2" xfId="357"/>
    <cellStyle name="Accent6 4 3" xfId="358"/>
    <cellStyle name="Accent6 5" xfId="359"/>
    <cellStyle name="Accent6 5 2" xfId="360"/>
    <cellStyle name="Accent6 5 3" xfId="361"/>
    <cellStyle name="Accent6 6" xfId="362"/>
    <cellStyle name="Accent6 6 2" xfId="363"/>
    <cellStyle name="Accent6 6 3" xfId="364"/>
    <cellStyle name="Bad" xfId="365"/>
    <cellStyle name="Bad 2" xfId="366"/>
    <cellStyle name="Bad 2 2" xfId="367"/>
    <cellStyle name="Bad 2 3" xfId="368"/>
    <cellStyle name="Bad 3" xfId="369"/>
    <cellStyle name="Bad 3 2" xfId="370"/>
    <cellStyle name="Bad 3 3" xfId="371"/>
    <cellStyle name="Bad 4" xfId="372"/>
    <cellStyle name="Bad 4 2" xfId="373"/>
    <cellStyle name="Bad 4 3" xfId="374"/>
    <cellStyle name="Bad 5" xfId="375"/>
    <cellStyle name="Bad 5 2" xfId="376"/>
    <cellStyle name="Bad 5 3" xfId="377"/>
    <cellStyle name="Bad 6" xfId="378"/>
    <cellStyle name="Bad 6 2" xfId="379"/>
    <cellStyle name="Bad 6 3" xfId="380"/>
    <cellStyle name="Calc Currency (0)" xfId="381"/>
    <cellStyle name="Calc Currency (2)" xfId="382"/>
    <cellStyle name="Calc Percent (0)" xfId="383"/>
    <cellStyle name="Calc Percent (1)" xfId="384"/>
    <cellStyle name="Calc Percent (2)" xfId="385"/>
    <cellStyle name="Calc Units (0)" xfId="386"/>
    <cellStyle name="Calc Units (1)" xfId="387"/>
    <cellStyle name="Calc Units (2)" xfId="388"/>
    <cellStyle name="Calculation 2" xfId="389"/>
    <cellStyle name="Calculation 2 2" xfId="390"/>
    <cellStyle name="Calculation 2 3" xfId="391"/>
    <cellStyle name="Calculation 3" xfId="392"/>
    <cellStyle name="Calculation 3 2" xfId="393"/>
    <cellStyle name="Calculation 3 3" xfId="394"/>
    <cellStyle name="Calculation 4" xfId="395"/>
    <cellStyle name="Calculation 4 2" xfId="396"/>
    <cellStyle name="Calculation 4 3" xfId="397"/>
    <cellStyle name="Calculation 5" xfId="398"/>
    <cellStyle name="Calculation 5 2" xfId="399"/>
    <cellStyle name="Calculation 5 3" xfId="400"/>
    <cellStyle name="Calculation 6" xfId="401"/>
    <cellStyle name="Calculation 6 2" xfId="402"/>
    <cellStyle name="Calculation 6 3" xfId="403"/>
    <cellStyle name="Check Cell 2" xfId="404"/>
    <cellStyle name="Check Cell 2 2" xfId="405"/>
    <cellStyle name="Check Cell 2 3" xfId="406"/>
    <cellStyle name="Check Cell 3" xfId="407"/>
    <cellStyle name="Check Cell 3 2" xfId="408"/>
    <cellStyle name="Check Cell 3 3" xfId="409"/>
    <cellStyle name="Check Cell 4" xfId="410"/>
    <cellStyle name="Check Cell 4 2" xfId="411"/>
    <cellStyle name="Check Cell 4 3" xfId="412"/>
    <cellStyle name="Check Cell 5" xfId="413"/>
    <cellStyle name="Check Cell 5 2" xfId="414"/>
    <cellStyle name="Check Cell 5 3" xfId="415"/>
    <cellStyle name="Check Cell 6" xfId="416"/>
    <cellStyle name="Check Cell 6 2" xfId="417"/>
    <cellStyle name="Check Cell 6 3" xfId="418"/>
    <cellStyle name="Comma [00]" xfId="419"/>
    <cellStyle name="Comma 10" xfId="420"/>
    <cellStyle name="Comma 11" xfId="421"/>
    <cellStyle name="Comma 12" xfId="422"/>
    <cellStyle name="Comma 13" xfId="423"/>
    <cellStyle name="Comma 14" xfId="424"/>
    <cellStyle name="Comma 15" xfId="425"/>
    <cellStyle name="Comma 16" xfId="426"/>
    <cellStyle name="Comma 17" xfId="427"/>
    <cellStyle name="Comma 18" xfId="428"/>
    <cellStyle name="Comma 19" xfId="429"/>
    <cellStyle name="Comma 2" xfId="430"/>
    <cellStyle name="Comma 2 2" xfId="431"/>
    <cellStyle name="Comma 2 3" xfId="432"/>
    <cellStyle name="Comma 2_DALYVIAI" xfId="433"/>
    <cellStyle name="Comma 20" xfId="434"/>
    <cellStyle name="Comma 21" xfId="435"/>
    <cellStyle name="Comma 22" xfId="436"/>
    <cellStyle name="Comma 23" xfId="437"/>
    <cellStyle name="Comma 24" xfId="438"/>
    <cellStyle name="Comma 25" xfId="439"/>
    <cellStyle name="Comma 26" xfId="440"/>
    <cellStyle name="Comma 27" xfId="441"/>
    <cellStyle name="Comma 28" xfId="442"/>
    <cellStyle name="Comma 29" xfId="443"/>
    <cellStyle name="Comma 3" xfId="444"/>
    <cellStyle name="Comma 30" xfId="445"/>
    <cellStyle name="Comma 30 2" xfId="446"/>
    <cellStyle name="Comma 30 3" xfId="447"/>
    <cellStyle name="Comma 31" xfId="448"/>
    <cellStyle name="Comma 32" xfId="449"/>
    <cellStyle name="Comma 33" xfId="450"/>
    <cellStyle name="Comma 34" xfId="451"/>
    <cellStyle name="Comma 35" xfId="452"/>
    <cellStyle name="Comma 4" xfId="453"/>
    <cellStyle name="Comma 5" xfId="454"/>
    <cellStyle name="Comma 6" xfId="455"/>
    <cellStyle name="Comma 7" xfId="456"/>
    <cellStyle name="Comma 8" xfId="457"/>
    <cellStyle name="Comma 9" xfId="458"/>
    <cellStyle name="Currency [00]" xfId="459"/>
    <cellStyle name="Currency 2" xfId="460"/>
    <cellStyle name="Date Short" xfId="461"/>
    <cellStyle name="Dziesiętny [0]_PLDT" xfId="462"/>
    <cellStyle name="Dziesiętny_PLDT" xfId="463"/>
    <cellStyle name="Enter Currency (0)" xfId="464"/>
    <cellStyle name="Enter Currency (2)" xfId="465"/>
    <cellStyle name="Enter Units (0)" xfId="466"/>
    <cellStyle name="Enter Units (1)" xfId="467"/>
    <cellStyle name="Enter Units (2)" xfId="468"/>
    <cellStyle name="Error" xfId="469"/>
    <cellStyle name="Footnote" xfId="470"/>
    <cellStyle name="Grey" xfId="471"/>
    <cellStyle name="Header1" xfId="472"/>
    <cellStyle name="Header2" xfId="473"/>
    <cellStyle name="Heading" xfId="474"/>
    <cellStyle name="Hiperłącze" xfId="475"/>
    <cellStyle name="Input [yellow]" xfId="476"/>
    <cellStyle name="Input 2" xfId="477"/>
    <cellStyle name="Input 2 2" xfId="478"/>
    <cellStyle name="Input 2 3" xfId="479"/>
    <cellStyle name="Input 3" xfId="480"/>
    <cellStyle name="Input 3 2" xfId="481"/>
    <cellStyle name="Input 3 3" xfId="482"/>
    <cellStyle name="Input 4" xfId="483"/>
    <cellStyle name="Input 4 2" xfId="484"/>
    <cellStyle name="Input 4 3" xfId="485"/>
    <cellStyle name="Input 5" xfId="486"/>
    <cellStyle name="Input 5 2" xfId="487"/>
    <cellStyle name="Input 5 3" xfId="488"/>
    <cellStyle name="Input 6" xfId="489"/>
    <cellStyle name="Input 6 2" xfId="490"/>
    <cellStyle name="Input 6 3" xfId="491"/>
    <cellStyle name="Įprastas 2" xfId="492"/>
    <cellStyle name="Įprastas 2 2" xfId="493"/>
    <cellStyle name="Įprastas 2 2 2" xfId="494"/>
    <cellStyle name="Įprastas 2 3" xfId="495"/>
    <cellStyle name="Įprastas 2 4" xfId="496"/>
    <cellStyle name="Įprastas 3" xfId="497"/>
    <cellStyle name="Įprastas 3 2" xfId="498"/>
    <cellStyle name="Įprastas 3 3" xfId="499"/>
    <cellStyle name="Įprastas 4" xfId="500"/>
    <cellStyle name="Įprastas 4 2" xfId="501"/>
    <cellStyle name="Įprastas 5" xfId="502"/>
    <cellStyle name="Įprastas 6" xfId="503"/>
    <cellStyle name="Įprastas 7" xfId="504"/>
    <cellStyle name="Įprastas 8" xfId="505"/>
    <cellStyle name="Įprastas 9" xfId="506"/>
    <cellStyle name="Kablelis 2" xfId="507"/>
    <cellStyle name="Link Currency (0)" xfId="508"/>
    <cellStyle name="Link Currency (2)" xfId="509"/>
    <cellStyle name="Link Units (0)" xfId="510"/>
    <cellStyle name="Link Units (1)" xfId="511"/>
    <cellStyle name="Link Units (2)" xfId="512"/>
    <cellStyle name="Linked Cell 2" xfId="513"/>
    <cellStyle name="Linked Cell 2 2" xfId="514"/>
    <cellStyle name="Linked Cell 2 3" xfId="515"/>
    <cellStyle name="Linked Cell 3" xfId="516"/>
    <cellStyle name="Linked Cell 3 2" xfId="517"/>
    <cellStyle name="Linked Cell 3 3" xfId="518"/>
    <cellStyle name="Linked Cell 4" xfId="519"/>
    <cellStyle name="Linked Cell 4 2" xfId="520"/>
    <cellStyle name="Linked Cell 4 3" xfId="521"/>
    <cellStyle name="Linked Cell 5" xfId="522"/>
    <cellStyle name="Linked Cell 5 2" xfId="523"/>
    <cellStyle name="Linked Cell 5 3" xfId="524"/>
    <cellStyle name="Linked Cell 6" xfId="525"/>
    <cellStyle name="Linked Cell 6 2" xfId="526"/>
    <cellStyle name="Linked Cell 6 3" xfId="527"/>
    <cellStyle name="Neutral" xfId="528"/>
    <cellStyle name="Neutral 2" xfId="529"/>
    <cellStyle name="Neutral 2 2" xfId="530"/>
    <cellStyle name="Neutral 2 3" xfId="531"/>
    <cellStyle name="Neutral 3" xfId="532"/>
    <cellStyle name="Neutral 3 2" xfId="533"/>
    <cellStyle name="Neutral 3 3" xfId="534"/>
    <cellStyle name="Neutral 4" xfId="535"/>
    <cellStyle name="Neutral 4 2" xfId="536"/>
    <cellStyle name="Neutral 4 3" xfId="537"/>
    <cellStyle name="Neutral 5" xfId="538"/>
    <cellStyle name="Neutral 5 2" xfId="539"/>
    <cellStyle name="Neutral 5 3" xfId="540"/>
    <cellStyle name="Neutral 6" xfId="541"/>
    <cellStyle name="Neutral 6 2" xfId="542"/>
    <cellStyle name="Neutral 6 3" xfId="543"/>
    <cellStyle name="Normal" xfId="0" builtinId="0"/>
    <cellStyle name="Normal - Style1" xfId="544"/>
    <cellStyle name="Normal 10" xfId="545"/>
    <cellStyle name="Normal 10 2" xfId="546"/>
    <cellStyle name="Normal 10 2 2" xfId="547"/>
    <cellStyle name="Normal 10 2 2 2" xfId="548"/>
    <cellStyle name="Normal 10 2 2 3" xfId="549"/>
    <cellStyle name="Normal 10 2 2 4" xfId="550"/>
    <cellStyle name="Normal 10 2 2_aukstis 2 2" xfId="551"/>
    <cellStyle name="Normal 10 2 3" xfId="552"/>
    <cellStyle name="Normal 10 2 4" xfId="553"/>
    <cellStyle name="Normal 10 2 5" xfId="554"/>
    <cellStyle name="Normal 10 2_DALYVIAI" xfId="555"/>
    <cellStyle name="Normal 10 3" xfId="556"/>
    <cellStyle name="Normal 10 3 2" xfId="557"/>
    <cellStyle name="Normal 10 3 3" xfId="558"/>
    <cellStyle name="Normal 10 3 4" xfId="559"/>
    <cellStyle name="Normal 10 3_DALYVIAI" xfId="560"/>
    <cellStyle name="Normal 10 4" xfId="561"/>
    <cellStyle name="Normal 10 5" xfId="562"/>
    <cellStyle name="Normal 10 5 2" xfId="563"/>
    <cellStyle name="Normal 10 5 3" xfId="564"/>
    <cellStyle name="Normal 10 5 4" xfId="565"/>
    <cellStyle name="Normal 10 5_DALYVIAI" xfId="566"/>
    <cellStyle name="Normal 10 6" xfId="567"/>
    <cellStyle name="Normal 10 7" xfId="568"/>
    <cellStyle name="Normal 10_DALYVIAI" xfId="569"/>
    <cellStyle name="Normal 11" xfId="570"/>
    <cellStyle name="Normal 11 2" xfId="571"/>
    <cellStyle name="Normal 11 2 2" xfId="572"/>
    <cellStyle name="Normal 11 2 3" xfId="573"/>
    <cellStyle name="Normal 11 2 4" xfId="574"/>
    <cellStyle name="Normal 11 2_DALYVIAI" xfId="575"/>
    <cellStyle name="Normal 11 3" xfId="576"/>
    <cellStyle name="Normal 11 3 2" xfId="577"/>
    <cellStyle name="Normal 11 3 3" xfId="578"/>
    <cellStyle name="Normal 11 3 4" xfId="579"/>
    <cellStyle name="Normal 11 3_DALYVIAI" xfId="580"/>
    <cellStyle name="Normal 11 4" xfId="581"/>
    <cellStyle name="Normal 11 5" xfId="582"/>
    <cellStyle name="Normal 11 5 2" xfId="583"/>
    <cellStyle name="Normal 11 5 3" xfId="584"/>
    <cellStyle name="Normal 11 5 4" xfId="585"/>
    <cellStyle name="Normal 11 5_DALYVIAI" xfId="586"/>
    <cellStyle name="Normal 11 6" xfId="587"/>
    <cellStyle name="Normal 11 7" xfId="588"/>
    <cellStyle name="Normal 11_DALYVIAI" xfId="589"/>
    <cellStyle name="Normal 12" xfId="590"/>
    <cellStyle name="Normal 12 2" xfId="591"/>
    <cellStyle name="Normal 12 2 2" xfId="592"/>
    <cellStyle name="Normal 12 2 3" xfId="593"/>
    <cellStyle name="Normal 12 2 4" xfId="594"/>
    <cellStyle name="Normal 12 2_DALYVIAI" xfId="595"/>
    <cellStyle name="Normal 12 3" xfId="596"/>
    <cellStyle name="Normal 12 4" xfId="597"/>
    <cellStyle name="Normal 12 4 2" xfId="598"/>
    <cellStyle name="Normal 12 4 3" xfId="599"/>
    <cellStyle name="Normal 12 4 4" xfId="600"/>
    <cellStyle name="Normal 12 4_DALYVIAI" xfId="601"/>
    <cellStyle name="Normal 12 5" xfId="602"/>
    <cellStyle name="Normal 12 6" xfId="603"/>
    <cellStyle name="Normal 12_DALYVIAI" xfId="604"/>
    <cellStyle name="Normal 13" xfId="605"/>
    <cellStyle name="Normal 13 2" xfId="606"/>
    <cellStyle name="Normal 13 2 2" xfId="607"/>
    <cellStyle name="Normal 13 2 2 2" xfId="608"/>
    <cellStyle name="Normal 13 2 2 3" xfId="609"/>
    <cellStyle name="Normal 13 2 2 4" xfId="610"/>
    <cellStyle name="Normal 13 2 2_DALYVIAI" xfId="611"/>
    <cellStyle name="Normal 13 2 3" xfId="612"/>
    <cellStyle name="Normal 13 2 4" xfId="613"/>
    <cellStyle name="Normal 13 2 5" xfId="614"/>
    <cellStyle name="Normal 13 2_DALYVIAI" xfId="615"/>
    <cellStyle name="Normal 13 3" xfId="616"/>
    <cellStyle name="Normal 13 3 2" xfId="617"/>
    <cellStyle name="Normal 13 3 3" xfId="618"/>
    <cellStyle name="Normal 13 3 4" xfId="619"/>
    <cellStyle name="Normal 13 3_DALYVIAI" xfId="620"/>
    <cellStyle name="Normal 13 4" xfId="621"/>
    <cellStyle name="Normal 13 5" xfId="622"/>
    <cellStyle name="Normal 13_1500 V" xfId="623"/>
    <cellStyle name="Normal 14" xfId="624"/>
    <cellStyle name="Normal 14 2" xfId="625"/>
    <cellStyle name="Normal 14 2 2" xfId="626"/>
    <cellStyle name="Normal 14 2 2 2" xfId="627"/>
    <cellStyle name="Normal 14 2 2 3" xfId="628"/>
    <cellStyle name="Normal 14 2 2 4" xfId="629"/>
    <cellStyle name="Normal 14 2 2_DALYVIAI" xfId="630"/>
    <cellStyle name="Normal 14 2 3" xfId="631"/>
    <cellStyle name="Normal 14 2 4" xfId="632"/>
    <cellStyle name="Normal 14 2 5" xfId="633"/>
    <cellStyle name="Normal 14 2_DALYVIAI" xfId="634"/>
    <cellStyle name="Normal 14 3" xfId="635"/>
    <cellStyle name="Normal 14 3 2" xfId="636"/>
    <cellStyle name="Normal 14 3 3" xfId="637"/>
    <cellStyle name="Normal 14 3 4" xfId="638"/>
    <cellStyle name="Normal 14 3_DALYVIAI" xfId="639"/>
    <cellStyle name="Normal 14 4" xfId="640"/>
    <cellStyle name="Normal 14 5" xfId="641"/>
    <cellStyle name="Normal 14_DALYVIAI" xfId="642"/>
    <cellStyle name="Normal 15" xfId="643"/>
    <cellStyle name="Normal 15 2" xfId="644"/>
    <cellStyle name="Normal 15 2 2" xfId="645"/>
    <cellStyle name="Normal 15 2 3" xfId="646"/>
    <cellStyle name="Normal 15 2 4" xfId="647"/>
    <cellStyle name="Normal 15 2_DALYVIAI" xfId="648"/>
    <cellStyle name="Normal 15 3" xfId="649"/>
    <cellStyle name="Normal 15 4" xfId="650"/>
    <cellStyle name="Normal 15 4 2" xfId="651"/>
    <cellStyle name="Normal 15 4 3" xfId="652"/>
    <cellStyle name="Normal 15 4 4" xfId="653"/>
    <cellStyle name="Normal 15 4_DALYVIAI" xfId="654"/>
    <cellStyle name="Normal 15 5" xfId="655"/>
    <cellStyle name="Normal 15 6" xfId="656"/>
    <cellStyle name="Normal 15_DALYVIAI" xfId="657"/>
    <cellStyle name="Normal 16" xfId="658"/>
    <cellStyle name="Normal 16 2" xfId="659"/>
    <cellStyle name="Normal 16 2 2" xfId="660"/>
    <cellStyle name="Normal 16 2 3" xfId="661"/>
    <cellStyle name="Normal 16 2 4" xfId="662"/>
    <cellStyle name="Normal 16 2_DALYVIAI" xfId="663"/>
    <cellStyle name="Normal 16 3" xfId="664"/>
    <cellStyle name="Normal 16_DALYVIAI" xfId="665"/>
    <cellStyle name="Normal 17" xfId="666"/>
    <cellStyle name="Normal 17 2" xfId="667"/>
    <cellStyle name="Normal 17 2 2" xfId="668"/>
    <cellStyle name="Normal 17 2 3" xfId="669"/>
    <cellStyle name="Normal 17 2 4" xfId="670"/>
    <cellStyle name="Normal 17 2_DALYVIAI" xfId="671"/>
    <cellStyle name="Normal 17 3" xfId="672"/>
    <cellStyle name="Normal 17 4" xfId="673"/>
    <cellStyle name="Normal 17 4 2" xfId="674"/>
    <cellStyle name="Normal 17 4 3" xfId="675"/>
    <cellStyle name="Normal 17 4 4" xfId="676"/>
    <cellStyle name="Normal 17 4_DALYVIAI" xfId="677"/>
    <cellStyle name="Normal 17 5" xfId="678"/>
    <cellStyle name="Normal 17 6" xfId="679"/>
    <cellStyle name="Normal 17_DALYVIAI" xfId="680"/>
    <cellStyle name="Normal 18" xfId="681"/>
    <cellStyle name="Normal 18 2" xfId="682"/>
    <cellStyle name="Normal 18 2 2" xfId="683"/>
    <cellStyle name="Normal 18 2 2 2" xfId="684"/>
    <cellStyle name="Normal 18 2 2 3" xfId="685"/>
    <cellStyle name="Normal 18 2 2 4" xfId="686"/>
    <cellStyle name="Normal 18 2 2_DALYVIAI" xfId="687"/>
    <cellStyle name="Normal 18 2 3" xfId="688"/>
    <cellStyle name="Normal 18 2 4" xfId="689"/>
    <cellStyle name="Normal 18 2 5" xfId="690"/>
    <cellStyle name="Normal 18 2_DALYVIAI" xfId="691"/>
    <cellStyle name="Normal 18 3" xfId="692"/>
    <cellStyle name="Normal 18 3 2" xfId="693"/>
    <cellStyle name="Normal 18 3 3" xfId="694"/>
    <cellStyle name="Normal 18 3 4" xfId="695"/>
    <cellStyle name="Normal 18 3_DALYVIAI" xfId="696"/>
    <cellStyle name="Normal 18 4" xfId="697"/>
    <cellStyle name="Normal 18 5" xfId="698"/>
    <cellStyle name="Normal 18_DALYVIAI" xfId="699"/>
    <cellStyle name="Normal 19" xfId="700"/>
    <cellStyle name="Normal 19 2" xfId="701"/>
    <cellStyle name="Normal 19 2 2" xfId="702"/>
    <cellStyle name="Normal 19 2 2 2" xfId="703"/>
    <cellStyle name="Normal 19 2 2 3" xfId="704"/>
    <cellStyle name="Normal 19 2 2 4" xfId="705"/>
    <cellStyle name="Normal 19 2 2_DALYVIAI" xfId="706"/>
    <cellStyle name="Normal 19 2 3" xfId="707"/>
    <cellStyle name="Normal 19 2 4" xfId="708"/>
    <cellStyle name="Normal 19 2 5" xfId="709"/>
    <cellStyle name="Normal 19 2_DALYVIAI" xfId="710"/>
    <cellStyle name="Normal 19 3" xfId="711"/>
    <cellStyle name="Normal 19 3 2" xfId="712"/>
    <cellStyle name="Normal 19 3 3" xfId="713"/>
    <cellStyle name="Normal 19 3 4" xfId="714"/>
    <cellStyle name="Normal 19 3_DALYVIAI" xfId="715"/>
    <cellStyle name="Normal 19 4" xfId="716"/>
    <cellStyle name="Normal 19 5" xfId="717"/>
    <cellStyle name="Normal 19_DALYVIAI" xfId="718"/>
    <cellStyle name="Normal 2" xfId="719"/>
    <cellStyle name="Normal 2 10" xfId="720"/>
    <cellStyle name="Normal 2 11" xfId="721"/>
    <cellStyle name="Normal 2 2" xfId="722"/>
    <cellStyle name="Normal 2 2 10" xfId="723"/>
    <cellStyle name="Normal 2 2 10 2" xfId="724"/>
    <cellStyle name="Normal 2 2 10 3" xfId="725"/>
    <cellStyle name="Normal 2 2 10 4" xfId="726"/>
    <cellStyle name="Normal 2 2 10_aukstis" xfId="727"/>
    <cellStyle name="Normal 2 2 11" xfId="728"/>
    <cellStyle name="Normal 2 2 12" xfId="729"/>
    <cellStyle name="Normal 2 2 2" xfId="730"/>
    <cellStyle name="Normal 2 2 2 2" xfId="731"/>
    <cellStyle name="Normal 2 2 2 2 2" xfId="732"/>
    <cellStyle name="Normal 2 2 2 2 3" xfId="733"/>
    <cellStyle name="Normal 2 2 2 2 4" xfId="734"/>
    <cellStyle name="Normal 2 2 2 2 5" xfId="735"/>
    <cellStyle name="Normal 2 2 2 2 5 2" xfId="736"/>
    <cellStyle name="Normal 2 2 2 2 5 3" xfId="737"/>
    <cellStyle name="Normal 2 2 2 3" xfId="738"/>
    <cellStyle name="Normal 2 2 2 4" xfId="739"/>
    <cellStyle name="Normal 2 2 2 4 2" xfId="740"/>
    <cellStyle name="Normal 2 2 2 4 3" xfId="741"/>
    <cellStyle name="Normal 2 2 2 4 4" xfId="742"/>
    <cellStyle name="Normal 2 2 2 4_DALYVIAI" xfId="743"/>
    <cellStyle name="Normal 2 2 2 5" xfId="744"/>
    <cellStyle name="Normal 2 2 2 6" xfId="745"/>
    <cellStyle name="Normal 2 2 2_DALYVIAI" xfId="746"/>
    <cellStyle name="Normal 2 2 3" xfId="747"/>
    <cellStyle name="Normal 2 2 3 10" xfId="748"/>
    <cellStyle name="Normal 2 2 3 2" xfId="749"/>
    <cellStyle name="Normal 2 2 3 2 2" xfId="750"/>
    <cellStyle name="Normal 2 2 3 2 2 2" xfId="751"/>
    <cellStyle name="Normal 2 2 3 2 2 2 2" xfId="752"/>
    <cellStyle name="Normal 2 2 3 2 2 2 3" xfId="753"/>
    <cellStyle name="Normal 2 2 3 2 2 2 4" xfId="754"/>
    <cellStyle name="Normal 2 2 3 2 2 2_DALYVIAI" xfId="755"/>
    <cellStyle name="Normal 2 2 3 2 2 3" xfId="756"/>
    <cellStyle name="Normal 2 2 3 2 2 3 2" xfId="757"/>
    <cellStyle name="Normal 2 2 3 2 2 3 3" xfId="758"/>
    <cellStyle name="Normal 2 2 3 2 2 3 4" xfId="759"/>
    <cellStyle name="Normal 2 2 3 2 2 3_DALYVIAI" xfId="760"/>
    <cellStyle name="Normal 2 2 3 2 2 4" xfId="761"/>
    <cellStyle name="Normal 2 2 3 2 2 4 2" xfId="762"/>
    <cellStyle name="Normal 2 2 3 2 2 4 3" xfId="763"/>
    <cellStyle name="Normal 2 2 3 2 2 4 4" xfId="764"/>
    <cellStyle name="Normal 2 2 3 2 2 4_DALYVIAI" xfId="765"/>
    <cellStyle name="Normal 2 2 3 2 2 5" xfId="766"/>
    <cellStyle name="Normal 2 2 3 2 2 5 2" xfId="767"/>
    <cellStyle name="Normal 2 2 3 2 2 5 3" xfId="768"/>
    <cellStyle name="Normal 2 2 3 2 2 5 4" xfId="769"/>
    <cellStyle name="Normal 2 2 3 2 2 5_DALYVIAI" xfId="770"/>
    <cellStyle name="Normal 2 2 3 2 2 6" xfId="771"/>
    <cellStyle name="Normal 2 2 3 2 2 7" xfId="772"/>
    <cellStyle name="Normal 2 2 3 2 2 8" xfId="773"/>
    <cellStyle name="Normal 2 2 3 2 2_DALYVIAI" xfId="774"/>
    <cellStyle name="Normal 2 2 3 2 3" xfId="775"/>
    <cellStyle name="Normal 2 2 3 2 4" xfId="776"/>
    <cellStyle name="Normal 2 2 3 2 5" xfId="777"/>
    <cellStyle name="Normal 2 2 3 2_DALYVIAI" xfId="778"/>
    <cellStyle name="Normal 2 2 3 3" xfId="779"/>
    <cellStyle name="Normal 2 2 3 3 2" xfId="780"/>
    <cellStyle name="Normal 2 2 3 3 2 2" xfId="781"/>
    <cellStyle name="Normal 2 2 3 3 2 3" xfId="782"/>
    <cellStyle name="Normal 2 2 3 3 2 4" xfId="783"/>
    <cellStyle name="Normal 2 2 3 3 2_DALYVIAI" xfId="784"/>
    <cellStyle name="Normal 2 2 3 3 3" xfId="785"/>
    <cellStyle name="Normal 2 2 3 3 3 2" xfId="786"/>
    <cellStyle name="Normal 2 2 3 3 3 3" xfId="787"/>
    <cellStyle name="Normal 2 2 3 3 3 4" xfId="788"/>
    <cellStyle name="Normal 2 2 3 3 3_DALYVIAI" xfId="789"/>
    <cellStyle name="Normal 2 2 3 3 4" xfId="790"/>
    <cellStyle name="Normal 2 2 3 3 5" xfId="791"/>
    <cellStyle name="Normal 2 2 3 3 6" xfId="792"/>
    <cellStyle name="Normal 2 2 3 3 7" xfId="793"/>
    <cellStyle name="Normal 2 2 3 3_DALYVIAI" xfId="794"/>
    <cellStyle name="Normal 2 2 3 4" xfId="795"/>
    <cellStyle name="Normal 2 2 3 4 2" xfId="796"/>
    <cellStyle name="Normal 2 2 3 4 2 2" xfId="797"/>
    <cellStyle name="Normal 2 2 3 4 2 2 2" xfId="798"/>
    <cellStyle name="Normal 2 2 3 4 2 2 3" xfId="799"/>
    <cellStyle name="Normal 2 2 3 4 2 2 4" xfId="800"/>
    <cellStyle name="Normal 2 2 3 4 2 2_DALYVIAI" xfId="801"/>
    <cellStyle name="Normal 2 2 3 4 2 3" xfId="802"/>
    <cellStyle name="Normal 2 2 3 4 2 3 2" xfId="803"/>
    <cellStyle name="Normal 2 2 3 4 2 3 3" xfId="804"/>
    <cellStyle name="Normal 2 2 3 4 2 3 4" xfId="805"/>
    <cellStyle name="Normal 2 2 3 4 2 3_DALYVIAI" xfId="806"/>
    <cellStyle name="Normal 2 2 3 4 2 4" xfId="807"/>
    <cellStyle name="Normal 2 2 3 4 2 5" xfId="808"/>
    <cellStyle name="Normal 2 2 3 4 2 6" xfId="809"/>
    <cellStyle name="Normal 2 2 3 4 2_DALYVIAI" xfId="810"/>
    <cellStyle name="Normal 2 2 3 4 3" xfId="811"/>
    <cellStyle name="Normal 2 2 3 4 4" xfId="812"/>
    <cellStyle name="Normal 2 2 3 4 5" xfId="813"/>
    <cellStyle name="Normal 2 2 3 4_DALYVIAI" xfId="814"/>
    <cellStyle name="Normal 2 2 3 5" xfId="815"/>
    <cellStyle name="Normal 2 2 3 5 2" xfId="816"/>
    <cellStyle name="Normal 2 2 3 5 2 2" xfId="817"/>
    <cellStyle name="Normal 2 2 3 5 2 3" xfId="818"/>
    <cellStyle name="Normal 2 2 3 5 2 4" xfId="819"/>
    <cellStyle name="Normal 2 2 3 5 2_DALYVIAI" xfId="820"/>
    <cellStyle name="Normal 2 2 3 5 3" xfId="821"/>
    <cellStyle name="Normal 2 2 3 5 3 2" xfId="822"/>
    <cellStyle name="Normal 2 2 3 5 3 3" xfId="823"/>
    <cellStyle name="Normal 2 2 3 5 3 4" xfId="824"/>
    <cellStyle name="Normal 2 2 3 5 3_DALYVIAI" xfId="825"/>
    <cellStyle name="Normal 2 2 3 5 4" xfId="826"/>
    <cellStyle name="Normal 2 2 3 5 4 2" xfId="827"/>
    <cellStyle name="Normal 2 2 3 5 4 3" xfId="828"/>
    <cellStyle name="Normal 2 2 3 5 4 4" xfId="829"/>
    <cellStyle name="Normal 2 2 3 5 4_DALYVIAI" xfId="830"/>
    <cellStyle name="Normal 2 2 3 5 5" xfId="831"/>
    <cellStyle name="Normal 2 2 3 5 5 2" xfId="832"/>
    <cellStyle name="Normal 2 2 3 5 5 3" xfId="833"/>
    <cellStyle name="Normal 2 2 3 5 5 4" xfId="834"/>
    <cellStyle name="Normal 2 2 3 5 5_DALYVIAI" xfId="835"/>
    <cellStyle name="Normal 2 2 3 5 6" xfId="836"/>
    <cellStyle name="Normal 2 2 3 5 7" xfId="837"/>
    <cellStyle name="Normal 2 2 3 5 8" xfId="838"/>
    <cellStyle name="Normal 2 2 3 5_DALYVIAI" xfId="839"/>
    <cellStyle name="Normal 2 2 3 6" xfId="840"/>
    <cellStyle name="Normal 2 2 3 6 10" xfId="841"/>
    <cellStyle name="Normal 2 2 3 6 11" xfId="842"/>
    <cellStyle name="Normal 2 2 3 6 12" xfId="843"/>
    <cellStyle name="Normal 2 2 3 6 2" xfId="844"/>
    <cellStyle name="Normal 2 2 3 6 2 2" xfId="845"/>
    <cellStyle name="Normal 2 2 3 6 2_DALYVIAI" xfId="846"/>
    <cellStyle name="Normal 2 2 3 6 3" xfId="847"/>
    <cellStyle name="Normal 2 2 3 6 3 2" xfId="848"/>
    <cellStyle name="Normal 2 2 3 6 3_LJnP0207" xfId="849"/>
    <cellStyle name="Normal 2 2 3 6 4" xfId="850"/>
    <cellStyle name="Normal 2 2 3 6 5" xfId="851"/>
    <cellStyle name="Normal 2 2 3 6 6" xfId="852"/>
    <cellStyle name="Normal 2 2 3 6 7" xfId="853"/>
    <cellStyle name="Normal 2 2 3 6 8" xfId="854"/>
    <cellStyle name="Normal 2 2 3 6 9" xfId="855"/>
    <cellStyle name="Normal 2 2 3 6_DALYVIAI" xfId="856"/>
    <cellStyle name="Normal 2 2 3 7" xfId="857"/>
    <cellStyle name="Normal 2 2 3 8" xfId="858"/>
    <cellStyle name="Normal 2 2 3 9" xfId="859"/>
    <cellStyle name="Normal 2 2 3_DALYVIAI" xfId="860"/>
    <cellStyle name="Normal 2 2 4" xfId="861"/>
    <cellStyle name="Normal 2 2 4 2" xfId="862"/>
    <cellStyle name="Normal 2 2 4 2 2" xfId="863"/>
    <cellStyle name="Normal 2 2 4 2 3" xfId="864"/>
    <cellStyle name="Normal 2 2 4 2 4" xfId="865"/>
    <cellStyle name="Normal 2 2 4 2_DALYVIAI" xfId="866"/>
    <cellStyle name="Normal 2 2 4 3" xfId="867"/>
    <cellStyle name="Normal 2 2 4 4" xfId="868"/>
    <cellStyle name="Normal 2 2 4 5" xfId="869"/>
    <cellStyle name="Normal 2 2 4_DALYVIAI" xfId="870"/>
    <cellStyle name="Normal 2 2 5" xfId="871"/>
    <cellStyle name="Normal 2 2 5 2" xfId="872"/>
    <cellStyle name="Normal 2 2 5 2 2" xfId="873"/>
    <cellStyle name="Normal 2 2 5 2 2 2" xfId="874"/>
    <cellStyle name="Normal 2 2 5 2 2 3" xfId="875"/>
    <cellStyle name="Normal 2 2 5 2 2 4" xfId="876"/>
    <cellStyle name="Normal 2 2 5 2 2_DALYVIAI" xfId="877"/>
    <cellStyle name="Normal 2 2 5 2 3" xfId="878"/>
    <cellStyle name="Normal 2 2 5 2 3 2" xfId="879"/>
    <cellStyle name="Normal 2 2 5 2 3 3" xfId="880"/>
    <cellStyle name="Normal 2 2 5 2 3 4" xfId="881"/>
    <cellStyle name="Normal 2 2 5 2 3_DALYVIAI" xfId="882"/>
    <cellStyle name="Normal 2 2 5 2 4" xfId="883"/>
    <cellStyle name="Normal 2 2 5 2 5" xfId="884"/>
    <cellStyle name="Normal 2 2 5 2 6" xfId="885"/>
    <cellStyle name="Normal 2 2 5 2_DALYVIAI" xfId="886"/>
    <cellStyle name="Normal 2 2 5 3" xfId="887"/>
    <cellStyle name="Normal 2 2 5 4" xfId="888"/>
    <cellStyle name="Normal 2 2 5 5" xfId="889"/>
    <cellStyle name="Normal 2 2 5_DALYVIAI" xfId="890"/>
    <cellStyle name="Normal 2 2 6" xfId="891"/>
    <cellStyle name="Normal 2 2 6 2" xfId="892"/>
    <cellStyle name="Normal 2 2 6 3" xfId="893"/>
    <cellStyle name="Normal 2 2 6 4" xfId="894"/>
    <cellStyle name="Normal 2 2 6_DALYVIAI" xfId="895"/>
    <cellStyle name="Normal 2 2 7" xfId="896"/>
    <cellStyle name="Normal 2 2 7 2" xfId="897"/>
    <cellStyle name="Normal 2 2 7 3" xfId="898"/>
    <cellStyle name="Normal 2 2 7 4" xfId="899"/>
    <cellStyle name="Normal 2 2 7_DALYVIAI" xfId="900"/>
    <cellStyle name="Normal 2 2 8" xfId="901"/>
    <cellStyle name="Normal 2 2 8 2" xfId="902"/>
    <cellStyle name="Normal 2 2 8 3" xfId="903"/>
    <cellStyle name="Normal 2 2 8 4" xfId="904"/>
    <cellStyle name="Normal 2 2 8_DALYVIAI" xfId="905"/>
    <cellStyle name="Normal 2 2 9" xfId="906"/>
    <cellStyle name="Normal 2 2_DALYVIAI" xfId="907"/>
    <cellStyle name="Normal 2 3" xfId="908"/>
    <cellStyle name="Normal 2 3 2" xfId="909"/>
    <cellStyle name="Normal 2 3 3" xfId="910"/>
    <cellStyle name="Normal 2 4" xfId="911"/>
    <cellStyle name="Normal 2 4 2" xfId="912"/>
    <cellStyle name="Normal 2 4 3" xfId="913"/>
    <cellStyle name="Normal 2 4 3 2" xfId="914"/>
    <cellStyle name="Normal 2 4 3 3" xfId="915"/>
    <cellStyle name="Normal 2 4 3 4" xfId="916"/>
    <cellStyle name="Normal 2 5" xfId="917"/>
    <cellStyle name="Normal 2 6" xfId="918"/>
    <cellStyle name="Normal 2 7" xfId="919"/>
    <cellStyle name="Normal 2 7 2" xfId="920"/>
    <cellStyle name="Normal 2 7 3" xfId="921"/>
    <cellStyle name="Normal 2 7 4" xfId="922"/>
    <cellStyle name="Normal 2 7_DALYVIAI" xfId="923"/>
    <cellStyle name="Normal 2 8" xfId="924"/>
    <cellStyle name="Normal 2 9" xfId="925"/>
    <cellStyle name="Normal 2_20151106a" xfId="926"/>
    <cellStyle name="Normal 20" xfId="927"/>
    <cellStyle name="Normal 20 2" xfId="928"/>
    <cellStyle name="Normal 20 2 2" xfId="929"/>
    <cellStyle name="Normal 20 2 2 2" xfId="930"/>
    <cellStyle name="Normal 20 2 2 3" xfId="931"/>
    <cellStyle name="Normal 20 2 2 4" xfId="932"/>
    <cellStyle name="Normal 20 2 2_DALYVIAI" xfId="933"/>
    <cellStyle name="Normal 20 2 3" xfId="934"/>
    <cellStyle name="Normal 20 2 4" xfId="935"/>
    <cellStyle name="Normal 20 2 5" xfId="936"/>
    <cellStyle name="Normal 20 2_DALYVIAI" xfId="937"/>
    <cellStyle name="Normal 20 3" xfId="938"/>
    <cellStyle name="Normal 20 3 2" xfId="939"/>
    <cellStyle name="Normal 20 3 3" xfId="940"/>
    <cellStyle name="Normal 20 3 4" xfId="941"/>
    <cellStyle name="Normal 20 3_DALYVIAI" xfId="942"/>
    <cellStyle name="Normal 20 4" xfId="943"/>
    <cellStyle name="Normal 20 5" xfId="944"/>
    <cellStyle name="Normal 20_DALYVIAI" xfId="945"/>
    <cellStyle name="Normal 21" xfId="946"/>
    <cellStyle name="Normal 21 2" xfId="947"/>
    <cellStyle name="Normal 21 2 2" xfId="948"/>
    <cellStyle name="Normal 21 2 2 2" xfId="949"/>
    <cellStyle name="Normal 21 2 2 3" xfId="950"/>
    <cellStyle name="Normal 21 2 2 4" xfId="951"/>
    <cellStyle name="Normal 21 2 2_DALYVIAI" xfId="952"/>
    <cellStyle name="Normal 21 2 3" xfId="953"/>
    <cellStyle name="Normal 21 2 4" xfId="954"/>
    <cellStyle name="Normal 21 2 5" xfId="955"/>
    <cellStyle name="Normal 21 2_DALYVIAI" xfId="956"/>
    <cellStyle name="Normal 21 3" xfId="957"/>
    <cellStyle name="Normal 21 3 2" xfId="958"/>
    <cellStyle name="Normal 21 3 3" xfId="959"/>
    <cellStyle name="Normal 21 3 4" xfId="960"/>
    <cellStyle name="Normal 21 3_DALYVIAI" xfId="961"/>
    <cellStyle name="Normal 21 4" xfId="962"/>
    <cellStyle name="Normal 21 5" xfId="963"/>
    <cellStyle name="Normal 21_DALYVIAI" xfId="964"/>
    <cellStyle name="Normal 22" xfId="965"/>
    <cellStyle name="Normal 22 2" xfId="966"/>
    <cellStyle name="Normal 22 2 2" xfId="967"/>
    <cellStyle name="Normal 22 2 2 2" xfId="968"/>
    <cellStyle name="Normal 22 2 2 3" xfId="969"/>
    <cellStyle name="Normal 22 2 2 4" xfId="970"/>
    <cellStyle name="Normal 22 2 2_DALYVIAI" xfId="971"/>
    <cellStyle name="Normal 22 2 3" xfId="972"/>
    <cellStyle name="Normal 22 2 4" xfId="973"/>
    <cellStyle name="Normal 22 2 5" xfId="974"/>
    <cellStyle name="Normal 22 2_DALYVIAI" xfId="975"/>
    <cellStyle name="Normal 22 3" xfId="976"/>
    <cellStyle name="Normal 22 3 2" xfId="977"/>
    <cellStyle name="Normal 22 3 3" xfId="978"/>
    <cellStyle name="Normal 22 3 4" xfId="979"/>
    <cellStyle name="Normal 22 3_DALYVIAI" xfId="980"/>
    <cellStyle name="Normal 22 4" xfId="981"/>
    <cellStyle name="Normal 22 5" xfId="982"/>
    <cellStyle name="Normal 22_DALYVIAI" xfId="983"/>
    <cellStyle name="Normal 23" xfId="984"/>
    <cellStyle name="Normal 23 2" xfId="985"/>
    <cellStyle name="Normal 23 3" xfId="986"/>
    <cellStyle name="Normal 24" xfId="987"/>
    <cellStyle name="Normal 24 2" xfId="988"/>
    <cellStyle name="Normal 24 3" xfId="989"/>
    <cellStyle name="Normal 24 4" xfId="990"/>
    <cellStyle name="Normal 24 5" xfId="991"/>
    <cellStyle name="Normal 24_DALYVIAI" xfId="992"/>
    <cellStyle name="Normal 25" xfId="993"/>
    <cellStyle name="Normal 25 2" xfId="994"/>
    <cellStyle name="Normal 25 3" xfId="995"/>
    <cellStyle name="Normal 25_DALYVIAI" xfId="996"/>
    <cellStyle name="Normal 26" xfId="997"/>
    <cellStyle name="Normal 26 2" xfId="998"/>
    <cellStyle name="Normal 26 3" xfId="999"/>
    <cellStyle name="Normal 26 4" xfId="1000"/>
    <cellStyle name="Normal 26_DALYVIAI" xfId="1001"/>
    <cellStyle name="Normal 27" xfId="1002"/>
    <cellStyle name="Normal 28" xfId="1003"/>
    <cellStyle name="Normal 29" xfId="1004"/>
    <cellStyle name="Normal 3" xfId="1005"/>
    <cellStyle name="Normal 3 10" xfId="1006"/>
    <cellStyle name="Normal 3 11" xfId="1007"/>
    <cellStyle name="Normal 3 12" xfId="1008"/>
    <cellStyle name="Normal 3 12 2" xfId="1009"/>
    <cellStyle name="Normal 3 12 3" xfId="1010"/>
    <cellStyle name="Normal 3 12 4" xfId="1011"/>
    <cellStyle name="Normal 3 12_DALYVIAI" xfId="1012"/>
    <cellStyle name="Normal 3 13" xfId="1013"/>
    <cellStyle name="Normal 3 14" xfId="1014"/>
    <cellStyle name="Normal 3 15" xfId="1015"/>
    <cellStyle name="Normal 3 16" xfId="1016"/>
    <cellStyle name="Normal 3 2" xfId="1017"/>
    <cellStyle name="Normal 3 3" xfId="1018"/>
    <cellStyle name="Normal 3 3 2" xfId="1019"/>
    <cellStyle name="Normal 3 3 3" xfId="1020"/>
    <cellStyle name="Normal 3 4" xfId="1021"/>
    <cellStyle name="Normal 3 4 2" xfId="1022"/>
    <cellStyle name="Normal 3 4 3" xfId="1023"/>
    <cellStyle name="Normal 3 5" xfId="1024"/>
    <cellStyle name="Normal 3 5 2" xfId="1025"/>
    <cellStyle name="Normal 3 6" xfId="1026"/>
    <cellStyle name="Normal 3 7" xfId="1027"/>
    <cellStyle name="Normal 3 8" xfId="1028"/>
    <cellStyle name="Normal 3 8 2" xfId="1029"/>
    <cellStyle name="Normal 3 9" xfId="1030"/>
    <cellStyle name="Normal 3 9 2" xfId="1031"/>
    <cellStyle name="Normal 3_1500 V" xfId="1032"/>
    <cellStyle name="Normal 30" xfId="1033"/>
    <cellStyle name="Normal 31" xfId="1034"/>
    <cellStyle name="Normal 4" xfId="1035"/>
    <cellStyle name="Normal 4 10" xfId="1036"/>
    <cellStyle name="Normal 4 11" xfId="1037"/>
    <cellStyle name="Normal 4 11 2" xfId="1038"/>
    <cellStyle name="Normal 4 11 3" xfId="1039"/>
    <cellStyle name="Normal 4 11 4" xfId="1040"/>
    <cellStyle name="Normal 4 11_DALYVIAI" xfId="1041"/>
    <cellStyle name="Normal 4 12" xfId="1042"/>
    <cellStyle name="Normal 4 13" xfId="1043"/>
    <cellStyle name="Normal 4 14" xfId="1044"/>
    <cellStyle name="Normal 4 15" xfId="1045"/>
    <cellStyle name="Normal 4 2" xfId="1046"/>
    <cellStyle name="Normal 4 2 2" xfId="1047"/>
    <cellStyle name="Normal 4 2 2 2" xfId="1048"/>
    <cellStyle name="Normal 4 2 2 3" xfId="1049"/>
    <cellStyle name="Normal 4 2 2 4" xfId="1050"/>
    <cellStyle name="Normal 4 2 2_DALYVIAI" xfId="1051"/>
    <cellStyle name="Normal 4 2 3" xfId="1052"/>
    <cellStyle name="Normal 4 2 3 2" xfId="1053"/>
    <cellStyle name="Normal 4 2 3 3" xfId="1054"/>
    <cellStyle name="Normal 4 2 3 4" xfId="1055"/>
    <cellStyle name="Normal 4 2 3_DALYVIAI" xfId="1056"/>
    <cellStyle name="Normal 4 2 4" xfId="1057"/>
    <cellStyle name="Normal 4 2 5" xfId="1058"/>
    <cellStyle name="Normal 4 2 6" xfId="1059"/>
    <cellStyle name="Normal 4 2_DALYVIAI" xfId="1060"/>
    <cellStyle name="Normal 4 3" xfId="1061"/>
    <cellStyle name="Normal 4 3 2" xfId="1062"/>
    <cellStyle name="Normal 4 3 3" xfId="1063"/>
    <cellStyle name="Normal 4 3 4" xfId="1064"/>
    <cellStyle name="Normal 4 3_DALYVIAI" xfId="1065"/>
    <cellStyle name="Normal 4 4" xfId="1066"/>
    <cellStyle name="Normal 4 4 2" xfId="1067"/>
    <cellStyle name="Normal 4 4 3" xfId="1068"/>
    <cellStyle name="Normal 4 4 4" xfId="1069"/>
    <cellStyle name="Normal 4 4_DALYVIAI" xfId="1070"/>
    <cellStyle name="Normal 4 5" xfId="1071"/>
    <cellStyle name="Normal 4 5 2" xfId="1072"/>
    <cellStyle name="Normal 4 5 3" xfId="1073"/>
    <cellStyle name="Normal 4 5 4" xfId="1074"/>
    <cellStyle name="Normal 4 5_DALYVIAI" xfId="1075"/>
    <cellStyle name="Normal 4 6" xfId="1076"/>
    <cellStyle name="Normal 4 6 2" xfId="1077"/>
    <cellStyle name="Normal 4 6 3" xfId="1078"/>
    <cellStyle name="Normal 4 6 4" xfId="1079"/>
    <cellStyle name="Normal 4 6_DALYVIAI" xfId="1080"/>
    <cellStyle name="Normal 4 7" xfId="1081"/>
    <cellStyle name="Normal 4 7 2" xfId="1082"/>
    <cellStyle name="Normal 4 7 3" xfId="1083"/>
    <cellStyle name="Normal 4 7 4" xfId="1084"/>
    <cellStyle name="Normal 4 7_DALYVIAI" xfId="1085"/>
    <cellStyle name="Normal 4 8" xfId="1086"/>
    <cellStyle name="Normal 4 8 2" xfId="1087"/>
    <cellStyle name="Normal 4 8 3" xfId="1088"/>
    <cellStyle name="Normal 4 8 4" xfId="1089"/>
    <cellStyle name="Normal 4 8_DALYVIAI" xfId="1090"/>
    <cellStyle name="Normal 4 9" xfId="1091"/>
    <cellStyle name="Normal 4 9 2" xfId="1092"/>
    <cellStyle name="Normal 4 9 2 2" xfId="1093"/>
    <cellStyle name="Normal 4 9 2 3" xfId="1094"/>
    <cellStyle name="Normal 4 9 2 4" xfId="1095"/>
    <cellStyle name="Normal 4 9 2_DALYVIAI" xfId="1096"/>
    <cellStyle name="Normal 4 9 3" xfId="1097"/>
    <cellStyle name="Normal 4 9 3 2" xfId="1098"/>
    <cellStyle name="Normal 4 9 3 3" xfId="1099"/>
    <cellStyle name="Normal 4 9 3 4" xfId="1100"/>
    <cellStyle name="Normal 4 9 3_DALYVIAI" xfId="1101"/>
    <cellStyle name="Normal 4 9 4" xfId="1102"/>
    <cellStyle name="Normal 4 9 4 2" xfId="1103"/>
    <cellStyle name="Normal 4 9 4 3" xfId="1104"/>
    <cellStyle name="Normal 4 9 4 4" xfId="1105"/>
    <cellStyle name="Normal 4 9 4_DALYVIAI" xfId="1106"/>
    <cellStyle name="Normal 4 9 5" xfId="1107"/>
    <cellStyle name="Normal 4 9 5 2" xfId="1108"/>
    <cellStyle name="Normal 4 9 5 3" xfId="1109"/>
    <cellStyle name="Normal 4 9 5 4" xfId="1110"/>
    <cellStyle name="Normal 4 9 5_DALYVIAI" xfId="1111"/>
    <cellStyle name="Normal 4 9 6" xfId="1112"/>
    <cellStyle name="Normal 4 9 6 2" xfId="1113"/>
    <cellStyle name="Normal 4 9 6 3" xfId="1114"/>
    <cellStyle name="Normal 4 9 6 4" xfId="1115"/>
    <cellStyle name="Normal 4 9 6_DALYVIAI" xfId="1116"/>
    <cellStyle name="Normal 4 9 7" xfId="1117"/>
    <cellStyle name="Normal 4 9 8" xfId="1118"/>
    <cellStyle name="Normal 4 9 9" xfId="1119"/>
    <cellStyle name="Normal 4 9_DALYVIAI" xfId="1120"/>
    <cellStyle name="Normal 4_20151106a" xfId="1121"/>
    <cellStyle name="Normal 5" xfId="1122"/>
    <cellStyle name="Normal 5 2" xfId="1123"/>
    <cellStyle name="Normal 5 2 2" xfId="1124"/>
    <cellStyle name="Normal 5 2 2 2" xfId="1125"/>
    <cellStyle name="Normal 5 2 2 3" xfId="1126"/>
    <cellStyle name="Normal 5 2 2 4" xfId="1127"/>
    <cellStyle name="Normal 5 2 2_DALYVIAI" xfId="1128"/>
    <cellStyle name="Normal 5 2 3" xfId="1129"/>
    <cellStyle name="Normal 5 2 4" xfId="1130"/>
    <cellStyle name="Normal 5 2 5" xfId="1131"/>
    <cellStyle name="Normal 5 2_DALYVIAI" xfId="1132"/>
    <cellStyle name="Normal 5 3" xfId="1133"/>
    <cellStyle name="Normal 5 3 2" xfId="1134"/>
    <cellStyle name="Normal 5 3 3" xfId="1135"/>
    <cellStyle name="Normal 5 3 4" xfId="1136"/>
    <cellStyle name="Normal 5 3_DALYVIAI" xfId="1137"/>
    <cellStyle name="Normal 5 4" xfId="1138"/>
    <cellStyle name="Normal 5 5" xfId="1139"/>
    <cellStyle name="Normal 5 6" xfId="1140"/>
    <cellStyle name="Normal 5 7" xfId="1141"/>
    <cellStyle name="Normal 5_20151106a" xfId="1142"/>
    <cellStyle name="Normal 6" xfId="1143"/>
    <cellStyle name="Normal 6 10" xfId="1144"/>
    <cellStyle name="Normal 6 2" xfId="1145"/>
    <cellStyle name="Normal 6 2 2" xfId="1146"/>
    <cellStyle name="Normal 6 2 3" xfId="1147"/>
    <cellStyle name="Normal 6 2 4" xfId="1148"/>
    <cellStyle name="Normal 6 2_DALYVIAI" xfId="1149"/>
    <cellStyle name="Normal 6 3" xfId="1150"/>
    <cellStyle name="Normal 6 3 2" xfId="1151"/>
    <cellStyle name="Normal 6 3 3" xfId="1152"/>
    <cellStyle name="Normal 6 3 4" xfId="1153"/>
    <cellStyle name="Normal 6 3_DALYVIAI" xfId="1154"/>
    <cellStyle name="Normal 6 4" xfId="1155"/>
    <cellStyle name="Normal 6 4 2" xfId="1156"/>
    <cellStyle name="Normal 6 4 3" xfId="1157"/>
    <cellStyle name="Normal 6 4 4" xfId="1158"/>
    <cellStyle name="Normal 6 4_DALYVIAI" xfId="1159"/>
    <cellStyle name="Normal 6 5" xfId="1160"/>
    <cellStyle name="Normal 6 6" xfId="1161"/>
    <cellStyle name="Normal 6 6 2" xfId="1162"/>
    <cellStyle name="Normal 6 6 3" xfId="1163"/>
    <cellStyle name="Normal 6 6 4" xfId="1164"/>
    <cellStyle name="Normal 6 6_DALYVIAI" xfId="1165"/>
    <cellStyle name="Normal 6 7" xfId="1166"/>
    <cellStyle name="Normal 6 8" xfId="1167"/>
    <cellStyle name="Normal 6 9" xfId="1168"/>
    <cellStyle name="Normal 6_20151106a" xfId="1169"/>
    <cellStyle name="Normal 7 2" xfId="1170"/>
    <cellStyle name="Normal 7 2 2" xfId="1171"/>
    <cellStyle name="Normal 7 2 2 2" xfId="1172"/>
    <cellStyle name="Normal 7 2 2 3" xfId="1173"/>
    <cellStyle name="Normal 7 2 2 4" xfId="1174"/>
    <cellStyle name="Normal 7 2 2_DALYVIAI" xfId="1175"/>
    <cellStyle name="Normal 7 2 3" xfId="1176"/>
    <cellStyle name="Normal 7 2 4" xfId="1177"/>
    <cellStyle name="Normal 7 2 5" xfId="1178"/>
    <cellStyle name="Normal 7 2_DALYVIAI" xfId="1179"/>
    <cellStyle name="Normal 7 3" xfId="1180"/>
    <cellStyle name="Normal 7 4" xfId="1181"/>
    <cellStyle name="Normal 7 5" xfId="1182"/>
    <cellStyle name="Normal 7 6" xfId="1183"/>
    <cellStyle name="Normal 7 7" xfId="1184"/>
    <cellStyle name="Normal 8" xfId="1185"/>
    <cellStyle name="Normal 8 2" xfId="1186"/>
    <cellStyle name="Normal 8 2 2" xfId="1187"/>
    <cellStyle name="Normal 8 2 2 2" xfId="1188"/>
    <cellStyle name="Normal 8 2 2 3" xfId="1189"/>
    <cellStyle name="Normal 8 2 2 4" xfId="1190"/>
    <cellStyle name="Normal 8 2 2_DALYVIAI" xfId="1191"/>
    <cellStyle name="Normal 8 2 3" xfId="1192"/>
    <cellStyle name="Normal 8 2 4" xfId="1193"/>
    <cellStyle name="Normal 8 2 5" xfId="1194"/>
    <cellStyle name="Normal 8 2_DALYVIAI" xfId="1195"/>
    <cellStyle name="Normal 8 3" xfId="1196"/>
    <cellStyle name="Normal 8 4" xfId="1197"/>
    <cellStyle name="Normal 8 4 2" xfId="1198"/>
    <cellStyle name="Normal 8 4 3" xfId="1199"/>
    <cellStyle name="Normal 8 4 4" xfId="1200"/>
    <cellStyle name="Normal 8 4_DALYVIAI" xfId="1201"/>
    <cellStyle name="Normal 8 5" xfId="1202"/>
    <cellStyle name="Normal 8 6" xfId="1203"/>
    <cellStyle name="Normal 8_DALYVIAI" xfId="1204"/>
    <cellStyle name="Normal 9" xfId="1205"/>
    <cellStyle name="Normal 9 2" xfId="1206"/>
    <cellStyle name="Normal 9 2 2" xfId="1207"/>
    <cellStyle name="Normal 9 2 3" xfId="1208"/>
    <cellStyle name="Normal 9 2 4" xfId="1209"/>
    <cellStyle name="Normal 9 2_DALYVIAI" xfId="1210"/>
    <cellStyle name="Normal 9 3" xfId="1211"/>
    <cellStyle name="Normal 9 3 2" xfId="1212"/>
    <cellStyle name="Normal 9 3 2 2" xfId="1213"/>
    <cellStyle name="Normal 9 3 2 3" xfId="1214"/>
    <cellStyle name="Normal 9 3 2 4" xfId="1215"/>
    <cellStyle name="Normal 9 3 2_DALYVIAI" xfId="1216"/>
    <cellStyle name="Normal 9 3 3" xfId="1217"/>
    <cellStyle name="Normal 9 3 4" xfId="1218"/>
    <cellStyle name="Normal 9 3 5" xfId="1219"/>
    <cellStyle name="Normal 9 3_DALYVIAI" xfId="1220"/>
    <cellStyle name="Normal 9 4" xfId="1221"/>
    <cellStyle name="Normal 9 4 2" xfId="1222"/>
    <cellStyle name="Normal 9 4 3" xfId="1223"/>
    <cellStyle name="Normal 9 4 4" xfId="1224"/>
    <cellStyle name="Normal 9 4_DALYVIAI" xfId="1225"/>
    <cellStyle name="Normal 9 5" xfId="1226"/>
    <cellStyle name="Normal 9 5 2" xfId="1227"/>
    <cellStyle name="Normal 9 5 3" xfId="1228"/>
    <cellStyle name="Normal 9 5 4" xfId="1229"/>
    <cellStyle name="Normal 9 5_DALYVIAI" xfId="1230"/>
    <cellStyle name="Normal 9 6" xfId="1231"/>
    <cellStyle name="Normal 9 7" xfId="1232"/>
    <cellStyle name="Normal 9 7 2" xfId="1233"/>
    <cellStyle name="Normal 9 7 3" xfId="1234"/>
    <cellStyle name="Normal 9 7 4" xfId="1235"/>
    <cellStyle name="Normal 9 7_DALYVIAI" xfId="1236"/>
    <cellStyle name="Normal 9 8" xfId="1237"/>
    <cellStyle name="Normal 9 9" xfId="1238"/>
    <cellStyle name="Normal 9_DALYVIAI" xfId="1239"/>
    <cellStyle name="Normal_paraiska varzyboms 2" xfId="1240"/>
    <cellStyle name="Note" xfId="1241"/>
    <cellStyle name="Note 2" xfId="1242"/>
    <cellStyle name="Note 2 2" xfId="1243"/>
    <cellStyle name="Note 2 3" xfId="1244"/>
    <cellStyle name="Note 3" xfId="1245"/>
    <cellStyle name="Note 3 2" xfId="1246"/>
    <cellStyle name="Note 3 3" xfId="1247"/>
    <cellStyle name="Note 4" xfId="1248"/>
    <cellStyle name="Note 4 2" xfId="1249"/>
    <cellStyle name="Note 4 3" xfId="1250"/>
    <cellStyle name="Note 5" xfId="1251"/>
    <cellStyle name="Note 5 2" xfId="1252"/>
    <cellStyle name="Note 5 3" xfId="1253"/>
    <cellStyle name="Note 6" xfId="1254"/>
    <cellStyle name="Note 6 2" xfId="1255"/>
    <cellStyle name="Note 6 3" xfId="1256"/>
    <cellStyle name="Paprastas 2" xfId="1257"/>
    <cellStyle name="Paprastas_Lapas1" xfId="1258"/>
    <cellStyle name="Percent [0]" xfId="1259"/>
    <cellStyle name="Percent [00]" xfId="1260"/>
    <cellStyle name="Percent [2]" xfId="1261"/>
    <cellStyle name="PrePop Currency (0)" xfId="1262"/>
    <cellStyle name="PrePop Currency (2)" xfId="1263"/>
    <cellStyle name="PrePop Units (0)" xfId="1264"/>
    <cellStyle name="PrePop Units (1)" xfId="1265"/>
    <cellStyle name="PrePop Units (2)" xfId="1266"/>
    <cellStyle name="Status" xfId="1267"/>
    <cellStyle name="Text" xfId="1268"/>
    <cellStyle name="Text Indent A" xfId="1269"/>
    <cellStyle name="Text Indent B" xfId="1270"/>
    <cellStyle name="Text Indent C" xfId="1271"/>
    <cellStyle name="Walutowy [0]_PLDT" xfId="1272"/>
    <cellStyle name="Walutowy_PLDT" xfId="1273"/>
    <cellStyle name="Warning" xfId="1274"/>
    <cellStyle name="Обычный_Итоговый спартакиады 1991-92 г" xfId="12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295275</xdr:colOff>
      <xdr:row>3</xdr:row>
      <xdr:rowOff>38100</xdr:rowOff>
    </xdr:from>
    <xdr:to>
      <xdr:col>23</xdr:col>
      <xdr:colOff>361950</xdr:colOff>
      <xdr:row>18</xdr:row>
      <xdr:rowOff>123825</xdr:rowOff>
    </xdr:to>
    <xdr:pic>
      <xdr:nvPicPr>
        <xdr:cNvPr id="21306" name="il_fi" descr="http://www.siauliai.lt/img/heraldika/siauliu_didysis_herba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523875"/>
          <a:ext cx="2733675" cy="280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X51"/>
  <sheetViews>
    <sheetView tabSelected="1" topLeftCell="A7" workbookViewId="0">
      <selection activeCell="I52" sqref="I52"/>
    </sheetView>
  </sheetViews>
  <sheetFormatPr defaultColWidth="9.109375" defaultRowHeight="13.2"/>
  <cols>
    <col min="1" max="1" width="4.44140625" style="1" customWidth="1"/>
    <col min="2" max="2" width="0.5546875" style="1" customWidth="1"/>
    <col min="3" max="3" width="3.6640625" style="1" customWidth="1"/>
    <col min="4" max="39" width="5.6640625" style="1" customWidth="1"/>
    <col min="40" max="16384" width="9.109375" style="1"/>
  </cols>
  <sheetData>
    <row r="1" spans="2:4">
      <c r="B1" s="5"/>
    </row>
    <row r="2" spans="2:4">
      <c r="B2" s="5"/>
    </row>
    <row r="3" spans="2:4">
      <c r="B3" s="5"/>
    </row>
    <row r="4" spans="2:4">
      <c r="B4" s="5"/>
    </row>
    <row r="5" spans="2:4">
      <c r="B5" s="5"/>
    </row>
    <row r="6" spans="2:4">
      <c r="B6" s="5"/>
    </row>
    <row r="7" spans="2:4">
      <c r="B7" s="5"/>
    </row>
    <row r="8" spans="2:4">
      <c r="B8" s="5"/>
    </row>
    <row r="9" spans="2:4">
      <c r="B9" s="5"/>
    </row>
    <row r="10" spans="2:4">
      <c r="B10" s="5"/>
    </row>
    <row r="11" spans="2:4">
      <c r="B11" s="5"/>
    </row>
    <row r="12" spans="2:4">
      <c r="B12" s="5"/>
    </row>
    <row r="13" spans="2:4">
      <c r="B13" s="5"/>
    </row>
    <row r="14" spans="2:4">
      <c r="B14" s="5"/>
    </row>
    <row r="15" spans="2:4">
      <c r="B15" s="5"/>
    </row>
    <row r="16" spans="2:4" ht="20.399999999999999">
      <c r="B16" s="5"/>
      <c r="D16" s="8" t="s">
        <v>8</v>
      </c>
    </row>
    <row r="17" spans="1:24" ht="21">
      <c r="B17" s="5"/>
      <c r="D17" s="52"/>
    </row>
    <row r="18" spans="1:24" ht="20.399999999999999">
      <c r="B18" s="5"/>
      <c r="D18" s="8" t="s">
        <v>158</v>
      </c>
    </row>
    <row r="19" spans="1:24" ht="17.25" customHeight="1">
      <c r="B19" s="5"/>
      <c r="D19" s="6"/>
    </row>
    <row r="20" spans="1:24" ht="5.0999999999999996" customHeight="1">
      <c r="B20" s="5"/>
    </row>
    <row r="21" spans="1:24" ht="3" customHeight="1">
      <c r="A21" s="7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5.0999999999999996" customHeight="1">
      <c r="B22" s="5"/>
    </row>
    <row r="23" spans="1:24">
      <c r="B23" s="5"/>
    </row>
    <row r="24" spans="1:24">
      <c r="B24" s="5"/>
    </row>
    <row r="25" spans="1:24">
      <c r="B25" s="5"/>
      <c r="T25" s="54"/>
    </row>
    <row r="26" spans="1:24">
      <c r="B26" s="5"/>
      <c r="T26"/>
    </row>
    <row r="27" spans="1:24">
      <c r="B27" s="5"/>
      <c r="T27"/>
    </row>
    <row r="28" spans="1:24" ht="17.399999999999999">
      <c r="B28" s="5"/>
      <c r="T28"/>
      <c r="W28" s="53"/>
    </row>
    <row r="29" spans="1:24">
      <c r="B29" s="5"/>
      <c r="T29"/>
      <c r="W29"/>
    </row>
    <row r="30" spans="1:24">
      <c r="B30" s="5"/>
      <c r="T30"/>
      <c r="W30"/>
    </row>
    <row r="31" spans="1:24" ht="15.6">
      <c r="B31" s="5"/>
      <c r="D31" s="4" t="s">
        <v>161</v>
      </c>
      <c r="T31"/>
      <c r="W31"/>
    </row>
    <row r="32" spans="1:24" ht="6.9" customHeight="1">
      <c r="A32" s="9"/>
      <c r="B32" s="10"/>
      <c r="C32" s="9"/>
      <c r="D32" s="9"/>
      <c r="E32" s="9"/>
      <c r="F32" s="9"/>
      <c r="G32" s="9"/>
      <c r="H32" s="9"/>
      <c r="I32" s="9"/>
      <c r="T32"/>
      <c r="W32"/>
    </row>
    <row r="33" spans="2:23" ht="6.9" customHeight="1">
      <c r="B33" s="5"/>
      <c r="T33"/>
      <c r="W33"/>
    </row>
    <row r="34" spans="2:23" ht="15.6">
      <c r="B34" s="5"/>
      <c r="D34" s="2" t="s">
        <v>138</v>
      </c>
      <c r="T34"/>
      <c r="W34"/>
    </row>
    <row r="35" spans="2:23">
      <c r="B35" s="5"/>
      <c r="T35"/>
      <c r="W35"/>
    </row>
    <row r="36" spans="2:23">
      <c r="B36" s="5"/>
      <c r="T36"/>
    </row>
    <row r="37" spans="2:23">
      <c r="B37" s="5"/>
      <c r="T37"/>
    </row>
    <row r="38" spans="2:23">
      <c r="B38" s="5"/>
      <c r="E38" s="1" t="s">
        <v>39</v>
      </c>
      <c r="L38" s="75" t="s">
        <v>779</v>
      </c>
      <c r="M38" s="75"/>
      <c r="N38" s="75"/>
      <c r="T38"/>
    </row>
    <row r="39" spans="2:23">
      <c r="T39"/>
    </row>
    <row r="40" spans="2:23">
      <c r="E40" s="327" t="s">
        <v>777</v>
      </c>
      <c r="F40" s="327"/>
      <c r="G40" s="327"/>
      <c r="H40" s="327"/>
      <c r="I40" s="327"/>
      <c r="J40" s="327"/>
      <c r="K40" s="327"/>
      <c r="L40" s="327" t="s">
        <v>778</v>
      </c>
      <c r="M40" s="327"/>
      <c r="N40" s="327"/>
      <c r="T40"/>
    </row>
    <row r="41" spans="2:23">
      <c r="T41"/>
    </row>
    <row r="42" spans="2:23">
      <c r="T42"/>
    </row>
    <row r="43" spans="2:23">
      <c r="T43"/>
    </row>
    <row r="44" spans="2:23">
      <c r="T44"/>
    </row>
    <row r="45" spans="2:23">
      <c r="T45"/>
    </row>
    <row r="46" spans="2:23">
      <c r="T46"/>
    </row>
    <row r="47" spans="2:23">
      <c r="T47"/>
    </row>
    <row r="48" spans="2:23">
      <c r="T48"/>
    </row>
    <row r="49" spans="20:20">
      <c r="T49"/>
    </row>
    <row r="50" spans="20:20">
      <c r="T50"/>
    </row>
    <row r="51" spans="20:20">
      <c r="T51"/>
    </row>
  </sheetData>
  <pageMargins left="0.78740157480314965" right="0.78740157480314965" top="0.39370078740157483" bottom="1.1811023622047245" header="0" footer="0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8"/>
  <dimension ref="A1:L23"/>
  <sheetViews>
    <sheetView workbookViewId="0">
      <selection activeCell="H9" sqref="H9"/>
    </sheetView>
  </sheetViews>
  <sheetFormatPr defaultColWidth="9.109375" defaultRowHeight="13.2"/>
  <cols>
    <col min="1" max="1" width="8.109375" style="22" customWidth="1"/>
    <col min="2" max="2" width="15.33203125" style="22" customWidth="1"/>
    <col min="3" max="3" width="17" style="22" customWidth="1"/>
    <col min="4" max="4" width="12.109375" style="27" customWidth="1"/>
    <col min="5" max="5" width="16.109375" style="28" customWidth="1"/>
    <col min="6" max="6" width="15" style="28" customWidth="1"/>
    <col min="7" max="7" width="11.33203125" style="46" bestFit="1" customWidth="1"/>
    <col min="8" max="8" width="11.33203125" style="46" customWidth="1"/>
    <col min="9" max="9" width="26.44140625" style="26" bestFit="1" customWidth="1"/>
    <col min="10" max="16384" width="9.109375" style="22"/>
  </cols>
  <sheetData>
    <row r="1" spans="1:12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33"/>
      <c r="J1" s="50"/>
    </row>
    <row r="2" spans="1:12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3"/>
      <c r="J2" s="32"/>
      <c r="K2" s="33"/>
      <c r="L2" s="51"/>
    </row>
    <row r="3" spans="1:12" s="30" customFormat="1" ht="15" customHeight="1">
      <c r="A3" s="55"/>
      <c r="C3" s="31"/>
      <c r="D3" s="39"/>
      <c r="E3" s="39"/>
      <c r="F3" s="49"/>
      <c r="G3" s="33"/>
      <c r="H3" s="33"/>
      <c r="I3" s="33"/>
      <c r="J3" s="32"/>
      <c r="K3" s="33"/>
      <c r="L3" s="51"/>
    </row>
    <row r="4" spans="1:12" s="29" customFormat="1" ht="15.6">
      <c r="B4" s="30" t="s">
        <v>680</v>
      </c>
      <c r="C4" s="30"/>
      <c r="D4" s="31"/>
      <c r="E4" s="31"/>
      <c r="F4" s="31"/>
      <c r="G4" s="47"/>
      <c r="H4" s="47"/>
      <c r="I4" s="33"/>
    </row>
    <row r="5" spans="1:12" s="29" customFormat="1" ht="16.2" thickBot="1">
      <c r="B5" s="30"/>
      <c r="C5" s="24"/>
      <c r="D5" s="31"/>
      <c r="E5" s="31"/>
      <c r="F5" s="31"/>
      <c r="G5" s="47"/>
      <c r="H5" s="47"/>
      <c r="I5" s="33"/>
    </row>
    <row r="6" spans="1:12" s="25" customFormat="1" ht="18" customHeight="1" thickBot="1">
      <c r="A6" s="144" t="s">
        <v>649</v>
      </c>
      <c r="B6" s="145" t="s">
        <v>0</v>
      </c>
      <c r="C6" s="146" t="s">
        <v>1</v>
      </c>
      <c r="D6" s="147" t="s">
        <v>7</v>
      </c>
      <c r="E6" s="148" t="s">
        <v>2</v>
      </c>
      <c r="F6" s="148" t="s">
        <v>3</v>
      </c>
      <c r="G6" s="149" t="s">
        <v>4</v>
      </c>
      <c r="H6" s="270" t="s">
        <v>760</v>
      </c>
      <c r="I6" s="150" t="s">
        <v>5</v>
      </c>
    </row>
    <row r="7" spans="1:12" ht="18" customHeight="1">
      <c r="A7" s="137">
        <v>1</v>
      </c>
      <c r="B7" s="158" t="s">
        <v>48</v>
      </c>
      <c r="C7" s="142" t="s">
        <v>301</v>
      </c>
      <c r="D7" s="261" t="s">
        <v>302</v>
      </c>
      <c r="E7" s="97" t="s">
        <v>286</v>
      </c>
      <c r="F7" s="97" t="s">
        <v>256</v>
      </c>
      <c r="G7" s="262">
        <v>1.3547453703703701E-3</v>
      </c>
      <c r="H7" s="418" t="str">
        <f t="shared" ref="H7:H13" si="0">IF(ISBLANK(G7),"",IF(G7&lt;=0.00109375,"KSM",IF(G7&lt;=0.00115162037037037,"I A",IF(G7&lt;=0.00124421296296296,"II A",IF(G7&lt;=0.0013599537037037,"III A",IF(G7&lt;=0.00148726851851852,"I JA",IF(G7&lt;=0.00160300925925926,"II JA",IF(G7&lt;=0.00169560185185185,"III JA"))))))))</f>
        <v>III A</v>
      </c>
      <c r="I7" s="119" t="s">
        <v>287</v>
      </c>
    </row>
    <row r="8" spans="1:12" ht="18" customHeight="1">
      <c r="A8" s="137">
        <v>2</v>
      </c>
      <c r="B8" s="143" t="s">
        <v>64</v>
      </c>
      <c r="C8" s="142" t="s">
        <v>299</v>
      </c>
      <c r="D8" s="261" t="s">
        <v>300</v>
      </c>
      <c r="E8" s="97" t="s">
        <v>286</v>
      </c>
      <c r="F8" s="273" t="s">
        <v>256</v>
      </c>
      <c r="G8" s="263">
        <v>1.3709490740740739E-3</v>
      </c>
      <c r="H8" s="418" t="str">
        <f t="shared" si="0"/>
        <v>I JA</v>
      </c>
      <c r="I8" s="272" t="s">
        <v>287</v>
      </c>
    </row>
    <row r="9" spans="1:12" ht="18" customHeight="1">
      <c r="A9" s="137">
        <v>3</v>
      </c>
      <c r="B9" s="158" t="s">
        <v>239</v>
      </c>
      <c r="C9" s="142" t="s">
        <v>240</v>
      </c>
      <c r="D9" s="261">
        <v>38029</v>
      </c>
      <c r="E9" s="274" t="s">
        <v>137</v>
      </c>
      <c r="F9" s="97" t="s">
        <v>130</v>
      </c>
      <c r="G9" s="262">
        <v>1.4269675925925925E-3</v>
      </c>
      <c r="H9" s="418" t="str">
        <f t="shared" si="0"/>
        <v>I JA</v>
      </c>
      <c r="I9" s="119" t="s">
        <v>241</v>
      </c>
    </row>
    <row r="10" spans="1:12" ht="18" customHeight="1">
      <c r="A10" s="137">
        <v>4</v>
      </c>
      <c r="B10" s="141" t="s">
        <v>147</v>
      </c>
      <c r="C10" s="140" t="s">
        <v>455</v>
      </c>
      <c r="D10" s="122">
        <v>38282</v>
      </c>
      <c r="E10" s="122" t="s">
        <v>286</v>
      </c>
      <c r="F10" s="123"/>
      <c r="G10" s="262">
        <v>1.4479166666666666E-3</v>
      </c>
      <c r="H10" s="418" t="str">
        <f t="shared" si="0"/>
        <v>I JA</v>
      </c>
      <c r="I10" s="124" t="s">
        <v>456</v>
      </c>
    </row>
    <row r="11" spans="1:12" ht="18" customHeight="1">
      <c r="A11" s="137">
        <v>5</v>
      </c>
      <c r="B11" s="158" t="s">
        <v>111</v>
      </c>
      <c r="C11" s="142" t="s">
        <v>479</v>
      </c>
      <c r="D11" s="261">
        <v>38663</v>
      </c>
      <c r="E11" s="97" t="s">
        <v>622</v>
      </c>
      <c r="F11" s="97" t="s">
        <v>476</v>
      </c>
      <c r="G11" s="262">
        <v>1.4482638888888889E-3</v>
      </c>
      <c r="H11" s="418" t="str">
        <f t="shared" si="0"/>
        <v>I JA</v>
      </c>
      <c r="I11" s="119" t="s">
        <v>477</v>
      </c>
    </row>
    <row r="12" spans="1:12" ht="18" customHeight="1">
      <c r="A12" s="137">
        <v>6</v>
      </c>
      <c r="B12" s="158" t="s">
        <v>366</v>
      </c>
      <c r="C12" s="142" t="s">
        <v>337</v>
      </c>
      <c r="D12" s="261" t="s">
        <v>621</v>
      </c>
      <c r="E12" s="97" t="s">
        <v>580</v>
      </c>
      <c r="F12" s="97" t="s">
        <v>581</v>
      </c>
      <c r="G12" s="262">
        <v>1.5019675925925927E-3</v>
      </c>
      <c r="H12" s="418" t="str">
        <f t="shared" si="0"/>
        <v>II JA</v>
      </c>
      <c r="I12" s="272" t="s">
        <v>338</v>
      </c>
    </row>
    <row r="13" spans="1:12" ht="18" customHeight="1">
      <c r="A13" s="137">
        <v>7</v>
      </c>
      <c r="B13" s="143" t="s">
        <v>14</v>
      </c>
      <c r="C13" s="142" t="s">
        <v>15</v>
      </c>
      <c r="D13" s="261">
        <v>38420</v>
      </c>
      <c r="E13" s="97" t="s">
        <v>21</v>
      </c>
      <c r="F13" s="273" t="s">
        <v>22</v>
      </c>
      <c r="G13" s="263">
        <v>1.5902777777777779E-3</v>
      </c>
      <c r="H13" s="418" t="str">
        <f t="shared" si="0"/>
        <v>II JA</v>
      </c>
      <c r="I13" s="119" t="s">
        <v>507</v>
      </c>
    </row>
    <row r="14" spans="1:12" ht="18" customHeight="1">
      <c r="A14" s="208"/>
      <c r="B14" s="213"/>
      <c r="C14" s="175"/>
      <c r="D14" s="222"/>
      <c r="E14" s="223"/>
      <c r="F14" s="223"/>
      <c r="G14" s="319"/>
      <c r="H14" s="320"/>
      <c r="I14" s="224"/>
    </row>
    <row r="15" spans="1:12" s="29" customFormat="1" ht="15" customHeight="1">
      <c r="B15" s="30" t="s">
        <v>680</v>
      </c>
      <c r="C15" s="30"/>
      <c r="D15" s="31"/>
      <c r="E15" s="31"/>
      <c r="F15" s="31"/>
      <c r="G15" s="47"/>
      <c r="H15" s="47"/>
      <c r="I15" s="33"/>
    </row>
    <row r="16" spans="1:12" s="29" customFormat="1" ht="16.2" thickBot="1">
      <c r="B16" s="30"/>
      <c r="C16" s="24"/>
      <c r="D16" s="31"/>
      <c r="E16" s="31"/>
      <c r="F16" s="31"/>
      <c r="G16" s="47"/>
      <c r="H16" s="47"/>
      <c r="I16" s="33"/>
    </row>
    <row r="17" spans="1:9" s="25" customFormat="1" ht="18" customHeight="1" thickBot="1">
      <c r="A17" s="144" t="s">
        <v>649</v>
      </c>
      <c r="B17" s="145" t="s">
        <v>0</v>
      </c>
      <c r="C17" s="146" t="s">
        <v>1</v>
      </c>
      <c r="D17" s="147" t="s">
        <v>7</v>
      </c>
      <c r="E17" s="148" t="s">
        <v>2</v>
      </c>
      <c r="F17" s="148" t="s">
        <v>3</v>
      </c>
      <c r="G17" s="149" t="s">
        <v>4</v>
      </c>
      <c r="H17" s="270" t="s">
        <v>760</v>
      </c>
      <c r="I17" s="150" t="s">
        <v>5</v>
      </c>
    </row>
    <row r="18" spans="1:9" ht="18" customHeight="1">
      <c r="A18" s="137">
        <v>1</v>
      </c>
      <c r="B18" s="158" t="s">
        <v>75</v>
      </c>
      <c r="C18" s="142" t="s">
        <v>246</v>
      </c>
      <c r="D18" s="261">
        <v>37333</v>
      </c>
      <c r="E18" s="97" t="s">
        <v>247</v>
      </c>
      <c r="F18" s="97" t="s">
        <v>248</v>
      </c>
      <c r="G18" s="262">
        <v>1.2408564814814815E-3</v>
      </c>
      <c r="H18" s="419" t="str">
        <f t="shared" ref="H18:H22" si="1">IF(ISBLANK(G18),"",IF(G18&lt;=0.00109375,"KSM",IF(G18&lt;=0.00115162037037037,"I A",IF(G18&lt;=0.00124421296296296,"II A",IF(G18&lt;=0.0013599537037037,"III A",IF(G18&lt;=0.00148726851851852,"I JA",IF(G18&lt;=0.00160300925925926,"II JA",IF(G18&lt;=0.00169560185185185,"III JA"))))))))</f>
        <v>II A</v>
      </c>
      <c r="I18" s="275" t="s">
        <v>249</v>
      </c>
    </row>
    <row r="19" spans="1:9" ht="18" customHeight="1">
      <c r="A19" s="137">
        <v>2</v>
      </c>
      <c r="B19" s="143" t="s">
        <v>10</v>
      </c>
      <c r="C19" s="142" t="s">
        <v>176</v>
      </c>
      <c r="D19" s="261" t="s">
        <v>644</v>
      </c>
      <c r="E19" s="97" t="s">
        <v>177</v>
      </c>
      <c r="F19" s="273" t="s">
        <v>170</v>
      </c>
      <c r="G19" s="263">
        <v>1.2410879629629629E-3</v>
      </c>
      <c r="H19" s="419" t="str">
        <f t="shared" si="1"/>
        <v>II A</v>
      </c>
      <c r="I19" s="278" t="s">
        <v>178</v>
      </c>
    </row>
    <row r="20" spans="1:9" ht="18" customHeight="1">
      <c r="A20" s="137">
        <v>3</v>
      </c>
      <c r="B20" s="158" t="s">
        <v>146</v>
      </c>
      <c r="C20" s="142" t="s">
        <v>538</v>
      </c>
      <c r="D20" s="261">
        <v>37940</v>
      </c>
      <c r="E20" s="274" t="s">
        <v>21</v>
      </c>
      <c r="F20" s="97" t="s">
        <v>22</v>
      </c>
      <c r="G20" s="262">
        <v>1.3032407407407409E-3</v>
      </c>
      <c r="H20" s="419" t="str">
        <f t="shared" si="1"/>
        <v>III A</v>
      </c>
      <c r="I20" s="119" t="s">
        <v>32</v>
      </c>
    </row>
    <row r="21" spans="1:9" ht="18" customHeight="1">
      <c r="A21" s="137">
        <v>4</v>
      </c>
      <c r="B21" s="141" t="s">
        <v>82</v>
      </c>
      <c r="C21" s="140" t="s">
        <v>294</v>
      </c>
      <c r="D21" s="122" t="s">
        <v>295</v>
      </c>
      <c r="E21" s="122" t="s">
        <v>286</v>
      </c>
      <c r="F21" s="123" t="s">
        <v>256</v>
      </c>
      <c r="G21" s="262">
        <v>1.3063657407407408E-3</v>
      </c>
      <c r="H21" s="419" t="str">
        <f t="shared" si="1"/>
        <v>III A</v>
      </c>
      <c r="I21" s="119" t="s">
        <v>287</v>
      </c>
    </row>
    <row r="22" spans="1:9" ht="18" customHeight="1">
      <c r="A22" s="137">
        <v>5</v>
      </c>
      <c r="B22" s="158" t="s">
        <v>419</v>
      </c>
      <c r="C22" s="142" t="s">
        <v>420</v>
      </c>
      <c r="D22" s="261">
        <v>37348</v>
      </c>
      <c r="E22" s="97" t="s">
        <v>106</v>
      </c>
      <c r="F22" s="97" t="s">
        <v>107</v>
      </c>
      <c r="G22" s="262">
        <v>1.3805555555555557E-3</v>
      </c>
      <c r="H22" s="419" t="str">
        <f t="shared" si="1"/>
        <v>I JA</v>
      </c>
      <c r="I22" s="119" t="s">
        <v>109</v>
      </c>
    </row>
    <row r="23" spans="1:9" ht="18" customHeight="1">
      <c r="A23" s="208"/>
      <c r="B23" s="213"/>
      <c r="C23" s="175"/>
      <c r="D23" s="214"/>
      <c r="E23" s="215"/>
      <c r="F23" s="215"/>
      <c r="G23" s="216"/>
      <c r="H23" s="216"/>
      <c r="I23" s="217"/>
    </row>
  </sheetData>
  <pageMargins left="0.78740157480314965" right="0.78740157480314965" top="0.39370078740157483" bottom="1.1811023622047245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9"/>
  <dimension ref="A1:L22"/>
  <sheetViews>
    <sheetView topLeftCell="A4" workbookViewId="0">
      <selection activeCell="H7" sqref="H7"/>
    </sheetView>
  </sheetViews>
  <sheetFormatPr defaultColWidth="9.109375" defaultRowHeight="13.2"/>
  <cols>
    <col min="1" max="1" width="8.109375" style="22" customWidth="1"/>
    <col min="2" max="2" width="15.33203125" style="22" customWidth="1"/>
    <col min="3" max="3" width="18.5546875" style="22" customWidth="1"/>
    <col min="4" max="4" width="12.109375" style="27" customWidth="1"/>
    <col min="5" max="5" width="16.109375" style="28" customWidth="1"/>
    <col min="6" max="6" width="15" style="28" customWidth="1"/>
    <col min="7" max="7" width="10" style="46" bestFit="1" customWidth="1"/>
    <col min="8" max="8" width="10" style="46" customWidth="1"/>
    <col min="9" max="9" width="22.88671875" style="26" bestFit="1" customWidth="1"/>
    <col min="10" max="16384" width="9.109375" style="22"/>
  </cols>
  <sheetData>
    <row r="1" spans="1:12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33"/>
      <c r="J1" s="50"/>
    </row>
    <row r="2" spans="1:12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3"/>
      <c r="J2" s="32"/>
      <c r="K2" s="33"/>
      <c r="L2" s="51"/>
    </row>
    <row r="3" spans="1:12" ht="12.75" customHeight="1">
      <c r="B3" s="24"/>
    </row>
    <row r="4" spans="1:12" ht="15.6">
      <c r="A4" s="29"/>
      <c r="B4" s="30" t="s">
        <v>682</v>
      </c>
      <c r="C4" s="30"/>
      <c r="D4" s="31"/>
      <c r="E4" s="31"/>
      <c r="F4" s="31"/>
      <c r="G4" s="47"/>
      <c r="H4" s="47"/>
      <c r="I4" s="33"/>
    </row>
    <row r="5" spans="1:12" ht="16.2" thickBot="1">
      <c r="A5" s="29"/>
      <c r="B5" s="30"/>
      <c r="C5" s="24"/>
      <c r="D5" s="31"/>
      <c r="E5" s="31"/>
      <c r="F5" s="31"/>
      <c r="G5" s="47"/>
      <c r="H5" s="47"/>
      <c r="I5" s="33"/>
    </row>
    <row r="6" spans="1:12" ht="18" customHeight="1" thickBot="1">
      <c r="A6" s="266" t="s">
        <v>649</v>
      </c>
      <c r="B6" s="267" t="s">
        <v>0</v>
      </c>
      <c r="C6" s="125" t="s">
        <v>1</v>
      </c>
      <c r="D6" s="268" t="s">
        <v>7</v>
      </c>
      <c r="E6" s="228" t="s">
        <v>2</v>
      </c>
      <c r="F6" s="228" t="s">
        <v>3</v>
      </c>
      <c r="G6" s="269" t="s">
        <v>4</v>
      </c>
      <c r="H6" s="270" t="s">
        <v>760</v>
      </c>
      <c r="I6" s="271" t="s">
        <v>5</v>
      </c>
    </row>
    <row r="7" spans="1:12" ht="18" customHeight="1">
      <c r="A7" s="137">
        <v>1</v>
      </c>
      <c r="B7" s="158" t="s">
        <v>113</v>
      </c>
      <c r="C7" s="142" t="s">
        <v>383</v>
      </c>
      <c r="D7" s="261">
        <v>37958</v>
      </c>
      <c r="E7" s="97" t="s">
        <v>368</v>
      </c>
      <c r="F7" s="97" t="s">
        <v>369</v>
      </c>
      <c r="G7" s="262">
        <v>1.0935185185185186E-3</v>
      </c>
      <c r="H7" s="415" t="str">
        <f>IF(ISBLANK(G7),"",IF(G7&lt;=0.000966435185185185,"KSM",IF(G7&lt;=0.00101273148148148,"I A",IF(G7&lt;=0.00108217592592593,"II A",IF(G7&lt;=0.00118634259259259,"III A",IF(G7&lt;=0.00130208333333333,"I JA",IF(G7&lt;=0.00140625,"II JA",IF(G7&lt;=0.00147569444444444,"III JA"))))))))</f>
        <v>III A</v>
      </c>
      <c r="I7" s="119" t="s">
        <v>382</v>
      </c>
    </row>
    <row r="8" spans="1:12" ht="18" customHeight="1">
      <c r="A8" s="137">
        <v>2</v>
      </c>
      <c r="B8" s="143" t="s">
        <v>91</v>
      </c>
      <c r="C8" s="142" t="s">
        <v>175</v>
      </c>
      <c r="D8" s="261">
        <v>37634</v>
      </c>
      <c r="E8" s="97" t="s">
        <v>21</v>
      </c>
      <c r="F8" s="273" t="s">
        <v>170</v>
      </c>
      <c r="G8" s="263">
        <v>1.0939814814814816E-3</v>
      </c>
      <c r="H8" s="415" t="str">
        <f t="shared" ref="H8:H10" si="0">IF(ISBLANK(G8),"",IF(G8&lt;=0.000966435185185185,"KSM",IF(G8&lt;=0.00101273148148148,"I A",IF(G8&lt;=0.00108217592592593,"II A",IF(G8&lt;=0.00118634259259259,"III A",IF(G8&lt;=0.00130208333333333,"I JA",IF(G8&lt;=0.00140625,"II JA",IF(G8&lt;=0.00147569444444444,"III JA"))))))))</f>
        <v>III A</v>
      </c>
      <c r="I8" s="272" t="s">
        <v>171</v>
      </c>
    </row>
    <row r="9" spans="1:12" ht="18" customHeight="1">
      <c r="A9" s="137">
        <v>3</v>
      </c>
      <c r="B9" s="158" t="s">
        <v>128</v>
      </c>
      <c r="C9" s="142" t="s">
        <v>381</v>
      </c>
      <c r="D9" s="261">
        <v>37645</v>
      </c>
      <c r="E9" s="274" t="s">
        <v>368</v>
      </c>
      <c r="F9" s="97" t="s">
        <v>369</v>
      </c>
      <c r="G9" s="262">
        <v>1.1083333333333333E-3</v>
      </c>
      <c r="H9" s="415" t="str">
        <f t="shared" si="0"/>
        <v>III A</v>
      </c>
      <c r="I9" s="119" t="s">
        <v>382</v>
      </c>
    </row>
    <row r="10" spans="1:12" ht="18" customHeight="1">
      <c r="A10" s="137">
        <v>4</v>
      </c>
      <c r="B10" s="141" t="s">
        <v>25</v>
      </c>
      <c r="C10" s="140" t="s">
        <v>361</v>
      </c>
      <c r="D10" s="122">
        <v>37727</v>
      </c>
      <c r="E10" s="122" t="s">
        <v>624</v>
      </c>
      <c r="F10" s="123" t="s">
        <v>625</v>
      </c>
      <c r="G10" s="262">
        <v>1.1346064814814814E-3</v>
      </c>
      <c r="H10" s="415" t="str">
        <f t="shared" si="0"/>
        <v>III A</v>
      </c>
      <c r="I10" s="124" t="s">
        <v>626</v>
      </c>
    </row>
    <row r="11" spans="1:12" ht="18" customHeight="1">
      <c r="A11" s="208"/>
      <c r="B11" s="315"/>
      <c r="C11" s="316"/>
      <c r="D11" s="317"/>
      <c r="E11" s="22"/>
      <c r="F11" s="22"/>
      <c r="G11" s="22"/>
      <c r="H11" s="22"/>
      <c r="I11" s="22"/>
    </row>
    <row r="12" spans="1:12" ht="15" customHeight="1">
      <c r="A12" s="29"/>
      <c r="B12" s="30" t="s">
        <v>681</v>
      </c>
      <c r="C12" s="30"/>
      <c r="D12" s="31"/>
      <c r="E12" s="22"/>
      <c r="F12" s="22"/>
      <c r="G12" s="22"/>
      <c r="H12" s="22"/>
      <c r="I12" s="22"/>
    </row>
    <row r="13" spans="1:12" ht="12.75" customHeight="1" thickBot="1">
      <c r="A13" s="29"/>
      <c r="B13" s="30"/>
      <c r="C13" s="24"/>
      <c r="D13" s="31"/>
      <c r="E13" s="31"/>
      <c r="F13" s="31"/>
      <c r="G13" s="47"/>
      <c r="H13" s="47"/>
      <c r="I13" s="33"/>
    </row>
    <row r="14" spans="1:12" ht="18" customHeight="1" thickBot="1">
      <c r="A14" s="266" t="s">
        <v>649</v>
      </c>
      <c r="B14" s="267" t="s">
        <v>0</v>
      </c>
      <c r="C14" s="125" t="s">
        <v>1</v>
      </c>
      <c r="D14" s="268" t="s">
        <v>7</v>
      </c>
      <c r="E14" s="228" t="s">
        <v>2</v>
      </c>
      <c r="F14" s="228" t="s">
        <v>3</v>
      </c>
      <c r="G14" s="269" t="s">
        <v>4</v>
      </c>
      <c r="H14" s="270" t="s">
        <v>760</v>
      </c>
      <c r="I14" s="271" t="s">
        <v>5</v>
      </c>
    </row>
    <row r="15" spans="1:12" ht="18" customHeight="1">
      <c r="A15" s="137">
        <v>1</v>
      </c>
      <c r="B15" s="392" t="s">
        <v>110</v>
      </c>
      <c r="C15" s="157" t="s">
        <v>234</v>
      </c>
      <c r="D15" s="261" t="s">
        <v>235</v>
      </c>
      <c r="E15" s="97" t="s">
        <v>137</v>
      </c>
      <c r="F15" s="97" t="s">
        <v>130</v>
      </c>
      <c r="G15" s="264">
        <v>1.1946759259259259E-3</v>
      </c>
      <c r="H15" s="416" t="str">
        <f>IF(ISBLANK(G15),"",IF(G15&lt;=0.000966435185185185,"KSM",IF(G15&lt;=0.00101273148148148,"I A",IF(G15&lt;=0.00108217592592593,"II A",IF(G15&lt;=0.00118634259259259,"III A",IF(G15&lt;=0.00130208333333333,"I JA",IF(G15&lt;=0.00140625,"II JA",IF(G15&lt;=0.00147569444444444,"III JA"))))))))</f>
        <v>I JA</v>
      </c>
      <c r="I15" s="119" t="s">
        <v>236</v>
      </c>
    </row>
    <row r="16" spans="1:12" ht="18" customHeight="1">
      <c r="A16" s="137">
        <v>2</v>
      </c>
      <c r="B16" s="392" t="s">
        <v>117</v>
      </c>
      <c r="C16" s="157" t="s">
        <v>252</v>
      </c>
      <c r="D16" s="261">
        <v>38734</v>
      </c>
      <c r="E16" s="97" t="s">
        <v>247</v>
      </c>
      <c r="F16" s="273" t="s">
        <v>248</v>
      </c>
      <c r="G16" s="262">
        <v>1.3003472222222223E-3</v>
      </c>
      <c r="H16" s="416" t="str">
        <f t="shared" ref="H16:H20" si="1">IF(ISBLANK(G16),"",IF(G16&lt;=0.000966435185185185,"KSM",IF(G16&lt;=0.00101273148148148,"I A",IF(G16&lt;=0.00108217592592593,"II A",IF(G16&lt;=0.00118634259259259,"III A",IF(G16&lt;=0.00130208333333333,"I JA",IF(G16&lt;=0.00140625,"II JA",IF(G16&lt;=0.00147569444444444,"III JA"))))))))</f>
        <v>I JA</v>
      </c>
      <c r="I16" s="272" t="s">
        <v>249</v>
      </c>
    </row>
    <row r="17" spans="1:9" ht="18" customHeight="1">
      <c r="A17" s="137">
        <v>3</v>
      </c>
      <c r="B17" s="141" t="s">
        <v>36</v>
      </c>
      <c r="C17" s="140" t="s">
        <v>37</v>
      </c>
      <c r="D17" s="261">
        <v>38359</v>
      </c>
      <c r="E17" s="274" t="s">
        <v>21</v>
      </c>
      <c r="F17" s="97" t="s">
        <v>22</v>
      </c>
      <c r="G17" s="262">
        <v>1.3408564814814817E-3</v>
      </c>
      <c r="H17" s="416" t="str">
        <f t="shared" si="1"/>
        <v>II JA</v>
      </c>
      <c r="I17" s="119" t="s">
        <v>26</v>
      </c>
    </row>
    <row r="18" spans="1:9" ht="18" customHeight="1">
      <c r="A18" s="137">
        <v>4</v>
      </c>
      <c r="B18" s="141" t="s">
        <v>243</v>
      </c>
      <c r="C18" s="140" t="s">
        <v>131</v>
      </c>
      <c r="D18" s="122" t="s">
        <v>244</v>
      </c>
      <c r="E18" s="122" t="s">
        <v>137</v>
      </c>
      <c r="F18" s="123" t="s">
        <v>130</v>
      </c>
      <c r="G18" s="264">
        <v>1.3979166666666664E-3</v>
      </c>
      <c r="H18" s="416" t="str">
        <f t="shared" si="1"/>
        <v>II JA</v>
      </c>
      <c r="I18" s="124" t="s">
        <v>241</v>
      </c>
    </row>
    <row r="19" spans="1:9" ht="18" customHeight="1">
      <c r="A19" s="137">
        <v>5</v>
      </c>
      <c r="B19" s="141" t="s">
        <v>535</v>
      </c>
      <c r="C19" s="140" t="s">
        <v>536</v>
      </c>
      <c r="D19" s="261">
        <v>38012</v>
      </c>
      <c r="E19" s="97" t="s">
        <v>21</v>
      </c>
      <c r="F19" s="97" t="s">
        <v>22</v>
      </c>
      <c r="G19" s="262">
        <v>1.415162037037037E-3</v>
      </c>
      <c r="H19" s="416" t="str">
        <f t="shared" si="1"/>
        <v>III JA</v>
      </c>
      <c r="I19" s="119" t="s">
        <v>32</v>
      </c>
    </row>
    <row r="20" spans="1:9" ht="18" customHeight="1">
      <c r="A20" s="137">
        <v>6</v>
      </c>
      <c r="B20" s="143" t="s">
        <v>108</v>
      </c>
      <c r="C20" s="142" t="s">
        <v>376</v>
      </c>
      <c r="D20" s="261">
        <v>38633</v>
      </c>
      <c r="E20" s="97" t="s">
        <v>368</v>
      </c>
      <c r="F20" s="273" t="s">
        <v>369</v>
      </c>
      <c r="G20" s="262">
        <v>1.454398148148148E-3</v>
      </c>
      <c r="H20" s="416" t="str">
        <f t="shared" si="1"/>
        <v>III JA</v>
      </c>
      <c r="I20" s="272" t="s">
        <v>377</v>
      </c>
    </row>
    <row r="21" spans="1:9" ht="18" customHeight="1">
      <c r="A21" s="137"/>
      <c r="B21" s="143" t="s">
        <v>459</v>
      </c>
      <c r="C21" s="142" t="s">
        <v>460</v>
      </c>
      <c r="D21" s="261" t="s">
        <v>645</v>
      </c>
      <c r="E21" s="274" t="s">
        <v>136</v>
      </c>
      <c r="F21" s="97" t="s">
        <v>124</v>
      </c>
      <c r="G21" s="262" t="s">
        <v>652</v>
      </c>
      <c r="H21" s="417"/>
      <c r="I21" s="119" t="s">
        <v>125</v>
      </c>
    </row>
    <row r="22" spans="1:9">
      <c r="G22" s="26"/>
      <c r="H22" s="22"/>
      <c r="I22" s="22"/>
    </row>
  </sheetData>
  <pageMargins left="0.78740157480314965" right="0.78740157480314965" top="0.39370078740157483" bottom="1.1811023622047245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0"/>
  <dimension ref="A1:K20"/>
  <sheetViews>
    <sheetView workbookViewId="0">
      <selection activeCell="H7" sqref="H7"/>
    </sheetView>
  </sheetViews>
  <sheetFormatPr defaultColWidth="9.109375" defaultRowHeight="13.2"/>
  <cols>
    <col min="1" max="1" width="8.109375" style="22" customWidth="1"/>
    <col min="2" max="2" width="13.44140625" style="22" customWidth="1"/>
    <col min="3" max="3" width="15.88671875" style="22" customWidth="1"/>
    <col min="4" max="4" width="12.109375" style="27" customWidth="1"/>
    <col min="5" max="5" width="15.5546875" style="28" customWidth="1"/>
    <col min="6" max="6" width="15" style="28" customWidth="1"/>
    <col min="7" max="8" width="10" style="46" customWidth="1"/>
    <col min="9" max="9" width="20.5546875" style="22" bestFit="1" customWidth="1"/>
    <col min="10" max="16384" width="9.109375" style="22"/>
  </cols>
  <sheetData>
    <row r="1" spans="1:11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50"/>
    </row>
    <row r="2" spans="1:11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2"/>
      <c r="J2" s="33"/>
      <c r="K2" s="51"/>
    </row>
    <row r="3" spans="1:11" s="30" customFormat="1" ht="15" customHeight="1">
      <c r="A3" s="55"/>
      <c r="C3" s="31"/>
      <c r="D3" s="39"/>
      <c r="E3" s="39"/>
      <c r="F3" s="49"/>
      <c r="G3" s="33"/>
      <c r="H3" s="33"/>
      <c r="I3" s="32"/>
      <c r="J3" s="33"/>
      <c r="K3" s="51"/>
    </row>
    <row r="4" spans="1:11" s="29" customFormat="1" ht="15" customHeight="1">
      <c r="B4" s="30" t="s">
        <v>690</v>
      </c>
      <c r="C4" s="30"/>
      <c r="D4" s="31"/>
      <c r="E4" s="22"/>
      <c r="F4" s="22"/>
      <c r="G4" s="22"/>
      <c r="H4" s="22"/>
      <c r="I4" s="22"/>
    </row>
    <row r="5" spans="1:11" s="29" customFormat="1" ht="12.75" customHeight="1" thickBot="1">
      <c r="B5" s="30"/>
      <c r="C5" s="24"/>
      <c r="D5" s="31"/>
      <c r="E5" s="31"/>
      <c r="F5" s="31"/>
      <c r="G5" s="47"/>
      <c r="H5" s="47"/>
      <c r="I5" s="297"/>
    </row>
    <row r="6" spans="1:11" s="25" customFormat="1" ht="18" customHeight="1" thickBot="1">
      <c r="A6" s="76" t="s">
        <v>649</v>
      </c>
      <c r="B6" s="34" t="s">
        <v>0</v>
      </c>
      <c r="C6" s="35" t="s">
        <v>1</v>
      </c>
      <c r="D6" s="37" t="s">
        <v>7</v>
      </c>
      <c r="E6" s="36" t="s">
        <v>2</v>
      </c>
      <c r="F6" s="36" t="s">
        <v>3</v>
      </c>
      <c r="G6" s="48" t="s">
        <v>4</v>
      </c>
      <c r="H6" s="270" t="s">
        <v>760</v>
      </c>
      <c r="I6" s="271" t="s">
        <v>5</v>
      </c>
    </row>
    <row r="7" spans="1:11" ht="18" customHeight="1">
      <c r="A7" s="97">
        <v>1</v>
      </c>
      <c r="B7" s="158" t="s">
        <v>71</v>
      </c>
      <c r="C7" s="142" t="s">
        <v>222</v>
      </c>
      <c r="D7" s="261" t="s">
        <v>223</v>
      </c>
      <c r="E7" s="97" t="s">
        <v>220</v>
      </c>
      <c r="F7" s="97" t="s">
        <v>130</v>
      </c>
      <c r="G7" s="318">
        <v>2.2945601851851851E-3</v>
      </c>
      <c r="H7" s="97" t="str">
        <f t="shared" ref="H7:H10" si="0">IF(ISBLANK(G7),"",IF(G7&lt;=0.00202546296296296,"KSM",IF(G7&lt;=0.00216435185185185,"I A",IF(G7&lt;=0.00233796296296296,"II A",IF(G7&lt;=0.00256944444444444,"III A",IF(G7&lt;=0.00280092592592593,"I JA",IF(G7&lt;=0.00303240740740741,"II JA",IF(G7&lt;=0.00320601851851852,"III JA"))))))))</f>
        <v>II A</v>
      </c>
      <c r="I7" s="298" t="s">
        <v>221</v>
      </c>
      <c r="K7" s="25"/>
    </row>
    <row r="8" spans="1:11" ht="18" customHeight="1">
      <c r="A8" s="130">
        <v>2</v>
      </c>
      <c r="B8" s="143" t="s">
        <v>71</v>
      </c>
      <c r="C8" s="142" t="s">
        <v>367</v>
      </c>
      <c r="D8" s="261" t="s">
        <v>688</v>
      </c>
      <c r="E8" s="97" t="s">
        <v>368</v>
      </c>
      <c r="F8" s="273" t="s">
        <v>369</v>
      </c>
      <c r="G8" s="318">
        <v>2.3478009259259259E-3</v>
      </c>
      <c r="H8" s="97" t="str">
        <f t="shared" si="0"/>
        <v>III A</v>
      </c>
      <c r="I8" s="298" t="s">
        <v>370</v>
      </c>
    </row>
    <row r="9" spans="1:11" ht="18" customHeight="1">
      <c r="A9" s="130">
        <v>3</v>
      </c>
      <c r="B9" s="158" t="s">
        <v>336</v>
      </c>
      <c r="C9" s="142" t="s">
        <v>337</v>
      </c>
      <c r="D9" s="261" t="s">
        <v>683</v>
      </c>
      <c r="E9" s="274" t="s">
        <v>321</v>
      </c>
      <c r="F9" s="299" t="s">
        <v>322</v>
      </c>
      <c r="G9" s="318">
        <v>2.646412037037037E-3</v>
      </c>
      <c r="H9" s="97" t="str">
        <f t="shared" si="0"/>
        <v>I JA</v>
      </c>
      <c r="I9" s="298" t="s">
        <v>338</v>
      </c>
    </row>
    <row r="10" spans="1:11" ht="18" customHeight="1">
      <c r="A10" s="130">
        <v>4</v>
      </c>
      <c r="B10" s="141" t="s">
        <v>505</v>
      </c>
      <c r="C10" s="140" t="s">
        <v>506</v>
      </c>
      <c r="D10" s="122" t="s">
        <v>686</v>
      </c>
      <c r="E10" s="122" t="s">
        <v>21</v>
      </c>
      <c r="F10" s="123" t="s">
        <v>22</v>
      </c>
      <c r="G10" s="318">
        <v>3.0350694444444444E-3</v>
      </c>
      <c r="H10" s="97" t="str">
        <f t="shared" si="0"/>
        <v>III JA</v>
      </c>
      <c r="I10" s="298" t="s">
        <v>507</v>
      </c>
    </row>
    <row r="11" spans="1:11" ht="18" customHeight="1">
      <c r="A11" s="174"/>
      <c r="B11" s="315"/>
      <c r="C11" s="316"/>
      <c r="D11" s="317"/>
      <c r="E11" s="25"/>
      <c r="F11" s="25"/>
      <c r="G11" s="25"/>
      <c r="H11" s="25"/>
      <c r="I11" s="25"/>
    </row>
    <row r="12" spans="1:11" s="29" customFormat="1" ht="15" customHeight="1">
      <c r="B12" s="30" t="s">
        <v>689</v>
      </c>
      <c r="C12" s="30"/>
      <c r="D12" s="31"/>
      <c r="E12" s="25"/>
      <c r="F12" s="25"/>
      <c r="G12" s="25"/>
      <c r="H12" s="25"/>
      <c r="I12" s="25"/>
    </row>
    <row r="13" spans="1:11" s="29" customFormat="1" ht="12.75" customHeight="1" thickBot="1">
      <c r="B13" s="30"/>
      <c r="C13" s="24"/>
      <c r="D13" s="31"/>
      <c r="E13" s="31"/>
      <c r="F13" s="31"/>
      <c r="G13" s="47"/>
      <c r="H13" s="47"/>
      <c r="I13" s="33"/>
    </row>
    <row r="14" spans="1:11" s="25" customFormat="1" ht="18" customHeight="1" thickBot="1">
      <c r="A14" s="76" t="s">
        <v>649</v>
      </c>
      <c r="B14" s="34" t="s">
        <v>0</v>
      </c>
      <c r="C14" s="35" t="s">
        <v>1</v>
      </c>
      <c r="D14" s="37" t="s">
        <v>7</v>
      </c>
      <c r="E14" s="36" t="s">
        <v>2</v>
      </c>
      <c r="F14" s="36" t="s">
        <v>3</v>
      </c>
      <c r="G14" s="48" t="s">
        <v>4</v>
      </c>
      <c r="H14" s="270" t="s">
        <v>760</v>
      </c>
      <c r="I14" s="38" t="s">
        <v>5</v>
      </c>
    </row>
    <row r="15" spans="1:11" ht="18" customHeight="1">
      <c r="A15" s="130">
        <v>1</v>
      </c>
      <c r="B15" s="158" t="s">
        <v>217</v>
      </c>
      <c r="C15" s="142" t="s">
        <v>218</v>
      </c>
      <c r="D15" s="261" t="s">
        <v>219</v>
      </c>
      <c r="E15" s="97" t="s">
        <v>220</v>
      </c>
      <c r="F15" s="97" t="s">
        <v>130</v>
      </c>
      <c r="G15" s="318">
        <v>2.3722222222222222E-3</v>
      </c>
      <c r="H15" s="97" t="str">
        <f t="shared" ref="H15:H18" si="1">IF(ISBLANK(G15),"",IF(G15&lt;=0.00202546296296296,"KSM",IF(G15&lt;=0.00216435185185185,"I A",IF(G15&lt;=0.00233796296296296,"II A",IF(G15&lt;=0.00256944444444444,"III A",IF(G15&lt;=0.00280092592592593,"I JA",IF(G15&lt;=0.00303240740740741,"II JA",IF(G15&lt;=0.00320601851851852,"III JA"))))))))</f>
        <v>III A</v>
      </c>
      <c r="I15" s="259" t="s">
        <v>221</v>
      </c>
    </row>
    <row r="16" spans="1:11" ht="18" customHeight="1">
      <c r="A16" s="130">
        <v>2</v>
      </c>
      <c r="B16" s="143" t="s">
        <v>154</v>
      </c>
      <c r="C16" s="142" t="s">
        <v>491</v>
      </c>
      <c r="D16" s="261" t="s">
        <v>685</v>
      </c>
      <c r="E16" s="97" t="s">
        <v>21</v>
      </c>
      <c r="F16" s="273" t="s">
        <v>22</v>
      </c>
      <c r="G16" s="318">
        <v>2.5659722222222225E-3</v>
      </c>
      <c r="H16" s="97" t="str">
        <f t="shared" si="1"/>
        <v>III A</v>
      </c>
      <c r="I16" s="119" t="s">
        <v>140</v>
      </c>
    </row>
    <row r="17" spans="1:9" ht="18" customHeight="1">
      <c r="A17" s="130">
        <v>3</v>
      </c>
      <c r="B17" s="158" t="s">
        <v>364</v>
      </c>
      <c r="C17" s="142" t="s">
        <v>365</v>
      </c>
      <c r="D17" s="261" t="s">
        <v>684</v>
      </c>
      <c r="E17" s="274" t="s">
        <v>321</v>
      </c>
      <c r="F17" s="299" t="s">
        <v>322</v>
      </c>
      <c r="G17" s="318">
        <v>2.6796296296296295E-3</v>
      </c>
      <c r="H17" s="97" t="str">
        <f t="shared" si="1"/>
        <v>I JA</v>
      </c>
      <c r="I17" s="277" t="s">
        <v>338</v>
      </c>
    </row>
    <row r="18" spans="1:9" ht="18" customHeight="1">
      <c r="A18" s="130">
        <v>4</v>
      </c>
      <c r="B18" s="141" t="s">
        <v>34</v>
      </c>
      <c r="C18" s="140" t="s">
        <v>35</v>
      </c>
      <c r="D18" s="122" t="s">
        <v>687</v>
      </c>
      <c r="E18" s="122" t="s">
        <v>21</v>
      </c>
      <c r="F18" s="123" t="s">
        <v>22</v>
      </c>
      <c r="G18" s="318">
        <v>2.6991898148148153E-3</v>
      </c>
      <c r="H18" s="97" t="str">
        <f t="shared" si="1"/>
        <v>I JA</v>
      </c>
      <c r="I18" s="119" t="s">
        <v>507</v>
      </c>
    </row>
    <row r="19" spans="1:9" ht="18" customHeight="1">
      <c r="A19" s="174"/>
      <c r="B19" s="315"/>
      <c r="C19" s="316"/>
      <c r="D19" s="317"/>
      <c r="E19" s="22"/>
      <c r="F19" s="22"/>
      <c r="G19" s="22"/>
      <c r="H19" s="22"/>
    </row>
    <row r="20" spans="1:9">
      <c r="A20" s="174"/>
      <c r="B20" s="220"/>
      <c r="C20" s="221"/>
      <c r="D20" s="222"/>
      <c r="E20" s="22"/>
      <c r="F20" s="22"/>
      <c r="G20" s="22"/>
      <c r="H20" s="22"/>
    </row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1"/>
  <dimension ref="A1:K12"/>
  <sheetViews>
    <sheetView workbookViewId="0">
      <selection activeCell="H7" sqref="H7"/>
    </sheetView>
  </sheetViews>
  <sheetFormatPr defaultColWidth="9.109375" defaultRowHeight="13.2"/>
  <cols>
    <col min="1" max="1" width="8.109375" style="22" customWidth="1"/>
    <col min="2" max="2" width="11.109375" style="22" customWidth="1"/>
    <col min="3" max="3" width="13.109375" style="22" customWidth="1"/>
    <col min="4" max="4" width="12.109375" style="27" customWidth="1"/>
    <col min="5" max="5" width="15.5546875" style="28" customWidth="1"/>
    <col min="6" max="6" width="15" style="28" customWidth="1"/>
    <col min="7" max="8" width="9.109375" style="46"/>
    <col min="9" max="9" width="22.109375" style="22" customWidth="1"/>
    <col min="10" max="16384" width="9.109375" style="22"/>
  </cols>
  <sheetData>
    <row r="1" spans="1:11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50"/>
    </row>
    <row r="2" spans="1:11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2"/>
      <c r="J2" s="33"/>
      <c r="K2" s="51"/>
    </row>
    <row r="3" spans="1:11" ht="12.75" customHeight="1">
      <c r="B3" s="24"/>
      <c r="I3" s="26"/>
    </row>
    <row r="4" spans="1:11" s="29" customFormat="1" ht="15" customHeight="1">
      <c r="B4" s="30" t="s">
        <v>691</v>
      </c>
      <c r="C4" s="30"/>
      <c r="D4" s="31"/>
      <c r="E4" s="31"/>
      <c r="F4" s="31"/>
      <c r="G4" s="47"/>
      <c r="H4" s="47"/>
      <c r="I4" s="33"/>
    </row>
    <row r="5" spans="1:11" s="29" customFormat="1" ht="12.75" customHeight="1" thickBot="1">
      <c r="B5" s="30"/>
      <c r="C5" s="24"/>
      <c r="D5" s="31"/>
      <c r="E5" s="31"/>
      <c r="F5" s="31"/>
      <c r="G5" s="47"/>
      <c r="H5" s="47"/>
      <c r="I5" s="33"/>
    </row>
    <row r="6" spans="1:11" s="25" customFormat="1" ht="18" customHeight="1" thickBot="1">
      <c r="A6" s="76" t="s">
        <v>649</v>
      </c>
      <c r="B6" s="34" t="s">
        <v>0</v>
      </c>
      <c r="C6" s="35" t="s">
        <v>1</v>
      </c>
      <c r="D6" s="37" t="s">
        <v>7</v>
      </c>
      <c r="E6" s="36" t="s">
        <v>2</v>
      </c>
      <c r="F6" s="36" t="s">
        <v>3</v>
      </c>
      <c r="G6" s="48" t="s">
        <v>4</v>
      </c>
      <c r="H6" s="270" t="s">
        <v>760</v>
      </c>
      <c r="I6" s="38" t="s">
        <v>5</v>
      </c>
    </row>
    <row r="7" spans="1:11" ht="18" customHeight="1">
      <c r="A7" s="97">
        <v>1</v>
      </c>
      <c r="B7" s="158" t="s">
        <v>121</v>
      </c>
      <c r="C7" s="142" t="s">
        <v>225</v>
      </c>
      <c r="D7" s="261" t="s">
        <v>226</v>
      </c>
      <c r="E7" s="97" t="s">
        <v>220</v>
      </c>
      <c r="F7" s="97" t="s">
        <v>130</v>
      </c>
      <c r="G7" s="311">
        <v>2.2372685185185186E-3</v>
      </c>
      <c r="H7" s="78" t="str">
        <f t="shared" ref="H7" si="0">IF(ISBLANK(G7),"",IF(G7&lt;=0.00174189814814815,"KSM",IF(G7&lt;=0.00185763888888889,"I A",IF(G7&lt;=0.00203125,"II A",IF(G7&lt;=0.00225115740740741,"III A",IF(G7&lt;=0.00245949074074074,"I JA",IF(G7&lt;=0.00264467592592593,"II JA",IF(G7&lt;=0.00280671296296296,"III JA"))))))))</f>
        <v>III A</v>
      </c>
      <c r="I7" s="277" t="s">
        <v>221</v>
      </c>
    </row>
    <row r="8" spans="1:11" ht="18" customHeight="1">
      <c r="A8" s="223"/>
      <c r="B8" s="312"/>
      <c r="C8" s="175"/>
      <c r="D8" s="222"/>
      <c r="E8" s="223"/>
      <c r="F8" s="223"/>
      <c r="G8" s="313"/>
      <c r="H8" s="174"/>
      <c r="I8" s="314"/>
    </row>
    <row r="9" spans="1:11" s="29" customFormat="1" ht="15" customHeight="1">
      <c r="B9" s="30" t="s">
        <v>692</v>
      </c>
      <c r="C9" s="30"/>
      <c r="D9" s="31"/>
      <c r="E9" s="31"/>
      <c r="F9" s="31"/>
      <c r="G9" s="47"/>
      <c r="H9" s="47"/>
      <c r="I9" s="33"/>
    </row>
    <row r="10" spans="1:11" s="29" customFormat="1" ht="12.75" customHeight="1" thickBot="1">
      <c r="B10" s="30"/>
      <c r="C10" s="24"/>
      <c r="D10" s="31"/>
      <c r="E10" s="31"/>
      <c r="F10" s="31"/>
      <c r="G10" s="47"/>
      <c r="H10" s="47"/>
      <c r="I10" s="33"/>
    </row>
    <row r="11" spans="1:11" s="25" customFormat="1" ht="18" customHeight="1" thickBot="1">
      <c r="A11" s="76" t="s">
        <v>649</v>
      </c>
      <c r="B11" s="34" t="s">
        <v>0</v>
      </c>
      <c r="C11" s="35" t="s">
        <v>1</v>
      </c>
      <c r="D11" s="37" t="s">
        <v>7</v>
      </c>
      <c r="E11" s="36" t="s">
        <v>2</v>
      </c>
      <c r="F11" s="36" t="s">
        <v>3</v>
      </c>
      <c r="G11" s="48" t="s">
        <v>4</v>
      </c>
      <c r="H11" s="270" t="s">
        <v>760</v>
      </c>
      <c r="I11" s="38" t="s">
        <v>5</v>
      </c>
    </row>
    <row r="12" spans="1:11" ht="18" customHeight="1">
      <c r="A12" s="97">
        <v>1</v>
      </c>
      <c r="B12" s="158" t="s">
        <v>27</v>
      </c>
      <c r="C12" s="142" t="s">
        <v>334</v>
      </c>
      <c r="D12" s="261" t="s">
        <v>633</v>
      </c>
      <c r="E12" s="97" t="s">
        <v>388</v>
      </c>
      <c r="F12" s="97" t="s">
        <v>124</v>
      </c>
      <c r="G12" s="311">
        <v>2.3173611111111108E-3</v>
      </c>
      <c r="H12" s="78" t="str">
        <f t="shared" ref="H12" si="1">IF(ISBLANK(G12),"",IF(G12&lt;=0.00174189814814815,"KSM",IF(G12&lt;=0.00185763888888889,"I A",IF(G12&lt;=0.00203125,"II A",IF(G12&lt;=0.00225115740740741,"III A",IF(G12&lt;=0.00245949074074074,"I JA",IF(G12&lt;=0.00264467592592593,"II JA",IF(G12&lt;=0.00280671296296296,"III JA"))))))))</f>
        <v>I JA</v>
      </c>
      <c r="I12" s="277" t="s">
        <v>125</v>
      </c>
    </row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9"/>
  <dimension ref="A1:K8"/>
  <sheetViews>
    <sheetView workbookViewId="0">
      <selection activeCell="H7" sqref="H7"/>
    </sheetView>
  </sheetViews>
  <sheetFormatPr defaultColWidth="9.109375" defaultRowHeight="13.2"/>
  <cols>
    <col min="1" max="1" width="8.109375" style="22" customWidth="1"/>
    <col min="2" max="2" width="13.88671875" style="22" customWidth="1"/>
    <col min="3" max="3" width="15.88671875" style="22" customWidth="1"/>
    <col min="4" max="4" width="13.109375" style="27" customWidth="1"/>
    <col min="5" max="5" width="15.5546875" style="28" customWidth="1"/>
    <col min="6" max="6" width="15" style="28" customWidth="1"/>
    <col min="7" max="7" width="9" style="46" bestFit="1" customWidth="1"/>
    <col min="8" max="8" width="9" style="46" customWidth="1"/>
    <col min="9" max="9" width="22.109375" style="22" customWidth="1"/>
    <col min="10" max="16384" width="9.109375" style="22"/>
  </cols>
  <sheetData>
    <row r="1" spans="1:11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50"/>
    </row>
    <row r="2" spans="1:11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2"/>
      <c r="J2" s="33"/>
      <c r="K2" s="51"/>
    </row>
    <row r="3" spans="1:11" s="30" customFormat="1" ht="15" customHeight="1">
      <c r="A3" s="55"/>
      <c r="C3" s="31"/>
      <c r="D3" s="39"/>
      <c r="E3" s="39"/>
      <c r="F3" s="49"/>
      <c r="G3" s="33"/>
      <c r="H3" s="33"/>
      <c r="I3" s="32"/>
      <c r="J3" s="33"/>
      <c r="K3" s="51"/>
    </row>
    <row r="4" spans="1:11" s="29" customFormat="1" ht="15" customHeight="1">
      <c r="B4" s="30" t="s">
        <v>697</v>
      </c>
      <c r="C4" s="30"/>
      <c r="D4" s="31"/>
      <c r="E4" s="31"/>
      <c r="F4" s="31"/>
      <c r="G4" s="47"/>
      <c r="H4" s="47"/>
      <c r="I4" s="33"/>
    </row>
    <row r="5" spans="1:11" s="29" customFormat="1" ht="12.75" customHeight="1" thickBot="1">
      <c r="B5" s="30"/>
      <c r="C5" s="24"/>
      <c r="D5" s="31"/>
      <c r="E5" s="31"/>
      <c r="F5" s="31"/>
      <c r="G5" s="47"/>
      <c r="H5" s="47"/>
      <c r="I5" s="33"/>
    </row>
    <row r="6" spans="1:11" s="25" customFormat="1" ht="18" customHeight="1" thickBot="1">
      <c r="A6" s="76" t="s">
        <v>649</v>
      </c>
      <c r="B6" s="34" t="s">
        <v>0</v>
      </c>
      <c r="C6" s="35" t="s">
        <v>1</v>
      </c>
      <c r="D6" s="37" t="s">
        <v>7</v>
      </c>
      <c r="E6" s="36" t="s">
        <v>2</v>
      </c>
      <c r="F6" s="36" t="s">
        <v>3</v>
      </c>
      <c r="G6" s="48" t="s">
        <v>4</v>
      </c>
      <c r="H6" s="270" t="s">
        <v>760</v>
      </c>
      <c r="I6" s="38" t="s">
        <v>5</v>
      </c>
    </row>
    <row r="7" spans="1:11" ht="18" customHeight="1">
      <c r="A7" s="97">
        <v>1</v>
      </c>
      <c r="B7" s="158" t="s">
        <v>628</v>
      </c>
      <c r="C7" s="142" t="s">
        <v>629</v>
      </c>
      <c r="D7" s="261">
        <v>37319</v>
      </c>
      <c r="E7" s="97" t="s">
        <v>624</v>
      </c>
      <c r="F7" s="97" t="s">
        <v>625</v>
      </c>
      <c r="G7" s="178" t="s">
        <v>698</v>
      </c>
      <c r="H7" s="178"/>
      <c r="I7" s="124" t="s">
        <v>626</v>
      </c>
    </row>
    <row r="8" spans="1:11" ht="18" customHeight="1">
      <c r="A8" s="97">
        <v>2</v>
      </c>
      <c r="B8" s="158" t="s">
        <v>71</v>
      </c>
      <c r="C8" s="142" t="s">
        <v>222</v>
      </c>
      <c r="D8" s="261" t="s">
        <v>223</v>
      </c>
      <c r="E8" s="97" t="s">
        <v>220</v>
      </c>
      <c r="F8" s="97" t="s">
        <v>130</v>
      </c>
      <c r="G8" s="178" t="s">
        <v>652</v>
      </c>
      <c r="H8" s="131"/>
      <c r="I8" s="119" t="s">
        <v>221</v>
      </c>
    </row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0"/>
  <dimension ref="A1:K9"/>
  <sheetViews>
    <sheetView workbookViewId="0">
      <selection activeCell="H7" sqref="H7"/>
    </sheetView>
  </sheetViews>
  <sheetFormatPr defaultColWidth="9.109375" defaultRowHeight="13.2"/>
  <cols>
    <col min="1" max="1" width="8.109375" style="22" customWidth="1"/>
    <col min="2" max="2" width="13.6640625" style="22" customWidth="1"/>
    <col min="3" max="3" width="16.5546875" style="22" customWidth="1"/>
    <col min="4" max="4" width="12.109375" style="27" customWidth="1"/>
    <col min="5" max="5" width="15.5546875" style="28" customWidth="1"/>
    <col min="6" max="6" width="15" style="28" customWidth="1"/>
    <col min="7" max="8" width="9.109375" style="46"/>
    <col min="9" max="9" width="22.109375" style="22" customWidth="1"/>
    <col min="10" max="16384" width="9.109375" style="22"/>
  </cols>
  <sheetData>
    <row r="1" spans="1:11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50"/>
    </row>
    <row r="2" spans="1:11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2"/>
      <c r="J2" s="33"/>
      <c r="K2" s="51"/>
    </row>
    <row r="3" spans="1:11" s="30" customFormat="1" ht="15" customHeight="1">
      <c r="A3" s="55"/>
      <c r="C3" s="31"/>
      <c r="D3" s="39"/>
      <c r="E3" s="39"/>
      <c r="F3" s="49"/>
      <c r="G3" s="33"/>
      <c r="H3" s="33"/>
      <c r="I3" s="32"/>
      <c r="J3" s="33"/>
      <c r="K3" s="51"/>
    </row>
    <row r="4" spans="1:11" s="29" customFormat="1" ht="15" customHeight="1">
      <c r="B4" s="30" t="s">
        <v>700</v>
      </c>
      <c r="C4" s="30"/>
      <c r="D4" s="31"/>
      <c r="E4" s="31"/>
      <c r="F4" s="31"/>
      <c r="G4" s="47"/>
      <c r="H4" s="47"/>
      <c r="I4" s="33"/>
    </row>
    <row r="5" spans="1:11" s="29" customFormat="1" ht="12.75" customHeight="1" thickBot="1">
      <c r="B5" s="30"/>
      <c r="C5" s="24"/>
      <c r="D5" s="31"/>
      <c r="E5" s="31"/>
      <c r="F5" s="31"/>
      <c r="G5" s="47"/>
      <c r="H5" s="47"/>
      <c r="I5" s="33"/>
    </row>
    <row r="6" spans="1:11" s="25" customFormat="1" ht="18" customHeight="1" thickBot="1">
      <c r="A6" s="76" t="s">
        <v>649</v>
      </c>
      <c r="B6" s="34" t="s">
        <v>0</v>
      </c>
      <c r="C6" s="35" t="s">
        <v>1</v>
      </c>
      <c r="D6" s="37" t="s">
        <v>7</v>
      </c>
      <c r="E6" s="36" t="s">
        <v>2</v>
      </c>
      <c r="F6" s="36" t="s">
        <v>3</v>
      </c>
      <c r="G6" s="48" t="s">
        <v>4</v>
      </c>
      <c r="H6" s="270" t="s">
        <v>760</v>
      </c>
      <c r="I6" s="38" t="s">
        <v>5</v>
      </c>
    </row>
    <row r="7" spans="1:11" ht="18" customHeight="1">
      <c r="A7" s="97">
        <v>1</v>
      </c>
      <c r="B7" s="158" t="s">
        <v>59</v>
      </c>
      <c r="C7" s="142" t="s">
        <v>363</v>
      </c>
      <c r="D7" s="261" t="s">
        <v>699</v>
      </c>
      <c r="E7" s="97" t="s">
        <v>321</v>
      </c>
      <c r="F7" s="299" t="s">
        <v>322</v>
      </c>
      <c r="G7" s="311">
        <v>4.7324074074074074E-3</v>
      </c>
      <c r="H7" s="78" t="str">
        <f t="shared" ref="H7:H9" si="0">IF(ISBLANK(G7),"",IF(G7&lt;=0.00367476851851852,"KSM",IF(G7&lt;=0.00390625,"I A",IF(G7&lt;=0.00425347222222222,"II A",IF(G7&lt;=0.00477430555555556,"III A",IF(G7&lt;=0.00523726851851852,"I JA",IF(G7&lt;=0.00558449074074074,"II JA",IF(G7&lt;=0.00581597222222222,"III JA"))))))))</f>
        <v>III A</v>
      </c>
      <c r="I7" s="301" t="s">
        <v>338</v>
      </c>
    </row>
    <row r="8" spans="1:11" ht="18" customHeight="1">
      <c r="A8" s="97">
        <v>2</v>
      </c>
      <c r="B8" s="158" t="s">
        <v>371</v>
      </c>
      <c r="C8" s="142" t="s">
        <v>372</v>
      </c>
      <c r="D8" s="261" t="s">
        <v>701</v>
      </c>
      <c r="E8" s="97" t="s">
        <v>368</v>
      </c>
      <c r="F8" s="97" t="s">
        <v>369</v>
      </c>
      <c r="G8" s="311">
        <v>4.9475694444444445E-3</v>
      </c>
      <c r="H8" s="78" t="str">
        <f t="shared" si="0"/>
        <v>I JA</v>
      </c>
      <c r="I8" s="302" t="s">
        <v>374</v>
      </c>
    </row>
    <row r="9" spans="1:11" ht="18" customHeight="1">
      <c r="A9" s="97">
        <v>3</v>
      </c>
      <c r="B9" s="158" t="s">
        <v>373</v>
      </c>
      <c r="C9" s="142" t="s">
        <v>372</v>
      </c>
      <c r="D9" s="261" t="s">
        <v>702</v>
      </c>
      <c r="E9" s="97" t="s">
        <v>368</v>
      </c>
      <c r="F9" s="97" t="s">
        <v>369</v>
      </c>
      <c r="G9" s="311">
        <v>5.4790509259259263E-3</v>
      </c>
      <c r="H9" s="78" t="str">
        <f t="shared" si="0"/>
        <v>II JA</v>
      </c>
      <c r="I9" s="302" t="s">
        <v>370</v>
      </c>
    </row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2"/>
  <dimension ref="A1:K9"/>
  <sheetViews>
    <sheetView workbookViewId="0">
      <selection activeCell="F17" sqref="F17"/>
    </sheetView>
  </sheetViews>
  <sheetFormatPr defaultColWidth="9.109375" defaultRowHeight="13.2"/>
  <cols>
    <col min="1" max="1" width="8.109375" style="22" customWidth="1"/>
    <col min="2" max="2" width="14.5546875" style="22" customWidth="1"/>
    <col min="3" max="3" width="13.88671875" style="22" customWidth="1"/>
    <col min="4" max="4" width="12.109375" style="27" customWidth="1"/>
    <col min="5" max="5" width="15.5546875" style="28" customWidth="1"/>
    <col min="6" max="6" width="15" style="28" customWidth="1"/>
    <col min="7" max="8" width="9.109375" style="46"/>
    <col min="9" max="9" width="22.109375" style="22" customWidth="1"/>
    <col min="10" max="16384" width="9.109375" style="22"/>
  </cols>
  <sheetData>
    <row r="1" spans="1:11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50"/>
    </row>
    <row r="2" spans="1:11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2"/>
      <c r="J2" s="33"/>
      <c r="K2" s="51"/>
    </row>
    <row r="3" spans="1:11" s="30" customFormat="1" ht="15" customHeight="1">
      <c r="A3" s="55"/>
      <c r="C3" s="31"/>
      <c r="D3" s="39"/>
      <c r="E3" s="39"/>
      <c r="F3" s="49"/>
      <c r="G3" s="33"/>
      <c r="H3" s="33"/>
      <c r="I3" s="32"/>
      <c r="J3" s="33"/>
      <c r="K3" s="51"/>
    </row>
    <row r="4" spans="1:11" s="29" customFormat="1" ht="15" customHeight="1">
      <c r="B4" s="30" t="s">
        <v>705</v>
      </c>
      <c r="C4" s="30"/>
      <c r="D4" s="31"/>
      <c r="E4" s="31"/>
      <c r="F4" s="31"/>
      <c r="G4" s="47"/>
      <c r="H4" s="47"/>
      <c r="I4" s="33"/>
    </row>
    <row r="5" spans="1:11" s="29" customFormat="1" ht="14.25" customHeight="1" thickBot="1">
      <c r="B5" s="30"/>
      <c r="C5" s="24"/>
      <c r="D5" s="31"/>
      <c r="E5" s="31"/>
      <c r="F5" s="31"/>
      <c r="G5" s="47"/>
      <c r="H5" s="47"/>
      <c r="I5" s="33"/>
    </row>
    <row r="6" spans="1:11" s="25" customFormat="1" ht="18.45" customHeight="1" thickBot="1">
      <c r="A6" s="76" t="s">
        <v>649</v>
      </c>
      <c r="B6" s="34" t="s">
        <v>0</v>
      </c>
      <c r="C6" s="35" t="s">
        <v>1</v>
      </c>
      <c r="D6" s="37" t="s">
        <v>7</v>
      </c>
      <c r="E6" s="36" t="s">
        <v>2</v>
      </c>
      <c r="F6" s="36" t="s">
        <v>3</v>
      </c>
      <c r="G6" s="48" t="s">
        <v>4</v>
      </c>
      <c r="H6" s="270" t="s">
        <v>760</v>
      </c>
      <c r="I6" s="38" t="s">
        <v>5</v>
      </c>
    </row>
    <row r="7" spans="1:11" s="25" customFormat="1" ht="18.45" customHeight="1">
      <c r="A7" s="97">
        <v>1</v>
      </c>
      <c r="B7" s="158" t="s">
        <v>81</v>
      </c>
      <c r="C7" s="142" t="s">
        <v>627</v>
      </c>
      <c r="D7" s="261">
        <v>37980</v>
      </c>
      <c r="E7" s="97" t="s">
        <v>624</v>
      </c>
      <c r="F7" s="97" t="s">
        <v>625</v>
      </c>
      <c r="G7" s="391" t="s">
        <v>703</v>
      </c>
      <c r="H7" s="413" t="str">
        <f t="shared" ref="H7:H8" si="0">IF(ISBLANK(G7),"",IF(G7&gt;0.00778935185185185,"",IF(G7&lt;=0.00548611111111111,"TSM",IF(G7&lt;=0.00570601851851852,"SM",IF(G7&lt;=0.00596064814814815,"KSM",IF(G7&lt;=0.00640046296296296,"I A",IF(G7&lt;=0.00703703703703704,"II A",IF(G7&lt;=0.00778935185185185,"III A"))))))))</f>
        <v/>
      </c>
      <c r="I7" s="124" t="s">
        <v>626</v>
      </c>
    </row>
    <row r="8" spans="1:11" ht="18.45" customHeight="1">
      <c r="A8" s="97">
        <v>2</v>
      </c>
      <c r="B8" s="158" t="s">
        <v>13</v>
      </c>
      <c r="C8" s="142" t="s">
        <v>133</v>
      </c>
      <c r="D8" s="261" t="s">
        <v>224</v>
      </c>
      <c r="E8" s="97" t="s">
        <v>220</v>
      </c>
      <c r="F8" s="97" t="s">
        <v>130</v>
      </c>
      <c r="G8" s="391" t="s">
        <v>704</v>
      </c>
      <c r="H8" s="413" t="str">
        <f t="shared" si="0"/>
        <v/>
      </c>
      <c r="I8" s="124" t="s">
        <v>221</v>
      </c>
      <c r="K8" s="25"/>
    </row>
    <row r="9" spans="1:11" ht="18.45" customHeight="1">
      <c r="A9" s="97"/>
      <c r="B9" s="158" t="s">
        <v>480</v>
      </c>
      <c r="C9" s="142" t="s">
        <v>481</v>
      </c>
      <c r="D9" s="261">
        <v>37826</v>
      </c>
      <c r="E9" s="97" t="s">
        <v>475</v>
      </c>
      <c r="F9" s="97" t="s">
        <v>476</v>
      </c>
      <c r="G9" s="300" t="s">
        <v>652</v>
      </c>
      <c r="H9" s="414"/>
      <c r="I9" s="119" t="s">
        <v>477</v>
      </c>
    </row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N17" sqref="N17"/>
    </sheetView>
  </sheetViews>
  <sheetFormatPr defaultColWidth="9.109375" defaultRowHeight="13.2"/>
  <cols>
    <col min="1" max="1" width="8.109375" style="22" customWidth="1"/>
    <col min="2" max="2" width="13" style="22" customWidth="1"/>
    <col min="3" max="3" width="14" style="22" customWidth="1"/>
    <col min="4" max="4" width="12.109375" style="27" customWidth="1"/>
    <col min="5" max="5" width="15.5546875" style="28" customWidth="1"/>
    <col min="6" max="6" width="15" style="28" customWidth="1"/>
    <col min="7" max="7" width="9.109375" style="46"/>
    <col min="8" max="8" width="0" style="46" hidden="1" customWidth="1"/>
    <col min="9" max="9" width="9.109375" style="46"/>
    <col min="10" max="10" width="19.33203125" style="22" customWidth="1"/>
    <col min="11" max="16384" width="9.109375" style="22"/>
  </cols>
  <sheetData>
    <row r="1" spans="1:12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33"/>
      <c r="J1" s="50"/>
    </row>
    <row r="2" spans="1:12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3"/>
      <c r="J2" s="32"/>
      <c r="K2" s="33"/>
      <c r="L2" s="51"/>
    </row>
    <row r="3" spans="1:12" ht="12.75" customHeight="1">
      <c r="B3" s="24"/>
      <c r="J3" s="26"/>
    </row>
    <row r="4" spans="1:12" s="29" customFormat="1" ht="15" customHeight="1">
      <c r="B4" s="328" t="s">
        <v>781</v>
      </c>
      <c r="C4" s="30"/>
      <c r="D4" s="31"/>
      <c r="E4" s="31"/>
      <c r="F4" s="31"/>
      <c r="G4" s="47"/>
      <c r="H4" s="47"/>
      <c r="I4" s="47"/>
      <c r="J4" s="33"/>
    </row>
    <row r="5" spans="1:12" s="29" customFormat="1" ht="12.75" customHeight="1" thickBot="1">
      <c r="B5" s="30"/>
      <c r="C5" s="24"/>
      <c r="D5" s="31"/>
      <c r="E5" s="31"/>
      <c r="F5" s="31"/>
      <c r="G5" s="47"/>
      <c r="H5" s="47"/>
      <c r="I5" s="47"/>
      <c r="J5" s="33"/>
    </row>
    <row r="6" spans="1:12" s="25" customFormat="1" ht="18" customHeight="1" thickBot="1">
      <c r="A6" s="76" t="s">
        <v>649</v>
      </c>
      <c r="B6" s="34" t="s">
        <v>0</v>
      </c>
      <c r="C6" s="35" t="s">
        <v>1</v>
      </c>
      <c r="D6" s="37" t="s">
        <v>7</v>
      </c>
      <c r="E6" s="36" t="s">
        <v>2</v>
      </c>
      <c r="F6" s="36" t="s">
        <v>3</v>
      </c>
      <c r="G6" s="48" t="s">
        <v>4</v>
      </c>
      <c r="H6" s="321"/>
      <c r="I6" s="229" t="s">
        <v>760</v>
      </c>
      <c r="J6" s="38" t="s">
        <v>5</v>
      </c>
    </row>
    <row r="7" spans="1:12" s="25" customFormat="1" ht="18" customHeight="1">
      <c r="A7" s="171">
        <v>1</v>
      </c>
      <c r="B7" s="167" t="s">
        <v>511</v>
      </c>
      <c r="C7" s="168" t="s">
        <v>134</v>
      </c>
      <c r="D7" s="169">
        <v>37798</v>
      </c>
      <c r="E7" s="78" t="s">
        <v>21</v>
      </c>
      <c r="F7" s="78" t="s">
        <v>22</v>
      </c>
      <c r="G7" s="172">
        <v>9.91</v>
      </c>
      <c r="H7" s="210"/>
      <c r="I7" s="130" t="str">
        <f>IF(ISBLANK(G7),"",IF(G7&gt;13.34,"",IF(G7&lt;=9.24,"I A",IF(G7&lt;=9.84,"II A",IF(G7&lt;=10.84,"III A",IF(G7&lt;=11.94,"I JA",IF(G7&lt;=12.74,"II JA",IF(G7&lt;=13.34,"III JA"))))))))</f>
        <v>III A</v>
      </c>
      <c r="J7" s="80" t="s">
        <v>87</v>
      </c>
    </row>
    <row r="8" spans="1:12" ht="18" customHeight="1">
      <c r="A8" s="171">
        <v>2</v>
      </c>
      <c r="B8" s="167" t="s">
        <v>421</v>
      </c>
      <c r="C8" s="168" t="s">
        <v>422</v>
      </c>
      <c r="D8" s="169">
        <v>37456</v>
      </c>
      <c r="E8" s="78" t="s">
        <v>106</v>
      </c>
      <c r="F8" s="78" t="s">
        <v>107</v>
      </c>
      <c r="G8" s="172">
        <v>10.51</v>
      </c>
      <c r="H8" s="210"/>
      <c r="I8" s="130" t="str">
        <f>IF(ISBLANK(G8),"",IF(G8&gt;13.34,"",IF(G8&lt;=9.24,"I A",IF(G8&lt;=9.84,"II A",IF(G8&lt;=10.84,"III A",IF(G8&lt;=11.94,"I JA",IF(G8&lt;=12.74,"II JA",IF(G8&lt;=13.34,"III JA"))))))))</f>
        <v>III A</v>
      </c>
      <c r="J8" s="80" t="s">
        <v>109</v>
      </c>
    </row>
    <row r="9" spans="1:12" ht="18" customHeight="1">
      <c r="A9" s="171">
        <v>3</v>
      </c>
      <c r="B9" s="167" t="s">
        <v>72</v>
      </c>
      <c r="C9" s="168" t="s">
        <v>545</v>
      </c>
      <c r="D9" s="169">
        <v>37712</v>
      </c>
      <c r="E9" s="78" t="s">
        <v>21</v>
      </c>
      <c r="F9" s="78" t="s">
        <v>22</v>
      </c>
      <c r="G9" s="172">
        <v>10.61</v>
      </c>
      <c r="H9" s="210"/>
      <c r="I9" s="130" t="str">
        <f>IF(ISBLANK(G9),"",IF(G9&gt;13.34,"",IF(G9&lt;=9.24,"I A",IF(G9&lt;=9.84,"II A",IF(G9&lt;=10.84,"III A",IF(G9&lt;=11.94,"I JA",IF(G9&lt;=12.74,"II JA",IF(G9&lt;=13.34,"III JA"))))))))</f>
        <v>III A</v>
      </c>
      <c r="J9" s="80" t="s">
        <v>16</v>
      </c>
    </row>
    <row r="10" spans="1:12" ht="18" customHeight="1">
      <c r="A10" s="171">
        <v>4</v>
      </c>
      <c r="B10" s="167" t="s">
        <v>20</v>
      </c>
      <c r="C10" s="168" t="s">
        <v>418</v>
      </c>
      <c r="D10" s="169">
        <v>37758</v>
      </c>
      <c r="E10" s="78" t="s">
        <v>106</v>
      </c>
      <c r="F10" s="78" t="s">
        <v>107</v>
      </c>
      <c r="G10" s="172">
        <v>11.24</v>
      </c>
      <c r="H10" s="210"/>
      <c r="I10" s="130" t="str">
        <f>IF(ISBLANK(G10),"",IF(G10&gt;13.34,"",IF(G10&lt;=9.24,"I A",IF(G10&lt;=9.84,"II A",IF(G10&lt;=10.84,"III A",IF(G10&lt;=11.94,"I JA",IF(G10&lt;=12.74,"II JA",IF(G10&lt;=13.34,"III JA"))))))))</f>
        <v>I JA</v>
      </c>
      <c r="J10" s="80" t="s">
        <v>109</v>
      </c>
    </row>
    <row r="11" spans="1:12" ht="18" customHeight="1">
      <c r="A11" s="171">
        <v>5</v>
      </c>
      <c r="B11" s="167" t="s">
        <v>557</v>
      </c>
      <c r="C11" s="168" t="s">
        <v>558</v>
      </c>
      <c r="D11" s="169">
        <v>37724</v>
      </c>
      <c r="E11" s="78" t="s">
        <v>646</v>
      </c>
      <c r="F11" s="78" t="s">
        <v>706</v>
      </c>
      <c r="G11" s="172">
        <v>12.37</v>
      </c>
      <c r="H11" s="210"/>
      <c r="I11" s="130" t="str">
        <f>IF(ISBLANK(G11),"",IF(G11&gt;13.34,"",IF(G11&lt;=9.24,"I A",IF(G11&lt;=9.84,"II A",IF(G11&lt;=10.84,"III A",IF(G11&lt;=11.94,"I JA",IF(G11&lt;=12.74,"II JA",IF(G11&lt;=13.34,"III JA"))))))))</f>
        <v>II JA</v>
      </c>
      <c r="J11" s="80" t="s">
        <v>772</v>
      </c>
    </row>
    <row r="12" spans="1:12" ht="18" customHeight="1">
      <c r="A12" s="209"/>
      <c r="B12" s="198"/>
      <c r="C12" s="175"/>
      <c r="D12" s="200"/>
      <c r="E12" s="174"/>
      <c r="F12" s="174"/>
      <c r="G12" s="210"/>
      <c r="H12" s="210"/>
      <c r="I12" s="210"/>
      <c r="J12" s="211"/>
    </row>
    <row r="13" spans="1:12" s="29" customFormat="1" ht="15" customHeight="1">
      <c r="B13" s="30" t="s">
        <v>773</v>
      </c>
      <c r="C13" s="30"/>
      <c r="D13" s="31"/>
      <c r="E13" s="31"/>
      <c r="F13" s="31"/>
      <c r="G13" s="47"/>
      <c r="H13" s="47"/>
      <c r="I13" s="47"/>
      <c r="J13" s="33"/>
    </row>
    <row r="14" spans="1:12" s="29" customFormat="1" ht="12.75" customHeight="1" thickBot="1">
      <c r="B14" s="30"/>
      <c r="C14" s="24"/>
      <c r="D14" s="31"/>
      <c r="E14" s="31"/>
      <c r="F14" s="31"/>
      <c r="G14" s="47"/>
      <c r="H14" s="47"/>
      <c r="I14" s="47"/>
      <c r="J14" s="33"/>
    </row>
    <row r="15" spans="1:12" s="25" customFormat="1" ht="18" customHeight="1" thickBot="1">
      <c r="A15" s="76" t="s">
        <v>649</v>
      </c>
      <c r="B15" s="34" t="s">
        <v>0</v>
      </c>
      <c r="C15" s="35" t="s">
        <v>1</v>
      </c>
      <c r="D15" s="37" t="s">
        <v>7</v>
      </c>
      <c r="E15" s="36" t="s">
        <v>2</v>
      </c>
      <c r="F15" s="36" t="s">
        <v>3</v>
      </c>
      <c r="G15" s="48" t="s">
        <v>4</v>
      </c>
      <c r="H15" s="321"/>
      <c r="I15" s="229" t="s">
        <v>760</v>
      </c>
      <c r="J15" s="38" t="s">
        <v>5</v>
      </c>
    </row>
    <row r="16" spans="1:12" s="25" customFormat="1" ht="18" customHeight="1">
      <c r="A16" s="171">
        <v>1</v>
      </c>
      <c r="B16" s="167" t="s">
        <v>409</v>
      </c>
      <c r="C16" s="168" t="s">
        <v>410</v>
      </c>
      <c r="D16" s="169">
        <v>38062</v>
      </c>
      <c r="E16" s="78" t="s">
        <v>106</v>
      </c>
      <c r="F16" s="78" t="s">
        <v>107</v>
      </c>
      <c r="G16" s="173">
        <v>9.75</v>
      </c>
      <c r="H16" s="173"/>
      <c r="I16" s="130" t="str">
        <f>IF(ISBLANK(G16),"",IF(G16&gt;13.34,"",IF(G16&lt;=9.24,"I A",IF(G16&lt;=9.84,"II A",IF(G16&lt;=10.84,"III A",IF(G16&lt;=11.94,"I JA",IF(G16&lt;=12.74,"II JA",IF(G16&lt;=13.34,"III JA"))))))))</f>
        <v>II A</v>
      </c>
      <c r="J16" s="80" t="s">
        <v>109</v>
      </c>
    </row>
    <row r="17" spans="1:10" s="25" customFormat="1" ht="18" customHeight="1">
      <c r="A17" s="171">
        <v>2</v>
      </c>
      <c r="B17" s="167" t="s">
        <v>18</v>
      </c>
      <c r="C17" s="168" t="s">
        <v>85</v>
      </c>
      <c r="D17" s="169">
        <v>38222</v>
      </c>
      <c r="E17" s="78" t="s">
        <v>21</v>
      </c>
      <c r="F17" s="78" t="s">
        <v>22</v>
      </c>
      <c r="G17" s="173">
        <v>10.33</v>
      </c>
      <c r="H17" s="173"/>
      <c r="I17" s="130" t="str">
        <f t="shared" ref="I17:I21" si="0">IF(ISBLANK(G17),"",IF(G17&gt;13.34,"",IF(G17&lt;=9.24,"I A",IF(G17&lt;=9.84,"II A",IF(G17&lt;=10.84,"III A",IF(G17&lt;=11.94,"I JA",IF(G17&lt;=12.74,"II JA",IF(G17&lt;=13.34,"III JA"))))))))</f>
        <v>III A</v>
      </c>
      <c r="J17" s="80" t="s">
        <v>16</v>
      </c>
    </row>
    <row r="18" spans="1:10" s="25" customFormat="1" ht="18" customHeight="1">
      <c r="A18" s="171">
        <v>3</v>
      </c>
      <c r="B18" s="167" t="s">
        <v>46</v>
      </c>
      <c r="C18" s="168" t="s">
        <v>70</v>
      </c>
      <c r="D18" s="169">
        <v>38456</v>
      </c>
      <c r="E18" s="78" t="s">
        <v>106</v>
      </c>
      <c r="F18" s="78" t="s">
        <v>107</v>
      </c>
      <c r="G18" s="173">
        <v>10.47</v>
      </c>
      <c r="H18" s="173"/>
      <c r="I18" s="130" t="str">
        <f t="shared" si="0"/>
        <v>III A</v>
      </c>
      <c r="J18" s="80" t="s">
        <v>109</v>
      </c>
    </row>
    <row r="19" spans="1:10" s="25" customFormat="1" ht="18" customHeight="1">
      <c r="A19" s="171">
        <v>4</v>
      </c>
      <c r="B19" s="167" t="s">
        <v>82</v>
      </c>
      <c r="C19" s="168" t="s">
        <v>85</v>
      </c>
      <c r="D19" s="169">
        <v>38368</v>
      </c>
      <c r="E19" s="78" t="s">
        <v>21</v>
      </c>
      <c r="F19" s="78" t="s">
        <v>22</v>
      </c>
      <c r="G19" s="173">
        <v>11.11</v>
      </c>
      <c r="H19" s="173"/>
      <c r="I19" s="130" t="str">
        <f t="shared" si="0"/>
        <v>I JA</v>
      </c>
      <c r="J19" s="80" t="s">
        <v>16</v>
      </c>
    </row>
    <row r="20" spans="1:10" s="25" customFormat="1" ht="18" customHeight="1">
      <c r="A20" s="171">
        <v>5</v>
      </c>
      <c r="B20" s="167" t="s">
        <v>142</v>
      </c>
      <c r="C20" s="168" t="s">
        <v>143</v>
      </c>
      <c r="D20" s="169">
        <v>38400</v>
      </c>
      <c r="E20" s="78" t="s">
        <v>21</v>
      </c>
      <c r="F20" s="78" t="s">
        <v>22</v>
      </c>
      <c r="G20" s="173">
        <v>12.7</v>
      </c>
      <c r="H20" s="173"/>
      <c r="I20" s="130" t="str">
        <f t="shared" si="0"/>
        <v>II JA</v>
      </c>
      <c r="J20" s="80" t="s">
        <v>140</v>
      </c>
    </row>
    <row r="21" spans="1:10" s="25" customFormat="1" ht="18" customHeight="1">
      <c r="A21" s="171">
        <v>6</v>
      </c>
      <c r="B21" s="167" t="s">
        <v>103</v>
      </c>
      <c r="C21" s="168" t="s">
        <v>149</v>
      </c>
      <c r="D21" s="169">
        <v>38156</v>
      </c>
      <c r="E21" s="78" t="s">
        <v>21</v>
      </c>
      <c r="F21" s="78" t="s">
        <v>22</v>
      </c>
      <c r="G21" s="173">
        <v>13.77</v>
      </c>
      <c r="H21" s="173"/>
      <c r="I21" s="130" t="str">
        <f t="shared" si="0"/>
        <v/>
      </c>
      <c r="J21" s="80" t="s">
        <v>140</v>
      </c>
    </row>
    <row r="22" spans="1:10" s="25" customFormat="1" ht="18" customHeight="1">
      <c r="A22" s="171"/>
      <c r="B22" s="167" t="s">
        <v>103</v>
      </c>
      <c r="C22" s="168" t="s">
        <v>104</v>
      </c>
      <c r="D22" s="169" t="s">
        <v>105</v>
      </c>
      <c r="E22" s="78" t="s">
        <v>101</v>
      </c>
      <c r="F22" s="78"/>
      <c r="G22" s="173" t="s">
        <v>652</v>
      </c>
      <c r="H22" s="173"/>
      <c r="I22" s="130"/>
      <c r="J22" s="80" t="s">
        <v>439</v>
      </c>
    </row>
    <row r="23" spans="1:10" s="25" customFormat="1" ht="18" customHeight="1">
      <c r="A23" s="171"/>
      <c r="B23" s="167" t="s">
        <v>144</v>
      </c>
      <c r="C23" s="168" t="s">
        <v>143</v>
      </c>
      <c r="D23" s="169">
        <v>38400</v>
      </c>
      <c r="E23" s="78" t="s">
        <v>21</v>
      </c>
      <c r="F23" s="78" t="s">
        <v>22</v>
      </c>
      <c r="G23" s="173" t="s">
        <v>652</v>
      </c>
      <c r="H23" s="173"/>
      <c r="I23" s="130"/>
      <c r="J23" s="80" t="s">
        <v>140</v>
      </c>
    </row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30" sqref="C30"/>
    </sheetView>
  </sheetViews>
  <sheetFormatPr defaultColWidth="9.109375" defaultRowHeight="13.2"/>
  <cols>
    <col min="1" max="1" width="8.109375" style="22" customWidth="1"/>
    <col min="2" max="2" width="11.109375" style="22" customWidth="1"/>
    <col min="3" max="3" width="13.109375" style="22" customWidth="1"/>
    <col min="4" max="4" width="12.109375" style="27" customWidth="1"/>
    <col min="5" max="5" width="15.5546875" style="28" customWidth="1"/>
    <col min="6" max="6" width="15" style="28" customWidth="1"/>
    <col min="7" max="7" width="11.33203125" style="46" bestFit="1" customWidth="1"/>
    <col min="8" max="8" width="11.33203125" style="46" hidden="1" customWidth="1"/>
    <col min="9" max="9" width="11.33203125" style="46" customWidth="1"/>
    <col min="10" max="10" width="22.109375" style="22" customWidth="1"/>
    <col min="11" max="16384" width="9.109375" style="22"/>
  </cols>
  <sheetData>
    <row r="1" spans="1:11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33"/>
      <c r="J1" s="50"/>
    </row>
    <row r="2" spans="1:11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3"/>
      <c r="J2" s="32"/>
      <c r="K2" s="51"/>
    </row>
    <row r="3" spans="1:11" s="30" customFormat="1" ht="15" customHeight="1">
      <c r="A3" s="55"/>
      <c r="C3" s="31"/>
      <c r="D3" s="39"/>
      <c r="E3" s="39"/>
      <c r="F3" s="49"/>
      <c r="G3" s="33"/>
      <c r="H3" s="33"/>
      <c r="I3" s="33"/>
      <c r="J3" s="32"/>
      <c r="K3" s="51"/>
    </row>
    <row r="4" spans="1:11" ht="12.75" customHeight="1">
      <c r="B4" s="24"/>
      <c r="J4" s="26"/>
    </row>
    <row r="5" spans="1:11" s="29" customFormat="1" ht="15" customHeight="1">
      <c r="B5" s="328" t="s">
        <v>780</v>
      </c>
      <c r="C5" s="30"/>
      <c r="D5" s="31"/>
      <c r="E5" s="31"/>
      <c r="F5" s="31"/>
      <c r="G5" s="47"/>
      <c r="H5" s="47"/>
      <c r="I5" s="47"/>
      <c r="J5" s="33"/>
    </row>
    <row r="6" spans="1:11" s="29" customFormat="1" ht="12.75" customHeight="1" thickBot="1">
      <c r="B6" s="30"/>
      <c r="C6" s="24"/>
      <c r="D6" s="31"/>
      <c r="E6" s="31"/>
      <c r="F6" s="31"/>
      <c r="G6" s="47"/>
      <c r="H6" s="47"/>
      <c r="I6" s="47"/>
      <c r="J6" s="33"/>
    </row>
    <row r="7" spans="1:11" s="25" customFormat="1" ht="18" customHeight="1" thickBot="1">
      <c r="A7" s="76" t="s">
        <v>649</v>
      </c>
      <c r="B7" s="34" t="s">
        <v>0</v>
      </c>
      <c r="C7" s="35" t="s">
        <v>1</v>
      </c>
      <c r="D7" s="37" t="s">
        <v>7</v>
      </c>
      <c r="E7" s="36" t="s">
        <v>2</v>
      </c>
      <c r="F7" s="36" t="s">
        <v>3</v>
      </c>
      <c r="G7" s="48" t="s">
        <v>4</v>
      </c>
      <c r="H7" s="321"/>
      <c r="I7" s="321" t="s">
        <v>760</v>
      </c>
      <c r="J7" s="38" t="s">
        <v>5</v>
      </c>
    </row>
    <row r="8" spans="1:11" ht="18" customHeight="1">
      <c r="A8" s="130">
        <v>1</v>
      </c>
      <c r="B8" s="167" t="s">
        <v>512</v>
      </c>
      <c r="C8" s="168" t="s">
        <v>513</v>
      </c>
      <c r="D8" s="169">
        <v>37338</v>
      </c>
      <c r="E8" s="78" t="s">
        <v>21</v>
      </c>
      <c r="F8" s="78" t="s">
        <v>22</v>
      </c>
      <c r="G8" s="326">
        <v>8.74</v>
      </c>
      <c r="H8" s="329"/>
      <c r="I8" s="130" t="str">
        <f>IF(ISBLANK(G8),"",IF(G8&gt;11.6,"",IF(G8&lt;=8.15,"KSM",IF(G8&lt;=8.7,"I A",IF(G8&lt;=9.3,"II A",IF(G8&lt;=10,"III A",IF(G8&lt;=10.9,"I JA",IF(G8&lt;=11.6,"II JA"))))))))</f>
        <v>II A</v>
      </c>
      <c r="J8" s="166" t="s">
        <v>87</v>
      </c>
    </row>
    <row r="9" spans="1:11" ht="18" customHeight="1">
      <c r="A9" s="130">
        <v>2</v>
      </c>
      <c r="B9" s="167" t="s">
        <v>122</v>
      </c>
      <c r="C9" s="168" t="s">
        <v>544</v>
      </c>
      <c r="D9" s="169">
        <v>37333</v>
      </c>
      <c r="E9" s="78" t="s">
        <v>21</v>
      </c>
      <c r="F9" s="78" t="s">
        <v>22</v>
      </c>
      <c r="G9" s="173">
        <v>8.9499999999999993</v>
      </c>
      <c r="H9" s="173"/>
      <c r="I9" s="130" t="str">
        <f>IF(ISBLANK(G9),"",IF(G9&gt;11.6,"",IF(G9&lt;=8.15,"KSM",IF(G9&lt;=8.7,"I A",IF(G9&lt;=9.3,"II A",IF(G9&lt;=10,"III A",IF(G9&lt;=10.9,"I JA",IF(G9&lt;=11.6,"II JA"))))))))</f>
        <v>II A</v>
      </c>
      <c r="J9" s="166" t="s">
        <v>16</v>
      </c>
    </row>
    <row r="10" spans="1:11" ht="18" customHeight="1">
      <c r="A10" s="130">
        <v>3</v>
      </c>
      <c r="B10" s="167" t="s">
        <v>13</v>
      </c>
      <c r="C10" s="168" t="s">
        <v>423</v>
      </c>
      <c r="D10" s="169" t="s">
        <v>424</v>
      </c>
      <c r="E10" s="78" t="s">
        <v>106</v>
      </c>
      <c r="F10" s="78" t="s">
        <v>107</v>
      </c>
      <c r="G10" s="173">
        <v>9.1</v>
      </c>
      <c r="H10" s="173"/>
      <c r="I10" s="130" t="str">
        <f>IF(ISBLANK(G10),"",IF(G10&gt;11.6,"",IF(G10&lt;=8.15,"KSM",IF(G10&lt;=8.7,"I A",IF(G10&lt;=9.3,"II A",IF(G10&lt;=10,"III A",IF(G10&lt;=10.9,"I JA",IF(G10&lt;=11.6,"II JA"))))))))</f>
        <v>II A</v>
      </c>
      <c r="J10" s="166" t="s">
        <v>116</v>
      </c>
    </row>
    <row r="11" spans="1:11" ht="18" customHeight="1">
      <c r="A11" s="130">
        <v>4</v>
      </c>
      <c r="B11" s="167" t="s">
        <v>291</v>
      </c>
      <c r="C11" s="168" t="s">
        <v>542</v>
      </c>
      <c r="D11" s="169">
        <v>37328</v>
      </c>
      <c r="E11" s="78" t="s">
        <v>21</v>
      </c>
      <c r="F11" s="78" t="s">
        <v>22</v>
      </c>
      <c r="G11" s="173">
        <v>9.64</v>
      </c>
      <c r="H11" s="173"/>
      <c r="I11" s="130" t="str">
        <f>IF(ISBLANK(G11),"",IF(G11&gt;11.6,"",IF(G11&lt;=8.15,"KSM",IF(G11&lt;=8.7,"I A",IF(G11&lt;=9.3,"II A",IF(G11&lt;=10,"III A",IF(G11&lt;=10.9,"I JA",IF(G11&lt;=11.6,"II JA"))))))))</f>
        <v>III A</v>
      </c>
      <c r="J11" s="166" t="s">
        <v>16</v>
      </c>
    </row>
    <row r="12" spans="1:11" ht="18" customHeight="1">
      <c r="A12" s="130">
        <v>5</v>
      </c>
      <c r="B12" s="167" t="s">
        <v>156</v>
      </c>
      <c r="C12" s="168" t="s">
        <v>428</v>
      </c>
      <c r="D12" s="169" t="s">
        <v>429</v>
      </c>
      <c r="E12" s="78" t="s">
        <v>106</v>
      </c>
      <c r="F12" s="78" t="s">
        <v>107</v>
      </c>
      <c r="G12" s="173">
        <v>9.81</v>
      </c>
      <c r="H12" s="173"/>
      <c r="I12" s="130" t="str">
        <f>IF(ISBLANK(G12),"",IF(G12&gt;11.6,"",IF(G12&lt;=8.15,"KSM",IF(G12&lt;=8.7,"I A",IF(G12&lt;=9.3,"II A",IF(G12&lt;=10,"III A",IF(G12&lt;=10.9,"I JA",IF(G12&lt;=11.6,"II JA"))))))))</f>
        <v>III A</v>
      </c>
      <c r="J12" s="166" t="s">
        <v>116</v>
      </c>
    </row>
    <row r="13" spans="1:11" ht="18" customHeight="1">
      <c r="A13" s="130">
        <v>6</v>
      </c>
      <c r="B13" s="167" t="s">
        <v>120</v>
      </c>
      <c r="C13" s="168" t="s">
        <v>484</v>
      </c>
      <c r="D13" s="169">
        <v>37551</v>
      </c>
      <c r="E13" s="78" t="s">
        <v>21</v>
      </c>
      <c r="F13" s="78" t="s">
        <v>22</v>
      </c>
      <c r="G13" s="173" t="s">
        <v>652</v>
      </c>
      <c r="H13" s="173"/>
      <c r="I13" s="173"/>
      <c r="J13" s="166" t="s">
        <v>140</v>
      </c>
    </row>
    <row r="14" spans="1:11" ht="18" customHeight="1">
      <c r="A14" s="174"/>
      <c r="B14" s="236"/>
      <c r="C14" s="323"/>
      <c r="D14" s="324"/>
      <c r="E14" s="230"/>
      <c r="F14" s="230"/>
      <c r="G14" s="195"/>
      <c r="H14" s="195"/>
      <c r="I14" s="195"/>
      <c r="J14" s="325"/>
    </row>
    <row r="15" spans="1:11" s="29" customFormat="1" ht="18" customHeight="1">
      <c r="B15" s="30" t="s">
        <v>774</v>
      </c>
      <c r="C15" s="30"/>
      <c r="D15" s="31"/>
      <c r="E15" s="31"/>
      <c r="F15" s="31"/>
      <c r="G15" s="47"/>
      <c r="H15" s="47"/>
      <c r="I15" s="47"/>
      <c r="J15" s="33"/>
    </row>
    <row r="16" spans="1:11" s="29" customFormat="1" ht="16.2" thickBot="1">
      <c r="B16" s="30"/>
      <c r="C16" s="24"/>
      <c r="D16" s="31"/>
      <c r="E16" s="31"/>
      <c r="F16" s="31"/>
      <c r="G16" s="47"/>
      <c r="H16" s="47"/>
      <c r="I16" s="47"/>
      <c r="J16" s="33"/>
    </row>
    <row r="17" spans="1:11" s="25" customFormat="1" ht="18" customHeight="1" thickBot="1">
      <c r="A17" s="76" t="s">
        <v>649</v>
      </c>
      <c r="B17" s="34" t="s">
        <v>0</v>
      </c>
      <c r="C17" s="35" t="s">
        <v>1</v>
      </c>
      <c r="D17" s="37" t="s">
        <v>7</v>
      </c>
      <c r="E17" s="36" t="s">
        <v>2</v>
      </c>
      <c r="F17" s="36" t="s">
        <v>3</v>
      </c>
      <c r="G17" s="48" t="s">
        <v>4</v>
      </c>
      <c r="H17" s="321"/>
      <c r="I17" s="321" t="s">
        <v>760</v>
      </c>
      <c r="J17" s="38" t="s">
        <v>5</v>
      </c>
    </row>
    <row r="18" spans="1:11" ht="18" customHeight="1">
      <c r="A18" s="130">
        <v>1</v>
      </c>
      <c r="B18" s="167" t="s">
        <v>234</v>
      </c>
      <c r="C18" s="168" t="s">
        <v>265</v>
      </c>
      <c r="D18" s="169" t="s">
        <v>266</v>
      </c>
      <c r="E18" s="78" t="s">
        <v>286</v>
      </c>
      <c r="F18" s="78" t="s">
        <v>256</v>
      </c>
      <c r="G18" s="154">
        <v>9.14</v>
      </c>
      <c r="H18" s="326"/>
      <c r="I18" s="130" t="str">
        <f>IF(ISBLANK(G18),"",IF(G18&gt;12,"",IF(G18&lt;=8.5,"I A",IF(G18&lt;=9.1,"II A",IF(G18&lt;=9.8,"III A",IF(G18&lt;=10.7,"I JA",IF(G18&lt;=11.4,"II JA",IF(G18&lt;=12,"III JA"))))))))</f>
        <v>III A</v>
      </c>
      <c r="J18" s="166" t="s">
        <v>599</v>
      </c>
      <c r="K18" s="25"/>
    </row>
    <row r="19" spans="1:11" ht="18" customHeight="1">
      <c r="A19" s="130">
        <v>2</v>
      </c>
      <c r="B19" s="167" t="s">
        <v>524</v>
      </c>
      <c r="C19" s="168" t="s">
        <v>29</v>
      </c>
      <c r="D19" s="169">
        <v>38448</v>
      </c>
      <c r="E19" s="78" t="s">
        <v>21</v>
      </c>
      <c r="F19" s="78" t="s">
        <v>22</v>
      </c>
      <c r="G19" s="326">
        <v>12.06</v>
      </c>
      <c r="H19" s="326"/>
      <c r="I19" s="130" t="str">
        <f t="shared" ref="I19:I20" si="0">IF(ISBLANK(G19),"",IF(G19&gt;12,"",IF(G19&lt;=8.5,"I A",IF(G19&lt;=9.1,"II A",IF(G19&lt;=9.8,"III A",IF(G19&lt;=10.7,"I JA",IF(G19&lt;=11.4,"II JA",IF(G19&lt;=12,"III JA"))))))))</f>
        <v/>
      </c>
      <c r="J19" s="166" t="s">
        <v>9</v>
      </c>
    </row>
    <row r="20" spans="1:11" ht="18" customHeight="1">
      <c r="A20" s="130">
        <v>3</v>
      </c>
      <c r="B20" s="167" t="s">
        <v>33</v>
      </c>
      <c r="C20" s="168" t="s">
        <v>145</v>
      </c>
      <c r="D20" s="169">
        <v>38681</v>
      </c>
      <c r="E20" s="78" t="s">
        <v>21</v>
      </c>
      <c r="F20" s="78" t="s">
        <v>22</v>
      </c>
      <c r="G20" s="326">
        <v>12.71</v>
      </c>
      <c r="H20" s="326"/>
      <c r="I20" s="130" t="str">
        <f t="shared" si="0"/>
        <v/>
      </c>
      <c r="J20" s="166" t="s">
        <v>140</v>
      </c>
      <c r="K20" s="25"/>
    </row>
    <row r="21" spans="1:11" ht="18" customHeight="1">
      <c r="A21" s="130">
        <v>4</v>
      </c>
      <c r="B21" s="167" t="s">
        <v>214</v>
      </c>
      <c r="C21" s="168" t="s">
        <v>215</v>
      </c>
      <c r="D21" s="169">
        <v>38437</v>
      </c>
      <c r="E21" s="78" t="s">
        <v>189</v>
      </c>
      <c r="F21" s="78" t="s">
        <v>190</v>
      </c>
      <c r="G21" s="326" t="s">
        <v>652</v>
      </c>
      <c r="H21" s="326"/>
      <c r="I21" s="326"/>
      <c r="J21" s="166" t="s">
        <v>206</v>
      </c>
      <c r="K21" s="25"/>
    </row>
    <row r="22" spans="1:11" ht="18" customHeight="1">
      <c r="A22" s="130">
        <v>5</v>
      </c>
      <c r="B22" s="167" t="s">
        <v>38</v>
      </c>
      <c r="C22" s="168" t="s">
        <v>50</v>
      </c>
      <c r="D22" s="169">
        <v>38451</v>
      </c>
      <c r="E22" s="78" t="s">
        <v>21</v>
      </c>
      <c r="F22" s="78" t="s">
        <v>22</v>
      </c>
      <c r="G22" s="173" t="s">
        <v>652</v>
      </c>
      <c r="H22" s="173"/>
      <c r="I22" s="173"/>
      <c r="J22" s="166" t="s">
        <v>16</v>
      </c>
      <c r="K22" s="25"/>
    </row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3"/>
  <dimension ref="A1:AS27"/>
  <sheetViews>
    <sheetView topLeftCell="A7" workbookViewId="0">
      <selection activeCell="B12" sqref="B12"/>
    </sheetView>
  </sheetViews>
  <sheetFormatPr defaultColWidth="9.109375" defaultRowHeight="13.2"/>
  <cols>
    <col min="1" max="1" width="6.109375" style="107" customWidth="1"/>
    <col min="2" max="2" width="9.88671875" style="22" customWidth="1"/>
    <col min="3" max="3" width="13.33203125" style="22" customWidth="1"/>
    <col min="4" max="4" width="10.44140625" style="118" customWidth="1"/>
    <col min="5" max="5" width="9.5546875" style="28" customWidth="1"/>
    <col min="6" max="6" width="13.5546875" style="28" bestFit="1" customWidth="1"/>
    <col min="7" max="12" width="2.33203125" style="28" customWidth="1"/>
    <col min="13" max="42" width="2.33203125" style="114" customWidth="1"/>
    <col min="43" max="44" width="9.33203125" style="22" customWidth="1"/>
    <col min="45" max="45" width="19.44140625" style="22" bestFit="1" customWidth="1"/>
    <col min="46" max="16384" width="9.109375" style="22"/>
  </cols>
  <sheetData>
    <row r="1" spans="1:45" s="30" customFormat="1" ht="15" customHeight="1">
      <c r="A1" s="55" t="s">
        <v>159</v>
      </c>
      <c r="C1" s="31"/>
      <c r="D1" s="49"/>
      <c r="E1" s="39"/>
      <c r="F1" s="39"/>
      <c r="G1" s="39"/>
      <c r="H1" s="39"/>
      <c r="I1" s="39"/>
      <c r="J1" s="39"/>
      <c r="K1" s="39"/>
      <c r="L1" s="39"/>
      <c r="M1" s="33"/>
      <c r="N1" s="50"/>
      <c r="O1" s="50"/>
    </row>
    <row r="2" spans="1:45" s="30" customFormat="1" ht="15" customHeight="1">
      <c r="A2" s="55" t="s">
        <v>160</v>
      </c>
      <c r="C2" s="31"/>
      <c r="D2" s="49"/>
      <c r="E2" s="39"/>
      <c r="F2" s="39"/>
      <c r="G2" s="49"/>
      <c r="H2" s="49"/>
      <c r="I2" s="49"/>
      <c r="J2" s="49"/>
      <c r="K2" s="49"/>
      <c r="L2" s="49"/>
      <c r="M2" s="33"/>
      <c r="N2" s="32"/>
      <c r="O2" s="32"/>
      <c r="P2" s="33"/>
      <c r="Q2" s="33"/>
      <c r="R2" s="51"/>
    </row>
    <row r="3" spans="1:45" s="110" customFormat="1" ht="12.75" customHeight="1">
      <c r="A3" s="107"/>
      <c r="B3" s="22"/>
      <c r="C3" s="24"/>
      <c r="D3" s="26"/>
      <c r="E3" s="108"/>
      <c r="F3" s="108"/>
      <c r="G3" s="108"/>
      <c r="H3" s="108"/>
      <c r="I3" s="108"/>
      <c r="J3" s="108"/>
      <c r="K3" s="108"/>
      <c r="L3" s="108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45" s="29" customFormat="1" ht="15" customHeight="1">
      <c r="A4" s="111"/>
      <c r="B4" s="30" t="s">
        <v>771</v>
      </c>
      <c r="C4" s="30"/>
      <c r="D4" s="33"/>
      <c r="E4" s="39"/>
      <c r="F4" s="39"/>
      <c r="G4" s="112"/>
      <c r="H4" s="112"/>
      <c r="I4" s="112"/>
      <c r="J4" s="112"/>
      <c r="K4" s="112"/>
      <c r="L4" s="11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5" s="29" customFormat="1" ht="12.75" customHeight="1" thickBot="1">
      <c r="B5" s="30"/>
      <c r="C5" s="30"/>
      <c r="D5" s="26"/>
      <c r="E5" s="113"/>
      <c r="F5" s="113"/>
      <c r="G5" s="113"/>
      <c r="H5" s="113"/>
      <c r="I5" s="113"/>
      <c r="J5" s="113"/>
      <c r="K5" s="113"/>
      <c r="L5" s="113"/>
      <c r="M5" s="114"/>
      <c r="N5" s="109"/>
      <c r="O5" s="109"/>
      <c r="P5" s="110"/>
    </row>
    <row r="6" spans="1:45" s="25" customFormat="1" ht="18" customHeight="1" thickBot="1">
      <c r="A6" s="76" t="s">
        <v>649</v>
      </c>
      <c r="B6" s="34" t="s">
        <v>0</v>
      </c>
      <c r="C6" s="35" t="s">
        <v>1</v>
      </c>
      <c r="D6" s="37" t="s">
        <v>7</v>
      </c>
      <c r="E6" s="36" t="s">
        <v>2</v>
      </c>
      <c r="F6" s="100" t="s">
        <v>3</v>
      </c>
      <c r="G6" s="428" t="s">
        <v>728</v>
      </c>
      <c r="H6" s="429"/>
      <c r="I6" s="430"/>
      <c r="J6" s="428" t="s">
        <v>729</v>
      </c>
      <c r="K6" s="429"/>
      <c r="L6" s="430"/>
      <c r="M6" s="428" t="s">
        <v>730</v>
      </c>
      <c r="N6" s="429"/>
      <c r="O6" s="430"/>
      <c r="P6" s="428" t="s">
        <v>731</v>
      </c>
      <c r="Q6" s="429"/>
      <c r="R6" s="430"/>
      <c r="S6" s="428" t="s">
        <v>732</v>
      </c>
      <c r="T6" s="429"/>
      <c r="U6" s="430"/>
      <c r="V6" s="428" t="s">
        <v>733</v>
      </c>
      <c r="W6" s="429"/>
      <c r="X6" s="430"/>
      <c r="Y6" s="431" t="s">
        <v>734</v>
      </c>
      <c r="Z6" s="432"/>
      <c r="AA6" s="433"/>
      <c r="AB6" s="431" t="s">
        <v>735</v>
      </c>
      <c r="AC6" s="432"/>
      <c r="AD6" s="433"/>
      <c r="AE6" s="431" t="s">
        <v>736</v>
      </c>
      <c r="AF6" s="432"/>
      <c r="AG6" s="433"/>
      <c r="AH6" s="431" t="s">
        <v>737</v>
      </c>
      <c r="AI6" s="432"/>
      <c r="AJ6" s="433"/>
      <c r="AK6" s="431" t="s">
        <v>738</v>
      </c>
      <c r="AL6" s="432"/>
      <c r="AM6" s="433"/>
      <c r="AN6" s="428" t="s">
        <v>739</v>
      </c>
      <c r="AO6" s="429"/>
      <c r="AP6" s="430"/>
      <c r="AQ6" s="98" t="s">
        <v>4</v>
      </c>
      <c r="AR6" s="310" t="s">
        <v>708</v>
      </c>
      <c r="AS6" s="99" t="s">
        <v>5</v>
      </c>
    </row>
    <row r="7" spans="1:45" ht="18" customHeight="1" thickBot="1">
      <c r="A7" s="303">
        <v>1</v>
      </c>
      <c r="B7" s="167" t="s">
        <v>40</v>
      </c>
      <c r="C7" s="168" t="s">
        <v>532</v>
      </c>
      <c r="D7" s="169">
        <v>37843</v>
      </c>
      <c r="E7" s="78" t="s">
        <v>21</v>
      </c>
      <c r="F7" s="78" t="s">
        <v>22</v>
      </c>
      <c r="G7" s="101"/>
      <c r="H7" s="102"/>
      <c r="I7" s="103"/>
      <c r="J7" s="101"/>
      <c r="K7" s="102"/>
      <c r="L7" s="103"/>
      <c r="M7" s="101"/>
      <c r="N7" s="102"/>
      <c r="O7" s="103"/>
      <c r="P7" s="101" t="s">
        <v>766</v>
      </c>
      <c r="Q7" s="102"/>
      <c r="R7" s="103"/>
      <c r="S7" s="101" t="s">
        <v>766</v>
      </c>
      <c r="T7" s="102"/>
      <c r="U7" s="103"/>
      <c r="V7" s="101" t="s">
        <v>766</v>
      </c>
      <c r="W7" s="102"/>
      <c r="X7" s="103"/>
      <c r="Y7" s="101" t="s">
        <v>766</v>
      </c>
      <c r="Z7" s="102"/>
      <c r="AA7" s="103"/>
      <c r="AB7" s="101" t="s">
        <v>709</v>
      </c>
      <c r="AC7" s="102" t="s">
        <v>709</v>
      </c>
      <c r="AD7" s="103" t="s">
        <v>709</v>
      </c>
      <c r="AE7" s="101"/>
      <c r="AF7" s="102"/>
      <c r="AG7" s="103"/>
      <c r="AH7" s="101"/>
      <c r="AI7" s="102"/>
      <c r="AJ7" s="103"/>
      <c r="AK7" s="101"/>
      <c r="AL7" s="102"/>
      <c r="AM7" s="103"/>
      <c r="AN7" s="101"/>
      <c r="AO7" s="102"/>
      <c r="AP7" s="103"/>
      <c r="AQ7" s="308">
        <v>1.4</v>
      </c>
      <c r="AR7" s="404" t="str">
        <f>IF(ISBLANK(AQ7),"",IF(AQ7&gt;=1.75,"KSM",IF(AQ7&gt;=1.65,"I A",IF(AQ7&gt;=1.5,"II A",IF(AQ7&gt;=1.39,"III A",IF(AQ7&gt;=1.3,"I JA",IF(AQ7&gt;=1.22,"II JA",IF(AQ7&gt;=1.15,"III JA"))))))))</f>
        <v>III A</v>
      </c>
      <c r="AS7" s="80" t="s">
        <v>533</v>
      </c>
    </row>
    <row r="8" spans="1:45" ht="18" customHeight="1" thickBot="1">
      <c r="A8" s="303">
        <v>2</v>
      </c>
      <c r="B8" s="167" t="s">
        <v>565</v>
      </c>
      <c r="C8" s="168" t="s">
        <v>566</v>
      </c>
      <c r="D8" s="169">
        <v>37728</v>
      </c>
      <c r="E8" s="78" t="s">
        <v>646</v>
      </c>
      <c r="F8" s="78" t="s">
        <v>706</v>
      </c>
      <c r="G8" s="126"/>
      <c r="H8" s="102"/>
      <c r="I8" s="103"/>
      <c r="J8" s="101"/>
      <c r="K8" s="102"/>
      <c r="L8" s="103"/>
      <c r="M8" s="101"/>
      <c r="N8" s="102"/>
      <c r="O8" s="103"/>
      <c r="P8" s="101"/>
      <c r="Q8" s="102"/>
      <c r="R8" s="103"/>
      <c r="S8" s="101" t="s">
        <v>709</v>
      </c>
      <c r="T8" s="102" t="s">
        <v>766</v>
      </c>
      <c r="U8" s="103"/>
      <c r="V8" s="101" t="s">
        <v>766</v>
      </c>
      <c r="W8" s="102"/>
      <c r="X8" s="103"/>
      <c r="Y8" s="101" t="s">
        <v>709</v>
      </c>
      <c r="Z8" s="102" t="s">
        <v>709</v>
      </c>
      <c r="AA8" s="103" t="s">
        <v>709</v>
      </c>
      <c r="AB8" s="101"/>
      <c r="AC8" s="102"/>
      <c r="AD8" s="103"/>
      <c r="AE8" s="101"/>
      <c r="AF8" s="102"/>
      <c r="AG8" s="103"/>
      <c r="AH8" s="101"/>
      <c r="AI8" s="102"/>
      <c r="AJ8" s="103"/>
      <c r="AK8" s="101"/>
      <c r="AL8" s="102"/>
      <c r="AM8" s="103"/>
      <c r="AN8" s="101"/>
      <c r="AO8" s="102"/>
      <c r="AP8" s="103"/>
      <c r="AQ8" s="308">
        <v>1.35</v>
      </c>
      <c r="AR8" s="404" t="str">
        <f>IF(ISBLANK(AQ8),"",IF(AQ8&gt;=1.75,"KSM",IF(AQ8&gt;=1.65,"I A",IF(AQ8&gt;=1.5,"II A",IF(AQ8&gt;=1.39,"III A",IF(AQ8&gt;=1.3,"I JA",IF(AQ8&gt;=1.22,"II JA",IF(AQ8&gt;=1.15,"III JA"))))))))</f>
        <v>I JA</v>
      </c>
      <c r="AS8" s="80" t="s">
        <v>751</v>
      </c>
    </row>
    <row r="9" spans="1:45" ht="18" customHeight="1" thickBot="1">
      <c r="A9" s="303">
        <v>3</v>
      </c>
      <c r="B9" s="167" t="s">
        <v>18</v>
      </c>
      <c r="C9" s="168" t="s">
        <v>386</v>
      </c>
      <c r="D9" s="169" t="s">
        <v>387</v>
      </c>
      <c r="E9" s="78" t="s">
        <v>136</v>
      </c>
      <c r="F9" s="78" t="s">
        <v>582</v>
      </c>
      <c r="G9" s="101"/>
      <c r="H9" s="102"/>
      <c r="I9" s="103"/>
      <c r="J9" s="101" t="s">
        <v>766</v>
      </c>
      <c r="K9" s="102"/>
      <c r="L9" s="103"/>
      <c r="M9" s="101" t="s">
        <v>766</v>
      </c>
      <c r="N9" s="102"/>
      <c r="O9" s="103"/>
      <c r="P9" s="101" t="s">
        <v>766</v>
      </c>
      <c r="Q9" s="102"/>
      <c r="R9" s="103"/>
      <c r="S9" s="101" t="s">
        <v>766</v>
      </c>
      <c r="T9" s="102"/>
      <c r="U9" s="103"/>
      <c r="V9" s="101" t="s">
        <v>709</v>
      </c>
      <c r="W9" s="102" t="s">
        <v>709</v>
      </c>
      <c r="X9" s="103" t="s">
        <v>709</v>
      </c>
      <c r="Y9" s="101"/>
      <c r="Z9" s="102"/>
      <c r="AA9" s="103"/>
      <c r="AB9" s="101"/>
      <c r="AC9" s="102"/>
      <c r="AD9" s="103"/>
      <c r="AE9" s="101"/>
      <c r="AF9" s="102"/>
      <c r="AG9" s="103"/>
      <c r="AH9" s="101"/>
      <c r="AI9" s="102"/>
      <c r="AJ9" s="103"/>
      <c r="AK9" s="101"/>
      <c r="AL9" s="102"/>
      <c r="AM9" s="103"/>
      <c r="AN9" s="101"/>
      <c r="AO9" s="102"/>
      <c r="AP9" s="103"/>
      <c r="AQ9" s="308">
        <v>1.3</v>
      </c>
      <c r="AR9" s="404" t="str">
        <f>IF(ISBLANK(AQ9),"",IF(AQ9&gt;=1.75,"KSM",IF(AQ9&gt;=1.65,"I A",IF(AQ9&gt;=1.5,"II A",IF(AQ9&gt;=1.39,"III A",IF(AQ9&gt;=1.3,"I JA",IF(AQ9&gt;=1.22,"II JA",IF(AQ9&gt;=1.15,"III JA"))))))))</f>
        <v>I JA</v>
      </c>
      <c r="AS9" s="80" t="s">
        <v>390</v>
      </c>
    </row>
    <row r="10" spans="1:45" ht="18" customHeight="1" thickBot="1">
      <c r="A10" s="303">
        <v>4</v>
      </c>
      <c r="B10" s="167" t="s">
        <v>48</v>
      </c>
      <c r="C10" s="168" t="s">
        <v>482</v>
      </c>
      <c r="D10" s="169">
        <v>37275</v>
      </c>
      <c r="E10" s="78" t="s">
        <v>622</v>
      </c>
      <c r="F10" s="78" t="s">
        <v>476</v>
      </c>
      <c r="G10" s="101" t="s">
        <v>709</v>
      </c>
      <c r="H10" s="102" t="s">
        <v>766</v>
      </c>
      <c r="I10" s="103"/>
      <c r="J10" s="101" t="s">
        <v>766</v>
      </c>
      <c r="K10" s="102"/>
      <c r="L10" s="103"/>
      <c r="M10" s="101" t="s">
        <v>766</v>
      </c>
      <c r="N10" s="102"/>
      <c r="O10" s="103"/>
      <c r="P10" s="101" t="s">
        <v>709</v>
      </c>
      <c r="Q10" s="102" t="s">
        <v>709</v>
      </c>
      <c r="R10" s="103" t="s">
        <v>766</v>
      </c>
      <c r="S10" s="101" t="s">
        <v>766</v>
      </c>
      <c r="T10" s="102"/>
      <c r="U10" s="103"/>
      <c r="V10" s="101" t="s">
        <v>709</v>
      </c>
      <c r="W10" s="102" t="s">
        <v>709</v>
      </c>
      <c r="X10" s="103" t="s">
        <v>709</v>
      </c>
      <c r="Y10" s="101"/>
      <c r="Z10" s="102"/>
      <c r="AA10" s="103"/>
      <c r="AB10" s="101"/>
      <c r="AC10" s="102"/>
      <c r="AD10" s="103"/>
      <c r="AE10" s="101"/>
      <c r="AF10" s="102"/>
      <c r="AG10" s="103"/>
      <c r="AH10" s="101"/>
      <c r="AI10" s="102"/>
      <c r="AJ10" s="103"/>
      <c r="AK10" s="101"/>
      <c r="AL10" s="102"/>
      <c r="AM10" s="103"/>
      <c r="AN10" s="101"/>
      <c r="AO10" s="102"/>
      <c r="AP10" s="103"/>
      <c r="AQ10" s="308">
        <v>1.3</v>
      </c>
      <c r="AR10" s="404" t="str">
        <f>IF(ISBLANK(AQ10),"",IF(AQ10&gt;=1.75,"KSM",IF(AQ10&gt;=1.65,"I A",IF(AQ10&gt;=1.5,"II A",IF(AQ10&gt;=1.39,"III A",IF(AQ10&gt;=1.3,"I JA",IF(AQ10&gt;=1.22,"II JA",IF(AQ10&gt;=1.15,"III JA"))))))))</f>
        <v>I JA</v>
      </c>
      <c r="AS10" s="80" t="s">
        <v>477</v>
      </c>
    </row>
    <row r="11" spans="1:45" ht="18" customHeight="1" thickBot="1">
      <c r="A11" s="303" t="s">
        <v>148</v>
      </c>
      <c r="B11" s="167" t="s">
        <v>72</v>
      </c>
      <c r="C11" s="168" t="s">
        <v>278</v>
      </c>
      <c r="D11" s="169" t="s">
        <v>279</v>
      </c>
      <c r="E11" s="78" t="s">
        <v>286</v>
      </c>
      <c r="F11" s="78" t="s">
        <v>256</v>
      </c>
      <c r="G11" s="126"/>
      <c r="H11" s="102"/>
      <c r="I11" s="103"/>
      <c r="J11" s="101"/>
      <c r="K11" s="102"/>
      <c r="L11" s="103"/>
      <c r="M11" s="101"/>
      <c r="N11" s="102"/>
      <c r="O11" s="103"/>
      <c r="P11" s="101"/>
      <c r="Q11" s="102"/>
      <c r="R11" s="103"/>
      <c r="S11" s="101"/>
      <c r="T11" s="102"/>
      <c r="U11" s="103"/>
      <c r="V11" s="101"/>
      <c r="W11" s="102"/>
      <c r="X11" s="103"/>
      <c r="Y11" s="101"/>
      <c r="Z11" s="102"/>
      <c r="AA11" s="103"/>
      <c r="AB11" s="101"/>
      <c r="AC11" s="102"/>
      <c r="AD11" s="103"/>
      <c r="AE11" s="101" t="s">
        <v>709</v>
      </c>
      <c r="AF11" s="102" t="s">
        <v>766</v>
      </c>
      <c r="AG11" s="103"/>
      <c r="AH11" s="101" t="s">
        <v>709</v>
      </c>
      <c r="AI11" s="102" t="s">
        <v>709</v>
      </c>
      <c r="AJ11" s="103" t="s">
        <v>766</v>
      </c>
      <c r="AK11" s="101" t="s">
        <v>766</v>
      </c>
      <c r="AL11" s="102"/>
      <c r="AM11" s="103"/>
      <c r="AN11" s="101" t="s">
        <v>709</v>
      </c>
      <c r="AO11" s="102" t="s">
        <v>709</v>
      </c>
      <c r="AP11" s="103" t="s">
        <v>709</v>
      </c>
      <c r="AQ11" s="308">
        <v>1.6</v>
      </c>
      <c r="AR11" s="404" t="str">
        <f t="shared" ref="AR11" si="0">IF(ISBLANK(AQ11),"",IF(AQ11&gt;=1.75,"KSM",IF(AQ11&gt;=1.65,"I A",IF(AQ11&gt;=1.5,"II A",IF(AQ11&gt;=1.39,"III A",IF(AQ11&gt;=1.3,"I JA",IF(AQ11&gt;=1.22,"II JA",IF(AQ11&gt;=1.15,"III JA"))))))))</f>
        <v>II A</v>
      </c>
      <c r="AS11" s="80" t="s">
        <v>257</v>
      </c>
    </row>
    <row r="12" spans="1:45" ht="18" customHeight="1">
      <c r="A12" s="305"/>
      <c r="B12" s="198"/>
      <c r="C12" s="199"/>
      <c r="D12" s="200"/>
      <c r="E12" s="241"/>
      <c r="F12" s="241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39"/>
      <c r="AO12" s="39"/>
      <c r="AP12" s="39"/>
      <c r="AQ12" s="39"/>
      <c r="AR12" s="405"/>
      <c r="AS12" s="39"/>
    </row>
    <row r="13" spans="1:45" s="29" customFormat="1" ht="15" customHeight="1">
      <c r="A13" s="111"/>
      <c r="B13" s="30" t="s">
        <v>770</v>
      </c>
      <c r="C13" s="30"/>
      <c r="D13" s="33"/>
      <c r="E13" s="39"/>
      <c r="F13" s="39"/>
      <c r="G13" s="112"/>
      <c r="H13" s="112"/>
      <c r="I13" s="112"/>
      <c r="J13" s="112"/>
      <c r="K13" s="112"/>
      <c r="L13" s="11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9"/>
      <c r="AO13" s="39"/>
      <c r="AP13" s="39"/>
      <c r="AQ13" s="39"/>
      <c r="AR13" s="405"/>
      <c r="AS13" s="39"/>
    </row>
    <row r="14" spans="1:45" s="29" customFormat="1" ht="12.75" customHeight="1" thickBot="1">
      <c r="B14" s="30"/>
      <c r="C14" s="30"/>
      <c r="D14" s="26"/>
      <c r="E14" s="113"/>
      <c r="F14" s="113"/>
      <c r="G14" s="113"/>
      <c r="H14" s="113"/>
      <c r="I14" s="113"/>
      <c r="J14" s="113"/>
      <c r="K14" s="113"/>
      <c r="L14" s="113"/>
      <c r="M14" s="114"/>
      <c r="N14" s="109"/>
      <c r="O14" s="109"/>
      <c r="P14" s="110"/>
      <c r="AN14" s="39"/>
      <c r="AO14" s="39"/>
      <c r="AP14" s="39"/>
      <c r="AQ14" s="39"/>
      <c r="AR14" s="405"/>
      <c r="AS14" s="39"/>
    </row>
    <row r="15" spans="1:45" s="25" customFormat="1" ht="18" customHeight="1" thickBot="1">
      <c r="A15" s="76" t="s">
        <v>649</v>
      </c>
      <c r="B15" s="34" t="s">
        <v>0</v>
      </c>
      <c r="C15" s="35" t="s">
        <v>1</v>
      </c>
      <c r="D15" s="37" t="s">
        <v>7</v>
      </c>
      <c r="E15" s="36" t="s">
        <v>2</v>
      </c>
      <c r="F15" s="100" t="s">
        <v>3</v>
      </c>
      <c r="G15" s="428" t="s">
        <v>728</v>
      </c>
      <c r="H15" s="429"/>
      <c r="I15" s="430"/>
      <c r="J15" s="428" t="s">
        <v>729</v>
      </c>
      <c r="K15" s="429"/>
      <c r="L15" s="430"/>
      <c r="M15" s="428" t="s">
        <v>730</v>
      </c>
      <c r="N15" s="429"/>
      <c r="O15" s="430"/>
      <c r="P15" s="428" t="s">
        <v>731</v>
      </c>
      <c r="Q15" s="429"/>
      <c r="R15" s="430"/>
      <c r="S15" s="428" t="s">
        <v>732</v>
      </c>
      <c r="T15" s="429"/>
      <c r="U15" s="430"/>
      <c r="V15" s="428" t="s">
        <v>733</v>
      </c>
      <c r="W15" s="429"/>
      <c r="X15" s="430"/>
      <c r="Y15" s="431" t="s">
        <v>734</v>
      </c>
      <c r="Z15" s="432"/>
      <c r="AA15" s="433"/>
      <c r="AB15" s="431" t="s">
        <v>735</v>
      </c>
      <c r="AC15" s="432"/>
      <c r="AD15" s="433"/>
      <c r="AE15" s="431" t="s">
        <v>736</v>
      </c>
      <c r="AF15" s="432"/>
      <c r="AG15" s="433"/>
      <c r="AH15" s="431" t="s">
        <v>737</v>
      </c>
      <c r="AI15" s="432"/>
      <c r="AJ15" s="433"/>
      <c r="AK15" s="431" t="s">
        <v>738</v>
      </c>
      <c r="AL15" s="432"/>
      <c r="AM15" s="433"/>
      <c r="AN15" s="428" t="s">
        <v>739</v>
      </c>
      <c r="AO15" s="429"/>
      <c r="AP15" s="430"/>
      <c r="AQ15" s="98" t="s">
        <v>4</v>
      </c>
      <c r="AR15" s="310" t="s">
        <v>708</v>
      </c>
      <c r="AS15" s="99" t="s">
        <v>5</v>
      </c>
    </row>
    <row r="16" spans="1:45" ht="18" customHeight="1" thickBot="1">
      <c r="A16" s="303">
        <v>1</v>
      </c>
      <c r="B16" s="167" t="s">
        <v>307</v>
      </c>
      <c r="C16" s="168" t="s">
        <v>308</v>
      </c>
      <c r="D16" s="169" t="s">
        <v>309</v>
      </c>
      <c r="E16" s="78" t="s">
        <v>286</v>
      </c>
      <c r="F16" s="78" t="s">
        <v>256</v>
      </c>
      <c r="G16" s="101"/>
      <c r="H16" s="102"/>
      <c r="I16" s="103"/>
      <c r="J16" s="101"/>
      <c r="K16" s="102"/>
      <c r="L16" s="103"/>
      <c r="M16" s="101"/>
      <c r="N16" s="102"/>
      <c r="O16" s="103"/>
      <c r="P16" s="101"/>
      <c r="Q16" s="102"/>
      <c r="R16" s="103"/>
      <c r="S16" s="101" t="s">
        <v>766</v>
      </c>
      <c r="T16" s="102"/>
      <c r="U16" s="103"/>
      <c r="V16" s="101" t="s">
        <v>766</v>
      </c>
      <c r="W16" s="102"/>
      <c r="X16" s="103"/>
      <c r="Y16" s="101" t="s">
        <v>766</v>
      </c>
      <c r="Z16" s="102"/>
      <c r="AA16" s="103"/>
      <c r="AB16" s="101" t="s">
        <v>766</v>
      </c>
      <c r="AC16" s="102"/>
      <c r="AD16" s="103"/>
      <c r="AE16" s="101" t="s">
        <v>766</v>
      </c>
      <c r="AF16" s="102"/>
      <c r="AG16" s="103"/>
      <c r="AH16" s="101" t="s">
        <v>709</v>
      </c>
      <c r="AI16" s="102" t="s">
        <v>709</v>
      </c>
      <c r="AJ16" s="103" t="s">
        <v>709</v>
      </c>
      <c r="AK16" s="101"/>
      <c r="AL16" s="102"/>
      <c r="AM16" s="103"/>
      <c r="AN16" s="101"/>
      <c r="AO16" s="102"/>
      <c r="AP16" s="103"/>
      <c r="AQ16" s="308">
        <v>1.5</v>
      </c>
      <c r="AR16" s="404" t="str">
        <f t="shared" ref="AR16:AR25" si="1">IF(ISBLANK(AQ16),"",IF(AQ16&gt;=1.75,"KSM",IF(AQ16&gt;=1.65,"I A",IF(AQ16&gt;=1.5,"II A",IF(AQ16&gt;=1.39,"III A",IF(AQ16&gt;=1.3,"I JA",IF(AQ16&gt;=1.22,"II JA",IF(AQ16&gt;=1.15,"III JA"))))))))</f>
        <v>II A</v>
      </c>
      <c r="AS16" s="80" t="s">
        <v>306</v>
      </c>
    </row>
    <row r="17" spans="1:45" ht="18" customHeight="1" thickBot="1">
      <c r="A17" s="303">
        <v>2</v>
      </c>
      <c r="B17" s="167" t="s">
        <v>20</v>
      </c>
      <c r="C17" s="168" t="s">
        <v>549</v>
      </c>
      <c r="D17" s="169">
        <v>38338</v>
      </c>
      <c r="E17" s="78" t="s">
        <v>21</v>
      </c>
      <c r="F17" s="78" t="s">
        <v>22</v>
      </c>
      <c r="G17" s="101"/>
      <c r="H17" s="102"/>
      <c r="I17" s="103"/>
      <c r="J17" s="101"/>
      <c r="K17" s="102"/>
      <c r="L17" s="103"/>
      <c r="M17" s="101" t="s">
        <v>766</v>
      </c>
      <c r="N17" s="102"/>
      <c r="O17" s="103"/>
      <c r="P17" s="101" t="s">
        <v>766</v>
      </c>
      <c r="Q17" s="102"/>
      <c r="R17" s="103"/>
      <c r="S17" s="101" t="s">
        <v>766</v>
      </c>
      <c r="T17" s="102"/>
      <c r="U17" s="103"/>
      <c r="V17" s="101" t="s">
        <v>766</v>
      </c>
      <c r="W17" s="102"/>
      <c r="X17" s="103"/>
      <c r="Y17" s="101" t="s">
        <v>709</v>
      </c>
      <c r="Z17" s="102" t="s">
        <v>766</v>
      </c>
      <c r="AA17" s="103"/>
      <c r="AB17" s="101" t="s">
        <v>766</v>
      </c>
      <c r="AC17" s="102"/>
      <c r="AD17" s="103"/>
      <c r="AE17" s="101" t="s">
        <v>766</v>
      </c>
      <c r="AF17" s="102"/>
      <c r="AG17" s="103"/>
      <c r="AH17" s="101" t="s">
        <v>709</v>
      </c>
      <c r="AI17" s="102" t="s">
        <v>709</v>
      </c>
      <c r="AJ17" s="103" t="s">
        <v>709</v>
      </c>
      <c r="AK17" s="101"/>
      <c r="AL17" s="102"/>
      <c r="AM17" s="103"/>
      <c r="AN17" s="101"/>
      <c r="AO17" s="102"/>
      <c r="AP17" s="103"/>
      <c r="AQ17" s="308">
        <v>1.5</v>
      </c>
      <c r="AR17" s="404" t="str">
        <f t="shared" si="1"/>
        <v>II A</v>
      </c>
      <c r="AS17" s="80" t="s">
        <v>16</v>
      </c>
    </row>
    <row r="18" spans="1:45" ht="18" customHeight="1" thickBot="1">
      <c r="A18" s="303">
        <v>3</v>
      </c>
      <c r="B18" s="167" t="s">
        <v>44</v>
      </c>
      <c r="C18" s="168" t="s">
        <v>45</v>
      </c>
      <c r="D18" s="169">
        <v>38412</v>
      </c>
      <c r="E18" s="78" t="s">
        <v>21</v>
      </c>
      <c r="F18" s="78" t="s">
        <v>22</v>
      </c>
      <c r="G18" s="101"/>
      <c r="H18" s="102"/>
      <c r="I18" s="103"/>
      <c r="J18" s="101"/>
      <c r="K18" s="102"/>
      <c r="L18" s="103"/>
      <c r="M18" s="101" t="s">
        <v>766</v>
      </c>
      <c r="N18" s="102"/>
      <c r="O18" s="103"/>
      <c r="P18" s="101" t="s">
        <v>766</v>
      </c>
      <c r="Q18" s="102"/>
      <c r="R18" s="103"/>
      <c r="S18" s="101" t="s">
        <v>766</v>
      </c>
      <c r="T18" s="102"/>
      <c r="U18" s="103"/>
      <c r="V18" s="101" t="s">
        <v>766</v>
      </c>
      <c r="W18" s="102"/>
      <c r="X18" s="103"/>
      <c r="Y18" s="101" t="s">
        <v>766</v>
      </c>
      <c r="Z18" s="102"/>
      <c r="AA18" s="103"/>
      <c r="AB18" s="101" t="s">
        <v>709</v>
      </c>
      <c r="AC18" s="102" t="s">
        <v>709</v>
      </c>
      <c r="AD18" s="103" t="s">
        <v>709</v>
      </c>
      <c r="AE18" s="101"/>
      <c r="AF18" s="102"/>
      <c r="AG18" s="103"/>
      <c r="AH18" s="101"/>
      <c r="AI18" s="102"/>
      <c r="AJ18" s="103"/>
      <c r="AK18" s="101"/>
      <c r="AL18" s="102"/>
      <c r="AM18" s="103"/>
      <c r="AN18" s="101"/>
      <c r="AO18" s="102"/>
      <c r="AP18" s="103"/>
      <c r="AQ18" s="308">
        <v>1.4</v>
      </c>
      <c r="AR18" s="404" t="str">
        <f t="shared" si="1"/>
        <v>III A</v>
      </c>
      <c r="AS18" s="80" t="s">
        <v>16</v>
      </c>
    </row>
    <row r="19" spans="1:45" ht="18" customHeight="1" thickBot="1">
      <c r="A19" s="303">
        <v>4</v>
      </c>
      <c r="B19" s="167" t="s">
        <v>464</v>
      </c>
      <c r="C19" s="168" t="s">
        <v>465</v>
      </c>
      <c r="D19" s="169" t="s">
        <v>610</v>
      </c>
      <c r="E19" s="78" t="s">
        <v>136</v>
      </c>
      <c r="F19" s="78" t="s">
        <v>124</v>
      </c>
      <c r="G19" s="115" t="s">
        <v>766</v>
      </c>
      <c r="H19" s="116"/>
      <c r="I19" s="117"/>
      <c r="J19" s="115" t="s">
        <v>766</v>
      </c>
      <c r="K19" s="116"/>
      <c r="L19" s="117"/>
      <c r="M19" s="115" t="s">
        <v>766</v>
      </c>
      <c r="N19" s="116"/>
      <c r="O19" s="117"/>
      <c r="P19" s="115" t="s">
        <v>766</v>
      </c>
      <c r="Q19" s="116"/>
      <c r="R19" s="117"/>
      <c r="S19" s="115" t="s">
        <v>766</v>
      </c>
      <c r="T19" s="116"/>
      <c r="U19" s="117"/>
      <c r="V19" s="115" t="s">
        <v>709</v>
      </c>
      <c r="W19" s="116" t="s">
        <v>709</v>
      </c>
      <c r="X19" s="117" t="s">
        <v>709</v>
      </c>
      <c r="Y19" s="115"/>
      <c r="Z19" s="116"/>
      <c r="AA19" s="117"/>
      <c r="AB19" s="115"/>
      <c r="AC19" s="116"/>
      <c r="AD19" s="117"/>
      <c r="AE19" s="115"/>
      <c r="AF19" s="116"/>
      <c r="AG19" s="117"/>
      <c r="AH19" s="115"/>
      <c r="AI19" s="116"/>
      <c r="AJ19" s="117"/>
      <c r="AK19" s="115"/>
      <c r="AL19" s="116"/>
      <c r="AM19" s="117"/>
      <c r="AN19" s="115"/>
      <c r="AO19" s="116"/>
      <c r="AP19" s="117"/>
      <c r="AQ19" s="308">
        <v>1.3</v>
      </c>
      <c r="AR19" s="404" t="str">
        <f t="shared" si="1"/>
        <v>I JA</v>
      </c>
      <c r="AS19" s="80" t="s">
        <v>125</v>
      </c>
    </row>
    <row r="20" spans="1:45" ht="18" customHeight="1" thickBot="1">
      <c r="A20" s="303">
        <v>4</v>
      </c>
      <c r="B20" s="167" t="s">
        <v>58</v>
      </c>
      <c r="C20" s="168" t="s">
        <v>457</v>
      </c>
      <c r="D20" s="169">
        <v>38332</v>
      </c>
      <c r="E20" s="78" t="s">
        <v>368</v>
      </c>
      <c r="F20" s="78" t="s">
        <v>369</v>
      </c>
      <c r="G20" s="101"/>
      <c r="H20" s="102"/>
      <c r="I20" s="103"/>
      <c r="J20" s="101"/>
      <c r="K20" s="102"/>
      <c r="L20" s="103"/>
      <c r="M20" s="101"/>
      <c r="N20" s="102"/>
      <c r="O20" s="103"/>
      <c r="P20" s="101" t="s">
        <v>766</v>
      </c>
      <c r="Q20" s="102"/>
      <c r="R20" s="103"/>
      <c r="S20" s="101" t="s">
        <v>766</v>
      </c>
      <c r="T20" s="102"/>
      <c r="U20" s="103"/>
      <c r="V20" s="101" t="s">
        <v>709</v>
      </c>
      <c r="W20" s="102" t="s">
        <v>709</v>
      </c>
      <c r="X20" s="103" t="s">
        <v>709</v>
      </c>
      <c r="Y20" s="101"/>
      <c r="Z20" s="102"/>
      <c r="AA20" s="103"/>
      <c r="AB20" s="101"/>
      <c r="AC20" s="102"/>
      <c r="AD20" s="103"/>
      <c r="AE20" s="101"/>
      <c r="AF20" s="102"/>
      <c r="AG20" s="103"/>
      <c r="AH20" s="101"/>
      <c r="AI20" s="102"/>
      <c r="AJ20" s="103"/>
      <c r="AK20" s="101"/>
      <c r="AL20" s="102"/>
      <c r="AM20" s="103"/>
      <c r="AN20" s="101"/>
      <c r="AO20" s="102"/>
      <c r="AP20" s="103"/>
      <c r="AQ20" s="308">
        <v>1.3</v>
      </c>
      <c r="AR20" s="404" t="str">
        <f t="shared" si="1"/>
        <v>I JA</v>
      </c>
      <c r="AS20" s="80" t="s">
        <v>458</v>
      </c>
    </row>
    <row r="21" spans="1:45" ht="18" customHeight="1" thickBot="1">
      <c r="A21" s="303">
        <v>6</v>
      </c>
      <c r="B21" s="167" t="s">
        <v>313</v>
      </c>
      <c r="C21" s="168" t="s">
        <v>314</v>
      </c>
      <c r="D21" s="169" t="s">
        <v>315</v>
      </c>
      <c r="E21" s="78" t="s">
        <v>286</v>
      </c>
      <c r="F21" s="78" t="s">
        <v>256</v>
      </c>
      <c r="G21" s="304"/>
      <c r="H21" s="102"/>
      <c r="I21" s="103"/>
      <c r="J21" s="101" t="s">
        <v>766</v>
      </c>
      <c r="K21" s="102"/>
      <c r="L21" s="103"/>
      <c r="M21" s="101" t="s">
        <v>766</v>
      </c>
      <c r="N21" s="102"/>
      <c r="O21" s="103"/>
      <c r="P21" s="101" t="s">
        <v>766</v>
      </c>
      <c r="Q21" s="102"/>
      <c r="R21" s="103"/>
      <c r="S21" s="101" t="s">
        <v>766</v>
      </c>
      <c r="T21" s="102"/>
      <c r="U21" s="103"/>
      <c r="V21" s="101" t="s">
        <v>709</v>
      </c>
      <c r="W21" s="102" t="s">
        <v>709</v>
      </c>
      <c r="X21" s="103" t="s">
        <v>710</v>
      </c>
      <c r="Y21" s="101"/>
      <c r="Z21" s="102"/>
      <c r="AA21" s="103"/>
      <c r="AB21" s="101"/>
      <c r="AC21" s="102"/>
      <c r="AD21" s="103"/>
      <c r="AE21" s="101"/>
      <c r="AF21" s="102"/>
      <c r="AG21" s="103"/>
      <c r="AH21" s="101"/>
      <c r="AI21" s="102"/>
      <c r="AJ21" s="103"/>
      <c r="AK21" s="101"/>
      <c r="AL21" s="102"/>
      <c r="AM21" s="103"/>
      <c r="AN21" s="101"/>
      <c r="AO21" s="102"/>
      <c r="AP21" s="103"/>
      <c r="AQ21" s="308">
        <v>1.3</v>
      </c>
      <c r="AR21" s="404" t="str">
        <f t="shared" si="1"/>
        <v>I JA</v>
      </c>
      <c r="AS21" s="80" t="s">
        <v>306</v>
      </c>
    </row>
    <row r="22" spans="1:45" ht="18" customHeight="1" thickBot="1">
      <c r="A22" s="303">
        <v>7</v>
      </c>
      <c r="B22" s="167" t="s">
        <v>469</v>
      </c>
      <c r="C22" s="168" t="s">
        <v>123</v>
      </c>
      <c r="D22" s="169" t="s">
        <v>636</v>
      </c>
      <c r="E22" s="78" t="s">
        <v>136</v>
      </c>
      <c r="F22" s="78" t="s">
        <v>124</v>
      </c>
      <c r="G22" s="128"/>
      <c r="H22" s="102"/>
      <c r="I22" s="103"/>
      <c r="J22" s="101" t="s">
        <v>766</v>
      </c>
      <c r="K22" s="102"/>
      <c r="L22" s="103"/>
      <c r="M22" s="101" t="s">
        <v>766</v>
      </c>
      <c r="N22" s="102"/>
      <c r="O22" s="103"/>
      <c r="P22" s="101" t="s">
        <v>766</v>
      </c>
      <c r="Q22" s="102"/>
      <c r="R22" s="103"/>
      <c r="S22" s="101" t="s">
        <v>709</v>
      </c>
      <c r="T22" s="102" t="s">
        <v>766</v>
      </c>
      <c r="U22" s="103"/>
      <c r="V22" s="101" t="s">
        <v>709</v>
      </c>
      <c r="W22" s="102" t="s">
        <v>709</v>
      </c>
      <c r="X22" s="103" t="s">
        <v>709</v>
      </c>
      <c r="Y22" s="133"/>
      <c r="Z22" s="134"/>
      <c r="AA22" s="135"/>
      <c r="AB22" s="133"/>
      <c r="AC22" s="134"/>
      <c r="AD22" s="135"/>
      <c r="AE22" s="133"/>
      <c r="AF22" s="134"/>
      <c r="AG22" s="135"/>
      <c r="AH22" s="133"/>
      <c r="AI22" s="134"/>
      <c r="AJ22" s="135"/>
      <c r="AK22" s="133"/>
      <c r="AL22" s="134"/>
      <c r="AM22" s="135"/>
      <c r="AN22" s="101"/>
      <c r="AO22" s="102"/>
      <c r="AP22" s="103"/>
      <c r="AQ22" s="308">
        <v>1.3</v>
      </c>
      <c r="AR22" s="404" t="str">
        <f t="shared" si="1"/>
        <v>I JA</v>
      </c>
      <c r="AS22" s="80" t="s">
        <v>125</v>
      </c>
    </row>
    <row r="23" spans="1:45" ht="18" customHeight="1" thickBot="1">
      <c r="A23" s="303">
        <v>8</v>
      </c>
      <c r="B23" s="167" t="s">
        <v>495</v>
      </c>
      <c r="C23" s="168" t="s">
        <v>546</v>
      </c>
      <c r="D23" s="169">
        <v>38718</v>
      </c>
      <c r="E23" s="78" t="s">
        <v>21</v>
      </c>
      <c r="F23" s="78" t="s">
        <v>22</v>
      </c>
      <c r="G23" s="101" t="s">
        <v>709</v>
      </c>
      <c r="H23" s="102" t="s">
        <v>766</v>
      </c>
      <c r="I23" s="103"/>
      <c r="J23" s="101" t="s">
        <v>766</v>
      </c>
      <c r="K23" s="102"/>
      <c r="L23" s="103"/>
      <c r="M23" s="101" t="s">
        <v>709</v>
      </c>
      <c r="N23" s="102" t="s">
        <v>766</v>
      </c>
      <c r="O23" s="103"/>
      <c r="P23" s="101" t="s">
        <v>766</v>
      </c>
      <c r="Q23" s="102"/>
      <c r="R23" s="103"/>
      <c r="S23" s="101" t="s">
        <v>709</v>
      </c>
      <c r="T23" s="102" t="s">
        <v>709</v>
      </c>
      <c r="U23" s="103" t="s">
        <v>709</v>
      </c>
      <c r="V23" s="101"/>
      <c r="W23" s="102"/>
      <c r="X23" s="103"/>
      <c r="Y23" s="101"/>
      <c r="Z23" s="102"/>
      <c r="AA23" s="103"/>
      <c r="AB23" s="101"/>
      <c r="AC23" s="102"/>
      <c r="AD23" s="103"/>
      <c r="AE23" s="101"/>
      <c r="AF23" s="102"/>
      <c r="AG23" s="103"/>
      <c r="AH23" s="101"/>
      <c r="AI23" s="102"/>
      <c r="AJ23" s="103"/>
      <c r="AK23" s="101"/>
      <c r="AL23" s="102"/>
      <c r="AM23" s="103"/>
      <c r="AN23" s="101"/>
      <c r="AO23" s="102"/>
      <c r="AP23" s="103"/>
      <c r="AQ23" s="308">
        <v>1.25</v>
      </c>
      <c r="AR23" s="404" t="str">
        <f t="shared" si="1"/>
        <v>II JA</v>
      </c>
      <c r="AS23" s="80" t="s">
        <v>16</v>
      </c>
    </row>
    <row r="24" spans="1:45" ht="18" customHeight="1" thickBot="1">
      <c r="A24" s="303">
        <v>9</v>
      </c>
      <c r="B24" s="167" t="s">
        <v>186</v>
      </c>
      <c r="C24" s="168" t="s">
        <v>187</v>
      </c>
      <c r="D24" s="169" t="s">
        <v>188</v>
      </c>
      <c r="E24" s="78" t="s">
        <v>189</v>
      </c>
      <c r="F24" s="78" t="s">
        <v>190</v>
      </c>
      <c r="G24" s="101" t="s">
        <v>766</v>
      </c>
      <c r="H24" s="102"/>
      <c r="I24" s="103"/>
      <c r="J24" s="101" t="s">
        <v>766</v>
      </c>
      <c r="K24" s="102"/>
      <c r="L24" s="103"/>
      <c r="M24" s="101" t="s">
        <v>766</v>
      </c>
      <c r="N24" s="102"/>
      <c r="O24" s="103"/>
      <c r="P24" s="101" t="s">
        <v>709</v>
      </c>
      <c r="Q24" s="102" t="s">
        <v>709</v>
      </c>
      <c r="R24" s="103" t="s">
        <v>709</v>
      </c>
      <c r="S24" s="101"/>
      <c r="T24" s="102"/>
      <c r="U24" s="103"/>
      <c r="V24" s="101"/>
      <c r="W24" s="102"/>
      <c r="X24" s="103"/>
      <c r="Y24" s="133"/>
      <c r="Z24" s="134"/>
      <c r="AA24" s="135"/>
      <c r="AB24" s="133"/>
      <c r="AC24" s="134"/>
      <c r="AD24" s="135"/>
      <c r="AE24" s="133"/>
      <c r="AF24" s="134"/>
      <c r="AG24" s="135"/>
      <c r="AH24" s="133"/>
      <c r="AI24" s="134"/>
      <c r="AJ24" s="135"/>
      <c r="AK24" s="133"/>
      <c r="AL24" s="134"/>
      <c r="AM24" s="135"/>
      <c r="AN24" s="101"/>
      <c r="AO24" s="102"/>
      <c r="AP24" s="103"/>
      <c r="AQ24" s="308">
        <v>1.2</v>
      </c>
      <c r="AR24" s="404" t="str">
        <f t="shared" si="1"/>
        <v>III JA</v>
      </c>
      <c r="AS24" s="80" t="s">
        <v>191</v>
      </c>
    </row>
    <row r="25" spans="1:45" ht="18" customHeight="1" thickBot="1">
      <c r="A25" s="303">
        <v>10</v>
      </c>
      <c r="B25" s="167" t="s">
        <v>461</v>
      </c>
      <c r="C25" s="168" t="s">
        <v>462</v>
      </c>
      <c r="D25" s="169" t="s">
        <v>635</v>
      </c>
      <c r="E25" s="78" t="s">
        <v>136</v>
      </c>
      <c r="F25" s="78" t="s">
        <v>124</v>
      </c>
      <c r="G25" s="128" t="s">
        <v>766</v>
      </c>
      <c r="H25" s="102"/>
      <c r="I25" s="103"/>
      <c r="J25" s="101" t="s">
        <v>709</v>
      </c>
      <c r="K25" s="102" t="s">
        <v>709</v>
      </c>
      <c r="L25" s="103" t="s">
        <v>766</v>
      </c>
      <c r="M25" s="101" t="s">
        <v>709</v>
      </c>
      <c r="N25" s="102" t="s">
        <v>709</v>
      </c>
      <c r="O25" s="103" t="s">
        <v>709</v>
      </c>
      <c r="P25" s="101"/>
      <c r="Q25" s="102"/>
      <c r="R25" s="103"/>
      <c r="S25" s="101"/>
      <c r="T25" s="102"/>
      <c r="U25" s="103"/>
      <c r="V25" s="101"/>
      <c r="W25" s="102"/>
      <c r="X25" s="103"/>
      <c r="Y25" s="133"/>
      <c r="Z25" s="134"/>
      <c r="AA25" s="135"/>
      <c r="AB25" s="133"/>
      <c r="AC25" s="134"/>
      <c r="AD25" s="135"/>
      <c r="AE25" s="133"/>
      <c r="AF25" s="134"/>
      <c r="AG25" s="135"/>
      <c r="AH25" s="133"/>
      <c r="AI25" s="134"/>
      <c r="AJ25" s="135"/>
      <c r="AK25" s="133"/>
      <c r="AL25" s="134"/>
      <c r="AM25" s="135"/>
      <c r="AN25" s="101"/>
      <c r="AO25" s="102"/>
      <c r="AP25" s="103"/>
      <c r="AQ25" s="308">
        <v>1.1499999999999999</v>
      </c>
      <c r="AR25" s="404" t="str">
        <f t="shared" si="1"/>
        <v>III JA</v>
      </c>
      <c r="AS25" s="80" t="s">
        <v>125</v>
      </c>
    </row>
    <row r="26" spans="1:45" ht="18" customHeight="1" thickBot="1">
      <c r="A26" s="303">
        <v>11</v>
      </c>
      <c r="B26" s="167" t="s">
        <v>405</v>
      </c>
      <c r="C26" s="168" t="s">
        <v>406</v>
      </c>
      <c r="D26" s="169" t="s">
        <v>634</v>
      </c>
      <c r="E26" s="78" t="s">
        <v>580</v>
      </c>
      <c r="F26" s="78" t="s">
        <v>581</v>
      </c>
      <c r="G26" s="101"/>
      <c r="H26" s="102"/>
      <c r="I26" s="103"/>
      <c r="J26" s="101"/>
      <c r="K26" s="102"/>
      <c r="L26" s="103"/>
      <c r="M26" s="101"/>
      <c r="N26" s="102"/>
      <c r="O26" s="103"/>
      <c r="P26" s="101"/>
      <c r="Q26" s="102"/>
      <c r="R26" s="103"/>
      <c r="S26" s="101"/>
      <c r="T26" s="102"/>
      <c r="U26" s="103"/>
      <c r="V26" s="101"/>
      <c r="W26" s="102"/>
      <c r="X26" s="103"/>
      <c r="Y26" s="101"/>
      <c r="Z26" s="102"/>
      <c r="AA26" s="103"/>
      <c r="AB26" s="101"/>
      <c r="AC26" s="102"/>
      <c r="AD26" s="103"/>
      <c r="AE26" s="101"/>
      <c r="AF26" s="102"/>
      <c r="AG26" s="103"/>
      <c r="AH26" s="101"/>
      <c r="AI26" s="102"/>
      <c r="AJ26" s="103"/>
      <c r="AK26" s="101"/>
      <c r="AL26" s="102"/>
      <c r="AM26" s="103"/>
      <c r="AN26" s="101"/>
      <c r="AO26" s="102"/>
      <c r="AP26" s="103"/>
      <c r="AQ26" s="308" t="s">
        <v>652</v>
      </c>
      <c r="AR26" s="404"/>
      <c r="AS26" s="80" t="s">
        <v>340</v>
      </c>
    </row>
    <row r="27" spans="1:45">
      <c r="D27" s="114"/>
      <c r="E27" s="177"/>
      <c r="F27" s="177"/>
      <c r="G27" s="177"/>
      <c r="H27" s="177"/>
      <c r="I27" s="177"/>
      <c r="J27" s="177"/>
      <c r="K27" s="177"/>
      <c r="L27" s="177"/>
    </row>
  </sheetData>
  <sortState ref="B16:AS26">
    <sortCondition descending="1" ref="AQ16:AQ26"/>
  </sortState>
  <mergeCells count="24">
    <mergeCell ref="AK15:AM15"/>
    <mergeCell ref="AN15:AP15"/>
    <mergeCell ref="V15:X15"/>
    <mergeCell ref="Y15:AA15"/>
    <mergeCell ref="AB15:AD15"/>
    <mergeCell ref="AE15:AG15"/>
    <mergeCell ref="AH15:AJ15"/>
    <mergeCell ref="G15:I15"/>
    <mergeCell ref="J15:L15"/>
    <mergeCell ref="M15:O15"/>
    <mergeCell ref="P15:R15"/>
    <mergeCell ref="S15:U15"/>
    <mergeCell ref="G6:I6"/>
    <mergeCell ref="J6:L6"/>
    <mergeCell ref="M6:O6"/>
    <mergeCell ref="P6:R6"/>
    <mergeCell ref="S6:U6"/>
    <mergeCell ref="V6:X6"/>
    <mergeCell ref="AN6:AP6"/>
    <mergeCell ref="Y6:AA6"/>
    <mergeCell ref="AB6:AD6"/>
    <mergeCell ref="AE6:AG6"/>
    <mergeCell ref="AH6:AJ6"/>
    <mergeCell ref="AK6:AM6"/>
  </mergeCells>
  <printOptions horizontalCentered="1"/>
  <pageMargins left="0.19685039370078741" right="0.19685039370078741" top="0.39370078740157483" bottom="1.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"/>
  <dimension ref="A1:L43"/>
  <sheetViews>
    <sheetView workbookViewId="0">
      <selection activeCell="I16" sqref="I16"/>
    </sheetView>
  </sheetViews>
  <sheetFormatPr defaultColWidth="9.109375" defaultRowHeight="13.2"/>
  <cols>
    <col min="1" max="1" width="6.109375" style="22" customWidth="1"/>
    <col min="2" max="2" width="14.44140625" style="22" customWidth="1"/>
    <col min="3" max="3" width="17.44140625" style="22" customWidth="1"/>
    <col min="4" max="4" width="12.109375" style="27" customWidth="1"/>
    <col min="5" max="5" width="15.5546875" style="28" customWidth="1"/>
    <col min="6" max="6" width="15" style="28" customWidth="1"/>
    <col min="7" max="7" width="11.33203125" style="40" bestFit="1" customWidth="1"/>
    <col min="8" max="9" width="9.109375" style="46"/>
    <col min="10" max="10" width="22.109375" style="22" customWidth="1"/>
    <col min="11" max="16384" width="9.109375" style="22"/>
  </cols>
  <sheetData>
    <row r="1" spans="1:12" s="30" customFormat="1" ht="15" customHeight="1">
      <c r="A1" s="55" t="s">
        <v>159</v>
      </c>
      <c r="C1" s="31"/>
      <c r="D1" s="39"/>
      <c r="E1" s="39"/>
      <c r="F1" s="39"/>
      <c r="G1" s="129"/>
      <c r="H1" s="33"/>
      <c r="I1" s="33"/>
      <c r="J1" s="50"/>
    </row>
    <row r="2" spans="1:12" s="30" customFormat="1" ht="15" customHeight="1">
      <c r="A2" s="55" t="s">
        <v>160</v>
      </c>
      <c r="C2" s="31"/>
      <c r="D2" s="39"/>
      <c r="E2" s="39"/>
      <c r="F2" s="49"/>
      <c r="G2" s="129"/>
      <c r="H2" s="33"/>
      <c r="I2" s="33"/>
      <c r="J2" s="32"/>
      <c r="K2" s="33"/>
      <c r="L2" s="51"/>
    </row>
    <row r="3" spans="1:12" s="30" customFormat="1" ht="15" customHeight="1">
      <c r="A3" s="55"/>
      <c r="C3" s="31"/>
      <c r="D3" s="39"/>
      <c r="E3" s="39"/>
      <c r="F3" s="49"/>
      <c r="G3" s="129"/>
      <c r="H3" s="33"/>
      <c r="I3" s="33"/>
      <c r="J3" s="32"/>
      <c r="K3" s="33"/>
      <c r="L3" s="51"/>
    </row>
    <row r="4" spans="1:12" s="29" customFormat="1" ht="15" customHeight="1">
      <c r="B4" s="30" t="s">
        <v>648</v>
      </c>
      <c r="C4" s="30"/>
      <c r="D4" s="31"/>
      <c r="E4" s="31"/>
      <c r="F4" s="31"/>
      <c r="G4" s="41"/>
      <c r="H4" s="47"/>
      <c r="I4" s="47"/>
      <c r="J4" s="33"/>
    </row>
    <row r="5" spans="1:12" s="29" customFormat="1" ht="12.75" customHeight="1" thickBot="1">
      <c r="B5" s="30"/>
      <c r="C5" s="24"/>
      <c r="D5" s="31"/>
      <c r="E5" s="31"/>
      <c r="F5" s="31"/>
      <c r="G5" s="41"/>
      <c r="H5" s="47"/>
      <c r="I5" s="47"/>
      <c r="J5" s="33"/>
    </row>
    <row r="6" spans="1:12" s="25" customFormat="1" ht="18" customHeight="1" thickBot="1">
      <c r="A6" s="266" t="s">
        <v>649</v>
      </c>
      <c r="B6" s="267" t="s">
        <v>0</v>
      </c>
      <c r="C6" s="125" t="s">
        <v>1</v>
      </c>
      <c r="D6" s="268" t="s">
        <v>7</v>
      </c>
      <c r="E6" s="228" t="s">
        <v>2</v>
      </c>
      <c r="F6" s="228" t="s">
        <v>3</v>
      </c>
      <c r="G6" s="269" t="s">
        <v>4</v>
      </c>
      <c r="H6" s="288" t="s">
        <v>43</v>
      </c>
      <c r="I6" s="289" t="s">
        <v>760</v>
      </c>
      <c r="J6" s="271" t="s">
        <v>5</v>
      </c>
    </row>
    <row r="7" spans="1:12" ht="18" customHeight="1">
      <c r="A7" s="137">
        <v>1</v>
      </c>
      <c r="B7" s="167" t="s">
        <v>88</v>
      </c>
      <c r="C7" s="168" t="s">
        <v>150</v>
      </c>
      <c r="D7" s="120">
        <v>38622</v>
      </c>
      <c r="E7" s="78" t="s">
        <v>21</v>
      </c>
      <c r="F7" s="78" t="s">
        <v>22</v>
      </c>
      <c r="G7" s="179">
        <v>8.17</v>
      </c>
      <c r="H7" s="151">
        <v>8.09</v>
      </c>
      <c r="I7" s="179" t="str">
        <f>IF(ISBLANK(H7),"",IF(H7&lt;=7.7,"KSM",IF(H7&lt;=8,"I A",IF(H7&lt;=8.44,"II A",IF(H7&lt;=9.04,"III A",IF(H7&lt;=9.64,"I JA",IF(H7&lt;=10.04,"II JA",IF(H7&lt;=10.34,"III JA"))))))))</f>
        <v>II A</v>
      </c>
      <c r="J7" s="119" t="s">
        <v>151</v>
      </c>
    </row>
    <row r="8" spans="1:12" ht="18" customHeight="1">
      <c r="A8" s="137">
        <v>2</v>
      </c>
      <c r="B8" s="167" t="s">
        <v>10</v>
      </c>
      <c r="C8" s="168" t="s">
        <v>378</v>
      </c>
      <c r="D8" s="120">
        <v>38053</v>
      </c>
      <c r="E8" s="78" t="s">
        <v>368</v>
      </c>
      <c r="F8" s="78" t="s">
        <v>369</v>
      </c>
      <c r="G8" s="137">
        <v>8.31</v>
      </c>
      <c r="H8" s="151">
        <v>8.23</v>
      </c>
      <c r="I8" s="179" t="str">
        <f>IF(ISBLANK(H8),"",IF(H8&lt;=7.7,"KSM",IF(H8&lt;=8,"I A",IF(H8&lt;=8.44,"II A",IF(H8&lt;=9.04,"III A",IF(H8&lt;=9.64,"I JA",IF(H8&lt;=10.04,"II JA",IF(H8&lt;=10.34,"III JA"))))))))</f>
        <v>II A</v>
      </c>
      <c r="J8" s="119" t="s">
        <v>604</v>
      </c>
    </row>
    <row r="9" spans="1:12" ht="18" customHeight="1">
      <c r="A9" s="137">
        <v>3</v>
      </c>
      <c r="B9" s="167" t="s">
        <v>409</v>
      </c>
      <c r="C9" s="168" t="s">
        <v>410</v>
      </c>
      <c r="D9" s="120">
        <v>38062</v>
      </c>
      <c r="E9" s="78" t="s">
        <v>106</v>
      </c>
      <c r="F9" s="78" t="s">
        <v>107</v>
      </c>
      <c r="G9" s="151">
        <v>8.27</v>
      </c>
      <c r="H9" s="179">
        <v>8.3000000000000007</v>
      </c>
      <c r="I9" s="179" t="str">
        <f>IF(ISBLANK(G9),"",IF(G9&lt;=7.7,"KSM",IF(G9&lt;=8,"I A",IF(G9&lt;=8.44,"II A",IF(G9&lt;=9.04,"III A",IF(G9&lt;=9.64,"I JA",IF(G9&lt;=10.04,"II JA",IF(G9&lt;=10.34,"III JA"))))))))</f>
        <v>II A</v>
      </c>
      <c r="J9" s="292" t="s">
        <v>109</v>
      </c>
    </row>
    <row r="10" spans="1:12" ht="18" customHeight="1">
      <c r="A10" s="153">
        <v>4</v>
      </c>
      <c r="B10" s="167" t="s">
        <v>519</v>
      </c>
      <c r="C10" s="168" t="s">
        <v>520</v>
      </c>
      <c r="D10" s="120">
        <v>38103</v>
      </c>
      <c r="E10" s="78" t="s">
        <v>21</v>
      </c>
      <c r="F10" s="78" t="s">
        <v>22</v>
      </c>
      <c r="G10" s="151">
        <v>8.44</v>
      </c>
      <c r="H10" s="179">
        <v>8.44</v>
      </c>
      <c r="I10" s="179" t="str">
        <f>IF(ISBLANK(G10),"",IF(G10&lt;=7.7,"KSM",IF(G10&lt;=8,"I A",IF(G10&lt;=8.44,"II A",IF(G10&lt;=9.04,"III A",IF(G10&lt;=9.64,"I JA",IF(G10&lt;=10.04,"II JA",IF(G10&lt;=10.34,"III JA"))))))))</f>
        <v>II A</v>
      </c>
      <c r="J10" s="293" t="s">
        <v>9</v>
      </c>
    </row>
    <row r="11" spans="1:12" ht="18" customHeight="1">
      <c r="A11" s="153">
        <v>5</v>
      </c>
      <c r="B11" s="167" t="s">
        <v>58</v>
      </c>
      <c r="C11" s="168" t="s">
        <v>359</v>
      </c>
      <c r="D11" s="120">
        <v>38313</v>
      </c>
      <c r="E11" s="78" t="s">
        <v>580</v>
      </c>
      <c r="F11" s="78" t="s">
        <v>581</v>
      </c>
      <c r="G11" s="179">
        <v>8.6199999999999992</v>
      </c>
      <c r="H11" s="151">
        <v>8.6</v>
      </c>
      <c r="I11" s="179" t="str">
        <f>IF(ISBLANK(H11),"",IF(H11&lt;=7.7,"KSM",IF(H11&lt;=8,"I A",IF(H11&lt;=8.44,"II A",IF(H11&lt;=9.04,"III A",IF(H11&lt;=9.64,"I JA",IF(H11&lt;=10.04,"II JA",IF(H11&lt;=10.34,"III JA"))))))))</f>
        <v>III A</v>
      </c>
      <c r="J11" s="276" t="s">
        <v>332</v>
      </c>
    </row>
    <row r="12" spans="1:12" ht="18" customHeight="1">
      <c r="A12" s="137">
        <v>6</v>
      </c>
      <c r="B12" s="167" t="s">
        <v>20</v>
      </c>
      <c r="C12" s="168" t="s">
        <v>487</v>
      </c>
      <c r="D12" s="120">
        <v>38013</v>
      </c>
      <c r="E12" s="78" t="s">
        <v>21</v>
      </c>
      <c r="F12" s="78" t="s">
        <v>22</v>
      </c>
      <c r="G12" s="137">
        <v>8.75</v>
      </c>
      <c r="H12" s="151">
        <v>8.69</v>
      </c>
      <c r="I12" s="179" t="str">
        <f>IF(ISBLANK(H12),"",IF(H12&lt;=7.7,"KSM",IF(H12&lt;=8,"I A",IF(H12&lt;=8.44,"II A",IF(H12&lt;=9.04,"III A",IF(H12&lt;=9.64,"I JA",IF(H12&lt;=10.04,"II JA",IF(H12&lt;=10.34,"III JA"))))))))</f>
        <v>III A</v>
      </c>
      <c r="J12" s="294" t="s">
        <v>140</v>
      </c>
      <c r="L12" s="295"/>
    </row>
    <row r="13" spans="1:12" ht="18" customHeight="1">
      <c r="A13" s="137">
        <v>7</v>
      </c>
      <c r="B13" s="167" t="s">
        <v>61</v>
      </c>
      <c r="C13" s="168" t="s">
        <v>62</v>
      </c>
      <c r="D13" s="120">
        <v>38952</v>
      </c>
      <c r="E13" s="78" t="s">
        <v>21</v>
      </c>
      <c r="F13" s="78" t="s">
        <v>22</v>
      </c>
      <c r="G13" s="151">
        <v>8.76</v>
      </c>
      <c r="H13" s="151"/>
      <c r="I13" s="179" t="str">
        <f>IF(ISBLANK(G13),"",IF(G13&lt;=7.7,"KSM",IF(G13&lt;=8,"I A",IF(G13&lt;=8.44,"II A",IF(G13&lt;=9.04,"III A",IF(G13&lt;=9.64,"I JA",IF(G13&lt;=10.04,"II JA",IF(G13&lt;=10.34,"III JA"))))))))</f>
        <v>III A</v>
      </c>
      <c r="J13" s="293" t="s">
        <v>9</v>
      </c>
    </row>
    <row r="14" spans="1:12" ht="18" customHeight="1">
      <c r="A14" s="137">
        <v>8</v>
      </c>
      <c r="B14" s="167" t="s">
        <v>80</v>
      </c>
      <c r="C14" s="168" t="s">
        <v>76</v>
      </c>
      <c r="D14" s="120">
        <v>38944</v>
      </c>
      <c r="E14" s="78" t="s">
        <v>21</v>
      </c>
      <c r="F14" s="78" t="s">
        <v>22</v>
      </c>
      <c r="G14" s="151">
        <v>8.76</v>
      </c>
      <c r="H14" s="151"/>
      <c r="I14" s="179" t="str">
        <f t="shared" ref="I14:I40" si="0">IF(ISBLANK(G14),"",IF(G14&lt;=7.7,"KSM",IF(G14&lt;=8,"I A",IF(G14&lt;=8.44,"II A",IF(G14&lt;=9.04,"III A",IF(G14&lt;=9.64,"I JA",IF(G14&lt;=10.04,"II JA",IF(G14&lt;=10.34,"III JA"))))))))</f>
        <v>III A</v>
      </c>
      <c r="J14" s="119" t="s">
        <v>152</v>
      </c>
    </row>
    <row r="15" spans="1:12" ht="18" customHeight="1">
      <c r="A15" s="137">
        <v>9</v>
      </c>
      <c r="B15" s="167" t="s">
        <v>547</v>
      </c>
      <c r="C15" s="168" t="s">
        <v>548</v>
      </c>
      <c r="D15" s="120">
        <v>38412</v>
      </c>
      <c r="E15" s="78" t="s">
        <v>21</v>
      </c>
      <c r="F15" s="78" t="s">
        <v>22</v>
      </c>
      <c r="G15" s="151">
        <v>8.7899999999999991</v>
      </c>
      <c r="H15" s="151"/>
      <c r="I15" s="179" t="str">
        <f t="shared" si="0"/>
        <v>III A</v>
      </c>
      <c r="J15" s="119" t="s">
        <v>16</v>
      </c>
    </row>
    <row r="16" spans="1:12" ht="18" customHeight="1">
      <c r="A16" s="137">
        <v>10</v>
      </c>
      <c r="B16" s="167" t="s">
        <v>303</v>
      </c>
      <c r="C16" s="168" t="s">
        <v>304</v>
      </c>
      <c r="D16" s="120" t="s">
        <v>305</v>
      </c>
      <c r="E16" s="78" t="s">
        <v>286</v>
      </c>
      <c r="F16" s="78" t="s">
        <v>256</v>
      </c>
      <c r="G16" s="151">
        <v>8.8000000000000007</v>
      </c>
      <c r="H16" s="151"/>
      <c r="I16" s="179" t="str">
        <f t="shared" si="0"/>
        <v>III A</v>
      </c>
      <c r="J16" s="277" t="s">
        <v>603</v>
      </c>
    </row>
    <row r="17" spans="1:10" ht="18" customHeight="1">
      <c r="A17" s="153">
        <v>11</v>
      </c>
      <c r="B17" s="167" t="s">
        <v>40</v>
      </c>
      <c r="C17" s="168" t="s">
        <v>141</v>
      </c>
      <c r="D17" s="120">
        <v>38393</v>
      </c>
      <c r="E17" s="78" t="s">
        <v>21</v>
      </c>
      <c r="F17" s="78" t="s">
        <v>22</v>
      </c>
      <c r="G17" s="154">
        <v>8.84</v>
      </c>
      <c r="H17" s="151"/>
      <c r="I17" s="179" t="str">
        <f t="shared" si="0"/>
        <v>III A</v>
      </c>
      <c r="J17" s="119" t="s">
        <v>140</v>
      </c>
    </row>
    <row r="18" spans="1:10" ht="18" customHeight="1">
      <c r="A18" s="153">
        <v>12</v>
      </c>
      <c r="B18" s="167" t="s">
        <v>316</v>
      </c>
      <c r="C18" s="168" t="s">
        <v>317</v>
      </c>
      <c r="D18" s="120" t="s">
        <v>318</v>
      </c>
      <c r="E18" s="78" t="s">
        <v>286</v>
      </c>
      <c r="F18" s="78" t="s">
        <v>256</v>
      </c>
      <c r="G18" s="155">
        <v>8.8800000000000008</v>
      </c>
      <c r="H18" s="151"/>
      <c r="I18" s="179" t="str">
        <f t="shared" si="0"/>
        <v>III A</v>
      </c>
      <c r="J18" s="119"/>
    </row>
    <row r="19" spans="1:10" ht="18" customHeight="1">
      <c r="A19" s="137">
        <v>13</v>
      </c>
      <c r="B19" s="167" t="s">
        <v>186</v>
      </c>
      <c r="C19" s="168" t="s">
        <v>187</v>
      </c>
      <c r="D19" s="120" t="s">
        <v>188</v>
      </c>
      <c r="E19" s="78" t="s">
        <v>189</v>
      </c>
      <c r="F19" s="78" t="s">
        <v>190</v>
      </c>
      <c r="G19" s="154">
        <v>8.94</v>
      </c>
      <c r="H19" s="151"/>
      <c r="I19" s="179" t="str">
        <f t="shared" si="0"/>
        <v>III A</v>
      </c>
      <c r="J19" s="119" t="s">
        <v>191</v>
      </c>
    </row>
    <row r="20" spans="1:10" ht="18" customHeight="1">
      <c r="A20" s="137">
        <v>14</v>
      </c>
      <c r="B20" s="167" t="s">
        <v>250</v>
      </c>
      <c r="C20" s="168" t="s">
        <v>251</v>
      </c>
      <c r="D20" s="120">
        <v>38859</v>
      </c>
      <c r="E20" s="78" t="s">
        <v>247</v>
      </c>
      <c r="F20" s="78" t="s">
        <v>248</v>
      </c>
      <c r="G20" s="151">
        <v>9</v>
      </c>
      <c r="H20" s="151"/>
      <c r="I20" s="179" t="str">
        <f t="shared" si="0"/>
        <v>III A</v>
      </c>
      <c r="J20" s="119" t="s">
        <v>249</v>
      </c>
    </row>
    <row r="21" spans="1:10" ht="18" customHeight="1">
      <c r="A21" s="137">
        <v>15</v>
      </c>
      <c r="B21" s="167" t="s">
        <v>72</v>
      </c>
      <c r="C21" s="168" t="s">
        <v>356</v>
      </c>
      <c r="D21" s="120">
        <v>38083</v>
      </c>
      <c r="E21" s="78" t="s">
        <v>580</v>
      </c>
      <c r="F21" s="78" t="s">
        <v>581</v>
      </c>
      <c r="G21" s="151">
        <v>9.02</v>
      </c>
      <c r="H21" s="151"/>
      <c r="I21" s="179" t="str">
        <f t="shared" si="0"/>
        <v>III A</v>
      </c>
      <c r="J21" s="277" t="s">
        <v>332</v>
      </c>
    </row>
    <row r="22" spans="1:10" ht="18" customHeight="1">
      <c r="A22" s="137">
        <v>16</v>
      </c>
      <c r="B22" s="167" t="s">
        <v>192</v>
      </c>
      <c r="C22" s="168" t="s">
        <v>193</v>
      </c>
      <c r="D22" s="120" t="s">
        <v>194</v>
      </c>
      <c r="E22" s="78" t="s">
        <v>189</v>
      </c>
      <c r="F22" s="78" t="s">
        <v>190</v>
      </c>
      <c r="G22" s="152">
        <v>9.1199999999999992</v>
      </c>
      <c r="H22" s="152"/>
      <c r="I22" s="179" t="str">
        <f t="shared" si="0"/>
        <v>I JA</v>
      </c>
      <c r="J22" s="119" t="s">
        <v>191</v>
      </c>
    </row>
    <row r="23" spans="1:10" ht="18" customHeight="1">
      <c r="A23" s="137">
        <v>17</v>
      </c>
      <c r="B23" s="167" t="s">
        <v>40</v>
      </c>
      <c r="C23" s="168" t="s">
        <v>384</v>
      </c>
      <c r="D23" s="120">
        <v>38125</v>
      </c>
      <c r="E23" s="78" t="s">
        <v>368</v>
      </c>
      <c r="F23" s="78" t="s">
        <v>369</v>
      </c>
      <c r="G23" s="151">
        <v>9.15</v>
      </c>
      <c r="H23" s="151"/>
      <c r="I23" s="179" t="str">
        <f t="shared" si="0"/>
        <v>I JA</v>
      </c>
      <c r="J23" s="119" t="s">
        <v>602</v>
      </c>
    </row>
    <row r="24" spans="1:10" ht="18" customHeight="1">
      <c r="A24" s="153">
        <v>18</v>
      </c>
      <c r="B24" s="167" t="s">
        <v>72</v>
      </c>
      <c r="C24" s="168" t="s">
        <v>357</v>
      </c>
      <c r="D24" s="120">
        <v>38086</v>
      </c>
      <c r="E24" s="78" t="s">
        <v>580</v>
      </c>
      <c r="F24" s="78" t="s">
        <v>581</v>
      </c>
      <c r="G24" s="152">
        <v>9.16</v>
      </c>
      <c r="H24" s="152"/>
      <c r="I24" s="179" t="str">
        <f t="shared" si="0"/>
        <v>I JA</v>
      </c>
      <c r="J24" s="277" t="s">
        <v>332</v>
      </c>
    </row>
    <row r="25" spans="1:10" ht="18" customHeight="1">
      <c r="A25" s="153">
        <v>19</v>
      </c>
      <c r="B25" s="167" t="s">
        <v>54</v>
      </c>
      <c r="C25" s="168" t="s">
        <v>55</v>
      </c>
      <c r="D25" s="120">
        <v>39234</v>
      </c>
      <c r="E25" s="78" t="s">
        <v>21</v>
      </c>
      <c r="F25" s="78" t="s">
        <v>22</v>
      </c>
      <c r="G25" s="151">
        <v>9.25</v>
      </c>
      <c r="H25" s="151"/>
      <c r="I25" s="179" t="str">
        <f t="shared" si="0"/>
        <v>I JA</v>
      </c>
      <c r="J25" s="293" t="s">
        <v>9</v>
      </c>
    </row>
    <row r="26" spans="1:10" ht="18" customHeight="1">
      <c r="A26" s="137">
        <v>20</v>
      </c>
      <c r="B26" s="167" t="s">
        <v>472</v>
      </c>
      <c r="C26" s="168" t="s">
        <v>127</v>
      </c>
      <c r="D26" s="120">
        <v>38383</v>
      </c>
      <c r="E26" s="78" t="s">
        <v>136</v>
      </c>
      <c r="F26" s="78" t="s">
        <v>124</v>
      </c>
      <c r="G26" s="155">
        <v>9.26</v>
      </c>
      <c r="H26" s="151"/>
      <c r="I26" s="179" t="str">
        <f t="shared" si="0"/>
        <v>I JA</v>
      </c>
      <c r="J26" s="119" t="s">
        <v>125</v>
      </c>
    </row>
    <row r="27" spans="1:10" ht="18" customHeight="1">
      <c r="A27" s="137">
        <v>21</v>
      </c>
      <c r="B27" s="167" t="s">
        <v>30</v>
      </c>
      <c r="C27" s="168" t="s">
        <v>463</v>
      </c>
      <c r="D27" s="120">
        <v>38055</v>
      </c>
      <c r="E27" s="78" t="s">
        <v>136</v>
      </c>
      <c r="F27" s="78" t="s">
        <v>124</v>
      </c>
      <c r="G27" s="152">
        <v>9.3000000000000007</v>
      </c>
      <c r="H27" s="137"/>
      <c r="I27" s="179" t="str">
        <f t="shared" si="0"/>
        <v>I JA</v>
      </c>
      <c r="J27" s="119" t="s">
        <v>125</v>
      </c>
    </row>
    <row r="28" spans="1:10" ht="18" customHeight="1">
      <c r="A28" s="137">
        <v>22</v>
      </c>
      <c r="B28" s="167" t="s">
        <v>94</v>
      </c>
      <c r="C28" s="168" t="s">
        <v>95</v>
      </c>
      <c r="D28" s="120">
        <v>38621</v>
      </c>
      <c r="E28" s="78" t="s">
        <v>21</v>
      </c>
      <c r="F28" s="78" t="s">
        <v>22</v>
      </c>
      <c r="G28" s="154">
        <v>9.3800000000000008</v>
      </c>
      <c r="H28" s="151"/>
      <c r="I28" s="179" t="str">
        <f t="shared" si="0"/>
        <v>I JA</v>
      </c>
      <c r="J28" s="119" t="s">
        <v>87</v>
      </c>
    </row>
    <row r="29" spans="1:10" ht="18" customHeight="1">
      <c r="A29" s="137">
        <v>23</v>
      </c>
      <c r="B29" s="167" t="s">
        <v>492</v>
      </c>
      <c r="C29" s="168" t="s">
        <v>493</v>
      </c>
      <c r="D29" s="120">
        <v>38079</v>
      </c>
      <c r="E29" s="78" t="s">
        <v>21</v>
      </c>
      <c r="F29" s="78" t="s">
        <v>22</v>
      </c>
      <c r="G29" s="154">
        <v>9.41</v>
      </c>
      <c r="H29" s="151"/>
      <c r="I29" s="179" t="str">
        <f t="shared" si="0"/>
        <v>I JA</v>
      </c>
      <c r="J29" s="119" t="s">
        <v>140</v>
      </c>
    </row>
    <row r="30" spans="1:10" ht="18" customHeight="1">
      <c r="A30" s="137">
        <v>24</v>
      </c>
      <c r="B30" s="167" t="s">
        <v>575</v>
      </c>
      <c r="C30" s="168" t="s">
        <v>576</v>
      </c>
      <c r="D30" s="120">
        <v>38322</v>
      </c>
      <c r="E30" s="78" t="s">
        <v>646</v>
      </c>
      <c r="F30" s="78" t="s">
        <v>706</v>
      </c>
      <c r="G30" s="151">
        <v>9.42</v>
      </c>
      <c r="H30" s="151"/>
      <c r="I30" s="179" t="str">
        <f t="shared" si="0"/>
        <v>I JA</v>
      </c>
      <c r="J30" s="119" t="s">
        <v>751</v>
      </c>
    </row>
    <row r="31" spans="1:10" ht="18" customHeight="1">
      <c r="A31" s="153">
        <v>25</v>
      </c>
      <c r="B31" s="167" t="s">
        <v>472</v>
      </c>
      <c r="C31" s="168" t="s">
        <v>630</v>
      </c>
      <c r="D31" s="120" t="s">
        <v>631</v>
      </c>
      <c r="E31" s="78" t="s">
        <v>624</v>
      </c>
      <c r="F31" s="78" t="s">
        <v>625</v>
      </c>
      <c r="G31" s="151">
        <v>9.44</v>
      </c>
      <c r="H31" s="151"/>
      <c r="I31" s="179" t="str">
        <f t="shared" si="0"/>
        <v>I JA</v>
      </c>
      <c r="J31" s="119" t="s">
        <v>626</v>
      </c>
    </row>
    <row r="32" spans="1:10" ht="18" customHeight="1">
      <c r="A32" s="153">
        <v>26</v>
      </c>
      <c r="B32" s="167" t="s">
        <v>68</v>
      </c>
      <c r="C32" s="168" t="s">
        <v>385</v>
      </c>
      <c r="D32" s="120">
        <v>38159</v>
      </c>
      <c r="E32" s="78" t="s">
        <v>368</v>
      </c>
      <c r="F32" s="78" t="s">
        <v>369</v>
      </c>
      <c r="G32" s="151">
        <v>9.5</v>
      </c>
      <c r="H32" s="151"/>
      <c r="I32" s="179" t="str">
        <f t="shared" si="0"/>
        <v>I JA</v>
      </c>
      <c r="J32" s="119" t="s">
        <v>602</v>
      </c>
    </row>
    <row r="33" spans="1:10" ht="18" customHeight="1">
      <c r="A33" s="137">
        <v>27</v>
      </c>
      <c r="B33" s="167" t="s">
        <v>147</v>
      </c>
      <c r="C33" s="168" t="s">
        <v>416</v>
      </c>
      <c r="D33" s="120" t="s">
        <v>417</v>
      </c>
      <c r="E33" s="78" t="s">
        <v>106</v>
      </c>
      <c r="F33" s="78" t="s">
        <v>107</v>
      </c>
      <c r="G33" s="154">
        <v>9.5399999999999991</v>
      </c>
      <c r="H33" s="151"/>
      <c r="I33" s="179" t="str">
        <f t="shared" si="0"/>
        <v>I JA</v>
      </c>
      <c r="J33" s="119" t="s">
        <v>116</v>
      </c>
    </row>
    <row r="34" spans="1:10" ht="18" customHeight="1">
      <c r="A34" s="137">
        <v>28</v>
      </c>
      <c r="B34" s="167" t="s">
        <v>112</v>
      </c>
      <c r="C34" s="168" t="s">
        <v>360</v>
      </c>
      <c r="D34" s="120">
        <v>38015</v>
      </c>
      <c r="E34" s="78" t="s">
        <v>580</v>
      </c>
      <c r="F34" s="78" t="s">
        <v>581</v>
      </c>
      <c r="G34" s="154">
        <v>9.56</v>
      </c>
      <c r="H34" s="151"/>
      <c r="I34" s="179" t="str">
        <f t="shared" si="0"/>
        <v>I JA</v>
      </c>
      <c r="J34" s="277" t="s">
        <v>332</v>
      </c>
    </row>
    <row r="35" spans="1:10" ht="18" customHeight="1">
      <c r="A35" s="137">
        <v>29</v>
      </c>
      <c r="B35" s="167" t="s">
        <v>51</v>
      </c>
      <c r="C35" s="168" t="s">
        <v>52</v>
      </c>
      <c r="D35" s="120">
        <v>38861</v>
      </c>
      <c r="E35" s="78" t="s">
        <v>21</v>
      </c>
      <c r="F35" s="78" t="s">
        <v>22</v>
      </c>
      <c r="G35" s="151">
        <v>9.69</v>
      </c>
      <c r="H35" s="151"/>
      <c r="I35" s="179" t="str">
        <f t="shared" si="0"/>
        <v>II JA</v>
      </c>
      <c r="J35" s="119" t="s">
        <v>16</v>
      </c>
    </row>
    <row r="36" spans="1:10" ht="18" customHeight="1">
      <c r="A36" s="137">
        <v>30</v>
      </c>
      <c r="B36" s="167" t="s">
        <v>354</v>
      </c>
      <c r="C36" s="168" t="s">
        <v>355</v>
      </c>
      <c r="D36" s="120">
        <v>38773</v>
      </c>
      <c r="E36" s="78" t="s">
        <v>580</v>
      </c>
      <c r="F36" s="78" t="s">
        <v>581</v>
      </c>
      <c r="G36" s="151">
        <v>9.84</v>
      </c>
      <c r="H36" s="151"/>
      <c r="I36" s="179" t="str">
        <f t="shared" si="0"/>
        <v>II JA</v>
      </c>
      <c r="J36" s="277" t="s">
        <v>332</v>
      </c>
    </row>
    <row r="37" spans="1:10" ht="18" customHeight="1">
      <c r="A37" s="137">
        <v>31</v>
      </c>
      <c r="B37" s="167" t="s">
        <v>10</v>
      </c>
      <c r="C37" s="168" t="s">
        <v>212</v>
      </c>
      <c r="D37" s="120" t="s">
        <v>213</v>
      </c>
      <c r="E37" s="78" t="s">
        <v>189</v>
      </c>
      <c r="F37" s="78" t="s">
        <v>190</v>
      </c>
      <c r="G37" s="151">
        <v>9.84</v>
      </c>
      <c r="H37" s="151"/>
      <c r="I37" s="179" t="str">
        <f t="shared" si="0"/>
        <v>II JA</v>
      </c>
      <c r="J37" s="119" t="s">
        <v>206</v>
      </c>
    </row>
    <row r="38" spans="1:10" ht="18" customHeight="1">
      <c r="A38" s="153">
        <v>32</v>
      </c>
      <c r="B38" s="167" t="s">
        <v>375</v>
      </c>
      <c r="C38" s="168" t="s">
        <v>126</v>
      </c>
      <c r="D38" s="120">
        <v>38633</v>
      </c>
      <c r="E38" s="78" t="s">
        <v>136</v>
      </c>
      <c r="F38" s="78" t="s">
        <v>124</v>
      </c>
      <c r="G38" s="154">
        <v>9.8699999999999992</v>
      </c>
      <c r="H38" s="151"/>
      <c r="I38" s="179" t="str">
        <f t="shared" si="0"/>
        <v>II JA</v>
      </c>
      <c r="J38" s="119" t="s">
        <v>125</v>
      </c>
    </row>
    <row r="39" spans="1:10" ht="18" customHeight="1">
      <c r="A39" s="153">
        <v>33</v>
      </c>
      <c r="B39" s="167" t="s">
        <v>647</v>
      </c>
      <c r="C39" s="168" t="s">
        <v>577</v>
      </c>
      <c r="D39" s="120">
        <v>38322</v>
      </c>
      <c r="E39" s="78" t="s">
        <v>646</v>
      </c>
      <c r="F39" s="78" t="s">
        <v>706</v>
      </c>
      <c r="G39" s="151">
        <v>10.029999999999999</v>
      </c>
      <c r="H39" s="151"/>
      <c r="I39" s="179" t="str">
        <f t="shared" si="0"/>
        <v>II JA</v>
      </c>
      <c r="J39" s="119" t="s">
        <v>751</v>
      </c>
    </row>
    <row r="40" spans="1:10" ht="18" customHeight="1">
      <c r="A40" s="137">
        <v>34</v>
      </c>
      <c r="B40" s="167" t="s">
        <v>362</v>
      </c>
      <c r="C40" s="168" t="s">
        <v>335</v>
      </c>
      <c r="D40" s="120">
        <v>38768</v>
      </c>
      <c r="E40" s="78" t="s">
        <v>580</v>
      </c>
      <c r="F40" s="78" t="s">
        <v>581</v>
      </c>
      <c r="G40" s="151">
        <v>10.19</v>
      </c>
      <c r="H40" s="151"/>
      <c r="I40" s="179" t="str">
        <f t="shared" si="0"/>
        <v>III JA</v>
      </c>
      <c r="J40" s="277" t="s">
        <v>332</v>
      </c>
    </row>
    <row r="41" spans="1:10" ht="18" customHeight="1">
      <c r="A41" s="137">
        <v>35</v>
      </c>
      <c r="B41" s="167" t="s">
        <v>58</v>
      </c>
      <c r="C41" s="168" t="s">
        <v>555</v>
      </c>
      <c r="D41" s="120">
        <v>38369</v>
      </c>
      <c r="E41" s="78" t="s">
        <v>21</v>
      </c>
      <c r="F41" s="78" t="s">
        <v>22</v>
      </c>
      <c r="G41" s="151">
        <v>10.39</v>
      </c>
      <c r="H41" s="151"/>
      <c r="I41" s="179"/>
      <c r="J41" s="119" t="s">
        <v>16</v>
      </c>
    </row>
    <row r="42" spans="1:10" ht="18" customHeight="1">
      <c r="A42" s="137">
        <v>36</v>
      </c>
      <c r="B42" s="167" t="s">
        <v>20</v>
      </c>
      <c r="C42" s="168" t="s">
        <v>153</v>
      </c>
      <c r="D42" s="120">
        <v>38009</v>
      </c>
      <c r="E42" s="78" t="s">
        <v>21</v>
      </c>
      <c r="F42" s="78" t="s">
        <v>22</v>
      </c>
      <c r="G42" s="151">
        <v>10.42</v>
      </c>
      <c r="H42" s="151"/>
      <c r="I42" s="179"/>
      <c r="J42" s="119" t="s">
        <v>152</v>
      </c>
    </row>
    <row r="43" spans="1:10" ht="18" customHeight="1">
      <c r="A43" s="137">
        <v>37</v>
      </c>
      <c r="B43" s="167" t="s">
        <v>44</v>
      </c>
      <c r="C43" s="168" t="s">
        <v>96</v>
      </c>
      <c r="D43" s="120">
        <v>38982</v>
      </c>
      <c r="E43" s="78" t="s">
        <v>21</v>
      </c>
      <c r="F43" s="78" t="s">
        <v>22</v>
      </c>
      <c r="G43" s="154">
        <v>10.96</v>
      </c>
      <c r="H43" s="151"/>
      <c r="I43" s="179"/>
      <c r="J43" s="119" t="s">
        <v>87</v>
      </c>
    </row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4"/>
  <dimension ref="A1:AP23"/>
  <sheetViews>
    <sheetView workbookViewId="0">
      <selection activeCell="AO15" sqref="AO15"/>
    </sheetView>
  </sheetViews>
  <sheetFormatPr defaultColWidth="9.109375" defaultRowHeight="13.2"/>
  <cols>
    <col min="1" max="1" width="8.109375" style="107" customWidth="1"/>
    <col min="2" max="2" width="9.88671875" style="22" customWidth="1"/>
    <col min="3" max="3" width="13.33203125" style="22" customWidth="1"/>
    <col min="4" max="4" width="10.44140625" style="118" customWidth="1"/>
    <col min="5" max="5" width="10.33203125" style="28" bestFit="1" customWidth="1"/>
    <col min="6" max="6" width="14.5546875" style="28" customWidth="1"/>
    <col min="7" max="12" width="2.33203125" style="28" customWidth="1"/>
    <col min="13" max="39" width="2.33203125" style="114" customWidth="1"/>
    <col min="40" max="40" width="9.33203125" style="22" customWidth="1"/>
    <col min="41" max="41" width="6" style="22" customWidth="1"/>
    <col min="42" max="42" width="14.6640625" style="22" customWidth="1"/>
    <col min="43" max="16384" width="9.109375" style="22"/>
  </cols>
  <sheetData>
    <row r="1" spans="1:42" s="30" customFormat="1" ht="15" customHeight="1">
      <c r="A1" s="55" t="s">
        <v>159</v>
      </c>
      <c r="C1" s="31"/>
      <c r="D1" s="49"/>
      <c r="E1" s="39"/>
      <c r="F1" s="39"/>
      <c r="G1" s="39"/>
      <c r="H1" s="39"/>
      <c r="I1" s="39"/>
      <c r="J1" s="39"/>
      <c r="K1" s="39"/>
      <c r="L1" s="39"/>
      <c r="M1" s="33"/>
      <c r="N1" s="50"/>
      <c r="O1" s="50"/>
    </row>
    <row r="2" spans="1:42" s="30" customFormat="1" ht="15" customHeight="1">
      <c r="A2" s="55" t="s">
        <v>160</v>
      </c>
      <c r="C2" s="31"/>
      <c r="D2" s="49"/>
      <c r="E2" s="39"/>
      <c r="F2" s="39"/>
      <c r="G2" s="49"/>
      <c r="H2" s="49"/>
      <c r="I2" s="49"/>
      <c r="J2" s="49"/>
      <c r="K2" s="49"/>
      <c r="L2" s="49"/>
      <c r="M2" s="33"/>
      <c r="N2" s="32"/>
      <c r="O2" s="32"/>
      <c r="P2" s="33"/>
      <c r="Q2" s="33"/>
      <c r="R2" s="51"/>
    </row>
    <row r="3" spans="1:42" s="30" customFormat="1" ht="15" customHeight="1">
      <c r="A3" s="55"/>
      <c r="C3" s="31"/>
      <c r="D3" s="49"/>
      <c r="E3" s="39"/>
      <c r="F3" s="39"/>
      <c r="G3" s="49"/>
      <c r="H3" s="49"/>
      <c r="I3" s="49"/>
      <c r="J3" s="49"/>
      <c r="K3" s="49"/>
      <c r="L3" s="49"/>
      <c r="M3" s="33"/>
      <c r="N3" s="32"/>
      <c r="O3" s="32"/>
      <c r="P3" s="33"/>
      <c r="Q3" s="33"/>
      <c r="R3" s="51"/>
    </row>
    <row r="4" spans="1:42" s="110" customFormat="1" ht="12.75" customHeight="1">
      <c r="A4" s="107"/>
      <c r="B4" s="22"/>
      <c r="C4" s="24"/>
      <c r="D4" s="26"/>
      <c r="E4" s="108"/>
      <c r="F4" s="108"/>
      <c r="G4" s="108"/>
      <c r="H4" s="108"/>
      <c r="I4" s="108"/>
      <c r="J4" s="108"/>
      <c r="K4" s="108"/>
      <c r="L4" s="108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</row>
    <row r="5" spans="1:42" s="29" customFormat="1" ht="15" customHeight="1">
      <c r="A5" s="111"/>
      <c r="B5" s="30" t="s">
        <v>768</v>
      </c>
      <c r="C5" s="30"/>
      <c r="D5" s="33"/>
      <c r="E5" s="39"/>
      <c r="F5" s="39"/>
      <c r="G5" s="112"/>
      <c r="H5" s="112"/>
      <c r="I5" s="112"/>
      <c r="J5" s="112"/>
      <c r="K5" s="112"/>
      <c r="L5" s="11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</row>
    <row r="6" spans="1:42" s="29" customFormat="1" ht="12.75" customHeight="1" thickBot="1">
      <c r="B6" s="30"/>
      <c r="C6" s="30"/>
      <c r="D6" s="26"/>
      <c r="E6" s="113"/>
      <c r="F6" s="113"/>
      <c r="G6" s="113"/>
      <c r="H6" s="113"/>
      <c r="I6" s="113"/>
      <c r="J6" s="113"/>
      <c r="K6" s="113"/>
      <c r="L6" s="113"/>
      <c r="M6" s="114"/>
      <c r="N6" s="109"/>
      <c r="O6" s="109"/>
      <c r="P6" s="110"/>
    </row>
    <row r="7" spans="1:42" s="25" customFormat="1" ht="18" customHeight="1" thickBot="1">
      <c r="A7" s="76" t="s">
        <v>649</v>
      </c>
      <c r="B7" s="34" t="s">
        <v>0</v>
      </c>
      <c r="C7" s="35" t="s">
        <v>1</v>
      </c>
      <c r="D7" s="37" t="s">
        <v>7</v>
      </c>
      <c r="E7" s="36" t="s">
        <v>2</v>
      </c>
      <c r="F7" s="100" t="s">
        <v>3</v>
      </c>
      <c r="G7" s="428" t="s">
        <v>734</v>
      </c>
      <c r="H7" s="429"/>
      <c r="I7" s="430"/>
      <c r="J7" s="428" t="s">
        <v>735</v>
      </c>
      <c r="K7" s="429"/>
      <c r="L7" s="430"/>
      <c r="M7" s="428" t="s">
        <v>737</v>
      </c>
      <c r="N7" s="429"/>
      <c r="O7" s="430"/>
      <c r="P7" s="428" t="s">
        <v>738</v>
      </c>
      <c r="Q7" s="429"/>
      <c r="R7" s="430"/>
      <c r="S7" s="428" t="s">
        <v>739</v>
      </c>
      <c r="T7" s="429"/>
      <c r="U7" s="430"/>
      <c r="V7" s="428" t="s">
        <v>761</v>
      </c>
      <c r="W7" s="429"/>
      <c r="X7" s="430"/>
      <c r="Y7" s="428" t="s">
        <v>762</v>
      </c>
      <c r="Z7" s="429"/>
      <c r="AA7" s="430"/>
      <c r="AB7" s="428" t="s">
        <v>711</v>
      </c>
      <c r="AC7" s="429"/>
      <c r="AD7" s="430"/>
      <c r="AE7" s="428" t="s">
        <v>763</v>
      </c>
      <c r="AF7" s="429"/>
      <c r="AG7" s="430"/>
      <c r="AH7" s="428" t="s">
        <v>764</v>
      </c>
      <c r="AI7" s="429"/>
      <c r="AJ7" s="430"/>
      <c r="AK7" s="428" t="s">
        <v>765</v>
      </c>
      <c r="AL7" s="429"/>
      <c r="AM7" s="430"/>
      <c r="AN7" s="98" t="s">
        <v>4</v>
      </c>
      <c r="AO7" s="265" t="s">
        <v>760</v>
      </c>
      <c r="AP7" s="99" t="s">
        <v>5</v>
      </c>
    </row>
    <row r="8" spans="1:42" ht="18" customHeight="1" thickBot="1">
      <c r="A8" s="303">
        <v>1</v>
      </c>
      <c r="B8" s="167" t="s">
        <v>319</v>
      </c>
      <c r="C8" s="168" t="s">
        <v>339</v>
      </c>
      <c r="D8" s="169" t="s">
        <v>767</v>
      </c>
      <c r="E8" s="78" t="s">
        <v>321</v>
      </c>
      <c r="F8" s="309" t="s">
        <v>322</v>
      </c>
      <c r="G8" s="104"/>
      <c r="H8" s="105"/>
      <c r="I8" s="106"/>
      <c r="J8" s="104"/>
      <c r="K8" s="105"/>
      <c r="L8" s="106"/>
      <c r="M8" s="104"/>
      <c r="N8" s="105"/>
      <c r="O8" s="106"/>
      <c r="P8" s="104" t="s">
        <v>766</v>
      </c>
      <c r="Q8" s="105"/>
      <c r="R8" s="106"/>
      <c r="S8" s="104" t="s">
        <v>766</v>
      </c>
      <c r="T8" s="105"/>
      <c r="U8" s="106"/>
      <c r="V8" s="104" t="s">
        <v>766</v>
      </c>
      <c r="W8" s="105"/>
      <c r="X8" s="106"/>
      <c r="Y8" s="104" t="s">
        <v>766</v>
      </c>
      <c r="Z8" s="105"/>
      <c r="AA8" s="106"/>
      <c r="AB8" s="104" t="s">
        <v>766</v>
      </c>
      <c r="AC8" s="105"/>
      <c r="AD8" s="106"/>
      <c r="AE8" s="104" t="s">
        <v>709</v>
      </c>
      <c r="AF8" s="105" t="s">
        <v>709</v>
      </c>
      <c r="AG8" s="106" t="s">
        <v>766</v>
      </c>
      <c r="AH8" s="104" t="s">
        <v>709</v>
      </c>
      <c r="AI8" s="105" t="s">
        <v>709</v>
      </c>
      <c r="AJ8" s="106" t="s">
        <v>766</v>
      </c>
      <c r="AK8" s="104" t="s">
        <v>709</v>
      </c>
      <c r="AL8" s="105" t="s">
        <v>709</v>
      </c>
      <c r="AM8" s="106" t="s">
        <v>709</v>
      </c>
      <c r="AN8" s="308">
        <v>1.9</v>
      </c>
      <c r="AO8" s="403" t="str">
        <f t="shared" ref="AO8:AO9" si="0">IF(ISBLANK(AN8),"",IF(AN8&gt;=2.03,"KSM",IF(AN8&gt;=1.9,"I A",IF(AN8&gt;=1.75,"II A",IF(AN8&gt;=1.6,"III A",IF(AN8&gt;=1.47,"I JA",IF(AN8&gt;=1.35,"II JA",IF(AN8&gt;=1.25,"III JA"))))))))</f>
        <v>I A</v>
      </c>
      <c r="AP8" s="80" t="s">
        <v>340</v>
      </c>
    </row>
    <row r="9" spans="1:42" ht="18" customHeight="1" thickBot="1">
      <c r="A9" s="303">
        <v>2</v>
      </c>
      <c r="B9" s="167" t="s">
        <v>38</v>
      </c>
      <c r="C9" s="168" t="s">
        <v>202</v>
      </c>
      <c r="D9" s="169" t="s">
        <v>203</v>
      </c>
      <c r="E9" s="78" t="s">
        <v>189</v>
      </c>
      <c r="F9" s="78" t="s">
        <v>190</v>
      </c>
      <c r="G9" s="115" t="s">
        <v>766</v>
      </c>
      <c r="H9" s="116"/>
      <c r="I9" s="117"/>
      <c r="J9" s="115" t="s">
        <v>766</v>
      </c>
      <c r="K9" s="116"/>
      <c r="L9" s="117"/>
      <c r="M9" s="115" t="s">
        <v>709</v>
      </c>
      <c r="N9" s="116" t="s">
        <v>709</v>
      </c>
      <c r="O9" s="117" t="s">
        <v>766</v>
      </c>
      <c r="P9" s="115" t="s">
        <v>709</v>
      </c>
      <c r="Q9" s="116" t="s">
        <v>709</v>
      </c>
      <c r="R9" s="117" t="s">
        <v>709</v>
      </c>
      <c r="S9" s="115"/>
      <c r="T9" s="116"/>
      <c r="U9" s="117"/>
      <c r="V9" s="115"/>
      <c r="W9" s="116"/>
      <c r="X9" s="117"/>
      <c r="Y9" s="115"/>
      <c r="Z9" s="116"/>
      <c r="AA9" s="117"/>
      <c r="AB9" s="115"/>
      <c r="AC9" s="116"/>
      <c r="AD9" s="117"/>
      <c r="AE9" s="115"/>
      <c r="AF9" s="116"/>
      <c r="AG9" s="117"/>
      <c r="AH9" s="115"/>
      <c r="AI9" s="116"/>
      <c r="AJ9" s="117"/>
      <c r="AK9" s="115"/>
      <c r="AL9" s="116"/>
      <c r="AM9" s="117"/>
      <c r="AN9" s="308">
        <v>1.5</v>
      </c>
      <c r="AO9" s="403" t="str">
        <f t="shared" si="0"/>
        <v>I JA</v>
      </c>
      <c r="AP9" s="80" t="s">
        <v>191</v>
      </c>
    </row>
    <row r="10" spans="1:42" ht="18" customHeight="1" thickBot="1">
      <c r="A10" s="303"/>
      <c r="B10" s="167" t="s">
        <v>27</v>
      </c>
      <c r="C10" s="168" t="s">
        <v>478</v>
      </c>
      <c r="D10" s="169">
        <v>37770</v>
      </c>
      <c r="E10" s="78" t="s">
        <v>475</v>
      </c>
      <c r="F10" s="78" t="s">
        <v>476</v>
      </c>
      <c r="G10" s="115"/>
      <c r="H10" s="116"/>
      <c r="I10" s="117"/>
      <c r="J10" s="115"/>
      <c r="K10" s="116"/>
      <c r="L10" s="117"/>
      <c r="M10" s="104"/>
      <c r="N10" s="105"/>
      <c r="O10" s="106"/>
      <c r="P10" s="104"/>
      <c r="Q10" s="105"/>
      <c r="R10" s="106"/>
      <c r="S10" s="104"/>
      <c r="T10" s="105"/>
      <c r="U10" s="106"/>
      <c r="V10" s="104"/>
      <c r="W10" s="105"/>
      <c r="X10" s="106"/>
      <c r="Y10" s="104"/>
      <c r="Z10" s="105"/>
      <c r="AA10" s="106"/>
      <c r="AB10" s="104"/>
      <c r="AC10" s="105"/>
      <c r="AD10" s="106"/>
      <c r="AE10" s="104"/>
      <c r="AF10" s="105"/>
      <c r="AG10" s="106"/>
      <c r="AH10" s="104"/>
      <c r="AI10" s="105"/>
      <c r="AJ10" s="106"/>
      <c r="AK10" s="104"/>
      <c r="AL10" s="105"/>
      <c r="AM10" s="106"/>
      <c r="AN10" s="308" t="s">
        <v>652</v>
      </c>
      <c r="AO10" s="403"/>
      <c r="AP10" s="80" t="s">
        <v>477</v>
      </c>
    </row>
    <row r="12" spans="1:42" s="29" customFormat="1" ht="15.6">
      <c r="A12" s="111"/>
      <c r="B12" s="30" t="s">
        <v>769</v>
      </c>
      <c r="C12" s="30"/>
      <c r="D12" s="33"/>
      <c r="E12" s="39"/>
      <c r="F12" s="39"/>
      <c r="G12" s="112"/>
      <c r="H12" s="112"/>
      <c r="I12" s="112"/>
      <c r="J12" s="112"/>
      <c r="K12" s="112"/>
      <c r="L12" s="11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42" s="29" customFormat="1" ht="12.75" customHeight="1" thickBot="1">
      <c r="B13" s="30"/>
      <c r="C13" s="30"/>
      <c r="D13" s="26"/>
      <c r="E13" s="113"/>
      <c r="F13" s="113"/>
      <c r="G13" s="113"/>
      <c r="H13" s="113"/>
      <c r="I13" s="113"/>
      <c r="J13" s="113"/>
      <c r="K13" s="113"/>
      <c r="L13" s="113"/>
      <c r="M13" s="114"/>
      <c r="N13" s="109"/>
      <c r="O13" s="109"/>
      <c r="P13" s="110"/>
    </row>
    <row r="14" spans="1:42" s="25" customFormat="1" ht="18" customHeight="1" thickBot="1">
      <c r="A14" s="76" t="s">
        <v>649</v>
      </c>
      <c r="B14" s="34" t="s">
        <v>0</v>
      </c>
      <c r="C14" s="35" t="s">
        <v>1</v>
      </c>
      <c r="D14" s="37" t="s">
        <v>7</v>
      </c>
      <c r="E14" s="36" t="s">
        <v>2</v>
      </c>
      <c r="F14" s="100" t="s">
        <v>3</v>
      </c>
      <c r="G14" s="428" t="s">
        <v>731</v>
      </c>
      <c r="H14" s="429"/>
      <c r="I14" s="430"/>
      <c r="J14" s="428" t="s">
        <v>732</v>
      </c>
      <c r="K14" s="429"/>
      <c r="L14" s="430"/>
      <c r="M14" s="428" t="s">
        <v>733</v>
      </c>
      <c r="N14" s="429"/>
      <c r="O14" s="430"/>
      <c r="P14" s="428" t="s">
        <v>734</v>
      </c>
      <c r="Q14" s="429"/>
      <c r="R14" s="430"/>
      <c r="S14" s="428" t="s">
        <v>735</v>
      </c>
      <c r="T14" s="429"/>
      <c r="U14" s="430"/>
      <c r="V14" s="428" t="s">
        <v>736</v>
      </c>
      <c r="W14" s="429"/>
      <c r="X14" s="430"/>
      <c r="Y14" s="428" t="s">
        <v>737</v>
      </c>
      <c r="Z14" s="429"/>
      <c r="AA14" s="430"/>
      <c r="AB14" s="428" t="s">
        <v>738</v>
      </c>
      <c r="AC14" s="429"/>
      <c r="AD14" s="430"/>
      <c r="AE14" s="428" t="s">
        <v>739</v>
      </c>
      <c r="AF14" s="429"/>
      <c r="AG14" s="430"/>
      <c r="AH14" s="428" t="s">
        <v>761</v>
      </c>
      <c r="AI14" s="429"/>
      <c r="AJ14" s="430"/>
      <c r="AK14" s="428" t="s">
        <v>762</v>
      </c>
      <c r="AL14" s="429"/>
      <c r="AM14" s="430"/>
      <c r="AN14" s="98" t="s">
        <v>4</v>
      </c>
      <c r="AO14" s="265" t="s">
        <v>760</v>
      </c>
      <c r="AP14" s="99" t="s">
        <v>5</v>
      </c>
    </row>
    <row r="15" spans="1:42" ht="18" customHeight="1" thickBot="1">
      <c r="A15" s="303">
        <v>1</v>
      </c>
      <c r="B15" s="167" t="s">
        <v>23</v>
      </c>
      <c r="C15" s="168" t="s">
        <v>41</v>
      </c>
      <c r="D15" s="169" t="s">
        <v>42</v>
      </c>
      <c r="E15" s="78" t="s">
        <v>21</v>
      </c>
      <c r="F15" s="78" t="s">
        <v>22</v>
      </c>
      <c r="G15" s="306"/>
      <c r="H15" s="307"/>
      <c r="I15" s="117"/>
      <c r="J15" s="115"/>
      <c r="K15" s="116"/>
      <c r="L15" s="117"/>
      <c r="M15" s="104"/>
      <c r="N15" s="105"/>
      <c r="O15" s="106"/>
      <c r="P15" s="104"/>
      <c r="Q15" s="105"/>
      <c r="R15" s="106"/>
      <c r="S15" s="104"/>
      <c r="T15" s="105"/>
      <c r="U15" s="106"/>
      <c r="V15" s="104" t="s">
        <v>766</v>
      </c>
      <c r="W15" s="105"/>
      <c r="X15" s="106"/>
      <c r="Y15" s="104" t="s">
        <v>766</v>
      </c>
      <c r="Z15" s="105"/>
      <c r="AA15" s="106"/>
      <c r="AB15" s="104" t="s">
        <v>766</v>
      </c>
      <c r="AC15" s="105"/>
      <c r="AD15" s="106"/>
      <c r="AE15" s="104" t="s">
        <v>709</v>
      </c>
      <c r="AF15" s="105" t="s">
        <v>766</v>
      </c>
      <c r="AG15" s="106"/>
      <c r="AH15" s="104" t="s">
        <v>709</v>
      </c>
      <c r="AI15" s="105" t="s">
        <v>709</v>
      </c>
      <c r="AJ15" s="106" t="s">
        <v>709</v>
      </c>
      <c r="AK15" s="104"/>
      <c r="AL15" s="105"/>
      <c r="AM15" s="106"/>
      <c r="AN15" s="308">
        <v>1.65</v>
      </c>
      <c r="AO15" s="403" t="str">
        <f t="shared" ref="AO15:AO20" si="1">IF(ISBLANK(AN15),"",IF(AN15&gt;=2.03,"KSM",IF(AN15&gt;=1.9,"I A",IF(AN15&gt;=1.75,"II A",IF(AN15&gt;=1.6,"III A",IF(AN15&gt;=1.47,"I JA",IF(AN15&gt;=1.35,"II JA",IF(AN15&gt;=1.25,"III JA"))))))))</f>
        <v>III A</v>
      </c>
      <c r="AP15" s="80" t="s">
        <v>16</v>
      </c>
    </row>
    <row r="16" spans="1:42" ht="18" customHeight="1" thickBot="1">
      <c r="A16" s="303">
        <v>2</v>
      </c>
      <c r="B16" s="167" t="s">
        <v>561</v>
      </c>
      <c r="C16" s="168" t="s">
        <v>562</v>
      </c>
      <c r="D16" s="169" t="s">
        <v>563</v>
      </c>
      <c r="E16" s="78" t="s">
        <v>646</v>
      </c>
      <c r="F16" s="78" t="s">
        <v>706</v>
      </c>
      <c r="G16" s="306"/>
      <c r="H16" s="307"/>
      <c r="I16" s="117"/>
      <c r="J16" s="115"/>
      <c r="K16" s="116"/>
      <c r="L16" s="117"/>
      <c r="M16" s="104"/>
      <c r="N16" s="105"/>
      <c r="O16" s="106"/>
      <c r="P16" s="104"/>
      <c r="Q16" s="105"/>
      <c r="R16" s="106"/>
      <c r="S16" s="104"/>
      <c r="T16" s="105"/>
      <c r="U16" s="106"/>
      <c r="V16" s="104" t="s">
        <v>766</v>
      </c>
      <c r="W16" s="105"/>
      <c r="X16" s="106"/>
      <c r="Y16" s="104" t="s">
        <v>766</v>
      </c>
      <c r="Z16" s="105"/>
      <c r="AA16" s="106"/>
      <c r="AB16" s="104" t="s">
        <v>709</v>
      </c>
      <c r="AC16" s="105" t="s">
        <v>766</v>
      </c>
      <c r="AD16" s="106"/>
      <c r="AE16" s="104" t="s">
        <v>709</v>
      </c>
      <c r="AF16" s="105" t="s">
        <v>709</v>
      </c>
      <c r="AG16" s="106" t="s">
        <v>709</v>
      </c>
      <c r="AH16" s="104"/>
      <c r="AI16" s="105"/>
      <c r="AJ16" s="106"/>
      <c r="AK16" s="104"/>
      <c r="AL16" s="105"/>
      <c r="AM16" s="106"/>
      <c r="AN16" s="308">
        <v>1.6</v>
      </c>
      <c r="AO16" s="403" t="str">
        <f t="shared" si="1"/>
        <v>III A</v>
      </c>
      <c r="AP16" s="80" t="s">
        <v>751</v>
      </c>
    </row>
    <row r="17" spans="1:42" ht="18" customHeight="1" thickBot="1">
      <c r="A17" s="303">
        <v>3</v>
      </c>
      <c r="B17" s="167" t="s">
        <v>38</v>
      </c>
      <c r="C17" s="168" t="s">
        <v>200</v>
      </c>
      <c r="D17" s="169" t="s">
        <v>201</v>
      </c>
      <c r="E17" s="78" t="s">
        <v>189</v>
      </c>
      <c r="F17" s="78" t="s">
        <v>190</v>
      </c>
      <c r="G17" s="101"/>
      <c r="H17" s="102"/>
      <c r="I17" s="103"/>
      <c r="J17" s="101"/>
      <c r="K17" s="102"/>
      <c r="L17" s="103"/>
      <c r="M17" s="101"/>
      <c r="N17" s="102"/>
      <c r="O17" s="103"/>
      <c r="P17" s="101" t="s">
        <v>766</v>
      </c>
      <c r="Q17" s="102"/>
      <c r="R17" s="103"/>
      <c r="S17" s="101" t="s">
        <v>766</v>
      </c>
      <c r="T17" s="102"/>
      <c r="U17" s="103"/>
      <c r="V17" s="101" t="s">
        <v>766</v>
      </c>
      <c r="W17" s="102"/>
      <c r="X17" s="103"/>
      <c r="Y17" s="101" t="s">
        <v>709</v>
      </c>
      <c r="Z17" s="102" t="s">
        <v>709</v>
      </c>
      <c r="AA17" s="103" t="s">
        <v>709</v>
      </c>
      <c r="AB17" s="101"/>
      <c r="AC17" s="102"/>
      <c r="AD17" s="103"/>
      <c r="AE17" s="101"/>
      <c r="AF17" s="102"/>
      <c r="AG17" s="103"/>
      <c r="AH17" s="101"/>
      <c r="AI17" s="102"/>
      <c r="AJ17" s="103"/>
      <c r="AK17" s="101"/>
      <c r="AL17" s="102"/>
      <c r="AM17" s="103"/>
      <c r="AN17" s="308">
        <v>1.5</v>
      </c>
      <c r="AO17" s="403" t="str">
        <f t="shared" si="1"/>
        <v>I JA</v>
      </c>
      <c r="AP17" s="80" t="s">
        <v>191</v>
      </c>
    </row>
    <row r="18" spans="1:42" ht="18" customHeight="1" thickBot="1">
      <c r="A18" s="303">
        <v>4</v>
      </c>
      <c r="B18" s="167" t="s">
        <v>288</v>
      </c>
      <c r="C18" s="168" t="s">
        <v>468</v>
      </c>
      <c r="D18" s="169" t="s">
        <v>633</v>
      </c>
      <c r="E18" s="78" t="s">
        <v>388</v>
      </c>
      <c r="F18" s="78" t="s">
        <v>124</v>
      </c>
      <c r="G18" s="115" t="s">
        <v>766</v>
      </c>
      <c r="H18" s="116"/>
      <c r="I18" s="117"/>
      <c r="J18" s="115" t="s">
        <v>766</v>
      </c>
      <c r="K18" s="116"/>
      <c r="L18" s="117"/>
      <c r="M18" s="104" t="s">
        <v>766</v>
      </c>
      <c r="N18" s="105"/>
      <c r="O18" s="106"/>
      <c r="P18" s="104" t="s">
        <v>766</v>
      </c>
      <c r="Q18" s="105"/>
      <c r="R18" s="106"/>
      <c r="S18" s="104" t="s">
        <v>766</v>
      </c>
      <c r="T18" s="105"/>
      <c r="U18" s="106"/>
      <c r="V18" s="104" t="s">
        <v>709</v>
      </c>
      <c r="W18" s="105" t="s">
        <v>766</v>
      </c>
      <c r="X18" s="106"/>
      <c r="Y18" s="104" t="s">
        <v>709</v>
      </c>
      <c r="Z18" s="105" t="s">
        <v>709</v>
      </c>
      <c r="AA18" s="106" t="s">
        <v>709</v>
      </c>
      <c r="AB18" s="104"/>
      <c r="AC18" s="105"/>
      <c r="AD18" s="106"/>
      <c r="AE18" s="104"/>
      <c r="AF18" s="105"/>
      <c r="AG18" s="106"/>
      <c r="AH18" s="104"/>
      <c r="AI18" s="105"/>
      <c r="AJ18" s="106"/>
      <c r="AK18" s="104"/>
      <c r="AL18" s="105"/>
      <c r="AM18" s="106"/>
      <c r="AN18" s="308">
        <v>1.5</v>
      </c>
      <c r="AO18" s="403" t="str">
        <f t="shared" si="1"/>
        <v>I JA</v>
      </c>
      <c r="AP18" s="80" t="s">
        <v>125</v>
      </c>
    </row>
    <row r="19" spans="1:42" ht="18" customHeight="1" thickBot="1">
      <c r="A19" s="303">
        <v>5</v>
      </c>
      <c r="B19" s="167" t="s">
        <v>86</v>
      </c>
      <c r="C19" s="168" t="s">
        <v>466</v>
      </c>
      <c r="D19" s="169" t="s">
        <v>632</v>
      </c>
      <c r="E19" s="78" t="s">
        <v>388</v>
      </c>
      <c r="F19" s="78" t="s">
        <v>124</v>
      </c>
      <c r="G19" s="115" t="s">
        <v>766</v>
      </c>
      <c r="H19" s="116"/>
      <c r="I19" s="117"/>
      <c r="J19" s="115" t="s">
        <v>766</v>
      </c>
      <c r="K19" s="116"/>
      <c r="L19" s="117"/>
      <c r="M19" s="104" t="s">
        <v>766</v>
      </c>
      <c r="N19" s="105"/>
      <c r="O19" s="106"/>
      <c r="P19" s="104" t="s">
        <v>709</v>
      </c>
      <c r="Q19" s="105" t="s">
        <v>709</v>
      </c>
      <c r="R19" s="106" t="s">
        <v>709</v>
      </c>
      <c r="S19" s="104"/>
      <c r="T19" s="105"/>
      <c r="U19" s="106"/>
      <c r="V19" s="104"/>
      <c r="W19" s="105"/>
      <c r="X19" s="106"/>
      <c r="Y19" s="104"/>
      <c r="Z19" s="105"/>
      <c r="AA19" s="106"/>
      <c r="AB19" s="104"/>
      <c r="AC19" s="105"/>
      <c r="AD19" s="106"/>
      <c r="AE19" s="104"/>
      <c r="AF19" s="105"/>
      <c r="AG19" s="106"/>
      <c r="AH19" s="104"/>
      <c r="AI19" s="105"/>
      <c r="AJ19" s="106"/>
      <c r="AK19" s="104"/>
      <c r="AL19" s="105"/>
      <c r="AM19" s="106"/>
      <c r="AN19" s="308">
        <v>1.35</v>
      </c>
      <c r="AO19" s="403" t="str">
        <f t="shared" si="1"/>
        <v>II JA</v>
      </c>
      <c r="AP19" s="80" t="s">
        <v>125</v>
      </c>
    </row>
    <row r="20" spans="1:42" ht="18" customHeight="1" thickBot="1">
      <c r="A20" s="303">
        <v>6</v>
      </c>
      <c r="B20" s="167" t="s">
        <v>114</v>
      </c>
      <c r="C20" s="168" t="s">
        <v>531</v>
      </c>
      <c r="D20" s="169">
        <v>38025</v>
      </c>
      <c r="E20" s="78" t="s">
        <v>21</v>
      </c>
      <c r="F20" s="78" t="s">
        <v>22</v>
      </c>
      <c r="G20" s="115" t="s">
        <v>766</v>
      </c>
      <c r="H20" s="116"/>
      <c r="I20" s="117"/>
      <c r="J20" s="115" t="s">
        <v>709</v>
      </c>
      <c r="K20" s="116" t="s">
        <v>766</v>
      </c>
      <c r="L20" s="117"/>
      <c r="M20" s="104" t="s">
        <v>766</v>
      </c>
      <c r="N20" s="105"/>
      <c r="O20" s="106"/>
      <c r="P20" s="104" t="s">
        <v>709</v>
      </c>
      <c r="Q20" s="105" t="s">
        <v>709</v>
      </c>
      <c r="R20" s="106" t="s">
        <v>709</v>
      </c>
      <c r="S20" s="104"/>
      <c r="T20" s="105"/>
      <c r="U20" s="106"/>
      <c r="V20" s="104"/>
      <c r="W20" s="105"/>
      <c r="X20" s="106"/>
      <c r="Y20" s="104"/>
      <c r="Z20" s="105"/>
      <c r="AA20" s="106"/>
      <c r="AB20" s="104"/>
      <c r="AC20" s="105"/>
      <c r="AD20" s="106"/>
      <c r="AE20" s="104"/>
      <c r="AF20" s="105"/>
      <c r="AG20" s="106"/>
      <c r="AH20" s="104"/>
      <c r="AI20" s="105"/>
      <c r="AJ20" s="106"/>
      <c r="AK20" s="104"/>
      <c r="AL20" s="105"/>
      <c r="AM20" s="106"/>
      <c r="AN20" s="308">
        <v>1.35</v>
      </c>
      <c r="AO20" s="403" t="str">
        <f t="shared" si="1"/>
        <v>II JA</v>
      </c>
      <c r="AP20" s="302" t="s">
        <v>151</v>
      </c>
    </row>
    <row r="21" spans="1:42" ht="18" customHeight="1" thickBot="1">
      <c r="A21" s="303"/>
      <c r="B21" s="167" t="s">
        <v>90</v>
      </c>
      <c r="C21" s="168" t="s">
        <v>195</v>
      </c>
      <c r="D21" s="169" t="s">
        <v>196</v>
      </c>
      <c r="E21" s="78" t="s">
        <v>189</v>
      </c>
      <c r="F21" s="78" t="s">
        <v>190</v>
      </c>
      <c r="G21" s="128"/>
      <c r="H21" s="102"/>
      <c r="I21" s="103"/>
      <c r="J21" s="101"/>
      <c r="K21" s="102"/>
      <c r="L21" s="103"/>
      <c r="M21" s="101"/>
      <c r="N21" s="102"/>
      <c r="O21" s="103"/>
      <c r="P21" s="101"/>
      <c r="Q21" s="102"/>
      <c r="R21" s="103"/>
      <c r="S21" s="101"/>
      <c r="T21" s="102"/>
      <c r="U21" s="103"/>
      <c r="V21" s="101"/>
      <c r="W21" s="102"/>
      <c r="X21" s="103"/>
      <c r="Y21" s="101"/>
      <c r="Z21" s="102"/>
      <c r="AA21" s="103"/>
      <c r="AB21" s="101"/>
      <c r="AC21" s="102"/>
      <c r="AD21" s="103"/>
      <c r="AE21" s="101"/>
      <c r="AF21" s="102"/>
      <c r="AG21" s="103"/>
      <c r="AH21" s="101"/>
      <c r="AI21" s="102"/>
      <c r="AJ21" s="103"/>
      <c r="AK21" s="101"/>
      <c r="AL21" s="102"/>
      <c r="AM21" s="103"/>
      <c r="AN21" s="308" t="s">
        <v>652</v>
      </c>
      <c r="AO21" s="403"/>
      <c r="AP21" s="80" t="s">
        <v>191</v>
      </c>
    </row>
    <row r="22" spans="1:42" ht="18" customHeight="1" thickBot="1">
      <c r="A22" s="303"/>
      <c r="B22" s="167" t="s">
        <v>310</v>
      </c>
      <c r="C22" s="168" t="s">
        <v>311</v>
      </c>
      <c r="D22" s="169" t="s">
        <v>312</v>
      </c>
      <c r="E22" s="78" t="s">
        <v>286</v>
      </c>
      <c r="F22" s="78" t="s">
        <v>256</v>
      </c>
      <c r="G22" s="115"/>
      <c r="H22" s="116"/>
      <c r="I22" s="117"/>
      <c r="J22" s="115"/>
      <c r="K22" s="116"/>
      <c r="L22" s="117"/>
      <c r="M22" s="104"/>
      <c r="N22" s="105"/>
      <c r="O22" s="106"/>
      <c r="P22" s="104"/>
      <c r="Q22" s="105"/>
      <c r="R22" s="106"/>
      <c r="S22" s="104"/>
      <c r="T22" s="105"/>
      <c r="U22" s="106"/>
      <c r="V22" s="104"/>
      <c r="W22" s="105"/>
      <c r="X22" s="106"/>
      <c r="Y22" s="104"/>
      <c r="Z22" s="105"/>
      <c r="AA22" s="106"/>
      <c r="AB22" s="104"/>
      <c r="AC22" s="105"/>
      <c r="AD22" s="106"/>
      <c r="AE22" s="104"/>
      <c r="AF22" s="105"/>
      <c r="AG22" s="106"/>
      <c r="AH22" s="104"/>
      <c r="AI22" s="105"/>
      <c r="AJ22" s="106"/>
      <c r="AK22" s="104"/>
      <c r="AL22" s="105"/>
      <c r="AM22" s="106"/>
      <c r="AN22" s="308" t="s">
        <v>652</v>
      </c>
      <c r="AO22" s="403"/>
      <c r="AP22" s="80" t="s">
        <v>306</v>
      </c>
    </row>
    <row r="23" spans="1:42" ht="18" customHeight="1" thickBot="1">
      <c r="A23" s="303"/>
      <c r="B23" s="167" t="s">
        <v>33</v>
      </c>
      <c r="C23" s="168" t="s">
        <v>145</v>
      </c>
      <c r="D23" s="169">
        <v>38681</v>
      </c>
      <c r="E23" s="78" t="s">
        <v>21</v>
      </c>
      <c r="F23" s="78" t="s">
        <v>22</v>
      </c>
      <c r="G23" s="115"/>
      <c r="H23" s="116"/>
      <c r="I23" s="117"/>
      <c r="J23" s="115"/>
      <c r="K23" s="116"/>
      <c r="L23" s="117"/>
      <c r="M23" s="104"/>
      <c r="N23" s="105"/>
      <c r="O23" s="106"/>
      <c r="P23" s="104"/>
      <c r="Q23" s="105"/>
      <c r="R23" s="106"/>
      <c r="S23" s="104"/>
      <c r="T23" s="105"/>
      <c r="U23" s="106"/>
      <c r="V23" s="104"/>
      <c r="W23" s="105"/>
      <c r="X23" s="106"/>
      <c r="Y23" s="104"/>
      <c r="Z23" s="105"/>
      <c r="AA23" s="106"/>
      <c r="AB23" s="104"/>
      <c r="AC23" s="105"/>
      <c r="AD23" s="106"/>
      <c r="AE23" s="104"/>
      <c r="AF23" s="105"/>
      <c r="AG23" s="106"/>
      <c r="AH23" s="104"/>
      <c r="AI23" s="105"/>
      <c r="AJ23" s="106"/>
      <c r="AK23" s="104"/>
      <c r="AL23" s="105"/>
      <c r="AM23" s="106"/>
      <c r="AN23" s="308" t="s">
        <v>652</v>
      </c>
      <c r="AO23" s="403"/>
      <c r="AP23" s="80" t="s">
        <v>140</v>
      </c>
    </row>
  </sheetData>
  <sortState ref="B8:BD11">
    <sortCondition descending="1" ref="AN8:AN11"/>
  </sortState>
  <mergeCells count="22">
    <mergeCell ref="AH7:AJ7"/>
    <mergeCell ref="G7:I7"/>
    <mergeCell ref="J7:L7"/>
    <mergeCell ref="M7:O7"/>
    <mergeCell ref="P7:R7"/>
    <mergeCell ref="S7:U7"/>
    <mergeCell ref="AK7:AM7"/>
    <mergeCell ref="G14:I14"/>
    <mergeCell ref="J14:L14"/>
    <mergeCell ref="M14:O14"/>
    <mergeCell ref="P14:R14"/>
    <mergeCell ref="S14:U14"/>
    <mergeCell ref="AK14:AM14"/>
    <mergeCell ref="V14:X14"/>
    <mergeCell ref="Y14:AA14"/>
    <mergeCell ref="AB14:AD14"/>
    <mergeCell ref="AE14:AG14"/>
    <mergeCell ref="AH14:AJ14"/>
    <mergeCell ref="V7:X7"/>
    <mergeCell ref="Y7:AA7"/>
    <mergeCell ref="AB7:AD7"/>
    <mergeCell ref="AE7:AG7"/>
  </mergeCells>
  <printOptions horizontalCentered="1"/>
  <pageMargins left="0.19685039370078741" right="0.19685039370078741" top="0.39370078740157483" bottom="1.1811023622047245" header="0" footer="0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3"/>
  <dimension ref="A1:AJ16"/>
  <sheetViews>
    <sheetView workbookViewId="0">
      <selection activeCell="AI8" sqref="AI8"/>
    </sheetView>
  </sheetViews>
  <sheetFormatPr defaultColWidth="9.109375" defaultRowHeight="13.2"/>
  <cols>
    <col min="1" max="1" width="7.109375" style="107" customWidth="1"/>
    <col min="2" max="2" width="9.88671875" style="22" customWidth="1"/>
    <col min="3" max="3" width="13.33203125" style="22" customWidth="1"/>
    <col min="4" max="4" width="10.44140625" style="118" customWidth="1"/>
    <col min="5" max="5" width="9.5546875" style="28" customWidth="1"/>
    <col min="6" max="6" width="13.5546875" style="28" bestFit="1" customWidth="1"/>
    <col min="7" max="12" width="2.33203125" style="28" customWidth="1"/>
    <col min="13" max="33" width="2.33203125" style="114" customWidth="1"/>
    <col min="34" max="34" width="9.88671875" style="22" customWidth="1"/>
    <col min="35" max="35" width="9.33203125" style="22" customWidth="1"/>
    <col min="36" max="36" width="17.5546875" style="22" bestFit="1" customWidth="1"/>
    <col min="37" max="16384" width="9.109375" style="22"/>
  </cols>
  <sheetData>
    <row r="1" spans="1:36" s="30" customFormat="1" ht="15" customHeight="1">
      <c r="A1" s="55" t="s">
        <v>159</v>
      </c>
      <c r="C1" s="31"/>
      <c r="D1" s="49"/>
      <c r="E1" s="39"/>
      <c r="F1" s="39"/>
      <c r="G1" s="39"/>
      <c r="H1" s="39"/>
      <c r="I1" s="39"/>
      <c r="J1" s="39"/>
      <c r="K1" s="39"/>
      <c r="L1" s="39"/>
      <c r="M1" s="33"/>
      <c r="N1" s="50"/>
      <c r="O1" s="50"/>
    </row>
    <row r="2" spans="1:36" s="30" customFormat="1" ht="15" customHeight="1">
      <c r="A2" s="55" t="s">
        <v>160</v>
      </c>
      <c r="C2" s="31"/>
      <c r="D2" s="49"/>
      <c r="E2" s="39"/>
      <c r="F2" s="39"/>
      <c r="G2" s="49"/>
      <c r="H2" s="49"/>
      <c r="I2" s="49"/>
      <c r="J2" s="49"/>
      <c r="K2" s="49"/>
      <c r="L2" s="49"/>
      <c r="M2" s="33"/>
      <c r="N2" s="32"/>
      <c r="O2" s="32"/>
      <c r="P2" s="33"/>
      <c r="Q2" s="33"/>
      <c r="R2" s="51"/>
    </row>
    <row r="3" spans="1:36" s="30" customFormat="1" ht="15" customHeight="1">
      <c r="A3" s="55"/>
      <c r="C3" s="31"/>
      <c r="D3" s="49"/>
      <c r="E3" s="39"/>
      <c r="F3" s="39"/>
      <c r="G3" s="49"/>
      <c r="H3" s="49"/>
      <c r="I3" s="49"/>
      <c r="J3" s="49"/>
      <c r="K3" s="49"/>
      <c r="L3" s="49"/>
      <c r="M3" s="33"/>
      <c r="N3" s="32"/>
      <c r="O3" s="32"/>
      <c r="P3" s="33"/>
      <c r="Q3" s="33"/>
      <c r="R3" s="51"/>
    </row>
    <row r="4" spans="1:36" s="110" customFormat="1" ht="12.75" customHeight="1">
      <c r="A4" s="107"/>
      <c r="B4" s="22"/>
      <c r="C4" s="24"/>
      <c r="D4" s="26"/>
      <c r="E4" s="108"/>
      <c r="F4" s="108"/>
      <c r="G4" s="108"/>
      <c r="H4" s="108"/>
      <c r="I4" s="108"/>
      <c r="J4" s="108"/>
      <c r="K4" s="108"/>
      <c r="L4" s="108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</row>
    <row r="5" spans="1:36" s="29" customFormat="1" ht="18" customHeight="1">
      <c r="A5" s="111"/>
      <c r="B5" s="30" t="s">
        <v>721</v>
      </c>
      <c r="C5" s="30"/>
      <c r="D5" s="33"/>
      <c r="E5" s="39"/>
      <c r="F5" s="39"/>
      <c r="G5" s="112"/>
      <c r="H5" s="112"/>
      <c r="I5" s="112"/>
      <c r="J5" s="112"/>
      <c r="K5" s="112"/>
      <c r="L5" s="11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1:36" s="29" customFormat="1" ht="18" customHeight="1" thickBot="1">
      <c r="B6" s="30"/>
      <c r="C6" s="30"/>
      <c r="D6" s="26"/>
      <c r="E6" s="113"/>
      <c r="F6" s="113"/>
      <c r="G6" s="113"/>
      <c r="H6" s="113"/>
      <c r="I6" s="113"/>
      <c r="J6" s="113"/>
      <c r="K6" s="113"/>
      <c r="L6" s="113"/>
      <c r="M6" s="114"/>
      <c r="N6" s="109"/>
      <c r="O6" s="109"/>
      <c r="P6" s="110"/>
    </row>
    <row r="7" spans="1:36" s="25" customFormat="1" ht="18" customHeight="1" thickBot="1">
      <c r="A7" s="76" t="s">
        <v>649</v>
      </c>
      <c r="B7" s="34" t="s">
        <v>0</v>
      </c>
      <c r="C7" s="35" t="s">
        <v>1</v>
      </c>
      <c r="D7" s="37" t="s">
        <v>7</v>
      </c>
      <c r="E7" s="36" t="s">
        <v>2</v>
      </c>
      <c r="F7" s="100" t="s">
        <v>3</v>
      </c>
      <c r="G7" s="422" t="s">
        <v>711</v>
      </c>
      <c r="H7" s="423"/>
      <c r="I7" s="424"/>
      <c r="J7" s="422" t="s">
        <v>712</v>
      </c>
      <c r="K7" s="423"/>
      <c r="L7" s="424"/>
      <c r="M7" s="422" t="s">
        <v>713</v>
      </c>
      <c r="N7" s="423"/>
      <c r="O7" s="424"/>
      <c r="P7" s="422" t="s">
        <v>714</v>
      </c>
      <c r="Q7" s="423"/>
      <c r="R7" s="424"/>
      <c r="S7" s="422" t="s">
        <v>715</v>
      </c>
      <c r="T7" s="423"/>
      <c r="U7" s="424"/>
      <c r="V7" s="422" t="s">
        <v>716</v>
      </c>
      <c r="W7" s="423"/>
      <c r="X7" s="424"/>
      <c r="Y7" s="425" t="s">
        <v>717</v>
      </c>
      <c r="Z7" s="426"/>
      <c r="AA7" s="427"/>
      <c r="AB7" s="425" t="s">
        <v>718</v>
      </c>
      <c r="AC7" s="426"/>
      <c r="AD7" s="427"/>
      <c r="AE7" s="422" t="s">
        <v>719</v>
      </c>
      <c r="AF7" s="423"/>
      <c r="AG7" s="424"/>
      <c r="AH7" s="98" t="s">
        <v>4</v>
      </c>
      <c r="AI7" s="265" t="s">
        <v>760</v>
      </c>
      <c r="AJ7" s="99" t="s">
        <v>5</v>
      </c>
    </row>
    <row r="8" spans="1:36" ht="18" customHeight="1">
      <c r="A8" s="136">
        <v>1</v>
      </c>
      <c r="B8" s="167" t="s">
        <v>155</v>
      </c>
      <c r="C8" s="168" t="s">
        <v>483</v>
      </c>
      <c r="D8" s="169">
        <v>37334</v>
      </c>
      <c r="E8" s="78" t="s">
        <v>21</v>
      </c>
      <c r="F8" s="375" t="s">
        <v>22</v>
      </c>
      <c r="G8" s="385" t="s">
        <v>766</v>
      </c>
      <c r="H8" s="386"/>
      <c r="I8" s="387"/>
      <c r="J8" s="385" t="s">
        <v>766</v>
      </c>
      <c r="K8" s="386"/>
      <c r="L8" s="387"/>
      <c r="M8" s="385" t="s">
        <v>709</v>
      </c>
      <c r="N8" s="386" t="s">
        <v>766</v>
      </c>
      <c r="O8" s="387"/>
      <c r="P8" s="385" t="s">
        <v>766</v>
      </c>
      <c r="Q8" s="386"/>
      <c r="R8" s="387"/>
      <c r="S8" s="385" t="s">
        <v>709</v>
      </c>
      <c r="T8" s="386" t="s">
        <v>709</v>
      </c>
      <c r="U8" s="387" t="s">
        <v>766</v>
      </c>
      <c r="V8" s="385"/>
      <c r="W8" s="386"/>
      <c r="X8" s="387"/>
      <c r="Y8" s="385"/>
      <c r="Z8" s="386"/>
      <c r="AA8" s="387"/>
      <c r="AB8" s="385"/>
      <c r="AC8" s="386"/>
      <c r="AD8" s="387"/>
      <c r="AE8" s="385"/>
      <c r="AF8" s="386"/>
      <c r="AG8" s="387"/>
      <c r="AH8" s="379">
        <v>2.2999999999999998</v>
      </c>
      <c r="AI8" s="410" t="str">
        <f>IF(ISBLANK(AH8),"",IF(AH8&gt;=3.48,"KSM",IF(AH8&gt;=3.1,"I A",IF(AH8&gt;=2.7,"II A",IF(AH8&gt;=2.4,"III A",IF(AH8&gt;=2.15,"I JA",IF(AH8&gt;=1.95,"II JA",IF(AH8&gt;=1.8,"III JA"))))))))</f>
        <v>I JA</v>
      </c>
      <c r="AJ8" s="378" t="s">
        <v>140</v>
      </c>
    </row>
    <row r="9" spans="1:36" ht="18" customHeight="1" thickBot="1">
      <c r="A9" s="136">
        <v>2</v>
      </c>
      <c r="B9" s="167" t="s">
        <v>88</v>
      </c>
      <c r="C9" s="168" t="s">
        <v>485</v>
      </c>
      <c r="D9" s="169">
        <v>37614</v>
      </c>
      <c r="E9" s="78" t="s">
        <v>21</v>
      </c>
      <c r="F9" s="375" t="s">
        <v>22</v>
      </c>
      <c r="G9" s="388"/>
      <c r="H9" s="380"/>
      <c r="I9" s="381"/>
      <c r="J9" s="388"/>
      <c r="K9" s="380"/>
      <c r="L9" s="381"/>
      <c r="M9" s="388" t="s">
        <v>766</v>
      </c>
      <c r="N9" s="380"/>
      <c r="O9" s="381"/>
      <c r="P9" s="388" t="s">
        <v>766</v>
      </c>
      <c r="Q9" s="380"/>
      <c r="R9" s="381"/>
      <c r="S9" s="388" t="s">
        <v>709</v>
      </c>
      <c r="T9" s="380" t="s">
        <v>709</v>
      </c>
      <c r="U9" s="381" t="s">
        <v>709</v>
      </c>
      <c r="V9" s="388"/>
      <c r="W9" s="380"/>
      <c r="X9" s="381"/>
      <c r="Y9" s="388"/>
      <c r="Z9" s="380"/>
      <c r="AA9" s="381"/>
      <c r="AB9" s="388"/>
      <c r="AC9" s="380"/>
      <c r="AD9" s="381"/>
      <c r="AE9" s="388"/>
      <c r="AF9" s="380"/>
      <c r="AG9" s="381"/>
      <c r="AH9" s="330">
        <v>2.2999999999999998</v>
      </c>
      <c r="AI9" s="411" t="str">
        <f>IF(ISBLANK(AH9),"",IF(AH9&gt;=3.48,"KSM",IF(AH9&gt;=3.1,"I A",IF(AH9&gt;=2.7,"II A",IF(AH9&gt;=2.4,"III A",IF(AH9&gt;=2.15,"I JA",IF(AH9&gt;=1.95,"II JA",IF(AH9&gt;=1.8,"III JA"))))))))</f>
        <v>I JA</v>
      </c>
      <c r="AJ9" s="80" t="s">
        <v>140</v>
      </c>
    </row>
    <row r="10" spans="1:36" ht="18" customHeight="1">
      <c r="A10" s="174"/>
      <c r="B10" s="198"/>
      <c r="C10" s="199"/>
      <c r="D10" s="200"/>
      <c r="E10" s="241"/>
      <c r="F10" s="335"/>
      <c r="G10" s="241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5"/>
      <c r="Z10" s="245"/>
      <c r="AA10" s="245"/>
      <c r="AB10" s="245"/>
      <c r="AC10" s="245"/>
      <c r="AD10" s="245"/>
      <c r="AE10" s="244"/>
      <c r="AF10" s="239"/>
      <c r="AG10" s="239"/>
      <c r="AH10" s="239"/>
      <c r="AI10" s="239"/>
      <c r="AJ10" s="336"/>
    </row>
    <row r="11" spans="1:36" ht="18" customHeight="1">
      <c r="A11" s="174"/>
      <c r="B11" s="236"/>
      <c r="C11" s="237"/>
      <c r="D11" s="238"/>
      <c r="E11" s="174"/>
      <c r="F11" s="174"/>
      <c r="G11" s="174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9"/>
      <c r="Z11" s="239"/>
      <c r="AA11" s="239"/>
      <c r="AB11" s="239"/>
      <c r="AC11" s="239"/>
      <c r="AD11" s="239"/>
      <c r="AE11" s="232"/>
      <c r="AF11" s="239"/>
      <c r="AG11" s="239"/>
      <c r="AH11" s="239"/>
      <c r="AI11" s="239"/>
      <c r="AJ11" s="240"/>
    </row>
    <row r="12" spans="1:36" s="29" customFormat="1" ht="18" customHeight="1">
      <c r="A12" s="111"/>
      <c r="B12" s="30" t="s">
        <v>720</v>
      </c>
      <c r="C12" s="30"/>
      <c r="D12" s="33"/>
      <c r="E12" s="39"/>
      <c r="F12" s="39"/>
      <c r="G12" s="112"/>
      <c r="H12" s="112"/>
      <c r="I12" s="112"/>
      <c r="J12" s="112"/>
      <c r="K12" s="112"/>
      <c r="L12" s="11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239"/>
      <c r="AG12" s="239"/>
      <c r="AH12" s="239"/>
      <c r="AI12" s="239"/>
    </row>
    <row r="13" spans="1:36" s="29" customFormat="1" ht="18" customHeight="1" thickBot="1">
      <c r="B13" s="30"/>
      <c r="C13" s="30"/>
      <c r="D13" s="26"/>
      <c r="E13" s="113"/>
      <c r="F13" s="113"/>
      <c r="G13" s="113"/>
      <c r="H13" s="113"/>
      <c r="I13" s="113"/>
      <c r="J13" s="113"/>
      <c r="K13" s="113"/>
      <c r="L13" s="113"/>
      <c r="M13" s="114"/>
      <c r="N13" s="109"/>
      <c r="O13" s="109"/>
      <c r="P13" s="110"/>
    </row>
    <row r="14" spans="1:36" s="25" customFormat="1" ht="18" customHeight="1" thickBot="1">
      <c r="A14" s="76" t="s">
        <v>649</v>
      </c>
      <c r="B14" s="34" t="s">
        <v>0</v>
      </c>
      <c r="C14" s="35" t="s">
        <v>1</v>
      </c>
      <c r="D14" s="37" t="s">
        <v>7</v>
      </c>
      <c r="E14" s="36" t="s">
        <v>2</v>
      </c>
      <c r="F14" s="100" t="s">
        <v>3</v>
      </c>
      <c r="G14" s="422" t="s">
        <v>711</v>
      </c>
      <c r="H14" s="423"/>
      <c r="I14" s="424"/>
      <c r="J14" s="422" t="s">
        <v>712</v>
      </c>
      <c r="K14" s="423"/>
      <c r="L14" s="424"/>
      <c r="M14" s="422" t="s">
        <v>713</v>
      </c>
      <c r="N14" s="423"/>
      <c r="O14" s="424"/>
      <c r="P14" s="422" t="s">
        <v>714</v>
      </c>
      <c r="Q14" s="423"/>
      <c r="R14" s="424"/>
      <c r="S14" s="422" t="s">
        <v>715</v>
      </c>
      <c r="T14" s="423"/>
      <c r="U14" s="424"/>
      <c r="V14" s="422" t="s">
        <v>716</v>
      </c>
      <c r="W14" s="423"/>
      <c r="X14" s="424"/>
      <c r="Y14" s="425" t="s">
        <v>717</v>
      </c>
      <c r="Z14" s="426"/>
      <c r="AA14" s="427"/>
      <c r="AB14" s="425" t="s">
        <v>718</v>
      </c>
      <c r="AC14" s="426"/>
      <c r="AD14" s="427"/>
      <c r="AE14" s="422" t="s">
        <v>719</v>
      </c>
      <c r="AF14" s="423"/>
      <c r="AG14" s="424"/>
      <c r="AH14" s="331" t="s">
        <v>4</v>
      </c>
      <c r="AI14" s="332" t="s">
        <v>760</v>
      </c>
      <c r="AJ14" s="333" t="s">
        <v>5</v>
      </c>
    </row>
    <row r="15" spans="1:36" ht="18" customHeight="1" thickBot="1">
      <c r="A15" s="136">
        <v>1</v>
      </c>
      <c r="B15" s="167" t="s">
        <v>72</v>
      </c>
      <c r="C15" s="168" t="s">
        <v>503</v>
      </c>
      <c r="D15" s="169">
        <v>38376</v>
      </c>
      <c r="E15" s="78" t="s">
        <v>21</v>
      </c>
      <c r="F15" s="375" t="s">
        <v>22</v>
      </c>
      <c r="G15" s="382" t="s">
        <v>766</v>
      </c>
      <c r="H15" s="383"/>
      <c r="I15" s="384"/>
      <c r="J15" s="382" t="s">
        <v>766</v>
      </c>
      <c r="K15" s="383"/>
      <c r="L15" s="384"/>
      <c r="M15" s="382" t="s">
        <v>766</v>
      </c>
      <c r="N15" s="383"/>
      <c r="O15" s="384"/>
      <c r="P15" s="382" t="s">
        <v>709</v>
      </c>
      <c r="Q15" s="383" t="s">
        <v>766</v>
      </c>
      <c r="R15" s="384"/>
      <c r="S15" s="382" t="s">
        <v>709</v>
      </c>
      <c r="T15" s="383" t="s">
        <v>709</v>
      </c>
      <c r="U15" s="384" t="s">
        <v>709</v>
      </c>
      <c r="V15" s="382"/>
      <c r="W15" s="383"/>
      <c r="X15" s="384"/>
      <c r="Y15" s="382"/>
      <c r="Z15" s="383"/>
      <c r="AA15" s="384"/>
      <c r="AB15" s="382"/>
      <c r="AC15" s="383"/>
      <c r="AD15" s="384"/>
      <c r="AE15" s="382"/>
      <c r="AF15" s="383"/>
      <c r="AG15" s="384"/>
      <c r="AH15" s="376">
        <v>2.2999999999999998</v>
      </c>
      <c r="AI15" s="412" t="str">
        <f>IF(ISBLANK(AH15),"",IF(AH15&gt;=3.48,"KSM",IF(AH15&gt;=3.1,"I A",IF(AH15&gt;=2.7,"II A",IF(AH15&gt;=2.4,"III A",IF(AH15&gt;=2.15,"I JA",IF(AH15&gt;=1.95,"II JA",IF(AH15&gt;=1.8,"III JA"))))))))</f>
        <v>I JA</v>
      </c>
      <c r="AJ15" s="334" t="s">
        <v>16</v>
      </c>
    </row>
    <row r="16" spans="1:36" ht="18" customHeight="1"/>
  </sheetData>
  <mergeCells count="18">
    <mergeCell ref="Y14:AA14"/>
    <mergeCell ref="AB14:AD14"/>
    <mergeCell ref="AE14:AG14"/>
    <mergeCell ref="G14:I14"/>
    <mergeCell ref="J14:L14"/>
    <mergeCell ref="M14:O14"/>
    <mergeCell ref="P14:R14"/>
    <mergeCell ref="S14:U14"/>
    <mergeCell ref="V14:X14"/>
    <mergeCell ref="V7:X7"/>
    <mergeCell ref="Y7:AA7"/>
    <mergeCell ref="AB7:AD7"/>
    <mergeCell ref="AE7:AG7"/>
    <mergeCell ref="G7:I7"/>
    <mergeCell ref="J7:L7"/>
    <mergeCell ref="M7:O7"/>
    <mergeCell ref="P7:R7"/>
    <mergeCell ref="S7:U7"/>
  </mergeCells>
  <printOptions horizontalCentered="1"/>
  <pageMargins left="0.19685039370078741" right="0.19685039370078741" top="0.39370078740157483" bottom="1.1811023622047245" header="0" footer="0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4"/>
  <dimension ref="A1:AM14"/>
  <sheetViews>
    <sheetView workbookViewId="0">
      <selection activeCell="AL7" sqref="AL7"/>
    </sheetView>
  </sheetViews>
  <sheetFormatPr defaultColWidth="9.109375" defaultRowHeight="13.2"/>
  <cols>
    <col min="1" max="1" width="8.109375" style="107" customWidth="1"/>
    <col min="2" max="2" width="9.88671875" style="22" customWidth="1"/>
    <col min="3" max="3" width="13.33203125" style="22" customWidth="1"/>
    <col min="4" max="4" width="10.44140625" style="118" customWidth="1"/>
    <col min="5" max="5" width="9.5546875" style="28" customWidth="1"/>
    <col min="6" max="6" width="12.88671875" style="28" bestFit="1" customWidth="1"/>
    <col min="7" max="12" width="2.33203125" style="28" customWidth="1"/>
    <col min="13" max="36" width="2.33203125" style="114" customWidth="1"/>
    <col min="37" max="38" width="9.33203125" style="22" customWidth="1"/>
    <col min="39" max="39" width="14.88671875" style="22" bestFit="1" customWidth="1"/>
    <col min="40" max="16384" width="9.109375" style="22"/>
  </cols>
  <sheetData>
    <row r="1" spans="1:39" s="30" customFormat="1" ht="15" customHeight="1">
      <c r="A1" s="55" t="s">
        <v>159</v>
      </c>
      <c r="C1" s="31"/>
      <c r="D1" s="49"/>
      <c r="E1" s="39"/>
      <c r="F1" s="39"/>
      <c r="G1" s="39"/>
      <c r="H1" s="39"/>
      <c r="I1" s="39"/>
      <c r="J1" s="39"/>
      <c r="K1" s="39"/>
      <c r="L1" s="39"/>
      <c r="M1" s="33"/>
      <c r="N1" s="50"/>
      <c r="O1" s="50"/>
    </row>
    <row r="2" spans="1:39" s="30" customFormat="1" ht="15" customHeight="1">
      <c r="A2" s="55" t="s">
        <v>160</v>
      </c>
      <c r="C2" s="31"/>
      <c r="D2" s="49"/>
      <c r="E2" s="39"/>
      <c r="F2" s="39"/>
      <c r="G2" s="49"/>
      <c r="H2" s="49"/>
      <c r="I2" s="49"/>
      <c r="J2" s="49"/>
      <c r="K2" s="49"/>
      <c r="L2" s="49"/>
      <c r="M2" s="33"/>
      <c r="N2" s="32"/>
      <c r="O2" s="32"/>
      <c r="P2" s="33"/>
      <c r="Q2" s="33"/>
      <c r="R2" s="51"/>
    </row>
    <row r="3" spans="1:39" s="110" customFormat="1" ht="12.75" customHeight="1">
      <c r="A3" s="107"/>
      <c r="B3" s="22"/>
      <c r="C3" s="24"/>
      <c r="D3" s="26"/>
      <c r="E3" s="108"/>
      <c r="F3" s="108"/>
      <c r="G3" s="108"/>
      <c r="H3" s="108"/>
      <c r="I3" s="108"/>
      <c r="J3" s="108"/>
      <c r="K3" s="108"/>
      <c r="L3" s="108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</row>
    <row r="4" spans="1:39" s="29" customFormat="1" ht="15" customHeight="1">
      <c r="A4" s="111"/>
      <c r="B4" s="30" t="s">
        <v>167</v>
      </c>
      <c r="C4" s="30"/>
      <c r="D4" s="33"/>
      <c r="E4" s="39"/>
      <c r="F4" s="39"/>
      <c r="G4" s="112"/>
      <c r="H4" s="112"/>
      <c r="I4" s="112"/>
      <c r="J4" s="112"/>
      <c r="K4" s="112"/>
      <c r="L4" s="11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1:39" s="29" customFormat="1" ht="12.75" customHeight="1" thickBot="1">
      <c r="B5" s="30"/>
      <c r="C5" s="30"/>
      <c r="D5" s="26"/>
      <c r="E5" s="113"/>
      <c r="F5" s="113"/>
      <c r="G5" s="113"/>
      <c r="H5" s="113"/>
      <c r="I5" s="113"/>
      <c r="J5" s="113"/>
      <c r="K5" s="113"/>
      <c r="L5" s="113"/>
      <c r="M5" s="114"/>
      <c r="N5" s="109"/>
      <c r="O5" s="109"/>
      <c r="P5" s="110"/>
    </row>
    <row r="6" spans="1:39" s="25" customFormat="1" ht="18" customHeight="1" thickBot="1">
      <c r="A6" s="76" t="s">
        <v>649</v>
      </c>
      <c r="B6" s="34" t="s">
        <v>0</v>
      </c>
      <c r="C6" s="35" t="s">
        <v>1</v>
      </c>
      <c r="D6" s="37" t="s">
        <v>7</v>
      </c>
      <c r="E6" s="36" t="s">
        <v>2</v>
      </c>
      <c r="F6" s="100" t="s">
        <v>3</v>
      </c>
      <c r="G6" s="428" t="s">
        <v>711</v>
      </c>
      <c r="H6" s="429"/>
      <c r="I6" s="430"/>
      <c r="J6" s="428" t="s">
        <v>712</v>
      </c>
      <c r="K6" s="429"/>
      <c r="L6" s="430"/>
      <c r="M6" s="428" t="s">
        <v>713</v>
      </c>
      <c r="N6" s="429"/>
      <c r="O6" s="430"/>
      <c r="P6" s="428" t="s">
        <v>715</v>
      </c>
      <c r="Q6" s="429"/>
      <c r="R6" s="430"/>
      <c r="S6" s="428" t="s">
        <v>717</v>
      </c>
      <c r="T6" s="429"/>
      <c r="U6" s="430"/>
      <c r="V6" s="428" t="s">
        <v>719</v>
      </c>
      <c r="W6" s="429"/>
      <c r="X6" s="430"/>
      <c r="Y6" s="431" t="s">
        <v>722</v>
      </c>
      <c r="Z6" s="432"/>
      <c r="AA6" s="433"/>
      <c r="AB6" s="431" t="s">
        <v>723</v>
      </c>
      <c r="AC6" s="432"/>
      <c r="AD6" s="433"/>
      <c r="AE6" s="431" t="s">
        <v>724</v>
      </c>
      <c r="AF6" s="432"/>
      <c r="AG6" s="433"/>
      <c r="AH6" s="431" t="s">
        <v>725</v>
      </c>
      <c r="AI6" s="432"/>
      <c r="AJ6" s="433"/>
      <c r="AK6" s="98" t="s">
        <v>4</v>
      </c>
      <c r="AL6" s="296" t="s">
        <v>727</v>
      </c>
      <c r="AM6" s="99" t="s">
        <v>5</v>
      </c>
    </row>
    <row r="7" spans="1:39" ht="18" customHeight="1" thickBot="1">
      <c r="A7" s="136">
        <v>1</v>
      </c>
      <c r="B7" s="167" t="s">
        <v>122</v>
      </c>
      <c r="C7" s="168" t="s">
        <v>544</v>
      </c>
      <c r="D7" s="169">
        <v>37333</v>
      </c>
      <c r="E7" s="78" t="s">
        <v>21</v>
      </c>
      <c r="F7" s="375" t="s">
        <v>22</v>
      </c>
      <c r="G7" s="306"/>
      <c r="H7" s="389"/>
      <c r="I7" s="390"/>
      <c r="J7" s="306"/>
      <c r="K7" s="389"/>
      <c r="L7" s="390"/>
      <c r="M7" s="306"/>
      <c r="N7" s="389"/>
      <c r="O7" s="390"/>
      <c r="P7" s="306" t="s">
        <v>766</v>
      </c>
      <c r="Q7" s="389"/>
      <c r="R7" s="390"/>
      <c r="S7" s="306" t="s">
        <v>709</v>
      </c>
      <c r="T7" s="389" t="s">
        <v>709</v>
      </c>
      <c r="U7" s="390" t="s">
        <v>766</v>
      </c>
      <c r="V7" s="306" t="s">
        <v>766</v>
      </c>
      <c r="W7" s="389"/>
      <c r="X7" s="390"/>
      <c r="Y7" s="306" t="s">
        <v>709</v>
      </c>
      <c r="Z7" s="389" t="s">
        <v>709</v>
      </c>
      <c r="AA7" s="390" t="s">
        <v>709</v>
      </c>
      <c r="AB7" s="306"/>
      <c r="AC7" s="389"/>
      <c r="AD7" s="390"/>
      <c r="AE7" s="306"/>
      <c r="AF7" s="389"/>
      <c r="AG7" s="390"/>
      <c r="AH7" s="306"/>
      <c r="AI7" s="389"/>
      <c r="AJ7" s="390"/>
      <c r="AK7" s="377">
        <v>2.8</v>
      </c>
      <c r="AL7" s="406" t="str">
        <f t="shared" ref="AL7" si="0">IF(ISBLANK(AK7),"",IF(AK7&gt;=4.6,"KSM",IF(AK7&gt;=4.1,"I A",IF(AK7&gt;=3.5,"II A",IF(AK7&gt;=3.05,"III A",IF(AK7&gt;=2.6,"I JA",IF(AK7&gt;=2.2,"II JA",IF(AK7&gt;=1.9,"III JA"))))))))</f>
        <v>I JA</v>
      </c>
      <c r="AM7" s="378" t="s">
        <v>16</v>
      </c>
    </row>
    <row r="8" spans="1:39" ht="18" customHeight="1" thickBot="1">
      <c r="A8" s="136"/>
      <c r="B8" s="167" t="s">
        <v>128</v>
      </c>
      <c r="C8" s="168" t="s">
        <v>726</v>
      </c>
      <c r="D8" s="169">
        <v>37401</v>
      </c>
      <c r="E8" s="78" t="s">
        <v>21</v>
      </c>
      <c r="F8" s="309" t="s">
        <v>22</v>
      </c>
      <c r="G8" s="306"/>
      <c r="H8" s="389"/>
      <c r="I8" s="390"/>
      <c r="J8" s="306"/>
      <c r="K8" s="389"/>
      <c r="L8" s="390"/>
      <c r="M8" s="306"/>
      <c r="N8" s="389"/>
      <c r="O8" s="390"/>
      <c r="P8" s="306"/>
      <c r="Q8" s="389"/>
      <c r="R8" s="390"/>
      <c r="S8" s="306"/>
      <c r="T8" s="389"/>
      <c r="U8" s="390"/>
      <c r="V8" s="306"/>
      <c r="W8" s="389"/>
      <c r="X8" s="390"/>
      <c r="Y8" s="306"/>
      <c r="Z8" s="389"/>
      <c r="AA8" s="390"/>
      <c r="AB8" s="306"/>
      <c r="AC8" s="389"/>
      <c r="AD8" s="390"/>
      <c r="AE8" s="306"/>
      <c r="AF8" s="389"/>
      <c r="AG8" s="390"/>
      <c r="AH8" s="306"/>
      <c r="AI8" s="389"/>
      <c r="AJ8" s="390"/>
      <c r="AK8" s="376" t="s">
        <v>652</v>
      </c>
      <c r="AL8" s="407"/>
      <c r="AM8" s="80" t="s">
        <v>499</v>
      </c>
    </row>
    <row r="9" spans="1:39" ht="18" customHeight="1">
      <c r="A9" s="241"/>
      <c r="B9" s="213"/>
      <c r="C9" s="175"/>
      <c r="D9" s="242"/>
      <c r="E9" s="243"/>
      <c r="F9" s="243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6"/>
      <c r="AL9" s="408"/>
      <c r="AM9" s="224"/>
    </row>
    <row r="10" spans="1:39" s="29" customFormat="1" ht="18" customHeight="1">
      <c r="A10" s="111"/>
      <c r="B10" s="30" t="s">
        <v>167</v>
      </c>
      <c r="C10" s="30"/>
      <c r="D10" s="33"/>
      <c r="E10" s="39"/>
      <c r="F10" s="39"/>
      <c r="G10" s="112"/>
      <c r="H10" s="112"/>
      <c r="I10" s="112"/>
      <c r="J10" s="112"/>
      <c r="K10" s="112"/>
      <c r="L10" s="11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L10" s="17"/>
    </row>
    <row r="11" spans="1:39" s="29" customFormat="1" ht="18" customHeight="1" thickBot="1">
      <c r="B11" s="30"/>
      <c r="C11" s="30"/>
      <c r="D11" s="26"/>
      <c r="E11" s="113"/>
      <c r="F11" s="113"/>
      <c r="G11" s="113"/>
      <c r="H11" s="113"/>
      <c r="I11" s="113"/>
      <c r="J11" s="113"/>
      <c r="K11" s="113"/>
      <c r="L11" s="113"/>
      <c r="M11" s="114"/>
      <c r="N11" s="109"/>
      <c r="O11" s="109"/>
      <c r="P11" s="110"/>
      <c r="AL11" s="17"/>
    </row>
    <row r="12" spans="1:39" s="25" customFormat="1" ht="18" customHeight="1" thickBot="1">
      <c r="A12" s="76" t="s">
        <v>649</v>
      </c>
      <c r="B12" s="34" t="s">
        <v>0</v>
      </c>
      <c r="C12" s="35" t="s">
        <v>1</v>
      </c>
      <c r="D12" s="37" t="s">
        <v>7</v>
      </c>
      <c r="E12" s="36" t="s">
        <v>2</v>
      </c>
      <c r="F12" s="100" t="s">
        <v>3</v>
      </c>
      <c r="G12" s="428" t="s">
        <v>711</v>
      </c>
      <c r="H12" s="429"/>
      <c r="I12" s="430"/>
      <c r="J12" s="428" t="s">
        <v>712</v>
      </c>
      <c r="K12" s="429"/>
      <c r="L12" s="430"/>
      <c r="M12" s="428" t="s">
        <v>713</v>
      </c>
      <c r="N12" s="429"/>
      <c r="O12" s="430"/>
      <c r="P12" s="428" t="s">
        <v>715</v>
      </c>
      <c r="Q12" s="429"/>
      <c r="R12" s="430"/>
      <c r="S12" s="428" t="s">
        <v>717</v>
      </c>
      <c r="T12" s="429"/>
      <c r="U12" s="430"/>
      <c r="V12" s="428" t="s">
        <v>719</v>
      </c>
      <c r="W12" s="429"/>
      <c r="X12" s="430"/>
      <c r="Y12" s="431" t="s">
        <v>722</v>
      </c>
      <c r="Z12" s="432"/>
      <c r="AA12" s="433"/>
      <c r="AB12" s="431" t="s">
        <v>723</v>
      </c>
      <c r="AC12" s="432"/>
      <c r="AD12" s="433"/>
      <c r="AE12" s="431" t="s">
        <v>724</v>
      </c>
      <c r="AF12" s="432"/>
      <c r="AG12" s="433"/>
      <c r="AH12" s="431" t="s">
        <v>725</v>
      </c>
      <c r="AI12" s="432"/>
      <c r="AJ12" s="433"/>
      <c r="AK12" s="98" t="s">
        <v>4</v>
      </c>
      <c r="AL12" s="409" t="s">
        <v>727</v>
      </c>
      <c r="AM12" s="99" t="s">
        <v>5</v>
      </c>
    </row>
    <row r="13" spans="1:39" ht="18" customHeight="1" thickBot="1">
      <c r="A13" s="136">
        <v>1</v>
      </c>
      <c r="B13" s="167" t="s">
        <v>27</v>
      </c>
      <c r="C13" s="168" t="s">
        <v>488</v>
      </c>
      <c r="D13" s="169">
        <v>38037</v>
      </c>
      <c r="E13" s="78" t="s">
        <v>21</v>
      </c>
      <c r="F13" s="375" t="s">
        <v>22</v>
      </c>
      <c r="G13" s="306" t="s">
        <v>709</v>
      </c>
      <c r="H13" s="389" t="s">
        <v>766</v>
      </c>
      <c r="I13" s="390"/>
      <c r="J13" s="306" t="s">
        <v>766</v>
      </c>
      <c r="K13" s="389"/>
      <c r="L13" s="390"/>
      <c r="M13" s="306" t="s">
        <v>709</v>
      </c>
      <c r="N13" s="389" t="s">
        <v>709</v>
      </c>
      <c r="O13" s="390" t="s">
        <v>709</v>
      </c>
      <c r="P13" s="306"/>
      <c r="Q13" s="389"/>
      <c r="R13" s="390"/>
      <c r="S13" s="306"/>
      <c r="T13" s="389"/>
      <c r="U13" s="390"/>
      <c r="V13" s="306"/>
      <c r="W13" s="389"/>
      <c r="X13" s="390"/>
      <c r="Y13" s="306"/>
      <c r="Z13" s="389"/>
      <c r="AA13" s="390"/>
      <c r="AB13" s="306"/>
      <c r="AC13" s="389"/>
      <c r="AD13" s="390"/>
      <c r="AE13" s="306"/>
      <c r="AF13" s="389"/>
      <c r="AG13" s="390"/>
      <c r="AH13" s="306"/>
      <c r="AI13" s="389"/>
      <c r="AJ13" s="390"/>
      <c r="AK13" s="377">
        <v>2</v>
      </c>
      <c r="AL13" s="406" t="str">
        <f t="shared" ref="AL13:AL14" si="1">IF(ISBLANK(AK13),"",IF(AK13&gt;=4.6,"KSM",IF(AK13&gt;=4.1,"I A",IF(AK13&gt;=3.5,"II A",IF(AK13&gt;=3.05,"III A",IF(AK13&gt;=2.6,"I JA",IF(AK13&gt;=2.2,"II JA",IF(AK13&gt;=1.9,"III JA"))))))))</f>
        <v>III JA</v>
      </c>
      <c r="AM13" s="378" t="s">
        <v>140</v>
      </c>
    </row>
    <row r="14" spans="1:39" ht="18" customHeight="1" thickBot="1">
      <c r="A14" s="136" t="s">
        <v>148</v>
      </c>
      <c r="B14" s="167" t="s">
        <v>494</v>
      </c>
      <c r="C14" s="168" t="s">
        <v>311</v>
      </c>
      <c r="D14" s="169">
        <v>36689</v>
      </c>
      <c r="E14" s="78" t="s">
        <v>21</v>
      </c>
      <c r="F14" s="375" t="s">
        <v>22</v>
      </c>
      <c r="G14" s="306"/>
      <c r="H14" s="389"/>
      <c r="I14" s="390"/>
      <c r="J14" s="306"/>
      <c r="K14" s="389"/>
      <c r="L14" s="390"/>
      <c r="M14" s="306"/>
      <c r="N14" s="389"/>
      <c r="O14" s="390"/>
      <c r="P14" s="306"/>
      <c r="Q14" s="389"/>
      <c r="R14" s="390"/>
      <c r="S14" s="306"/>
      <c r="T14" s="389"/>
      <c r="U14" s="390"/>
      <c r="V14" s="306"/>
      <c r="W14" s="389"/>
      <c r="X14" s="390"/>
      <c r="Y14" s="306" t="s">
        <v>766</v>
      </c>
      <c r="Z14" s="389"/>
      <c r="AA14" s="390"/>
      <c r="AB14" s="306" t="s">
        <v>709</v>
      </c>
      <c r="AC14" s="389" t="s">
        <v>709</v>
      </c>
      <c r="AD14" s="390" t="s">
        <v>766</v>
      </c>
      <c r="AE14" s="306" t="s">
        <v>766</v>
      </c>
      <c r="AF14" s="389"/>
      <c r="AG14" s="390"/>
      <c r="AH14" s="306" t="s">
        <v>709</v>
      </c>
      <c r="AI14" s="389" t="s">
        <v>709</v>
      </c>
      <c r="AJ14" s="390" t="s">
        <v>709</v>
      </c>
      <c r="AK14" s="376">
        <v>3.4</v>
      </c>
      <c r="AL14" s="407" t="str">
        <f t="shared" si="1"/>
        <v>III A</v>
      </c>
      <c r="AM14" s="334" t="s">
        <v>140</v>
      </c>
    </row>
  </sheetData>
  <mergeCells count="20">
    <mergeCell ref="Y12:AA12"/>
    <mergeCell ref="AB12:AD12"/>
    <mergeCell ref="AE12:AG12"/>
    <mergeCell ref="AH12:AJ12"/>
    <mergeCell ref="G12:I12"/>
    <mergeCell ref="J12:L12"/>
    <mergeCell ref="M12:O12"/>
    <mergeCell ref="P12:R12"/>
    <mergeCell ref="S12:U12"/>
    <mergeCell ref="V12:X12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</mergeCells>
  <printOptions horizontalCentered="1"/>
  <pageMargins left="0.19685039370078741" right="0.19685039370078741" top="0.39370078740157483" bottom="1.1811023622047245" header="0" footer="0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5"/>
  <dimension ref="A1:O33"/>
  <sheetViews>
    <sheetView workbookViewId="0">
      <selection activeCell="N9" sqref="N9"/>
    </sheetView>
  </sheetViews>
  <sheetFormatPr defaultColWidth="9.109375" defaultRowHeight="13.2"/>
  <cols>
    <col min="1" max="1" width="8.109375" style="56" customWidth="1"/>
    <col min="2" max="2" width="9.44140625" style="56" customWidth="1"/>
    <col min="3" max="3" width="14.44140625" style="56" customWidth="1"/>
    <col min="4" max="4" width="10.6640625" style="68" customWidth="1"/>
    <col min="5" max="5" width="12" style="71" customWidth="1"/>
    <col min="6" max="6" width="14.109375" style="71" customWidth="1"/>
    <col min="7" max="12" width="4.6640625" style="74" customWidth="1"/>
    <col min="13" max="13" width="9" style="60" bestFit="1" customWidth="1"/>
    <col min="14" max="14" width="9" style="60" customWidth="1"/>
    <col min="15" max="15" width="21.44140625" style="61" bestFit="1" customWidth="1"/>
    <col min="16" max="16384" width="9.109375" style="56"/>
  </cols>
  <sheetData>
    <row r="1" spans="1:15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50"/>
    </row>
    <row r="2" spans="1:15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2"/>
      <c r="J2" s="33"/>
      <c r="K2" s="51"/>
    </row>
    <row r="3" spans="1:15" s="30" customFormat="1" ht="15" customHeight="1">
      <c r="A3" s="55"/>
      <c r="C3" s="31"/>
      <c r="D3" s="39"/>
      <c r="E3" s="39"/>
      <c r="F3" s="49"/>
      <c r="G3" s="33"/>
      <c r="H3" s="33"/>
      <c r="I3" s="32"/>
      <c r="J3" s="33"/>
      <c r="K3" s="51"/>
    </row>
    <row r="4" spans="1:15" s="61" customFormat="1" ht="12.75" customHeight="1">
      <c r="A4" s="56"/>
      <c r="B4" s="56"/>
      <c r="C4" s="57"/>
      <c r="D4" s="58"/>
      <c r="E4" s="59"/>
      <c r="F4" s="59"/>
      <c r="G4" s="60"/>
      <c r="H4" s="60"/>
      <c r="I4" s="60"/>
      <c r="J4" s="60"/>
      <c r="K4" s="60"/>
      <c r="L4" s="60"/>
      <c r="M4" s="60"/>
      <c r="N4" s="60"/>
    </row>
    <row r="5" spans="1:15" s="62" customFormat="1" ht="15" customHeight="1">
      <c r="B5" s="63" t="s">
        <v>162</v>
      </c>
      <c r="D5" s="64"/>
      <c r="E5" s="65"/>
      <c r="F5" s="65"/>
      <c r="G5" s="72"/>
      <c r="H5" s="72"/>
      <c r="I5" s="72"/>
      <c r="J5" s="72"/>
      <c r="K5" s="72"/>
      <c r="L5" s="72"/>
      <c r="M5" s="67"/>
      <c r="N5" s="67"/>
    </row>
    <row r="6" spans="1:15" s="62" customFormat="1" ht="12.75" customHeight="1" thickBot="1">
      <c r="B6" s="63"/>
      <c r="D6" s="64"/>
      <c r="E6" s="65"/>
      <c r="F6" s="65"/>
      <c r="G6" s="72"/>
      <c r="H6" s="72"/>
      <c r="I6" s="72"/>
      <c r="J6" s="72"/>
      <c r="K6" s="72"/>
      <c r="L6" s="72"/>
      <c r="M6" s="67"/>
      <c r="N6" s="67"/>
    </row>
    <row r="7" spans="1:15" s="61" customFormat="1" ht="12.75" customHeight="1" thickBot="1">
      <c r="D7" s="68"/>
      <c r="G7" s="434" t="s">
        <v>6</v>
      </c>
      <c r="H7" s="435"/>
      <c r="I7" s="435"/>
      <c r="J7" s="435"/>
      <c r="K7" s="435"/>
      <c r="L7" s="436"/>
      <c r="M7" s="69"/>
      <c r="N7" s="69"/>
    </row>
    <row r="8" spans="1:15" s="73" customFormat="1" ht="18" customHeight="1" thickBot="1">
      <c r="A8" s="266" t="s">
        <v>649</v>
      </c>
      <c r="B8" s="349" t="s">
        <v>0</v>
      </c>
      <c r="C8" s="350" t="s">
        <v>1</v>
      </c>
      <c r="D8" s="351" t="s">
        <v>7</v>
      </c>
      <c r="E8" s="352" t="s">
        <v>2</v>
      </c>
      <c r="F8" s="352" t="s">
        <v>3</v>
      </c>
      <c r="G8" s="353">
        <v>1</v>
      </c>
      <c r="H8" s="354">
        <v>2</v>
      </c>
      <c r="I8" s="354">
        <v>3</v>
      </c>
      <c r="J8" s="354">
        <v>4</v>
      </c>
      <c r="K8" s="354">
        <v>5</v>
      </c>
      <c r="L8" s="355">
        <v>6</v>
      </c>
      <c r="M8" s="356" t="s">
        <v>4</v>
      </c>
      <c r="N8" s="357" t="s">
        <v>727</v>
      </c>
      <c r="O8" s="358" t="s">
        <v>5</v>
      </c>
    </row>
    <row r="9" spans="1:15" ht="18" customHeight="1">
      <c r="A9" s="159">
        <v>1</v>
      </c>
      <c r="B9" s="342" t="s">
        <v>10</v>
      </c>
      <c r="C9" s="343" t="s">
        <v>379</v>
      </c>
      <c r="D9" s="344">
        <v>37822</v>
      </c>
      <c r="E9" s="345" t="s">
        <v>368</v>
      </c>
      <c r="F9" s="345" t="s">
        <v>369</v>
      </c>
      <c r="G9" s="121">
        <v>5.23</v>
      </c>
      <c r="H9" s="89" t="s">
        <v>709</v>
      </c>
      <c r="I9" s="89">
        <v>5.29</v>
      </c>
      <c r="J9" s="89">
        <v>5.26</v>
      </c>
      <c r="K9" s="89" t="s">
        <v>710</v>
      </c>
      <c r="L9" s="89">
        <v>5.01</v>
      </c>
      <c r="M9" s="180">
        <f t="shared" ref="M9:M18" si="0">MAX(G9:L9)</f>
        <v>5.29</v>
      </c>
      <c r="N9" s="393" t="str">
        <f t="shared" ref="N9:N16" si="1">IF(ISBLANK(M9),"",IF(M9&gt;=6,"KSM",IF(M9&gt;=5.6,"I A",IF(M9&gt;=5.15,"II A",IF(M9&gt;=4.6,"III A",IF(M9&gt;=4.2,"I JA",IF(M9&gt;=3.85,"II JA",IF(M9&gt;=3.6,"III JA"))))))))</f>
        <v>II A</v>
      </c>
      <c r="O9" s="334" t="s">
        <v>380</v>
      </c>
    </row>
    <row r="10" spans="1:15" ht="18" customHeight="1">
      <c r="A10" s="159">
        <v>2</v>
      </c>
      <c r="B10" s="342" t="s">
        <v>375</v>
      </c>
      <c r="C10" s="343" t="s">
        <v>539</v>
      </c>
      <c r="D10" s="344">
        <v>37539</v>
      </c>
      <c r="E10" s="345" t="s">
        <v>21</v>
      </c>
      <c r="F10" s="345" t="s">
        <v>22</v>
      </c>
      <c r="G10" s="121">
        <v>5.19</v>
      </c>
      <c r="H10" s="89">
        <v>5.1100000000000003</v>
      </c>
      <c r="I10" s="89">
        <v>5.04</v>
      </c>
      <c r="J10" s="89" t="s">
        <v>709</v>
      </c>
      <c r="K10" s="89">
        <v>5.12</v>
      </c>
      <c r="L10" s="89">
        <v>5.1100000000000003</v>
      </c>
      <c r="M10" s="180">
        <f t="shared" si="0"/>
        <v>5.19</v>
      </c>
      <c r="N10" s="393" t="str">
        <f t="shared" si="1"/>
        <v>II A</v>
      </c>
      <c r="O10" s="334" t="s">
        <v>16</v>
      </c>
    </row>
    <row r="11" spans="1:15" ht="18" customHeight="1">
      <c r="A11" s="159">
        <v>3</v>
      </c>
      <c r="B11" s="342" t="s">
        <v>20</v>
      </c>
      <c r="C11" s="343" t="s">
        <v>418</v>
      </c>
      <c r="D11" s="344">
        <v>37758</v>
      </c>
      <c r="E11" s="345" t="s">
        <v>106</v>
      </c>
      <c r="F11" s="345" t="s">
        <v>107</v>
      </c>
      <c r="G11" s="121">
        <v>4.5599999999999996</v>
      </c>
      <c r="H11" s="89">
        <v>4.87</v>
      </c>
      <c r="I11" s="89">
        <v>4.6399999999999997</v>
      </c>
      <c r="J11" s="89">
        <v>4.55</v>
      </c>
      <c r="K11" s="89" t="s">
        <v>710</v>
      </c>
      <c r="L11" s="89" t="s">
        <v>709</v>
      </c>
      <c r="M11" s="180">
        <f t="shared" si="0"/>
        <v>4.87</v>
      </c>
      <c r="N11" s="393" t="str">
        <f t="shared" si="1"/>
        <v>III A</v>
      </c>
      <c r="O11" s="334" t="s">
        <v>109</v>
      </c>
    </row>
    <row r="12" spans="1:15" ht="18" customHeight="1">
      <c r="A12" s="159">
        <v>4</v>
      </c>
      <c r="B12" s="342" t="s">
        <v>525</v>
      </c>
      <c r="C12" s="343" t="s">
        <v>540</v>
      </c>
      <c r="D12" s="344">
        <v>37628</v>
      </c>
      <c r="E12" s="345" t="s">
        <v>21</v>
      </c>
      <c r="F12" s="345" t="s">
        <v>22</v>
      </c>
      <c r="G12" s="121" t="s">
        <v>709</v>
      </c>
      <c r="H12" s="89">
        <v>4.37</v>
      </c>
      <c r="I12" s="89">
        <v>4.0999999999999996</v>
      </c>
      <c r="J12" s="89" t="s">
        <v>709</v>
      </c>
      <c r="K12" s="89">
        <v>4.4800000000000004</v>
      </c>
      <c r="L12" s="89">
        <v>4.22</v>
      </c>
      <c r="M12" s="180">
        <f t="shared" si="0"/>
        <v>4.4800000000000004</v>
      </c>
      <c r="N12" s="393" t="str">
        <f t="shared" si="1"/>
        <v>I JA</v>
      </c>
      <c r="O12" s="334" t="s">
        <v>16</v>
      </c>
    </row>
    <row r="13" spans="1:15" ht="18" customHeight="1">
      <c r="A13" s="159">
        <v>5</v>
      </c>
      <c r="B13" s="342" t="s">
        <v>40</v>
      </c>
      <c r="C13" s="343" t="s">
        <v>532</v>
      </c>
      <c r="D13" s="344">
        <v>37843</v>
      </c>
      <c r="E13" s="345" t="s">
        <v>21</v>
      </c>
      <c r="F13" s="345" t="s">
        <v>22</v>
      </c>
      <c r="G13" s="121">
        <v>4.13</v>
      </c>
      <c r="H13" s="89">
        <v>4.1500000000000004</v>
      </c>
      <c r="I13" s="89">
        <v>4.45</v>
      </c>
      <c r="J13" s="89"/>
      <c r="K13" s="89"/>
      <c r="L13" s="89"/>
      <c r="M13" s="180">
        <f t="shared" si="0"/>
        <v>4.45</v>
      </c>
      <c r="N13" s="393" t="str">
        <f t="shared" si="1"/>
        <v>I JA</v>
      </c>
      <c r="O13" s="334" t="s">
        <v>533</v>
      </c>
    </row>
    <row r="14" spans="1:15" ht="18" customHeight="1">
      <c r="A14" s="159">
        <v>6</v>
      </c>
      <c r="B14" s="342" t="s">
        <v>449</v>
      </c>
      <c r="C14" s="343" t="s">
        <v>450</v>
      </c>
      <c r="D14" s="344" t="s">
        <v>451</v>
      </c>
      <c r="E14" s="345" t="s">
        <v>115</v>
      </c>
      <c r="F14" s="345" t="s">
        <v>101</v>
      </c>
      <c r="G14" s="121">
        <v>3.1</v>
      </c>
      <c r="H14" s="89" t="s">
        <v>710</v>
      </c>
      <c r="I14" s="89">
        <v>4.28</v>
      </c>
      <c r="J14" s="89" t="s">
        <v>710</v>
      </c>
      <c r="K14" s="89" t="s">
        <v>710</v>
      </c>
      <c r="L14" s="89" t="s">
        <v>710</v>
      </c>
      <c r="M14" s="180">
        <f t="shared" si="0"/>
        <v>4.28</v>
      </c>
      <c r="N14" s="393" t="str">
        <f t="shared" si="1"/>
        <v>I JA</v>
      </c>
      <c r="O14" s="334" t="s">
        <v>439</v>
      </c>
    </row>
    <row r="15" spans="1:15" ht="18" customHeight="1">
      <c r="A15" s="159">
        <v>7</v>
      </c>
      <c r="B15" s="342" t="s">
        <v>578</v>
      </c>
      <c r="C15" s="343" t="s">
        <v>579</v>
      </c>
      <c r="D15" s="344">
        <v>37962</v>
      </c>
      <c r="E15" s="345" t="s">
        <v>646</v>
      </c>
      <c r="F15" s="345" t="s">
        <v>706</v>
      </c>
      <c r="G15" s="121">
        <v>3.81</v>
      </c>
      <c r="H15" s="89">
        <v>3.88</v>
      </c>
      <c r="I15" s="89">
        <v>3.9</v>
      </c>
      <c r="J15" s="89"/>
      <c r="K15" s="89"/>
      <c r="L15" s="89"/>
      <c r="M15" s="180">
        <f t="shared" si="0"/>
        <v>3.9</v>
      </c>
      <c r="N15" s="393" t="str">
        <f t="shared" si="1"/>
        <v>II JA</v>
      </c>
      <c r="O15" s="334" t="s">
        <v>772</v>
      </c>
    </row>
    <row r="16" spans="1:15" s="73" customFormat="1" ht="18" customHeight="1">
      <c r="A16" s="159">
        <v>8</v>
      </c>
      <c r="B16" s="342" t="s">
        <v>10</v>
      </c>
      <c r="C16" s="343" t="s">
        <v>534</v>
      </c>
      <c r="D16" s="344">
        <v>37825</v>
      </c>
      <c r="E16" s="345" t="s">
        <v>21</v>
      </c>
      <c r="F16" s="345" t="s">
        <v>22</v>
      </c>
      <c r="G16" s="121">
        <v>3.86</v>
      </c>
      <c r="H16" s="89" t="s">
        <v>709</v>
      </c>
      <c r="I16" s="89" t="s">
        <v>709</v>
      </c>
      <c r="J16" s="89"/>
      <c r="K16" s="89"/>
      <c r="L16" s="89"/>
      <c r="M16" s="180">
        <f t="shared" si="0"/>
        <v>3.86</v>
      </c>
      <c r="N16" s="393" t="str">
        <f t="shared" si="1"/>
        <v>II JA</v>
      </c>
      <c r="O16" s="334" t="s">
        <v>533</v>
      </c>
    </row>
    <row r="17" spans="1:15" s="73" customFormat="1" ht="18" customHeight="1">
      <c r="A17" s="159">
        <v>10</v>
      </c>
      <c r="B17" s="342" t="s">
        <v>20</v>
      </c>
      <c r="C17" s="343" t="s">
        <v>434</v>
      </c>
      <c r="D17" s="344" t="s">
        <v>435</v>
      </c>
      <c r="E17" s="345" t="s">
        <v>106</v>
      </c>
      <c r="F17" s="345" t="s">
        <v>107</v>
      </c>
      <c r="G17" s="121" t="s">
        <v>709</v>
      </c>
      <c r="H17" s="89" t="s">
        <v>709</v>
      </c>
      <c r="I17" s="89" t="s">
        <v>709</v>
      </c>
      <c r="J17" s="89"/>
      <c r="K17" s="89"/>
      <c r="L17" s="89"/>
      <c r="M17" s="180">
        <f t="shared" si="0"/>
        <v>0</v>
      </c>
      <c r="N17" s="393" t="s">
        <v>740</v>
      </c>
      <c r="O17" s="334" t="s">
        <v>415</v>
      </c>
    </row>
    <row r="18" spans="1:15" s="73" customFormat="1" ht="18" customHeight="1">
      <c r="A18" s="159" t="s">
        <v>148</v>
      </c>
      <c r="B18" s="342" t="s">
        <v>72</v>
      </c>
      <c r="C18" s="343" t="s">
        <v>278</v>
      </c>
      <c r="D18" s="344" t="s">
        <v>279</v>
      </c>
      <c r="E18" s="345" t="s">
        <v>286</v>
      </c>
      <c r="F18" s="345" t="s">
        <v>256</v>
      </c>
      <c r="G18" s="121" t="s">
        <v>709</v>
      </c>
      <c r="H18" s="89"/>
      <c r="I18" s="89"/>
      <c r="J18" s="89"/>
      <c r="K18" s="89"/>
      <c r="L18" s="89"/>
      <c r="M18" s="180">
        <f t="shared" si="0"/>
        <v>0</v>
      </c>
      <c r="N18" s="393" t="s">
        <v>740</v>
      </c>
      <c r="O18" s="334" t="s">
        <v>257</v>
      </c>
    </row>
    <row r="19" spans="1:15" s="73" customFormat="1">
      <c r="A19" s="337"/>
      <c r="B19" s="248"/>
      <c r="C19" s="218"/>
      <c r="D19" s="250"/>
      <c r="E19" s="219"/>
      <c r="F19" s="219"/>
      <c r="G19" s="338"/>
      <c r="H19" s="339"/>
      <c r="I19" s="340"/>
      <c r="J19" s="340"/>
      <c r="K19" s="340"/>
      <c r="L19" s="340"/>
      <c r="M19" s="341"/>
      <c r="N19" s="341"/>
      <c r="O19" s="251"/>
    </row>
    <row r="20" spans="1:15" s="62" customFormat="1" ht="15" customHeight="1">
      <c r="B20" s="63" t="s">
        <v>162</v>
      </c>
      <c r="D20" s="64"/>
      <c r="E20" s="65"/>
      <c r="F20" s="65"/>
      <c r="G20" s="72"/>
      <c r="H20" s="72"/>
      <c r="I20" s="72"/>
      <c r="J20" s="72"/>
      <c r="K20" s="72"/>
      <c r="L20" s="72"/>
      <c r="M20" s="67"/>
      <c r="N20" s="67"/>
    </row>
    <row r="21" spans="1:15" s="62" customFormat="1" ht="12.75" customHeight="1" thickBot="1">
      <c r="B21" s="63"/>
      <c r="D21" s="64"/>
      <c r="E21" s="65"/>
      <c r="F21" s="65"/>
      <c r="G21" s="72"/>
      <c r="H21" s="72"/>
      <c r="I21" s="72"/>
      <c r="J21" s="72"/>
      <c r="K21" s="72"/>
      <c r="L21" s="72"/>
      <c r="M21" s="67"/>
      <c r="N21" s="67"/>
    </row>
    <row r="22" spans="1:15" s="61" customFormat="1" ht="12.75" customHeight="1" thickBot="1">
      <c r="D22" s="68"/>
      <c r="G22" s="434" t="s">
        <v>6</v>
      </c>
      <c r="H22" s="435"/>
      <c r="I22" s="435"/>
      <c r="J22" s="435"/>
      <c r="K22" s="435"/>
      <c r="L22" s="436"/>
      <c r="M22" s="69"/>
      <c r="N22" s="69"/>
    </row>
    <row r="23" spans="1:15" s="73" customFormat="1" ht="18" customHeight="1" thickBot="1">
      <c r="A23" s="266" t="s">
        <v>649</v>
      </c>
      <c r="B23" s="349" t="s">
        <v>0</v>
      </c>
      <c r="C23" s="350" t="s">
        <v>1</v>
      </c>
      <c r="D23" s="351" t="s">
        <v>7</v>
      </c>
      <c r="E23" s="352" t="s">
        <v>2</v>
      </c>
      <c r="F23" s="352" t="s">
        <v>3</v>
      </c>
      <c r="G23" s="353">
        <v>1</v>
      </c>
      <c r="H23" s="354">
        <v>2</v>
      </c>
      <c r="I23" s="354">
        <v>3</v>
      </c>
      <c r="J23" s="354">
        <v>4</v>
      </c>
      <c r="K23" s="354">
        <v>5</v>
      </c>
      <c r="L23" s="355">
        <v>6</v>
      </c>
      <c r="M23" s="356" t="s">
        <v>4</v>
      </c>
      <c r="N23" s="357" t="s">
        <v>727</v>
      </c>
      <c r="O23" s="358" t="s">
        <v>5</v>
      </c>
    </row>
    <row r="24" spans="1:15" s="73" customFormat="1" ht="18" customHeight="1">
      <c r="A24" s="159">
        <v>1</v>
      </c>
      <c r="B24" s="342" t="s">
        <v>307</v>
      </c>
      <c r="C24" s="343" t="s">
        <v>308</v>
      </c>
      <c r="D24" s="344">
        <v>38069</v>
      </c>
      <c r="E24" s="345" t="s">
        <v>286</v>
      </c>
      <c r="F24" s="345" t="s">
        <v>256</v>
      </c>
      <c r="G24" s="121"/>
      <c r="H24" s="89"/>
      <c r="I24" s="89"/>
      <c r="J24" s="89"/>
      <c r="K24" s="89"/>
      <c r="L24" s="89"/>
      <c r="M24" s="180">
        <f t="shared" ref="M24:M32" si="2">MAX(G24:L24)</f>
        <v>0</v>
      </c>
      <c r="N24" s="393" t="b">
        <f t="shared" ref="N24:N33" si="3">IF(ISBLANK(M24),"",IF(M24&gt;=6,"KSM",IF(M24&gt;=5.6,"I A",IF(M24&gt;=5.15,"II A",IF(M24&gt;=4.6,"III A",IF(M24&gt;=4.2,"I JA",IF(M24&gt;=3.85,"II JA",IF(M24&gt;=3.6,"III JA"))))))))</f>
        <v>0</v>
      </c>
      <c r="O24" s="334" t="s">
        <v>603</v>
      </c>
    </row>
    <row r="25" spans="1:15" s="73" customFormat="1" ht="18" customHeight="1">
      <c r="A25" s="159">
        <v>2</v>
      </c>
      <c r="B25" s="342" t="s">
        <v>19</v>
      </c>
      <c r="C25" s="343" t="s">
        <v>149</v>
      </c>
      <c r="D25" s="344">
        <v>38123</v>
      </c>
      <c r="E25" s="345" t="s">
        <v>21</v>
      </c>
      <c r="F25" s="345" t="s">
        <v>22</v>
      </c>
      <c r="G25" s="121"/>
      <c r="H25" s="89"/>
      <c r="I25" s="89"/>
      <c r="J25" s="89"/>
      <c r="K25" s="89"/>
      <c r="L25" s="89"/>
      <c r="M25" s="180">
        <f t="shared" si="2"/>
        <v>0</v>
      </c>
      <c r="N25" s="393" t="b">
        <f t="shared" si="3"/>
        <v>0</v>
      </c>
      <c r="O25" s="334" t="s">
        <v>140</v>
      </c>
    </row>
    <row r="26" spans="1:15" s="73" customFormat="1" ht="18" customHeight="1">
      <c r="A26" s="159">
        <v>3</v>
      </c>
      <c r="B26" s="342" t="s">
        <v>100</v>
      </c>
      <c r="C26" s="343" t="s">
        <v>358</v>
      </c>
      <c r="D26" s="344" t="s">
        <v>640</v>
      </c>
      <c r="E26" s="345" t="s">
        <v>580</v>
      </c>
      <c r="F26" s="345" t="s">
        <v>581</v>
      </c>
      <c r="G26" s="121"/>
      <c r="H26" s="89"/>
      <c r="I26" s="89"/>
      <c r="J26" s="89"/>
      <c r="K26" s="89"/>
      <c r="L26" s="89"/>
      <c r="M26" s="180">
        <f t="shared" si="2"/>
        <v>0</v>
      </c>
      <c r="N26" s="393" t="b">
        <f t="shared" si="3"/>
        <v>0</v>
      </c>
      <c r="O26" s="334" t="s">
        <v>332</v>
      </c>
    </row>
    <row r="27" spans="1:15" s="73" customFormat="1" ht="18" customHeight="1">
      <c r="A27" s="159">
        <v>4</v>
      </c>
      <c r="B27" s="342" t="s">
        <v>461</v>
      </c>
      <c r="C27" s="343" t="s">
        <v>462</v>
      </c>
      <c r="D27" s="344" t="s">
        <v>635</v>
      </c>
      <c r="E27" s="345" t="s">
        <v>136</v>
      </c>
      <c r="F27" s="345" t="s">
        <v>124</v>
      </c>
      <c r="G27" s="121"/>
      <c r="H27" s="89"/>
      <c r="I27" s="89"/>
      <c r="J27" s="89"/>
      <c r="K27" s="89"/>
      <c r="L27" s="89"/>
      <c r="M27" s="180">
        <f t="shared" si="2"/>
        <v>0</v>
      </c>
      <c r="N27" s="393" t="b">
        <f t="shared" si="3"/>
        <v>0</v>
      </c>
      <c r="O27" s="334" t="s">
        <v>125</v>
      </c>
    </row>
    <row r="28" spans="1:15" s="73" customFormat="1" ht="18" customHeight="1">
      <c r="A28" s="159">
        <v>5</v>
      </c>
      <c r="B28" s="342" t="s">
        <v>472</v>
      </c>
      <c r="C28" s="343" t="s">
        <v>127</v>
      </c>
      <c r="D28" s="344" t="s">
        <v>641</v>
      </c>
      <c r="E28" s="345" t="s">
        <v>136</v>
      </c>
      <c r="F28" s="345" t="s">
        <v>124</v>
      </c>
      <c r="G28" s="121"/>
      <c r="H28" s="89"/>
      <c r="I28" s="89"/>
      <c r="J28" s="89"/>
      <c r="K28" s="89"/>
      <c r="L28" s="89"/>
      <c r="M28" s="180">
        <f t="shared" si="2"/>
        <v>0</v>
      </c>
      <c r="N28" s="393" t="b">
        <f t="shared" si="3"/>
        <v>0</v>
      </c>
      <c r="O28" s="334" t="s">
        <v>125</v>
      </c>
    </row>
    <row r="29" spans="1:15" s="73" customFormat="1" ht="18" customHeight="1">
      <c r="A29" s="159">
        <v>6</v>
      </c>
      <c r="B29" s="342" t="s">
        <v>103</v>
      </c>
      <c r="C29" s="343" t="s">
        <v>104</v>
      </c>
      <c r="D29" s="344" t="s">
        <v>105</v>
      </c>
      <c r="E29" s="345" t="s">
        <v>115</v>
      </c>
      <c r="F29" s="345" t="s">
        <v>101</v>
      </c>
      <c r="G29" s="121"/>
      <c r="H29" s="89"/>
      <c r="I29" s="89"/>
      <c r="J29" s="89"/>
      <c r="K29" s="89"/>
      <c r="L29" s="89"/>
      <c r="M29" s="180">
        <f t="shared" si="2"/>
        <v>0</v>
      </c>
      <c r="N29" s="393" t="b">
        <f t="shared" si="3"/>
        <v>0</v>
      </c>
      <c r="O29" s="334" t="s">
        <v>439</v>
      </c>
    </row>
    <row r="30" spans="1:15" s="73" customFormat="1" ht="18" customHeight="1">
      <c r="A30" s="159">
        <v>7</v>
      </c>
      <c r="B30" s="342" t="s">
        <v>46</v>
      </c>
      <c r="C30" s="343" t="s">
        <v>70</v>
      </c>
      <c r="D30" s="344">
        <v>38456</v>
      </c>
      <c r="E30" s="345" t="s">
        <v>106</v>
      </c>
      <c r="F30" s="345" t="s">
        <v>107</v>
      </c>
      <c r="G30" s="121"/>
      <c r="H30" s="89"/>
      <c r="I30" s="89"/>
      <c r="J30" s="89"/>
      <c r="K30" s="89"/>
      <c r="L30" s="89"/>
      <c r="M30" s="180">
        <f t="shared" si="2"/>
        <v>0</v>
      </c>
      <c r="N30" s="393" t="b">
        <f t="shared" si="3"/>
        <v>0</v>
      </c>
      <c r="O30" s="334" t="s">
        <v>109</v>
      </c>
    </row>
    <row r="31" spans="1:15" s="73" customFormat="1" ht="18" customHeight="1">
      <c r="A31" s="159">
        <v>8</v>
      </c>
      <c r="B31" s="342" t="s">
        <v>192</v>
      </c>
      <c r="C31" s="343" t="s">
        <v>193</v>
      </c>
      <c r="D31" s="344" t="s">
        <v>194</v>
      </c>
      <c r="E31" s="345" t="s">
        <v>189</v>
      </c>
      <c r="F31" s="345" t="s">
        <v>190</v>
      </c>
      <c r="G31" s="121"/>
      <c r="H31" s="89"/>
      <c r="I31" s="89"/>
      <c r="J31" s="89"/>
      <c r="K31" s="89"/>
      <c r="L31" s="89"/>
      <c r="M31" s="180">
        <f t="shared" si="2"/>
        <v>0</v>
      </c>
      <c r="N31" s="393" t="b">
        <f t="shared" si="3"/>
        <v>0</v>
      </c>
      <c r="O31" s="334" t="s">
        <v>191</v>
      </c>
    </row>
    <row r="32" spans="1:15" s="73" customFormat="1" ht="18" customHeight="1">
      <c r="A32" s="159">
        <v>9</v>
      </c>
      <c r="B32" s="342" t="s">
        <v>250</v>
      </c>
      <c r="C32" s="343" t="s">
        <v>251</v>
      </c>
      <c r="D32" s="344">
        <v>38859</v>
      </c>
      <c r="E32" s="345" t="s">
        <v>247</v>
      </c>
      <c r="F32" s="345" t="s">
        <v>248</v>
      </c>
      <c r="G32" s="121"/>
      <c r="H32" s="89"/>
      <c r="I32" s="89"/>
      <c r="J32" s="89"/>
      <c r="K32" s="89"/>
      <c r="L32" s="89"/>
      <c r="M32" s="180">
        <f t="shared" si="2"/>
        <v>0</v>
      </c>
      <c r="N32" s="393" t="b">
        <f t="shared" si="3"/>
        <v>0</v>
      </c>
      <c r="O32" s="334" t="s">
        <v>249</v>
      </c>
    </row>
    <row r="33" spans="1:15" ht="18" customHeight="1">
      <c r="A33" s="159">
        <v>10</v>
      </c>
      <c r="B33" s="342" t="s">
        <v>48</v>
      </c>
      <c r="C33" s="343" t="s">
        <v>49</v>
      </c>
      <c r="D33" s="344">
        <v>38863</v>
      </c>
      <c r="E33" s="345" t="s">
        <v>21</v>
      </c>
      <c r="F33" s="345" t="s">
        <v>22</v>
      </c>
      <c r="G33" s="121"/>
      <c r="H33" s="89"/>
      <c r="I33" s="89"/>
      <c r="J33" s="89"/>
      <c r="K33" s="89"/>
      <c r="L33" s="89"/>
      <c r="M33" s="180"/>
      <c r="N33" s="180" t="str">
        <f t="shared" si="3"/>
        <v/>
      </c>
      <c r="O33" s="334" t="s">
        <v>16</v>
      </c>
    </row>
  </sheetData>
  <sortState ref="B9:N19">
    <sortCondition descending="1" ref="M9:M19"/>
  </sortState>
  <mergeCells count="2">
    <mergeCell ref="G7:L7"/>
    <mergeCell ref="G22:L22"/>
  </mergeCells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6"/>
  <dimension ref="A1:O39"/>
  <sheetViews>
    <sheetView topLeftCell="A16" workbookViewId="0">
      <selection activeCell="N20" sqref="N20:N32"/>
    </sheetView>
  </sheetViews>
  <sheetFormatPr defaultColWidth="9.109375" defaultRowHeight="13.2"/>
  <cols>
    <col min="1" max="1" width="8.109375" style="56" customWidth="1"/>
    <col min="2" max="2" width="9.44140625" style="56" customWidth="1"/>
    <col min="3" max="3" width="14.44140625" style="56" customWidth="1"/>
    <col min="4" max="4" width="10.6640625" style="68" customWidth="1"/>
    <col min="5" max="5" width="12" style="71" customWidth="1"/>
    <col min="6" max="6" width="14.109375" style="71" customWidth="1"/>
    <col min="7" max="12" width="6.88671875" style="74" customWidth="1"/>
    <col min="13" max="13" width="9" style="60" bestFit="1" customWidth="1"/>
    <col min="14" max="14" width="9" style="60" customWidth="1"/>
    <col min="15" max="15" width="17.5546875" style="61" bestFit="1" customWidth="1"/>
    <col min="16" max="16384" width="9.109375" style="56"/>
  </cols>
  <sheetData>
    <row r="1" spans="1:15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50"/>
    </row>
    <row r="2" spans="1:15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2"/>
      <c r="J2" s="33"/>
      <c r="K2" s="51"/>
    </row>
    <row r="3" spans="1:15" s="30" customFormat="1" ht="15" customHeight="1">
      <c r="A3" s="55"/>
      <c r="C3" s="31"/>
      <c r="D3" s="39"/>
      <c r="E3" s="39"/>
      <c r="F3" s="49"/>
      <c r="G3" s="33"/>
      <c r="H3" s="33"/>
      <c r="I3" s="32"/>
      <c r="J3" s="33"/>
      <c r="K3" s="51"/>
    </row>
    <row r="4" spans="1:15" ht="15" customHeight="1">
      <c r="A4" s="62"/>
      <c r="D4" s="56"/>
      <c r="E4" s="65"/>
      <c r="F4" s="65"/>
      <c r="G4" s="66"/>
      <c r="H4" s="66"/>
      <c r="I4" s="66"/>
      <c r="J4" s="66"/>
      <c r="K4" s="66"/>
      <c r="L4" s="66"/>
      <c r="M4" s="67"/>
      <c r="N4" s="67"/>
      <c r="O4" s="62"/>
    </row>
    <row r="5" spans="1:15" ht="12.75" customHeight="1" thickBot="1">
      <c r="A5" s="62"/>
      <c r="B5" s="63" t="s">
        <v>782</v>
      </c>
      <c r="C5" s="62"/>
      <c r="D5" s="64"/>
      <c r="E5" s="65"/>
      <c r="F5" s="65"/>
      <c r="G5" s="66"/>
      <c r="H5" s="66"/>
      <c r="I5" s="66"/>
      <c r="J5" s="66"/>
      <c r="K5" s="66"/>
      <c r="L5" s="66"/>
      <c r="M5" s="67"/>
      <c r="N5" s="67"/>
      <c r="O5" s="62"/>
    </row>
    <row r="6" spans="1:15" ht="18" customHeight="1" thickBot="1">
      <c r="A6" s="61"/>
      <c r="B6" s="61"/>
      <c r="C6" s="61"/>
      <c r="E6" s="61"/>
      <c r="F6" s="61"/>
      <c r="G6" s="434" t="s">
        <v>6</v>
      </c>
      <c r="H6" s="435"/>
      <c r="I6" s="435"/>
      <c r="J6" s="435"/>
      <c r="K6" s="435"/>
      <c r="L6" s="436"/>
      <c r="M6" s="69"/>
      <c r="N6" s="69"/>
    </row>
    <row r="7" spans="1:15" ht="18" customHeight="1" thickBot="1">
      <c r="A7" s="160" t="s">
        <v>649</v>
      </c>
      <c r="B7" s="182" t="s">
        <v>0</v>
      </c>
      <c r="C7" s="183" t="s">
        <v>1</v>
      </c>
      <c r="D7" s="184" t="s">
        <v>7</v>
      </c>
      <c r="E7" s="185" t="s">
        <v>2</v>
      </c>
      <c r="F7" s="185" t="s">
        <v>3</v>
      </c>
      <c r="G7" s="186">
        <v>1</v>
      </c>
      <c r="H7" s="187">
        <v>2</v>
      </c>
      <c r="I7" s="187">
        <v>3</v>
      </c>
      <c r="J7" s="188">
        <v>4</v>
      </c>
      <c r="K7" s="187">
        <v>5</v>
      </c>
      <c r="L7" s="189">
        <v>6</v>
      </c>
      <c r="M7" s="190" t="s">
        <v>4</v>
      </c>
      <c r="N7" s="247" t="s">
        <v>727</v>
      </c>
      <c r="O7" s="191" t="s">
        <v>5</v>
      </c>
    </row>
    <row r="8" spans="1:15" ht="18" customHeight="1">
      <c r="A8" s="192">
        <v>1</v>
      </c>
      <c r="B8" s="342" t="s">
        <v>371</v>
      </c>
      <c r="C8" s="343" t="s">
        <v>541</v>
      </c>
      <c r="D8" s="344">
        <v>37633</v>
      </c>
      <c r="E8" s="345" t="s">
        <v>21</v>
      </c>
      <c r="F8" s="345" t="s">
        <v>22</v>
      </c>
      <c r="G8" s="121">
        <v>5.82</v>
      </c>
      <c r="H8" s="89">
        <v>6.25</v>
      </c>
      <c r="I8" s="89">
        <v>5.91</v>
      </c>
      <c r="J8" s="89">
        <v>5.98</v>
      </c>
      <c r="K8" s="89">
        <v>6.01</v>
      </c>
      <c r="L8" s="89">
        <v>6.03</v>
      </c>
      <c r="M8" s="193">
        <f t="shared" ref="M8:M14" si="0">MAX(G8:L8)</f>
        <v>6.25</v>
      </c>
      <c r="N8" s="396" t="str">
        <f t="shared" ref="N8:N14" si="1">IF(ISBLANK(M8),"",IF(M8&gt;=7.2,"KSM",IF(M8&gt;=6.7,"I A",IF(M8&gt;=6.2,"II A",IF(M8&gt;=5.6,"III A",IF(M8&gt;=5,"I JA",IF(M8&gt;=4.45,"II JA",IF(M8&gt;=4,"III JA"))))))))</f>
        <v>II A</v>
      </c>
      <c r="O8" s="334" t="s">
        <v>16</v>
      </c>
    </row>
    <row r="9" spans="1:15" ht="18" customHeight="1">
      <c r="A9" s="192">
        <v>2</v>
      </c>
      <c r="B9" s="342" t="s">
        <v>443</v>
      </c>
      <c r="C9" s="343" t="s">
        <v>444</v>
      </c>
      <c r="D9" s="344" t="s">
        <v>445</v>
      </c>
      <c r="E9" s="345" t="s">
        <v>115</v>
      </c>
      <c r="F9" s="345" t="s">
        <v>101</v>
      </c>
      <c r="G9" s="89">
        <v>6.17</v>
      </c>
      <c r="H9" s="89" t="s">
        <v>709</v>
      </c>
      <c r="I9" s="89">
        <v>6</v>
      </c>
      <c r="J9" s="89" t="s">
        <v>709</v>
      </c>
      <c r="K9" s="89" t="s">
        <v>709</v>
      </c>
      <c r="L9" s="89">
        <v>5.61</v>
      </c>
      <c r="M9" s="193">
        <f t="shared" si="0"/>
        <v>6.17</v>
      </c>
      <c r="N9" s="396" t="str">
        <f t="shared" si="1"/>
        <v>III A</v>
      </c>
      <c r="O9" s="334" t="s">
        <v>439</v>
      </c>
    </row>
    <row r="10" spans="1:15" ht="18" customHeight="1">
      <c r="A10" s="192">
        <v>3</v>
      </c>
      <c r="B10" s="342" t="s">
        <v>440</v>
      </c>
      <c r="C10" s="343" t="s">
        <v>437</v>
      </c>
      <c r="D10" s="344" t="s">
        <v>438</v>
      </c>
      <c r="E10" s="345" t="s">
        <v>115</v>
      </c>
      <c r="F10" s="345" t="s">
        <v>101</v>
      </c>
      <c r="G10" s="347">
        <v>5.47</v>
      </c>
      <c r="H10" s="79" t="s">
        <v>709</v>
      </c>
      <c r="I10" s="89">
        <v>5.44</v>
      </c>
      <c r="J10" s="89">
        <v>5.36</v>
      </c>
      <c r="K10" s="89">
        <v>5.71</v>
      </c>
      <c r="L10" s="89">
        <v>5.9</v>
      </c>
      <c r="M10" s="193">
        <f t="shared" si="0"/>
        <v>5.9</v>
      </c>
      <c r="N10" s="396" t="str">
        <f t="shared" si="1"/>
        <v>III A</v>
      </c>
      <c r="O10" s="334" t="s">
        <v>439</v>
      </c>
    </row>
    <row r="11" spans="1:15" ht="18" customHeight="1">
      <c r="A11" s="192">
        <v>4</v>
      </c>
      <c r="B11" s="342" t="s">
        <v>521</v>
      </c>
      <c r="C11" s="343" t="s">
        <v>522</v>
      </c>
      <c r="D11" s="344">
        <v>37568</v>
      </c>
      <c r="E11" s="345" t="s">
        <v>21</v>
      </c>
      <c r="F11" s="345" t="s">
        <v>22</v>
      </c>
      <c r="G11" s="348">
        <v>5.78</v>
      </c>
      <c r="H11" s="89">
        <v>5.4</v>
      </c>
      <c r="I11" s="89">
        <v>5.57</v>
      </c>
      <c r="J11" s="89">
        <v>5.03</v>
      </c>
      <c r="K11" s="89">
        <v>5.82</v>
      </c>
      <c r="L11" s="89">
        <v>5.58</v>
      </c>
      <c r="M11" s="193">
        <f t="shared" si="0"/>
        <v>5.82</v>
      </c>
      <c r="N11" s="396" t="str">
        <f t="shared" si="1"/>
        <v>III A</v>
      </c>
      <c r="O11" s="334" t="s">
        <v>9</v>
      </c>
    </row>
    <row r="12" spans="1:15" ht="18" customHeight="1">
      <c r="A12" s="192">
        <v>5</v>
      </c>
      <c r="B12" s="342" t="s">
        <v>139</v>
      </c>
      <c r="C12" s="343" t="s">
        <v>441</v>
      </c>
      <c r="D12" s="344" t="s">
        <v>442</v>
      </c>
      <c r="E12" s="345" t="s">
        <v>115</v>
      </c>
      <c r="F12" s="345" t="s">
        <v>101</v>
      </c>
      <c r="G12" s="127">
        <v>5.42</v>
      </c>
      <c r="H12" s="89">
        <v>5.36</v>
      </c>
      <c r="I12" s="89">
        <v>5.43</v>
      </c>
      <c r="J12" s="89">
        <v>4.74</v>
      </c>
      <c r="K12" s="89">
        <v>5.44</v>
      </c>
      <c r="L12" s="89">
        <v>5.48</v>
      </c>
      <c r="M12" s="193">
        <f t="shared" si="0"/>
        <v>5.48</v>
      </c>
      <c r="N12" s="396" t="str">
        <f t="shared" si="1"/>
        <v>I JA</v>
      </c>
      <c r="O12" s="334" t="s">
        <v>102</v>
      </c>
    </row>
    <row r="13" spans="1:15" ht="18" customHeight="1">
      <c r="A13" s="192">
        <v>6</v>
      </c>
      <c r="B13" s="342" t="s">
        <v>38</v>
      </c>
      <c r="C13" s="343" t="s">
        <v>202</v>
      </c>
      <c r="D13" s="344">
        <v>37399</v>
      </c>
      <c r="E13" s="345" t="s">
        <v>189</v>
      </c>
      <c r="F13" s="345" t="s">
        <v>190</v>
      </c>
      <c r="G13" s="89">
        <v>5.08</v>
      </c>
      <c r="H13" s="89" t="s">
        <v>709</v>
      </c>
      <c r="I13" s="89" t="s">
        <v>709</v>
      </c>
      <c r="J13" s="89">
        <v>5.4</v>
      </c>
      <c r="K13" s="89">
        <v>5.0599999999999996</v>
      </c>
      <c r="L13" s="89">
        <v>4.6399999999999997</v>
      </c>
      <c r="M13" s="193">
        <f t="shared" si="0"/>
        <v>5.4</v>
      </c>
      <c r="N13" s="396" t="str">
        <f t="shared" si="1"/>
        <v>I JA</v>
      </c>
      <c r="O13" s="334" t="s">
        <v>191</v>
      </c>
    </row>
    <row r="14" spans="1:15" ht="18" customHeight="1">
      <c r="A14" s="192">
        <v>7</v>
      </c>
      <c r="B14" s="342" t="s">
        <v>86</v>
      </c>
      <c r="C14" s="343" t="s">
        <v>99</v>
      </c>
      <c r="D14" s="344" t="s">
        <v>597</v>
      </c>
      <c r="E14" s="345" t="s">
        <v>136</v>
      </c>
      <c r="F14" s="345" t="s">
        <v>124</v>
      </c>
      <c r="G14" s="89">
        <v>4.21</v>
      </c>
      <c r="H14" s="89">
        <v>4.13</v>
      </c>
      <c r="I14" s="89" t="s">
        <v>709</v>
      </c>
      <c r="J14" s="89" t="s">
        <v>709</v>
      </c>
      <c r="K14" s="89">
        <v>4.46</v>
      </c>
      <c r="L14" s="89">
        <v>4.13</v>
      </c>
      <c r="M14" s="193">
        <f t="shared" si="0"/>
        <v>4.46</v>
      </c>
      <c r="N14" s="396" t="str">
        <f t="shared" si="1"/>
        <v>II JA</v>
      </c>
      <c r="O14" s="334" t="s">
        <v>125</v>
      </c>
    </row>
    <row r="15" spans="1:15" ht="18" customHeight="1">
      <c r="A15" s="192"/>
      <c r="B15" s="342" t="s">
        <v>122</v>
      </c>
      <c r="C15" s="343" t="s">
        <v>331</v>
      </c>
      <c r="D15" s="344" t="s">
        <v>587</v>
      </c>
      <c r="E15" s="345" t="s">
        <v>580</v>
      </c>
      <c r="F15" s="345" t="s">
        <v>581</v>
      </c>
      <c r="G15" s="89"/>
      <c r="H15" s="89"/>
      <c r="I15" s="89"/>
      <c r="J15" s="89"/>
      <c r="K15" s="89"/>
      <c r="L15" s="89"/>
      <c r="M15" s="193" t="s">
        <v>652</v>
      </c>
      <c r="N15" s="396"/>
      <c r="O15" s="334" t="s">
        <v>332</v>
      </c>
    </row>
    <row r="16" spans="1:15">
      <c r="A16" s="230"/>
      <c r="B16" s="226"/>
      <c r="C16" s="231"/>
      <c r="D16" s="232"/>
      <c r="E16" s="232"/>
      <c r="F16" s="232"/>
      <c r="G16" s="233"/>
      <c r="H16" s="233"/>
      <c r="I16" s="233"/>
      <c r="J16" s="233"/>
      <c r="K16" s="233"/>
      <c r="L16" s="233"/>
      <c r="M16" s="234"/>
      <c r="N16" s="400"/>
      <c r="O16" s="235"/>
    </row>
    <row r="17" spans="1:15" ht="12.75" customHeight="1" thickBot="1">
      <c r="A17" s="62"/>
      <c r="B17" s="63" t="s">
        <v>783</v>
      </c>
      <c r="C17" s="62"/>
      <c r="D17" s="64"/>
      <c r="E17" s="65"/>
      <c r="F17" s="65"/>
      <c r="G17" s="66"/>
      <c r="H17" s="66"/>
      <c r="I17" s="66"/>
      <c r="J17" s="66"/>
      <c r="K17" s="66"/>
      <c r="L17" s="66"/>
      <c r="M17" s="67"/>
      <c r="N17" s="401"/>
      <c r="O17" s="62"/>
    </row>
    <row r="18" spans="1:15" ht="12.75" customHeight="1" thickBot="1">
      <c r="A18" s="61"/>
      <c r="B18" s="61"/>
      <c r="C18" s="61"/>
      <c r="E18" s="61"/>
      <c r="F18" s="61"/>
      <c r="G18" s="434" t="s">
        <v>6</v>
      </c>
      <c r="H18" s="435"/>
      <c r="I18" s="435"/>
      <c r="J18" s="435"/>
      <c r="K18" s="435"/>
      <c r="L18" s="436"/>
      <c r="M18" s="69"/>
      <c r="N18" s="402"/>
    </row>
    <row r="19" spans="1:15" ht="18" customHeight="1" thickBot="1">
      <c r="A19" s="160" t="s">
        <v>649</v>
      </c>
      <c r="B19" s="182" t="s">
        <v>0</v>
      </c>
      <c r="C19" s="183" t="s">
        <v>1</v>
      </c>
      <c r="D19" s="184" t="s">
        <v>7</v>
      </c>
      <c r="E19" s="185" t="s">
        <v>2</v>
      </c>
      <c r="F19" s="185" t="s">
        <v>3</v>
      </c>
      <c r="G19" s="186">
        <v>1</v>
      </c>
      <c r="H19" s="187">
        <v>2</v>
      </c>
      <c r="I19" s="187">
        <v>3</v>
      </c>
      <c r="J19" s="188">
        <v>4</v>
      </c>
      <c r="K19" s="187">
        <v>5</v>
      </c>
      <c r="L19" s="189">
        <v>6</v>
      </c>
      <c r="M19" s="190" t="s">
        <v>4</v>
      </c>
      <c r="N19" s="359" t="s">
        <v>727</v>
      </c>
      <c r="O19" s="191" t="s">
        <v>5</v>
      </c>
    </row>
    <row r="20" spans="1:15" ht="18" customHeight="1">
      <c r="A20" s="192">
        <v>1</v>
      </c>
      <c r="B20" s="342" t="s">
        <v>234</v>
      </c>
      <c r="C20" s="343" t="s">
        <v>265</v>
      </c>
      <c r="D20" s="344" t="s">
        <v>266</v>
      </c>
      <c r="E20" s="345" t="s">
        <v>286</v>
      </c>
      <c r="F20" s="345" t="s">
        <v>256</v>
      </c>
      <c r="G20" s="89">
        <v>5.78</v>
      </c>
      <c r="H20" s="89">
        <v>5.71</v>
      </c>
      <c r="I20" s="89">
        <v>5.75</v>
      </c>
      <c r="J20" s="89">
        <v>5.6</v>
      </c>
      <c r="K20" s="89" t="s">
        <v>710</v>
      </c>
      <c r="L20" s="89">
        <v>5.87</v>
      </c>
      <c r="M20" s="193">
        <f t="shared" ref="M20:M30" si="2">MAX(G20:L20)</f>
        <v>5.87</v>
      </c>
      <c r="N20" s="396" t="str">
        <f t="shared" ref="N20:N28" si="3">IF(ISBLANK(M20),"",IF(M20&gt;=7.2,"KSM",IF(M20&gt;=6.7,"I A",IF(M20&gt;=6.2,"II A",IF(M20&gt;=5.6,"III A",IF(M20&gt;=5,"I JA",IF(M20&gt;=4.45,"II JA",IF(M20&gt;=4,"III JA"))))))))</f>
        <v>III A</v>
      </c>
      <c r="O20" s="334" t="s">
        <v>257</v>
      </c>
    </row>
    <row r="21" spans="1:15" ht="18" customHeight="1">
      <c r="A21" s="192">
        <v>2</v>
      </c>
      <c r="B21" s="342" t="s">
        <v>38</v>
      </c>
      <c r="C21" s="343" t="s">
        <v>200</v>
      </c>
      <c r="D21" s="344" t="s">
        <v>201</v>
      </c>
      <c r="E21" s="345" t="s">
        <v>189</v>
      </c>
      <c r="F21" s="345" t="s">
        <v>190</v>
      </c>
      <c r="G21" s="89">
        <v>5.42</v>
      </c>
      <c r="H21" s="89">
        <v>5.4</v>
      </c>
      <c r="I21" s="89">
        <v>5.47</v>
      </c>
      <c r="J21" s="89">
        <v>5.24</v>
      </c>
      <c r="K21" s="89">
        <v>5.38</v>
      </c>
      <c r="L21" s="89">
        <v>5.31</v>
      </c>
      <c r="M21" s="193">
        <f t="shared" si="2"/>
        <v>5.47</v>
      </c>
      <c r="N21" s="396" t="str">
        <f t="shared" si="3"/>
        <v>I JA</v>
      </c>
      <c r="O21" s="334" t="s">
        <v>191</v>
      </c>
    </row>
    <row r="22" spans="1:15" ht="18" customHeight="1">
      <c r="A22" s="192">
        <v>3</v>
      </c>
      <c r="B22" s="342" t="s">
        <v>108</v>
      </c>
      <c r="C22" s="343" t="s">
        <v>132</v>
      </c>
      <c r="D22" s="344" t="s">
        <v>242</v>
      </c>
      <c r="E22" s="345" t="s">
        <v>220</v>
      </c>
      <c r="F22" s="345" t="s">
        <v>130</v>
      </c>
      <c r="G22" s="78">
        <v>5.1100000000000003</v>
      </c>
      <c r="H22" s="89">
        <v>4.97</v>
      </c>
      <c r="I22" s="89">
        <v>4.95</v>
      </c>
      <c r="J22" s="89" t="s">
        <v>710</v>
      </c>
      <c r="K22" s="89"/>
      <c r="L22" s="89"/>
      <c r="M22" s="193">
        <f t="shared" si="2"/>
        <v>5.1100000000000003</v>
      </c>
      <c r="N22" s="396" t="str">
        <f t="shared" si="3"/>
        <v>I JA</v>
      </c>
      <c r="O22" s="334" t="s">
        <v>241</v>
      </c>
    </row>
    <row r="23" spans="1:15" ht="18" customHeight="1">
      <c r="A23" s="192">
        <v>4</v>
      </c>
      <c r="B23" s="342" t="s">
        <v>568</v>
      </c>
      <c r="C23" s="343" t="s">
        <v>569</v>
      </c>
      <c r="D23" s="344">
        <v>38018</v>
      </c>
      <c r="E23" s="345" t="s">
        <v>646</v>
      </c>
      <c r="F23" s="345" t="s">
        <v>706</v>
      </c>
      <c r="G23" s="79">
        <v>5.0999999999999996</v>
      </c>
      <c r="H23" s="89">
        <v>4.87</v>
      </c>
      <c r="I23" s="89">
        <v>4.7</v>
      </c>
      <c r="J23" s="89">
        <v>4.5999999999999996</v>
      </c>
      <c r="K23" s="89">
        <v>4.72</v>
      </c>
      <c r="L23" s="89">
        <v>4.4800000000000004</v>
      </c>
      <c r="M23" s="193">
        <f t="shared" si="2"/>
        <v>5.0999999999999996</v>
      </c>
      <c r="N23" s="396" t="str">
        <f t="shared" si="3"/>
        <v>I JA</v>
      </c>
      <c r="O23" s="334" t="s">
        <v>772</v>
      </c>
    </row>
    <row r="24" spans="1:15" ht="18" customHeight="1">
      <c r="A24" s="192">
        <v>5</v>
      </c>
      <c r="B24" s="342" t="s">
        <v>90</v>
      </c>
      <c r="C24" s="343" t="s">
        <v>195</v>
      </c>
      <c r="D24" s="344">
        <v>38437</v>
      </c>
      <c r="E24" s="345" t="s">
        <v>189</v>
      </c>
      <c r="F24" s="345" t="s">
        <v>190</v>
      </c>
      <c r="G24" s="89" t="s">
        <v>709</v>
      </c>
      <c r="H24" s="89">
        <v>4.71</v>
      </c>
      <c r="I24" s="89">
        <v>5.05</v>
      </c>
      <c r="J24" s="89">
        <v>4.43</v>
      </c>
      <c r="K24" s="89" t="s">
        <v>709</v>
      </c>
      <c r="L24" s="89">
        <v>4.83</v>
      </c>
      <c r="M24" s="193">
        <f t="shared" si="2"/>
        <v>5.05</v>
      </c>
      <c r="N24" s="396" t="str">
        <f t="shared" si="3"/>
        <v>I JA</v>
      </c>
      <c r="O24" s="334" t="s">
        <v>191</v>
      </c>
    </row>
    <row r="25" spans="1:15" ht="18" customHeight="1">
      <c r="A25" s="192">
        <v>6</v>
      </c>
      <c r="B25" s="342" t="s">
        <v>86</v>
      </c>
      <c r="C25" s="343" t="s">
        <v>466</v>
      </c>
      <c r="D25" s="344" t="s">
        <v>632</v>
      </c>
      <c r="E25" s="345" t="s">
        <v>136</v>
      </c>
      <c r="F25" s="345" t="s">
        <v>124</v>
      </c>
      <c r="G25" s="79">
        <v>4.4000000000000004</v>
      </c>
      <c r="H25" s="89">
        <v>4.1100000000000003</v>
      </c>
      <c r="I25" s="89">
        <v>4.46</v>
      </c>
      <c r="J25" s="89">
        <v>4.12</v>
      </c>
      <c r="K25" s="89">
        <v>4.76</v>
      </c>
      <c r="L25" s="89">
        <v>3.22</v>
      </c>
      <c r="M25" s="193">
        <f t="shared" si="2"/>
        <v>4.76</v>
      </c>
      <c r="N25" s="396" t="str">
        <f t="shared" si="3"/>
        <v>II JA</v>
      </c>
      <c r="O25" s="334" t="s">
        <v>125</v>
      </c>
    </row>
    <row r="26" spans="1:15" ht="18" customHeight="1">
      <c r="A26" s="192">
        <v>7</v>
      </c>
      <c r="B26" s="342" t="s">
        <v>288</v>
      </c>
      <c r="C26" s="343" t="s">
        <v>468</v>
      </c>
      <c r="D26" s="344" t="s">
        <v>633</v>
      </c>
      <c r="E26" s="345" t="s">
        <v>136</v>
      </c>
      <c r="F26" s="345" t="s">
        <v>124</v>
      </c>
      <c r="G26" s="346">
        <v>4.62</v>
      </c>
      <c r="H26" s="346">
        <v>4.57</v>
      </c>
      <c r="I26" s="346">
        <v>4.28</v>
      </c>
      <c r="J26" s="346">
        <v>4.46</v>
      </c>
      <c r="K26" s="346">
        <v>4.17</v>
      </c>
      <c r="L26" s="346">
        <v>4.54</v>
      </c>
      <c r="M26" s="193">
        <f t="shared" si="2"/>
        <v>4.62</v>
      </c>
      <c r="N26" s="396" t="str">
        <f t="shared" si="3"/>
        <v>II JA</v>
      </c>
      <c r="O26" s="334" t="s">
        <v>125</v>
      </c>
    </row>
    <row r="27" spans="1:15" ht="18" customHeight="1">
      <c r="A27" s="192">
        <v>8</v>
      </c>
      <c r="B27" s="342" t="s">
        <v>38</v>
      </c>
      <c r="C27" s="343" t="s">
        <v>543</v>
      </c>
      <c r="D27" s="344">
        <v>38462</v>
      </c>
      <c r="E27" s="345" t="s">
        <v>21</v>
      </c>
      <c r="F27" s="345" t="s">
        <v>22</v>
      </c>
      <c r="G27" s="77" t="s">
        <v>709</v>
      </c>
      <c r="H27" s="346">
        <v>4.62</v>
      </c>
      <c r="I27" s="346" t="s">
        <v>709</v>
      </c>
      <c r="J27" s="346">
        <v>4.38</v>
      </c>
      <c r="K27" s="346">
        <v>4.32</v>
      </c>
      <c r="L27" s="346">
        <v>4.3099999999999996</v>
      </c>
      <c r="M27" s="193">
        <f t="shared" si="2"/>
        <v>4.62</v>
      </c>
      <c r="N27" s="396" t="str">
        <f t="shared" si="3"/>
        <v>II JA</v>
      </c>
      <c r="O27" s="334" t="s">
        <v>16</v>
      </c>
    </row>
    <row r="28" spans="1:15" ht="18" customHeight="1">
      <c r="A28" s="192">
        <v>9</v>
      </c>
      <c r="B28" s="342" t="s">
        <v>114</v>
      </c>
      <c r="C28" s="343" t="s">
        <v>531</v>
      </c>
      <c r="D28" s="344">
        <v>38025</v>
      </c>
      <c r="E28" s="345" t="s">
        <v>21</v>
      </c>
      <c r="F28" s="345" t="s">
        <v>22</v>
      </c>
      <c r="G28" s="77">
        <v>4.08</v>
      </c>
      <c r="H28" s="346" t="s">
        <v>709</v>
      </c>
      <c r="I28" s="346">
        <v>3.9</v>
      </c>
      <c r="J28" s="346"/>
      <c r="K28" s="346"/>
      <c r="L28" s="346"/>
      <c r="M28" s="193">
        <f t="shared" si="2"/>
        <v>4.08</v>
      </c>
      <c r="N28" s="396" t="str">
        <f t="shared" si="3"/>
        <v>III JA</v>
      </c>
      <c r="O28" s="334" t="s">
        <v>151</v>
      </c>
    </row>
    <row r="29" spans="1:15" ht="18" customHeight="1">
      <c r="A29" s="192">
        <v>10</v>
      </c>
      <c r="B29" s="342" t="s">
        <v>86</v>
      </c>
      <c r="C29" s="343" t="s">
        <v>89</v>
      </c>
      <c r="D29" s="344">
        <v>38659</v>
      </c>
      <c r="E29" s="345" t="s">
        <v>21</v>
      </c>
      <c r="F29" s="345" t="s">
        <v>22</v>
      </c>
      <c r="G29" s="346">
        <v>3.62</v>
      </c>
      <c r="H29" s="346" t="s">
        <v>709</v>
      </c>
      <c r="I29" s="346">
        <v>3.18</v>
      </c>
      <c r="J29" s="346"/>
      <c r="K29" s="346"/>
      <c r="L29" s="346"/>
      <c r="M29" s="193">
        <f>MAX(G29:L29)</f>
        <v>3.62</v>
      </c>
      <c r="N29" s="396"/>
      <c r="O29" s="334" t="s">
        <v>87</v>
      </c>
    </row>
    <row r="30" spans="1:15" ht="18" customHeight="1">
      <c r="A30" s="192">
        <v>11</v>
      </c>
      <c r="B30" s="342" t="s">
        <v>92</v>
      </c>
      <c r="C30" s="343" t="s">
        <v>93</v>
      </c>
      <c r="D30" s="344">
        <v>38757</v>
      </c>
      <c r="E30" s="345" t="s">
        <v>21</v>
      </c>
      <c r="F30" s="345" t="s">
        <v>22</v>
      </c>
      <c r="G30" s="346" t="s">
        <v>709</v>
      </c>
      <c r="H30" s="346">
        <v>3.55</v>
      </c>
      <c r="I30" s="346">
        <v>3.4</v>
      </c>
      <c r="J30" s="346"/>
      <c r="K30" s="346"/>
      <c r="L30" s="346"/>
      <c r="M30" s="193">
        <f t="shared" si="2"/>
        <v>3.55</v>
      </c>
      <c r="N30" s="396"/>
      <c r="O30" s="334" t="s">
        <v>87</v>
      </c>
    </row>
    <row r="31" spans="1:15" ht="18" customHeight="1">
      <c r="A31" s="192"/>
      <c r="B31" s="342" t="s">
        <v>86</v>
      </c>
      <c r="C31" s="343" t="s">
        <v>615</v>
      </c>
      <c r="D31" s="344">
        <v>38078</v>
      </c>
      <c r="E31" s="345" t="s">
        <v>21</v>
      </c>
      <c r="F31" s="345" t="s">
        <v>22</v>
      </c>
      <c r="G31" s="77"/>
      <c r="H31" s="346"/>
      <c r="I31" s="346"/>
      <c r="J31" s="346"/>
      <c r="K31" s="346"/>
      <c r="L31" s="346"/>
      <c r="M31" s="193" t="s">
        <v>652</v>
      </c>
      <c r="N31" s="396"/>
      <c r="O31" s="334" t="s">
        <v>16</v>
      </c>
    </row>
    <row r="32" spans="1:15" ht="18" customHeight="1">
      <c r="A32" s="192"/>
      <c r="B32" s="342" t="s">
        <v>25</v>
      </c>
      <c r="C32" s="343" t="s">
        <v>97</v>
      </c>
      <c r="D32" s="344">
        <v>38639</v>
      </c>
      <c r="E32" s="345" t="s">
        <v>21</v>
      </c>
      <c r="F32" s="345" t="s">
        <v>22</v>
      </c>
      <c r="G32" s="89"/>
      <c r="H32" s="89"/>
      <c r="I32" s="89"/>
      <c r="J32" s="89"/>
      <c r="K32" s="89"/>
      <c r="L32" s="89"/>
      <c r="M32" s="193" t="s">
        <v>652</v>
      </c>
      <c r="N32" s="396"/>
      <c r="O32" s="334" t="s">
        <v>87</v>
      </c>
    </row>
    <row r="33" spans="4:15"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4:15"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4:15"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  <row r="36" spans="4:15"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4:15"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</row>
    <row r="38" spans="4:15"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4:15"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</sheetData>
  <sortState ref="B21:N33">
    <sortCondition descending="1" ref="M21:M33"/>
  </sortState>
  <mergeCells count="2">
    <mergeCell ref="G6:L6"/>
    <mergeCell ref="G18:L18"/>
  </mergeCells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5"/>
  <dimension ref="A1:P29"/>
  <sheetViews>
    <sheetView workbookViewId="0">
      <selection activeCell="N18" sqref="N18"/>
    </sheetView>
  </sheetViews>
  <sheetFormatPr defaultColWidth="9.109375" defaultRowHeight="13.2"/>
  <cols>
    <col min="1" max="1" width="5.33203125" style="56" customWidth="1"/>
    <col min="2" max="2" width="13.109375" style="56" customWidth="1"/>
    <col min="3" max="3" width="18.88671875" style="56" customWidth="1"/>
    <col min="4" max="4" width="10.6640625" style="68" customWidth="1"/>
    <col min="5" max="5" width="12" style="71" customWidth="1"/>
    <col min="6" max="6" width="14.109375" style="71" customWidth="1"/>
    <col min="7" max="12" width="4.6640625" style="74" customWidth="1"/>
    <col min="13" max="13" width="9" style="60" bestFit="1" customWidth="1"/>
    <col min="14" max="14" width="9" style="60" customWidth="1"/>
    <col min="15" max="15" width="21.44140625" style="61" bestFit="1" customWidth="1"/>
    <col min="16" max="16384" width="9.109375" style="56"/>
  </cols>
  <sheetData>
    <row r="1" spans="1:16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50"/>
    </row>
    <row r="2" spans="1:16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2"/>
      <c r="J2" s="33"/>
      <c r="K2" s="51"/>
    </row>
    <row r="3" spans="1:16" s="61" customFormat="1" ht="12.75" customHeight="1">
      <c r="A3" s="56"/>
      <c r="B3" s="56"/>
      <c r="C3" s="57"/>
      <c r="D3" s="58"/>
      <c r="E3" s="59"/>
      <c r="F3" s="59"/>
      <c r="G3" s="60"/>
      <c r="H3" s="60"/>
      <c r="I3" s="60"/>
      <c r="J3" s="60"/>
      <c r="K3" s="60"/>
      <c r="L3" s="60"/>
      <c r="M3" s="60"/>
      <c r="N3" s="60"/>
    </row>
    <row r="4" spans="1:16" s="62" customFormat="1" ht="15" customHeight="1">
      <c r="B4" s="63" t="s">
        <v>787</v>
      </c>
      <c r="D4" s="64"/>
      <c r="E4" s="65"/>
      <c r="F4" s="65"/>
      <c r="G4" s="72"/>
      <c r="H4" s="72"/>
      <c r="I4" s="72"/>
      <c r="J4" s="72"/>
      <c r="K4" s="72"/>
      <c r="L4" s="72"/>
      <c r="M4" s="67"/>
      <c r="N4" s="67"/>
    </row>
    <row r="5" spans="1:16" s="62" customFormat="1" ht="12.75" customHeight="1" thickBot="1">
      <c r="B5" s="63"/>
      <c r="D5" s="64"/>
      <c r="E5" s="65"/>
      <c r="F5" s="65"/>
      <c r="G5" s="72"/>
      <c r="H5" s="72"/>
      <c r="I5" s="72"/>
      <c r="J5" s="72"/>
      <c r="K5" s="72"/>
      <c r="L5" s="72"/>
      <c r="M5" s="67"/>
      <c r="N5" s="67"/>
    </row>
    <row r="6" spans="1:16" s="61" customFormat="1" ht="12.75" customHeight="1" thickBot="1">
      <c r="D6" s="68"/>
      <c r="G6" s="434" t="s">
        <v>6</v>
      </c>
      <c r="H6" s="435"/>
      <c r="I6" s="435"/>
      <c r="J6" s="435"/>
      <c r="K6" s="435"/>
      <c r="L6" s="436"/>
      <c r="M6" s="69"/>
      <c r="N6" s="69"/>
    </row>
    <row r="7" spans="1:16" s="73" customFormat="1" ht="18" customHeight="1" thickBot="1">
      <c r="A7" s="76" t="s">
        <v>649</v>
      </c>
      <c r="B7" s="81" t="s">
        <v>0</v>
      </c>
      <c r="C7" s="82" t="s">
        <v>1</v>
      </c>
      <c r="D7" s="83" t="s">
        <v>7</v>
      </c>
      <c r="E7" s="70" t="s">
        <v>2</v>
      </c>
      <c r="F7" s="70" t="s">
        <v>3</v>
      </c>
      <c r="G7" s="84">
        <v>1</v>
      </c>
      <c r="H7" s="85">
        <v>2</v>
      </c>
      <c r="I7" s="85">
        <v>3</v>
      </c>
      <c r="J7" s="85">
        <v>4</v>
      </c>
      <c r="K7" s="85">
        <v>5</v>
      </c>
      <c r="L7" s="86">
        <v>6</v>
      </c>
      <c r="M7" s="87" t="s">
        <v>4</v>
      </c>
      <c r="N7" s="247" t="s">
        <v>727</v>
      </c>
      <c r="O7" s="88" t="s">
        <v>5</v>
      </c>
    </row>
    <row r="8" spans="1:16" ht="18" customHeight="1">
      <c r="A8" s="192">
        <v>1</v>
      </c>
      <c r="B8" s="342" t="s">
        <v>10</v>
      </c>
      <c r="C8" s="343" t="s">
        <v>379</v>
      </c>
      <c r="D8" s="344">
        <v>37822</v>
      </c>
      <c r="E8" s="345" t="s">
        <v>368</v>
      </c>
      <c r="F8" s="345" t="s">
        <v>369</v>
      </c>
      <c r="G8" s="89">
        <v>11.98</v>
      </c>
      <c r="H8" s="89">
        <v>11.76</v>
      </c>
      <c r="I8" s="89">
        <v>11.26</v>
      </c>
      <c r="J8" s="89">
        <v>11.49</v>
      </c>
      <c r="K8" s="89" t="s">
        <v>710</v>
      </c>
      <c r="L8" s="89">
        <v>11.75</v>
      </c>
      <c r="M8" s="193">
        <f>+MAX(G8:L8)</f>
        <v>11.98</v>
      </c>
      <c r="N8" s="396" t="str">
        <f>IF(ISBLANK(M8),"",IF(M8&gt;=12.8,"KSM",IF(M8&gt;=12,"I A",IF(M8&gt;=11.2,"II A",IF(M8&gt;=10.4,"III A",IF(M8&gt;=9.65,"I JA",IF(M8&gt;=9,"II JA",IF(M8&gt;=8.5,"III JA"))))))))</f>
        <v>II A</v>
      </c>
      <c r="O8" s="334" t="s">
        <v>380</v>
      </c>
    </row>
    <row r="9" spans="1:16" ht="18" customHeight="1">
      <c r="A9" s="90">
        <v>2</v>
      </c>
      <c r="B9" s="342" t="s">
        <v>375</v>
      </c>
      <c r="C9" s="343" t="s">
        <v>539</v>
      </c>
      <c r="D9" s="344">
        <v>37539</v>
      </c>
      <c r="E9" s="345" t="s">
        <v>21</v>
      </c>
      <c r="F9" s="345" t="s">
        <v>22</v>
      </c>
      <c r="G9" s="89" t="s">
        <v>709</v>
      </c>
      <c r="H9" s="89" t="s">
        <v>709</v>
      </c>
      <c r="I9" s="89">
        <v>11.57</v>
      </c>
      <c r="J9" s="89">
        <v>11.59</v>
      </c>
      <c r="K9" s="89">
        <v>11.79</v>
      </c>
      <c r="L9" s="89">
        <v>11.51</v>
      </c>
      <c r="M9" s="193">
        <f>+MAX(G9:L9)</f>
        <v>11.79</v>
      </c>
      <c r="N9" s="396" t="str">
        <f>IF(ISBLANK(M9),"",IF(M9&gt;=12.8,"KSM",IF(M9&gt;=12,"I A",IF(M9&gt;=11.2,"II A",IF(M9&gt;=10.4,"III A",IF(M9&gt;=9.65,"I JA",IF(M9&gt;=9,"II JA",IF(M9&gt;=8.5,"III JA"))))))))</f>
        <v>II A</v>
      </c>
      <c r="O9" s="334" t="s">
        <v>16</v>
      </c>
      <c r="P9" s="73"/>
    </row>
    <row r="10" spans="1:16" ht="18" customHeight="1">
      <c r="A10" s="192">
        <v>3</v>
      </c>
      <c r="B10" s="342" t="s">
        <v>525</v>
      </c>
      <c r="C10" s="343" t="s">
        <v>540</v>
      </c>
      <c r="D10" s="344">
        <v>37628</v>
      </c>
      <c r="E10" s="345" t="s">
        <v>21</v>
      </c>
      <c r="F10" s="345" t="s">
        <v>22</v>
      </c>
      <c r="G10" s="89" t="s">
        <v>709</v>
      </c>
      <c r="H10" s="89" t="s">
        <v>709</v>
      </c>
      <c r="I10" s="89" t="s">
        <v>709</v>
      </c>
      <c r="J10" s="89">
        <v>9.32</v>
      </c>
      <c r="K10" s="89" t="s">
        <v>709</v>
      </c>
      <c r="L10" s="89" t="s">
        <v>709</v>
      </c>
      <c r="M10" s="193">
        <f>+MAX(G10:L10)</f>
        <v>9.32</v>
      </c>
      <c r="N10" s="396" t="str">
        <f>IF(ISBLANK(M10),"",IF(M10&gt;=12.8,"KSM",IF(M10&gt;=12,"I A",IF(M10&gt;=11.2,"II A",IF(M10&gt;=10.4,"III A",IF(M10&gt;=9.65,"I JA",IF(M10&gt;=9,"II JA",IF(M10&gt;=8.5,"III JA"))))))))</f>
        <v>II JA</v>
      </c>
      <c r="O10" s="334" t="s">
        <v>16</v>
      </c>
    </row>
    <row r="11" spans="1:16" ht="18" customHeight="1">
      <c r="A11" s="90">
        <v>4</v>
      </c>
      <c r="B11" s="342" t="s">
        <v>58</v>
      </c>
      <c r="C11" s="343" t="s">
        <v>556</v>
      </c>
      <c r="D11" s="344">
        <v>37664</v>
      </c>
      <c r="E11" s="345" t="s">
        <v>21</v>
      </c>
      <c r="F11" s="345" t="s">
        <v>22</v>
      </c>
      <c r="G11" s="89" t="s">
        <v>709</v>
      </c>
      <c r="H11" s="89">
        <v>8.9499999999999993</v>
      </c>
      <c r="I11" s="89" t="s">
        <v>709</v>
      </c>
      <c r="J11" s="89" t="s">
        <v>709</v>
      </c>
      <c r="K11" s="89">
        <v>8.66</v>
      </c>
      <c r="L11" s="89" t="s">
        <v>709</v>
      </c>
      <c r="M11" s="193">
        <f>+MAX(G11:L11)</f>
        <v>8.9499999999999993</v>
      </c>
      <c r="N11" s="396" t="str">
        <f>IF(ISBLANK(M11),"",IF(M11&gt;=12.8,"KSM",IF(M11&gt;=12,"I A",IF(M11&gt;=11.2,"II A",IF(M11&gt;=10.4,"III A",IF(M11&gt;=9.65,"I JA",IF(M11&gt;=9,"II JA",IF(M11&gt;=8.5,"III JA"))))))))</f>
        <v>III JA</v>
      </c>
      <c r="O11" s="334" t="s">
        <v>16</v>
      </c>
    </row>
    <row r="12" spans="1:16" ht="18" customHeight="1">
      <c r="A12" s="90"/>
      <c r="B12" s="342" t="s">
        <v>72</v>
      </c>
      <c r="C12" s="343" t="s">
        <v>545</v>
      </c>
      <c r="D12" s="344">
        <v>37712</v>
      </c>
      <c r="E12" s="345" t="s">
        <v>21</v>
      </c>
      <c r="F12" s="345" t="s">
        <v>22</v>
      </c>
      <c r="G12" s="89" t="s">
        <v>709</v>
      </c>
      <c r="H12" s="89" t="s">
        <v>709</v>
      </c>
      <c r="I12" s="89" t="s">
        <v>709</v>
      </c>
      <c r="J12" s="89" t="s">
        <v>709</v>
      </c>
      <c r="K12" s="89" t="s">
        <v>709</v>
      </c>
      <c r="L12" s="89" t="s">
        <v>709</v>
      </c>
      <c r="M12" s="193" t="s">
        <v>740</v>
      </c>
      <c r="N12" s="396"/>
      <c r="O12" s="334" t="s">
        <v>16</v>
      </c>
    </row>
    <row r="13" spans="1:16" ht="18" customHeight="1">
      <c r="A13" s="361"/>
      <c r="B13" s="362"/>
      <c r="C13" s="363"/>
      <c r="D13" s="364"/>
      <c r="E13" s="365"/>
      <c r="F13" s="365"/>
      <c r="G13" s="366"/>
      <c r="H13" s="366"/>
      <c r="I13" s="366"/>
      <c r="J13" s="366"/>
      <c r="K13" s="366"/>
      <c r="L13" s="366"/>
      <c r="M13" s="234"/>
      <c r="N13" s="397"/>
      <c r="O13" s="336"/>
    </row>
    <row r="14" spans="1:16" s="62" customFormat="1" ht="15" customHeight="1">
      <c r="B14" s="63" t="s">
        <v>786</v>
      </c>
      <c r="D14" s="64"/>
      <c r="E14" s="65"/>
      <c r="F14" s="65"/>
      <c r="G14" s="72"/>
      <c r="H14" s="72"/>
      <c r="I14" s="72"/>
      <c r="J14" s="72"/>
      <c r="K14" s="72"/>
      <c r="L14" s="72"/>
      <c r="M14" s="67"/>
      <c r="N14" s="398"/>
    </row>
    <row r="15" spans="1:16" s="62" customFormat="1" ht="12.75" customHeight="1" thickBot="1">
      <c r="B15" s="63"/>
      <c r="D15" s="64"/>
      <c r="E15" s="65"/>
      <c r="F15" s="65"/>
      <c r="G15" s="72"/>
      <c r="H15" s="72"/>
      <c r="I15" s="72"/>
      <c r="J15" s="72"/>
      <c r="K15" s="72"/>
      <c r="L15" s="72"/>
      <c r="M15" s="67"/>
      <c r="N15" s="398"/>
    </row>
    <row r="16" spans="1:16" s="61" customFormat="1" ht="12.75" customHeight="1" thickBot="1">
      <c r="D16" s="68"/>
      <c r="G16" s="434" t="s">
        <v>6</v>
      </c>
      <c r="H16" s="435"/>
      <c r="I16" s="435"/>
      <c r="J16" s="435"/>
      <c r="K16" s="435"/>
      <c r="L16" s="436"/>
      <c r="M16" s="69"/>
      <c r="N16" s="395"/>
    </row>
    <row r="17" spans="1:15" s="73" customFormat="1" ht="18" customHeight="1" thickBot="1">
      <c r="A17" s="76" t="s">
        <v>649</v>
      </c>
      <c r="B17" s="81" t="s">
        <v>0</v>
      </c>
      <c r="C17" s="82" t="s">
        <v>1</v>
      </c>
      <c r="D17" s="83" t="s">
        <v>7</v>
      </c>
      <c r="E17" s="70" t="s">
        <v>2</v>
      </c>
      <c r="F17" s="70" t="s">
        <v>3</v>
      </c>
      <c r="G17" s="84">
        <v>1</v>
      </c>
      <c r="H17" s="85">
        <v>2</v>
      </c>
      <c r="I17" s="85">
        <v>3</v>
      </c>
      <c r="J17" s="85">
        <v>4</v>
      </c>
      <c r="K17" s="85">
        <v>5</v>
      </c>
      <c r="L17" s="86">
        <v>6</v>
      </c>
      <c r="M17" s="87" t="s">
        <v>4</v>
      </c>
      <c r="N17" s="357" t="s">
        <v>727</v>
      </c>
      <c r="O17" s="88" t="s">
        <v>5</v>
      </c>
    </row>
    <row r="18" spans="1:15" s="73" customFormat="1" ht="18" customHeight="1">
      <c r="A18" s="90">
        <v>1</v>
      </c>
      <c r="B18" s="342" t="s">
        <v>58</v>
      </c>
      <c r="C18" s="343" t="s">
        <v>359</v>
      </c>
      <c r="D18" s="344">
        <v>38313</v>
      </c>
      <c r="E18" s="345" t="s">
        <v>321</v>
      </c>
      <c r="F18" s="360" t="s">
        <v>322</v>
      </c>
      <c r="G18" s="89">
        <v>9.58</v>
      </c>
      <c r="H18" s="89">
        <v>9.42</v>
      </c>
      <c r="I18" s="89">
        <v>10.23</v>
      </c>
      <c r="J18" s="89" t="s">
        <v>709</v>
      </c>
      <c r="K18" s="89" t="s">
        <v>710</v>
      </c>
      <c r="L18" s="89" t="s">
        <v>710</v>
      </c>
      <c r="M18" s="193">
        <f t="shared" ref="M18:M25" si="0">+MAX(G18:L18)</f>
        <v>10.23</v>
      </c>
      <c r="N18" s="396" t="str">
        <f t="shared" ref="N18:N26" si="1">IF(ISBLANK(M18),"",IF(M18&gt;=12.8,"KSM",IF(M18&gt;=12,"I A",IF(M18&gt;=11.2,"II A",IF(M18&gt;=10.4,"III A",IF(M18&gt;=9.65,"I JA",IF(M18&gt;=9,"II JA",IF(M18&gt;=8.5,"III JA"))))))))</f>
        <v>I JA</v>
      </c>
      <c r="O18" s="334" t="s">
        <v>332</v>
      </c>
    </row>
    <row r="19" spans="1:15" ht="18" customHeight="1">
      <c r="A19" s="192">
        <v>2</v>
      </c>
      <c r="B19" s="342" t="s">
        <v>19</v>
      </c>
      <c r="C19" s="343" t="s">
        <v>149</v>
      </c>
      <c r="D19" s="344">
        <v>38123</v>
      </c>
      <c r="E19" s="345" t="s">
        <v>21</v>
      </c>
      <c r="F19" s="345" t="s">
        <v>22</v>
      </c>
      <c r="G19" s="89">
        <v>9.9</v>
      </c>
      <c r="H19" s="89">
        <v>9.77</v>
      </c>
      <c r="I19" s="89">
        <v>9.99</v>
      </c>
      <c r="J19" s="89">
        <v>10.02</v>
      </c>
      <c r="K19" s="89" t="s">
        <v>709</v>
      </c>
      <c r="L19" s="89">
        <v>9.91</v>
      </c>
      <c r="M19" s="193">
        <f t="shared" si="0"/>
        <v>10.02</v>
      </c>
      <c r="N19" s="396" t="str">
        <f t="shared" si="1"/>
        <v>I JA</v>
      </c>
      <c r="O19" s="334" t="s">
        <v>140</v>
      </c>
    </row>
    <row r="20" spans="1:15" ht="18" customHeight="1">
      <c r="A20" s="90">
        <v>3</v>
      </c>
      <c r="B20" s="342" t="s">
        <v>72</v>
      </c>
      <c r="C20" s="343" t="s">
        <v>357</v>
      </c>
      <c r="D20" s="344">
        <v>38086</v>
      </c>
      <c r="E20" s="345" t="s">
        <v>321</v>
      </c>
      <c r="F20" s="360" t="s">
        <v>322</v>
      </c>
      <c r="G20" s="89">
        <v>9.8800000000000008</v>
      </c>
      <c r="H20" s="89">
        <v>9.64</v>
      </c>
      <c r="I20" s="89">
        <v>9.6199999999999992</v>
      </c>
      <c r="J20" s="89">
        <v>9.74</v>
      </c>
      <c r="K20" s="89">
        <v>9.83</v>
      </c>
      <c r="L20" s="89">
        <v>9.8000000000000007</v>
      </c>
      <c r="M20" s="193">
        <f t="shared" si="0"/>
        <v>9.8800000000000008</v>
      </c>
      <c r="N20" s="396" t="str">
        <f t="shared" si="1"/>
        <v>I JA</v>
      </c>
      <c r="O20" s="334" t="s">
        <v>332</v>
      </c>
    </row>
    <row r="21" spans="1:15" ht="18" customHeight="1">
      <c r="A21" s="192">
        <v>4</v>
      </c>
      <c r="B21" s="342" t="s">
        <v>79</v>
      </c>
      <c r="C21" s="343" t="s">
        <v>78</v>
      </c>
      <c r="D21" s="344">
        <v>38401</v>
      </c>
      <c r="E21" s="345" t="s">
        <v>21</v>
      </c>
      <c r="F21" s="345" t="s">
        <v>22</v>
      </c>
      <c r="G21" s="89">
        <v>8.92</v>
      </c>
      <c r="H21" s="89">
        <v>9.56</v>
      </c>
      <c r="I21" s="89">
        <v>9.64</v>
      </c>
      <c r="J21" s="89">
        <v>9.6999999999999993</v>
      </c>
      <c r="K21" s="89">
        <v>9.7200000000000006</v>
      </c>
      <c r="L21" s="89">
        <v>9.82</v>
      </c>
      <c r="M21" s="193">
        <f t="shared" si="0"/>
        <v>9.82</v>
      </c>
      <c r="N21" s="396" t="str">
        <f t="shared" si="1"/>
        <v>I JA</v>
      </c>
      <c r="O21" s="334" t="s">
        <v>17</v>
      </c>
    </row>
    <row r="22" spans="1:15" ht="18" customHeight="1">
      <c r="A22" s="90">
        <v>5</v>
      </c>
      <c r="B22" s="342" t="s">
        <v>100</v>
      </c>
      <c r="C22" s="343" t="s">
        <v>358</v>
      </c>
      <c r="D22" s="344">
        <v>38168</v>
      </c>
      <c r="E22" s="345" t="s">
        <v>321</v>
      </c>
      <c r="F22" s="360" t="s">
        <v>322</v>
      </c>
      <c r="G22" s="89">
        <v>9.35</v>
      </c>
      <c r="H22" s="89">
        <v>9.3000000000000007</v>
      </c>
      <c r="I22" s="89" t="s">
        <v>709</v>
      </c>
      <c r="J22" s="89">
        <v>9.5500000000000007</v>
      </c>
      <c r="K22" s="89">
        <v>9.7799999999999994</v>
      </c>
      <c r="L22" s="89">
        <v>9.65</v>
      </c>
      <c r="M22" s="193">
        <f t="shared" si="0"/>
        <v>9.7799999999999994</v>
      </c>
      <c r="N22" s="396" t="str">
        <f t="shared" si="1"/>
        <v>I JA</v>
      </c>
      <c r="O22" s="334" t="s">
        <v>332</v>
      </c>
    </row>
    <row r="23" spans="1:15" ht="18" customHeight="1">
      <c r="A23" s="192">
        <v>6</v>
      </c>
      <c r="B23" s="342" t="s">
        <v>46</v>
      </c>
      <c r="C23" s="343" t="s">
        <v>47</v>
      </c>
      <c r="D23" s="344">
        <v>38967</v>
      </c>
      <c r="E23" s="345" t="s">
        <v>21</v>
      </c>
      <c r="F23" s="345" t="s">
        <v>22</v>
      </c>
      <c r="G23" s="89">
        <v>9.33</v>
      </c>
      <c r="H23" s="89">
        <v>9.6199999999999992</v>
      </c>
      <c r="I23" s="89" t="s">
        <v>709</v>
      </c>
      <c r="J23" s="89">
        <v>9.25</v>
      </c>
      <c r="K23" s="89">
        <v>9.75</v>
      </c>
      <c r="L23" s="89">
        <v>9.7799999999999994</v>
      </c>
      <c r="M23" s="193">
        <f t="shared" si="0"/>
        <v>9.7799999999999994</v>
      </c>
      <c r="N23" s="396" t="str">
        <f t="shared" si="1"/>
        <v>I JA</v>
      </c>
      <c r="O23" s="334" t="s">
        <v>16</v>
      </c>
    </row>
    <row r="24" spans="1:15" ht="18" customHeight="1">
      <c r="A24" s="90">
        <v>7</v>
      </c>
      <c r="B24" s="342" t="s">
        <v>375</v>
      </c>
      <c r="C24" s="343" t="s">
        <v>78</v>
      </c>
      <c r="D24" s="344">
        <v>38401</v>
      </c>
      <c r="E24" s="345" t="s">
        <v>21</v>
      </c>
      <c r="F24" s="345" t="s">
        <v>22</v>
      </c>
      <c r="G24" s="89" t="s">
        <v>709</v>
      </c>
      <c r="H24" s="89">
        <v>9.0299999999999994</v>
      </c>
      <c r="I24" s="89" t="s">
        <v>709</v>
      </c>
      <c r="J24" s="89">
        <v>9.68</v>
      </c>
      <c r="K24" s="89">
        <v>9.41</v>
      </c>
      <c r="L24" s="89" t="s">
        <v>709</v>
      </c>
      <c r="M24" s="193">
        <f t="shared" si="0"/>
        <v>9.68</v>
      </c>
      <c r="N24" s="396" t="str">
        <f t="shared" si="1"/>
        <v>I JA</v>
      </c>
      <c r="O24" s="334" t="s">
        <v>17</v>
      </c>
    </row>
    <row r="25" spans="1:15" ht="18" customHeight="1">
      <c r="A25" s="192">
        <v>8</v>
      </c>
      <c r="B25" s="342" t="s">
        <v>18</v>
      </c>
      <c r="C25" s="343" t="s">
        <v>85</v>
      </c>
      <c r="D25" s="344">
        <v>38222</v>
      </c>
      <c r="E25" s="345" t="s">
        <v>21</v>
      </c>
      <c r="F25" s="345" t="s">
        <v>22</v>
      </c>
      <c r="G25" s="89">
        <v>9.32</v>
      </c>
      <c r="H25" s="89">
        <v>9.09</v>
      </c>
      <c r="I25" s="89">
        <v>9.4499999999999993</v>
      </c>
      <c r="J25" s="89">
        <v>9.4499999999999993</v>
      </c>
      <c r="K25" s="89" t="s">
        <v>709</v>
      </c>
      <c r="L25" s="89">
        <v>9.1</v>
      </c>
      <c r="M25" s="193">
        <f t="shared" si="0"/>
        <v>9.4499999999999993</v>
      </c>
      <c r="N25" s="396" t="str">
        <f t="shared" si="1"/>
        <v>II JA</v>
      </c>
      <c r="O25" s="334" t="s">
        <v>16</v>
      </c>
    </row>
    <row r="26" spans="1:15" ht="18" customHeight="1">
      <c r="A26" s="90">
        <v>9</v>
      </c>
      <c r="B26" s="342" t="s">
        <v>72</v>
      </c>
      <c r="C26" s="343" t="s">
        <v>356</v>
      </c>
      <c r="D26" s="344">
        <v>38083</v>
      </c>
      <c r="E26" s="345" t="s">
        <v>321</v>
      </c>
      <c r="F26" s="360" t="s">
        <v>322</v>
      </c>
      <c r="G26" s="89">
        <v>8.8800000000000008</v>
      </c>
      <c r="H26" s="89">
        <v>8.86</v>
      </c>
      <c r="I26" s="89">
        <v>8.81</v>
      </c>
      <c r="J26" s="89"/>
      <c r="K26" s="89"/>
      <c r="L26" s="89"/>
      <c r="M26" s="193">
        <v>8.8800000000000008</v>
      </c>
      <c r="N26" s="396" t="str">
        <f t="shared" si="1"/>
        <v>III JA</v>
      </c>
      <c r="O26" s="334" t="s">
        <v>332</v>
      </c>
    </row>
    <row r="27" spans="1:15" ht="18" customHeight="1">
      <c r="A27" s="192">
        <v>10</v>
      </c>
      <c r="B27" s="342" t="s">
        <v>142</v>
      </c>
      <c r="C27" s="343" t="s">
        <v>143</v>
      </c>
      <c r="D27" s="344">
        <v>38400</v>
      </c>
      <c r="E27" s="345" t="s">
        <v>21</v>
      </c>
      <c r="F27" s="345" t="s">
        <v>22</v>
      </c>
      <c r="G27" s="89">
        <v>8.17</v>
      </c>
      <c r="H27" s="89" t="s">
        <v>709</v>
      </c>
      <c r="I27" s="89" t="s">
        <v>709</v>
      </c>
      <c r="J27" s="89"/>
      <c r="K27" s="89"/>
      <c r="L27" s="89"/>
      <c r="M27" s="193">
        <f>+MAX(G27:L27)</f>
        <v>8.17</v>
      </c>
      <c r="N27" s="396"/>
      <c r="O27" s="334" t="s">
        <v>140</v>
      </c>
    </row>
    <row r="28" spans="1:15" s="73" customFormat="1" ht="18" customHeight="1">
      <c r="A28" s="192"/>
      <c r="B28" s="342" t="s">
        <v>112</v>
      </c>
      <c r="C28" s="343" t="s">
        <v>360</v>
      </c>
      <c r="D28" s="344">
        <v>38015</v>
      </c>
      <c r="E28" s="345" t="s">
        <v>321</v>
      </c>
      <c r="F28" s="360" t="s">
        <v>322</v>
      </c>
      <c r="G28" s="89" t="s">
        <v>709</v>
      </c>
      <c r="H28" s="89" t="s">
        <v>709</v>
      </c>
      <c r="I28" s="89" t="s">
        <v>709</v>
      </c>
      <c r="J28" s="89" t="s">
        <v>710</v>
      </c>
      <c r="K28" s="89"/>
      <c r="L28" s="89"/>
      <c r="M28" s="193" t="s">
        <v>740</v>
      </c>
      <c r="N28" s="396"/>
      <c r="O28" s="334" t="s">
        <v>332</v>
      </c>
    </row>
    <row r="29" spans="1:15" ht="18" customHeight="1">
      <c r="A29" s="361"/>
      <c r="B29" s="362"/>
      <c r="C29" s="363"/>
      <c r="D29" s="364"/>
      <c r="E29" s="365"/>
      <c r="F29" s="365"/>
      <c r="G29" s="366"/>
      <c r="H29" s="366"/>
      <c r="I29" s="366"/>
      <c r="J29" s="366"/>
      <c r="K29" s="366"/>
      <c r="L29" s="366"/>
      <c r="M29" s="234"/>
      <c r="N29" s="234"/>
      <c r="O29" s="336"/>
    </row>
  </sheetData>
  <sortState ref="B24:O27">
    <sortCondition descending="1" ref="M24:M27"/>
  </sortState>
  <mergeCells count="2">
    <mergeCell ref="G16:L16"/>
    <mergeCell ref="G6:L6"/>
  </mergeCells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6"/>
  <dimension ref="A1:O20"/>
  <sheetViews>
    <sheetView workbookViewId="0">
      <selection activeCell="N8" sqref="N8:N20"/>
    </sheetView>
  </sheetViews>
  <sheetFormatPr defaultColWidth="9.109375" defaultRowHeight="13.2"/>
  <cols>
    <col min="1" max="1" width="8.109375" style="56" customWidth="1"/>
    <col min="2" max="2" width="9.44140625" style="56" customWidth="1"/>
    <col min="3" max="3" width="14.44140625" style="56" customWidth="1"/>
    <col min="4" max="4" width="10.6640625" style="68" customWidth="1"/>
    <col min="5" max="5" width="12" style="71" customWidth="1"/>
    <col min="6" max="6" width="14.109375" style="71" customWidth="1"/>
    <col min="7" max="12" width="4.6640625" style="74" customWidth="1"/>
    <col min="13" max="13" width="9" style="60" bestFit="1" customWidth="1"/>
    <col min="14" max="14" width="9" style="60" customWidth="1"/>
    <col min="15" max="15" width="10.88671875" style="61" customWidth="1"/>
    <col min="16" max="16384" width="9.109375" style="56"/>
  </cols>
  <sheetData>
    <row r="1" spans="1:15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50"/>
    </row>
    <row r="2" spans="1:15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2"/>
      <c r="J2" s="33"/>
      <c r="K2" s="51"/>
    </row>
    <row r="3" spans="1:15" s="61" customFormat="1" ht="12.75" customHeight="1">
      <c r="A3" s="56"/>
      <c r="B3" s="56"/>
      <c r="C3" s="57"/>
      <c r="D3" s="58"/>
      <c r="E3" s="59"/>
      <c r="F3" s="59"/>
      <c r="G3" s="60"/>
      <c r="H3" s="60"/>
      <c r="I3" s="60"/>
      <c r="J3" s="60"/>
      <c r="K3" s="60"/>
      <c r="L3" s="60"/>
      <c r="M3" s="60"/>
      <c r="N3" s="60"/>
    </row>
    <row r="4" spans="1:15" s="62" customFormat="1" ht="15" customHeight="1">
      <c r="B4" s="63" t="s">
        <v>168</v>
      </c>
      <c r="D4" s="64"/>
      <c r="E4" s="65"/>
      <c r="F4" s="65"/>
      <c r="G4" s="72"/>
      <c r="H4" s="72"/>
      <c r="I4" s="72"/>
      <c r="J4" s="72"/>
      <c r="K4" s="72"/>
      <c r="L4" s="72"/>
      <c r="M4" s="67"/>
      <c r="N4" s="67"/>
    </row>
    <row r="5" spans="1:15" s="62" customFormat="1" ht="12.75" customHeight="1" thickBot="1">
      <c r="B5" s="63"/>
      <c r="D5" s="64"/>
      <c r="E5" s="65"/>
      <c r="F5" s="65"/>
      <c r="G5" s="72"/>
      <c r="H5" s="72"/>
      <c r="I5" s="72"/>
      <c r="J5" s="72"/>
      <c r="K5" s="72"/>
      <c r="L5" s="72"/>
      <c r="M5" s="67"/>
      <c r="N5" s="67"/>
    </row>
    <row r="6" spans="1:15" s="61" customFormat="1" ht="12.75" customHeight="1" thickBot="1">
      <c r="D6" s="68"/>
      <c r="G6" s="434" t="s">
        <v>6</v>
      </c>
      <c r="H6" s="435"/>
      <c r="I6" s="435"/>
      <c r="J6" s="435"/>
      <c r="K6" s="435"/>
      <c r="L6" s="436"/>
      <c r="M6" s="69"/>
      <c r="N6" s="69"/>
    </row>
    <row r="7" spans="1:15" s="73" customFormat="1" ht="18" customHeight="1" thickBot="1">
      <c r="A7" s="76" t="s">
        <v>649</v>
      </c>
      <c r="B7" s="81" t="s">
        <v>0</v>
      </c>
      <c r="C7" s="367" t="s">
        <v>1</v>
      </c>
      <c r="D7" s="83" t="s">
        <v>7</v>
      </c>
      <c r="E7" s="70" t="s">
        <v>2</v>
      </c>
      <c r="F7" s="70" t="s">
        <v>3</v>
      </c>
      <c r="G7" s="84">
        <v>1</v>
      </c>
      <c r="H7" s="85">
        <v>2</v>
      </c>
      <c r="I7" s="85">
        <v>3</v>
      </c>
      <c r="J7" s="85">
        <v>4</v>
      </c>
      <c r="K7" s="85">
        <v>5</v>
      </c>
      <c r="L7" s="86">
        <v>6</v>
      </c>
      <c r="M7" s="87" t="s">
        <v>4</v>
      </c>
      <c r="N7" s="247" t="s">
        <v>727</v>
      </c>
      <c r="O7" s="88" t="s">
        <v>5</v>
      </c>
    </row>
    <row r="8" spans="1:15" s="73" customFormat="1" ht="18" customHeight="1">
      <c r="A8" s="192">
        <v>1</v>
      </c>
      <c r="B8" s="342" t="s">
        <v>443</v>
      </c>
      <c r="C8" s="343" t="s">
        <v>444</v>
      </c>
      <c r="D8" s="344" t="s">
        <v>445</v>
      </c>
      <c r="E8" s="345" t="s">
        <v>115</v>
      </c>
      <c r="F8" s="345" t="s">
        <v>101</v>
      </c>
      <c r="G8" s="89">
        <v>12.37</v>
      </c>
      <c r="H8" s="89">
        <v>11.44</v>
      </c>
      <c r="I8" s="89" t="s">
        <v>710</v>
      </c>
      <c r="J8" s="89">
        <v>12.02</v>
      </c>
      <c r="K8" s="89" t="s">
        <v>709</v>
      </c>
      <c r="L8" s="89">
        <v>12.39</v>
      </c>
      <c r="M8" s="193">
        <f>MAX(G8:L8)</f>
        <v>12.39</v>
      </c>
      <c r="N8" s="396" t="str">
        <f>IF(ISBLANK(M8),"",IF(M8&gt;=15.2,"KSM",IF(M8&gt;=14.2,"I A",IF(M8&gt;=13.2,"II A",IF(M8&gt;=12.2,"III A",IF(M8&gt;=11.2,"I JA",IF(M8&gt;=10.3,"II JA",IF(M8&gt;=9.7,"III JA"))))))))</f>
        <v>III A</v>
      </c>
      <c r="O8" s="334" t="s">
        <v>439</v>
      </c>
    </row>
    <row r="9" spans="1:15" ht="18" customHeight="1">
      <c r="A9" s="192">
        <v>2</v>
      </c>
      <c r="B9" s="342" t="s">
        <v>291</v>
      </c>
      <c r="C9" s="343" t="s">
        <v>542</v>
      </c>
      <c r="D9" s="344">
        <v>37328</v>
      </c>
      <c r="E9" s="345" t="s">
        <v>21</v>
      </c>
      <c r="F9" s="345" t="s">
        <v>22</v>
      </c>
      <c r="G9" s="89">
        <v>11.95</v>
      </c>
      <c r="H9" s="89">
        <v>12.09</v>
      </c>
      <c r="I9" s="89">
        <v>12.28</v>
      </c>
      <c r="J9" s="89">
        <v>12.07</v>
      </c>
      <c r="K9" s="89">
        <v>11.78</v>
      </c>
      <c r="L9" s="89" t="s">
        <v>709</v>
      </c>
      <c r="M9" s="193">
        <f>MAX(G9:L9)</f>
        <v>12.28</v>
      </c>
      <c r="N9" s="396" t="str">
        <f t="shared" ref="N9:N11" si="0">IF(ISBLANK(M9),"",IF(M9&gt;=15.2,"KSM",IF(M9&gt;=14.2,"I A",IF(M9&gt;=13.2,"II A",IF(M9&gt;=12.2,"III A",IF(M9&gt;=11.2,"I JA",IF(M9&gt;=10.3,"II JA",IF(M9&gt;=9.7,"III JA"))))))))</f>
        <v>III A</v>
      </c>
      <c r="O9" s="334" t="s">
        <v>16</v>
      </c>
    </row>
    <row r="10" spans="1:15" ht="18" customHeight="1">
      <c r="A10" s="192">
        <v>3</v>
      </c>
      <c r="B10" s="342" t="s">
        <v>371</v>
      </c>
      <c r="C10" s="343" t="s">
        <v>541</v>
      </c>
      <c r="D10" s="344">
        <v>37633</v>
      </c>
      <c r="E10" s="345" t="s">
        <v>21</v>
      </c>
      <c r="F10" s="345" t="s">
        <v>22</v>
      </c>
      <c r="G10" s="89">
        <v>12.12</v>
      </c>
      <c r="H10" s="89">
        <v>12.05</v>
      </c>
      <c r="I10" s="89" t="s">
        <v>710</v>
      </c>
      <c r="J10" s="89">
        <v>11.7</v>
      </c>
      <c r="K10" s="89">
        <v>11.52</v>
      </c>
      <c r="L10" s="89" t="s">
        <v>709</v>
      </c>
      <c r="M10" s="193">
        <f>MAX(G10:L10)</f>
        <v>12.12</v>
      </c>
      <c r="N10" s="396" t="str">
        <f t="shared" si="0"/>
        <v>I JA</v>
      </c>
      <c r="O10" s="334" t="s">
        <v>16</v>
      </c>
    </row>
    <row r="11" spans="1:15" ht="18" customHeight="1">
      <c r="A11" s="192">
        <v>4</v>
      </c>
      <c r="B11" s="342" t="s">
        <v>122</v>
      </c>
      <c r="C11" s="343" t="s">
        <v>742</v>
      </c>
      <c r="D11" s="344">
        <v>36559</v>
      </c>
      <c r="E11" s="345" t="s">
        <v>580</v>
      </c>
      <c r="F11" s="345" t="s">
        <v>581</v>
      </c>
      <c r="G11" s="89" t="s">
        <v>709</v>
      </c>
      <c r="H11" s="89">
        <v>11.15</v>
      </c>
      <c r="I11" s="89" t="s">
        <v>709</v>
      </c>
      <c r="J11" s="89" t="s">
        <v>709</v>
      </c>
      <c r="K11" s="89">
        <v>11.24</v>
      </c>
      <c r="L11" s="89">
        <v>10.48</v>
      </c>
      <c r="M11" s="193">
        <f t="shared" ref="M11" si="1">MAX(G11:L11)</f>
        <v>11.24</v>
      </c>
      <c r="N11" s="396" t="str">
        <f t="shared" si="0"/>
        <v>I JA</v>
      </c>
      <c r="O11" s="334" t="s">
        <v>741</v>
      </c>
    </row>
    <row r="12" spans="1:15" ht="18" customHeight="1">
      <c r="A12" s="230"/>
      <c r="B12" s="362"/>
      <c r="C12" s="363"/>
      <c r="D12" s="364"/>
      <c r="E12" s="365"/>
      <c r="F12" s="365"/>
      <c r="G12" s="366"/>
      <c r="H12" s="366"/>
      <c r="I12" s="366"/>
      <c r="J12" s="366"/>
      <c r="K12" s="366"/>
      <c r="L12" s="366"/>
      <c r="M12" s="234"/>
      <c r="N12" s="397"/>
      <c r="O12" s="336"/>
    </row>
    <row r="13" spans="1:15" s="62" customFormat="1" ht="15" customHeight="1">
      <c r="B13" s="63" t="s">
        <v>168</v>
      </c>
      <c r="D13" s="64"/>
      <c r="E13" s="65"/>
      <c r="F13" s="65"/>
      <c r="G13" s="72"/>
      <c r="H13" s="72"/>
      <c r="I13" s="72"/>
      <c r="J13" s="72"/>
      <c r="K13" s="72"/>
      <c r="L13" s="72"/>
      <c r="M13" s="67"/>
      <c r="N13" s="398"/>
    </row>
    <row r="14" spans="1:15" s="62" customFormat="1" ht="12.75" customHeight="1" thickBot="1">
      <c r="B14" s="63"/>
      <c r="D14" s="64"/>
      <c r="E14" s="65"/>
      <c r="F14" s="65"/>
      <c r="G14" s="72"/>
      <c r="H14" s="72"/>
      <c r="I14" s="72"/>
      <c r="J14" s="72"/>
      <c r="K14" s="72"/>
      <c r="L14" s="72"/>
      <c r="M14" s="67"/>
      <c r="N14" s="398"/>
    </row>
    <row r="15" spans="1:15" s="61" customFormat="1" ht="12.75" customHeight="1" thickBot="1">
      <c r="D15" s="68"/>
      <c r="G15" s="434" t="s">
        <v>6</v>
      </c>
      <c r="H15" s="435"/>
      <c r="I15" s="435"/>
      <c r="J15" s="435"/>
      <c r="K15" s="435"/>
      <c r="L15" s="436"/>
      <c r="M15" s="69"/>
      <c r="N15" s="395"/>
    </row>
    <row r="16" spans="1:15" s="73" customFormat="1" ht="18" customHeight="1" thickBot="1">
      <c r="A16" s="76" t="s">
        <v>649</v>
      </c>
      <c r="B16" s="81" t="s">
        <v>0</v>
      </c>
      <c r="C16" s="367" t="s">
        <v>1</v>
      </c>
      <c r="D16" s="83" t="s">
        <v>7</v>
      </c>
      <c r="E16" s="70" t="s">
        <v>2</v>
      </c>
      <c r="F16" s="70" t="s">
        <v>3</v>
      </c>
      <c r="G16" s="84">
        <v>1</v>
      </c>
      <c r="H16" s="85">
        <v>2</v>
      </c>
      <c r="I16" s="85">
        <v>3</v>
      </c>
      <c r="J16" s="85">
        <v>4</v>
      </c>
      <c r="K16" s="85">
        <v>5</v>
      </c>
      <c r="L16" s="86">
        <v>6</v>
      </c>
      <c r="M16" s="87" t="s">
        <v>4</v>
      </c>
      <c r="N16" s="399" t="s">
        <v>727</v>
      </c>
      <c r="O16" s="88" t="s">
        <v>5</v>
      </c>
    </row>
    <row r="17" spans="1:15" ht="18" customHeight="1">
      <c r="A17" s="192">
        <v>1</v>
      </c>
      <c r="B17" s="342" t="s">
        <v>407</v>
      </c>
      <c r="C17" s="343" t="s">
        <v>408</v>
      </c>
      <c r="D17" s="344" t="s">
        <v>642</v>
      </c>
      <c r="E17" s="345" t="s">
        <v>580</v>
      </c>
      <c r="F17" s="345" t="s">
        <v>581</v>
      </c>
      <c r="G17" s="89" t="s">
        <v>709</v>
      </c>
      <c r="H17" s="89" t="s">
        <v>709</v>
      </c>
      <c r="I17" s="89" t="s">
        <v>709</v>
      </c>
      <c r="J17" s="89">
        <v>10.87</v>
      </c>
      <c r="K17" s="89">
        <v>11.36</v>
      </c>
      <c r="L17" s="89">
        <v>11.57</v>
      </c>
      <c r="M17" s="193">
        <f>MAX(G17:L17)</f>
        <v>11.57</v>
      </c>
      <c r="N17" s="396" t="str">
        <f>IF(ISBLANK(M17),"",IF(M17&gt;=15.2,"KSM",IF(M17&gt;=14.2,"I A",IF(M17&gt;=13.2,"II A",IF(M17&gt;=12.2,"III A",IF(M17&gt;=11.2,"I JA",IF(M17&gt;=10.3,"II JA",IF(M17&gt;=9.7,"III JA"))))))))</f>
        <v>I JA</v>
      </c>
      <c r="O17" s="334" t="s">
        <v>340</v>
      </c>
    </row>
    <row r="18" spans="1:15" ht="18" customHeight="1">
      <c r="A18" s="192">
        <v>2</v>
      </c>
      <c r="B18" s="342" t="s">
        <v>86</v>
      </c>
      <c r="C18" s="343" t="s">
        <v>615</v>
      </c>
      <c r="D18" s="344">
        <v>38078</v>
      </c>
      <c r="E18" s="345" t="s">
        <v>21</v>
      </c>
      <c r="F18" s="345" t="s">
        <v>22</v>
      </c>
      <c r="G18" s="89">
        <v>10.89</v>
      </c>
      <c r="H18" s="89" t="s">
        <v>709</v>
      </c>
      <c r="I18" s="89">
        <v>10.3</v>
      </c>
      <c r="J18" s="89">
        <v>10.35</v>
      </c>
      <c r="K18" s="89">
        <v>11.12</v>
      </c>
      <c r="L18" s="89" t="s">
        <v>709</v>
      </c>
      <c r="M18" s="193">
        <f>MAX(G18:L18)</f>
        <v>11.12</v>
      </c>
      <c r="N18" s="396" t="str">
        <f t="shared" ref="N18:N20" si="2">IF(ISBLANK(M18),"",IF(M18&gt;=15.2,"KSM",IF(M18&gt;=14.2,"I A",IF(M18&gt;=13.2,"II A",IF(M18&gt;=12.2,"III A",IF(M18&gt;=11.2,"I JA",IF(M18&gt;=10.3,"II JA",IF(M18&gt;=9.7,"III JA"))))))))</f>
        <v>II JA</v>
      </c>
      <c r="O18" s="334" t="s">
        <v>16</v>
      </c>
    </row>
    <row r="19" spans="1:15" ht="18" customHeight="1">
      <c r="A19" s="192">
        <v>3</v>
      </c>
      <c r="B19" s="342" t="s">
        <v>38</v>
      </c>
      <c r="C19" s="343" t="s">
        <v>543</v>
      </c>
      <c r="D19" s="344">
        <v>38462</v>
      </c>
      <c r="E19" s="345" t="s">
        <v>21</v>
      </c>
      <c r="F19" s="345" t="s">
        <v>22</v>
      </c>
      <c r="G19" s="89">
        <v>10.52</v>
      </c>
      <c r="H19" s="89" t="s">
        <v>709</v>
      </c>
      <c r="I19" s="89">
        <v>10.210000000000001</v>
      </c>
      <c r="J19" s="89">
        <v>10.3</v>
      </c>
      <c r="K19" s="89" t="s">
        <v>709</v>
      </c>
      <c r="L19" s="89">
        <v>10.130000000000001</v>
      </c>
      <c r="M19" s="193">
        <f>MAX(G19:L19)</f>
        <v>10.52</v>
      </c>
      <c r="N19" s="396" t="str">
        <f t="shared" si="2"/>
        <v>II JA</v>
      </c>
      <c r="O19" s="334" t="s">
        <v>16</v>
      </c>
    </row>
    <row r="20" spans="1:15" ht="18" customHeight="1">
      <c r="A20" s="192">
        <v>4</v>
      </c>
      <c r="B20" s="342" t="s">
        <v>53</v>
      </c>
      <c r="C20" s="343" t="s">
        <v>129</v>
      </c>
      <c r="D20" s="344" t="s">
        <v>643</v>
      </c>
      <c r="E20" s="345" t="s">
        <v>136</v>
      </c>
      <c r="F20" s="345" t="s">
        <v>124</v>
      </c>
      <c r="G20" s="89">
        <v>9.7100000000000009</v>
      </c>
      <c r="H20" s="89" t="s">
        <v>709</v>
      </c>
      <c r="I20" s="89">
        <v>10.43</v>
      </c>
      <c r="J20" s="89">
        <v>10.19</v>
      </c>
      <c r="K20" s="89">
        <v>10</v>
      </c>
      <c r="L20" s="89">
        <v>10.39</v>
      </c>
      <c r="M20" s="193">
        <f>MAX(G20:L20)</f>
        <v>10.43</v>
      </c>
      <c r="N20" s="396" t="str">
        <f t="shared" si="2"/>
        <v>II JA</v>
      </c>
      <c r="O20" s="334" t="s">
        <v>125</v>
      </c>
    </row>
  </sheetData>
  <sortState ref="B8:O10">
    <sortCondition descending="1" ref="M8:M10"/>
  </sortState>
  <mergeCells count="2">
    <mergeCell ref="G6:L6"/>
    <mergeCell ref="G15:L15"/>
  </mergeCells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7"/>
  <dimension ref="A1:O31"/>
  <sheetViews>
    <sheetView topLeftCell="A16" workbookViewId="0">
      <selection activeCell="N22" sqref="N22"/>
    </sheetView>
  </sheetViews>
  <sheetFormatPr defaultColWidth="9.109375" defaultRowHeight="13.2"/>
  <cols>
    <col min="1" max="1" width="8.109375" style="12" customWidth="1"/>
    <col min="2" max="2" width="11" style="12" customWidth="1"/>
    <col min="3" max="3" width="12.6640625" style="12" bestFit="1" customWidth="1"/>
    <col min="4" max="4" width="10.6640625" style="21" customWidth="1"/>
    <col min="5" max="5" width="9.109375" style="23" bestFit="1" customWidth="1"/>
    <col min="6" max="6" width="13.5546875" style="23" bestFit="1" customWidth="1"/>
    <col min="7" max="8" width="4.88671875" style="45" bestFit="1" customWidth="1"/>
    <col min="9" max="9" width="4" style="45" bestFit="1" customWidth="1"/>
    <col min="10" max="12" width="4.88671875" style="45" bestFit="1" customWidth="1"/>
    <col min="13" max="13" width="9.33203125" style="40" bestFit="1" customWidth="1"/>
    <col min="14" max="14" width="9.33203125" style="40" customWidth="1"/>
    <col min="15" max="15" width="20.33203125" style="14" customWidth="1"/>
    <col min="16" max="16384" width="9.109375" style="12"/>
  </cols>
  <sheetData>
    <row r="1" spans="1:15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50"/>
    </row>
    <row r="2" spans="1:15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2"/>
      <c r="J2" s="33"/>
      <c r="K2" s="51"/>
    </row>
    <row r="3" spans="1:15" s="30" customFormat="1" ht="15" customHeight="1">
      <c r="A3" s="55"/>
      <c r="C3" s="31"/>
      <c r="D3" s="39"/>
      <c r="E3" s="39"/>
      <c r="F3" s="49"/>
      <c r="G3" s="33"/>
      <c r="H3" s="33"/>
      <c r="I3" s="32"/>
      <c r="J3" s="33"/>
      <c r="K3" s="51"/>
    </row>
    <row r="4" spans="1:15" s="17" customFormat="1" ht="15.6">
      <c r="B4" s="18" t="s">
        <v>785</v>
      </c>
      <c r="D4" s="19"/>
      <c r="E4" s="20"/>
      <c r="F4" s="20"/>
      <c r="G4" s="44"/>
      <c r="H4" s="44"/>
      <c r="I4" s="44"/>
      <c r="J4" s="44"/>
      <c r="K4" s="44"/>
      <c r="L4" s="44"/>
      <c r="M4" s="41"/>
      <c r="N4" s="41"/>
    </row>
    <row r="5" spans="1:15" s="17" customFormat="1" ht="16.2" thickBot="1">
      <c r="B5" s="18"/>
      <c r="D5" s="19"/>
      <c r="E5" s="20"/>
      <c r="F5" s="20"/>
      <c r="G5" s="44"/>
      <c r="H5" s="44"/>
      <c r="I5" s="44"/>
      <c r="J5" s="44"/>
      <c r="K5" s="44"/>
      <c r="L5" s="44"/>
      <c r="M5" s="41"/>
      <c r="N5" s="41"/>
    </row>
    <row r="6" spans="1:15" s="14" customFormat="1" ht="12.75" customHeight="1" thickBot="1">
      <c r="D6" s="21"/>
      <c r="G6" s="437" t="s">
        <v>6</v>
      </c>
      <c r="H6" s="438"/>
      <c r="I6" s="438"/>
      <c r="J6" s="438"/>
      <c r="K6" s="438"/>
      <c r="L6" s="439"/>
      <c r="M6" s="42"/>
      <c r="N6" s="42"/>
    </row>
    <row r="7" spans="1:15" s="11" customFormat="1" ht="18" customHeight="1" thickBot="1">
      <c r="A7" s="160" t="s">
        <v>649</v>
      </c>
      <c r="B7" s="161" t="s">
        <v>0</v>
      </c>
      <c r="C7" s="146" t="s">
        <v>1</v>
      </c>
      <c r="D7" s="162" t="s">
        <v>7</v>
      </c>
      <c r="E7" s="163" t="s">
        <v>2</v>
      </c>
      <c r="F7" s="163" t="s">
        <v>3</v>
      </c>
      <c r="G7" s="201">
        <v>1</v>
      </c>
      <c r="H7" s="202">
        <v>2</v>
      </c>
      <c r="I7" s="202">
        <v>3</v>
      </c>
      <c r="J7" s="203">
        <v>4</v>
      </c>
      <c r="K7" s="202">
        <v>5</v>
      </c>
      <c r="L7" s="204">
        <v>6</v>
      </c>
      <c r="M7" s="205" t="s">
        <v>4</v>
      </c>
      <c r="N7" s="256" t="s">
        <v>760</v>
      </c>
      <c r="O7" s="164" t="s">
        <v>5</v>
      </c>
    </row>
    <row r="8" spans="1:15" ht="18" customHeight="1">
      <c r="A8" s="130">
        <v>1</v>
      </c>
      <c r="B8" s="167" t="s">
        <v>473</v>
      </c>
      <c r="C8" s="168" t="s">
        <v>474</v>
      </c>
      <c r="D8" s="169">
        <v>37857</v>
      </c>
      <c r="E8" s="78" t="s">
        <v>622</v>
      </c>
      <c r="F8" s="78" t="s">
        <v>476</v>
      </c>
      <c r="G8" s="79">
        <v>10.16</v>
      </c>
      <c r="H8" s="79">
        <v>11.05</v>
      </c>
      <c r="I8" s="79" t="s">
        <v>709</v>
      </c>
      <c r="J8" s="79">
        <v>10.73</v>
      </c>
      <c r="K8" s="79">
        <v>10.36</v>
      </c>
      <c r="L8" s="79">
        <v>11.22</v>
      </c>
      <c r="M8" s="173">
        <f t="shared" ref="M8:M15" si="0">MAX(G8:L8)</f>
        <v>11.22</v>
      </c>
      <c r="N8" s="394" t="str">
        <f t="shared" ref="N8:N16" si="1">IF(ISBLANK(M8),"",IF(M8&lt;6.5,"",IF(M8&gt;=13.2,"I A",IF(M8&gt;=11,"II A",IF(M8&gt;=9.5,"III A",IF(M8&gt;=8,"I JA",IF(M8&gt;=7.2,"II JA",IF(M8&gt;=6.5,"III JA"))))))))</f>
        <v>II A</v>
      </c>
      <c r="O8" s="80" t="s">
        <v>477</v>
      </c>
    </row>
    <row r="9" spans="1:15" ht="18" customHeight="1">
      <c r="A9" s="130">
        <v>2</v>
      </c>
      <c r="B9" s="176" t="s">
        <v>40</v>
      </c>
      <c r="C9" s="197" t="s">
        <v>743</v>
      </c>
      <c r="D9" s="206">
        <v>37590</v>
      </c>
      <c r="E9" s="78" t="s">
        <v>21</v>
      </c>
      <c r="F9" s="78" t="s">
        <v>22</v>
      </c>
      <c r="G9" s="79">
        <v>9.34</v>
      </c>
      <c r="H9" s="79">
        <v>9.26</v>
      </c>
      <c r="I9" s="79" t="s">
        <v>709</v>
      </c>
      <c r="J9" s="79">
        <v>9.86</v>
      </c>
      <c r="K9" s="79">
        <v>10.34</v>
      </c>
      <c r="L9" s="79">
        <v>9.6300000000000008</v>
      </c>
      <c r="M9" s="173">
        <f t="shared" si="0"/>
        <v>10.34</v>
      </c>
      <c r="N9" s="394" t="str">
        <f t="shared" si="1"/>
        <v>III A</v>
      </c>
      <c r="O9" s="80" t="s">
        <v>744</v>
      </c>
    </row>
    <row r="10" spans="1:15" ht="18" customHeight="1">
      <c r="A10" s="130">
        <v>3</v>
      </c>
      <c r="B10" s="170" t="s">
        <v>48</v>
      </c>
      <c r="C10" s="194" t="s">
        <v>482</v>
      </c>
      <c r="D10" s="165">
        <v>37275</v>
      </c>
      <c r="E10" s="78" t="s">
        <v>622</v>
      </c>
      <c r="F10" s="78" t="s">
        <v>476</v>
      </c>
      <c r="G10" s="78">
        <v>8.9499999999999993</v>
      </c>
      <c r="H10" s="79">
        <v>9.07</v>
      </c>
      <c r="I10" s="79">
        <v>8.91</v>
      </c>
      <c r="J10" s="79">
        <v>9.09</v>
      </c>
      <c r="K10" s="79">
        <v>9.08</v>
      </c>
      <c r="L10" s="79">
        <v>9.27</v>
      </c>
      <c r="M10" s="173">
        <f t="shared" si="0"/>
        <v>9.27</v>
      </c>
      <c r="N10" s="394" t="str">
        <f t="shared" si="1"/>
        <v>I JA</v>
      </c>
      <c r="O10" s="257" t="s">
        <v>477</v>
      </c>
    </row>
    <row r="11" spans="1:15" ht="18" customHeight="1">
      <c r="A11" s="130">
        <v>4</v>
      </c>
      <c r="B11" s="167" t="s">
        <v>58</v>
      </c>
      <c r="C11" s="168" t="s">
        <v>486</v>
      </c>
      <c r="D11" s="169">
        <v>37665</v>
      </c>
      <c r="E11" s="78" t="s">
        <v>21</v>
      </c>
      <c r="F11" s="78" t="s">
        <v>22</v>
      </c>
      <c r="G11" s="79">
        <v>8.5</v>
      </c>
      <c r="H11" s="79">
        <v>8.82</v>
      </c>
      <c r="I11" s="79">
        <v>9.01</v>
      </c>
      <c r="J11" s="79">
        <v>9.16</v>
      </c>
      <c r="K11" s="79">
        <v>8.74</v>
      </c>
      <c r="L11" s="79">
        <v>9.1199999999999992</v>
      </c>
      <c r="M11" s="173">
        <f t="shared" si="0"/>
        <v>9.16</v>
      </c>
      <c r="N11" s="394" t="str">
        <f t="shared" si="1"/>
        <v>I JA</v>
      </c>
      <c r="O11" s="80" t="s">
        <v>140</v>
      </c>
    </row>
    <row r="12" spans="1:15" ht="18" customHeight="1">
      <c r="A12" s="130">
        <v>5</v>
      </c>
      <c r="B12" s="167" t="s">
        <v>64</v>
      </c>
      <c r="C12" s="168" t="s">
        <v>258</v>
      </c>
      <c r="D12" s="371" t="s">
        <v>259</v>
      </c>
      <c r="E12" s="78" t="s">
        <v>286</v>
      </c>
      <c r="F12" s="78" t="s">
        <v>256</v>
      </c>
      <c r="G12" s="79">
        <v>8.9600000000000009</v>
      </c>
      <c r="H12" s="79">
        <v>9.0299999999999994</v>
      </c>
      <c r="I12" s="79">
        <v>9.0399999999999991</v>
      </c>
      <c r="J12" s="79">
        <v>8.8699999999999992</v>
      </c>
      <c r="K12" s="79">
        <v>8.98</v>
      </c>
      <c r="L12" s="79">
        <v>8.86</v>
      </c>
      <c r="M12" s="173">
        <f t="shared" si="0"/>
        <v>9.0399999999999991</v>
      </c>
      <c r="N12" s="394" t="str">
        <f t="shared" si="1"/>
        <v>I JA</v>
      </c>
      <c r="O12" s="80" t="s">
        <v>257</v>
      </c>
    </row>
    <row r="13" spans="1:15" ht="18" customHeight="1">
      <c r="A13" s="130">
        <v>6</v>
      </c>
      <c r="B13" s="138" t="s">
        <v>20</v>
      </c>
      <c r="C13" s="196" t="s">
        <v>218</v>
      </c>
      <c r="D13" s="139" t="s">
        <v>233</v>
      </c>
      <c r="E13" s="78" t="s">
        <v>137</v>
      </c>
      <c r="F13" s="78" t="s">
        <v>130</v>
      </c>
      <c r="G13" s="96">
        <v>7.63</v>
      </c>
      <c r="H13" s="79">
        <v>8.58</v>
      </c>
      <c r="I13" s="89">
        <v>8.08</v>
      </c>
      <c r="J13" s="89">
        <v>8.59</v>
      </c>
      <c r="K13" s="89">
        <v>8.11</v>
      </c>
      <c r="L13" s="89">
        <v>8.81</v>
      </c>
      <c r="M13" s="173">
        <f t="shared" si="0"/>
        <v>8.81</v>
      </c>
      <c r="N13" s="394" t="str">
        <f t="shared" si="1"/>
        <v>I JA</v>
      </c>
      <c r="O13" s="258" t="s">
        <v>232</v>
      </c>
    </row>
    <row r="14" spans="1:15" ht="18" customHeight="1">
      <c r="A14" s="130">
        <v>7</v>
      </c>
      <c r="B14" s="167" t="s">
        <v>12</v>
      </c>
      <c r="C14" s="168" t="s">
        <v>570</v>
      </c>
      <c r="D14" s="169">
        <v>37868</v>
      </c>
      <c r="E14" s="78" t="s">
        <v>646</v>
      </c>
      <c r="F14" s="78" t="s">
        <v>706</v>
      </c>
      <c r="G14" s="79">
        <v>6.47</v>
      </c>
      <c r="H14" s="79" t="s">
        <v>709</v>
      </c>
      <c r="I14" s="79">
        <v>6.39</v>
      </c>
      <c r="J14" s="79">
        <v>6.66</v>
      </c>
      <c r="K14" s="79">
        <v>7.74</v>
      </c>
      <c r="L14" s="79">
        <v>6.58</v>
      </c>
      <c r="M14" s="173">
        <f t="shared" si="0"/>
        <v>7.74</v>
      </c>
      <c r="N14" s="394" t="str">
        <f t="shared" si="1"/>
        <v>II JA</v>
      </c>
      <c r="O14" s="80" t="s">
        <v>751</v>
      </c>
    </row>
    <row r="15" spans="1:15" ht="18" customHeight="1">
      <c r="A15" s="130">
        <v>8</v>
      </c>
      <c r="B15" s="176" t="s">
        <v>578</v>
      </c>
      <c r="C15" s="197" t="s">
        <v>579</v>
      </c>
      <c r="D15" s="206">
        <v>37962</v>
      </c>
      <c r="E15" s="78" t="s">
        <v>646</v>
      </c>
      <c r="F15" s="78" t="s">
        <v>706</v>
      </c>
      <c r="G15" s="79">
        <v>6.31</v>
      </c>
      <c r="H15" s="79">
        <v>6.22</v>
      </c>
      <c r="I15" s="79">
        <v>5.51</v>
      </c>
      <c r="J15" s="79" t="s">
        <v>709</v>
      </c>
      <c r="K15" s="79">
        <v>5.76</v>
      </c>
      <c r="L15" s="79" t="s">
        <v>709</v>
      </c>
      <c r="M15" s="173">
        <f t="shared" si="0"/>
        <v>6.31</v>
      </c>
      <c r="N15" s="394" t="str">
        <f t="shared" si="1"/>
        <v/>
      </c>
      <c r="O15" s="80" t="s">
        <v>751</v>
      </c>
    </row>
    <row r="16" spans="1:15" ht="18" customHeight="1">
      <c r="A16" s="130" t="s">
        <v>148</v>
      </c>
      <c r="B16" s="176" t="s">
        <v>745</v>
      </c>
      <c r="C16" s="197" t="s">
        <v>746</v>
      </c>
      <c r="D16" s="206">
        <v>36996</v>
      </c>
      <c r="E16" s="78" t="s">
        <v>21</v>
      </c>
      <c r="F16" s="78" t="s">
        <v>22</v>
      </c>
      <c r="G16" s="79">
        <v>10.220000000000001</v>
      </c>
      <c r="H16" s="79">
        <v>10.1</v>
      </c>
      <c r="I16" s="79">
        <v>9.57</v>
      </c>
      <c r="J16" s="79"/>
      <c r="K16" s="79"/>
      <c r="L16" s="79"/>
      <c r="M16" s="173">
        <f t="shared" ref="M16" si="2">MAX(G16:L16)</f>
        <v>10.220000000000001</v>
      </c>
      <c r="N16" s="394" t="str">
        <f t="shared" si="1"/>
        <v>III A</v>
      </c>
      <c r="O16" s="80" t="s">
        <v>744</v>
      </c>
    </row>
    <row r="17" spans="1:15" ht="18" customHeight="1">
      <c r="A17" s="174"/>
      <c r="B17" s="236"/>
      <c r="C17" s="237"/>
      <c r="D17" s="322"/>
      <c r="E17" s="174"/>
      <c r="F17" s="174"/>
      <c r="G17" s="252"/>
      <c r="H17" s="252"/>
      <c r="I17" s="252"/>
      <c r="J17" s="252"/>
      <c r="K17" s="252"/>
      <c r="L17" s="252"/>
      <c r="M17" s="227"/>
      <c r="N17" s="227"/>
      <c r="O17" s="260"/>
    </row>
    <row r="18" spans="1:15" s="17" customFormat="1" ht="15" customHeight="1">
      <c r="B18" s="18" t="s">
        <v>775</v>
      </c>
      <c r="D18" s="19"/>
      <c r="E18" s="20"/>
      <c r="F18" s="20"/>
      <c r="G18" s="44"/>
      <c r="H18" s="44"/>
      <c r="I18" s="44"/>
      <c r="J18" s="44"/>
      <c r="K18" s="44"/>
      <c r="L18" s="44"/>
      <c r="M18" s="41"/>
      <c r="N18" s="41"/>
    </row>
    <row r="19" spans="1:15" s="17" customFormat="1" ht="15" customHeight="1" thickBot="1">
      <c r="B19" s="18"/>
      <c r="D19" s="19"/>
      <c r="E19" s="20"/>
      <c r="F19" s="20"/>
      <c r="G19" s="44"/>
      <c r="H19" s="44"/>
      <c r="I19" s="44"/>
      <c r="J19" s="44"/>
      <c r="K19" s="44"/>
      <c r="L19" s="44"/>
      <c r="M19" s="41"/>
      <c r="N19" s="41"/>
    </row>
    <row r="20" spans="1:15" s="14" customFormat="1" ht="12.75" customHeight="1" thickBot="1">
      <c r="D20" s="21"/>
      <c r="G20" s="437" t="s">
        <v>6</v>
      </c>
      <c r="H20" s="438"/>
      <c r="I20" s="438"/>
      <c r="J20" s="438"/>
      <c r="K20" s="438"/>
      <c r="L20" s="439"/>
      <c r="M20" s="42"/>
      <c r="N20" s="42"/>
    </row>
    <row r="21" spans="1:15" s="11" customFormat="1" ht="18" customHeight="1" thickBot="1">
      <c r="A21" s="160" t="s">
        <v>649</v>
      </c>
      <c r="B21" s="161" t="s">
        <v>0</v>
      </c>
      <c r="C21" s="146" t="s">
        <v>1</v>
      </c>
      <c r="D21" s="162" t="s">
        <v>7</v>
      </c>
      <c r="E21" s="163" t="s">
        <v>2</v>
      </c>
      <c r="F21" s="163" t="s">
        <v>3</v>
      </c>
      <c r="G21" s="201">
        <v>1</v>
      </c>
      <c r="H21" s="202">
        <v>2</v>
      </c>
      <c r="I21" s="202">
        <v>3</v>
      </c>
      <c r="J21" s="203">
        <v>4</v>
      </c>
      <c r="K21" s="202">
        <v>5</v>
      </c>
      <c r="L21" s="204">
        <v>6</v>
      </c>
      <c r="M21" s="205" t="s">
        <v>4</v>
      </c>
      <c r="N21" s="256" t="s">
        <v>760</v>
      </c>
      <c r="O21" s="164" t="s">
        <v>5</v>
      </c>
    </row>
    <row r="22" spans="1:15" ht="18" customHeight="1">
      <c r="A22" s="207">
        <v>1</v>
      </c>
      <c r="B22" s="167" t="s">
        <v>10</v>
      </c>
      <c r="C22" s="168" t="s">
        <v>212</v>
      </c>
      <c r="D22" s="371" t="s">
        <v>639</v>
      </c>
      <c r="E22" s="78" t="s">
        <v>189</v>
      </c>
      <c r="F22" s="78" t="s">
        <v>190</v>
      </c>
      <c r="G22" s="79">
        <v>8.48</v>
      </c>
      <c r="H22" s="79">
        <v>8.98</v>
      </c>
      <c r="I22" s="79">
        <v>9.7100000000000009</v>
      </c>
      <c r="J22" s="79">
        <v>9.5399999999999991</v>
      </c>
      <c r="K22" s="79">
        <v>9.07</v>
      </c>
      <c r="L22" s="79">
        <v>9.31</v>
      </c>
      <c r="M22" s="173">
        <f>MAX(G22:L22)</f>
        <v>9.7100000000000009</v>
      </c>
      <c r="N22" s="394" t="str">
        <f t="shared" ref="N22:N29" si="3">IF(ISBLANK(M22),"",IF(M22&gt;=15.2,"KSM",IF(M22&gt;=13.2,"I A",IF(M22&gt;=11,"II A",IF(M22&gt;=9.5,"III A",IF(M22&gt;=8,"I JA",IF(M22&gt;=7.2,"II JA",IF(M22&gt;=6.5,"III JA"))))))))</f>
        <v>III A</v>
      </c>
      <c r="O22" s="80" t="s">
        <v>206</v>
      </c>
    </row>
    <row r="23" spans="1:15" ht="18" customHeight="1">
      <c r="A23" s="207">
        <v>2</v>
      </c>
      <c r="B23" s="167" t="s">
        <v>111</v>
      </c>
      <c r="C23" s="168" t="s">
        <v>479</v>
      </c>
      <c r="D23" s="169">
        <v>38663</v>
      </c>
      <c r="E23" s="78" t="s">
        <v>622</v>
      </c>
      <c r="F23" s="78" t="s">
        <v>476</v>
      </c>
      <c r="G23" s="79">
        <v>8.61</v>
      </c>
      <c r="H23" s="79">
        <v>8.6</v>
      </c>
      <c r="I23" s="79">
        <v>8.82</v>
      </c>
      <c r="J23" s="79">
        <v>8.76</v>
      </c>
      <c r="K23" s="79">
        <v>9</v>
      </c>
      <c r="L23" s="79">
        <v>8.52</v>
      </c>
      <c r="M23" s="173">
        <f>MAX(G23:L23)</f>
        <v>9</v>
      </c>
      <c r="N23" s="394" t="str">
        <f t="shared" si="3"/>
        <v>I JA</v>
      </c>
      <c r="O23" s="80" t="s">
        <v>477</v>
      </c>
    </row>
    <row r="24" spans="1:15" ht="18" customHeight="1">
      <c r="A24" s="207">
        <v>3</v>
      </c>
      <c r="B24" s="167" t="s">
        <v>469</v>
      </c>
      <c r="C24" s="168" t="s">
        <v>123</v>
      </c>
      <c r="D24" s="371" t="s">
        <v>636</v>
      </c>
      <c r="E24" s="78" t="s">
        <v>136</v>
      </c>
      <c r="F24" s="78" t="s">
        <v>124</v>
      </c>
      <c r="G24" s="79">
        <v>7.5</v>
      </c>
      <c r="H24" s="79">
        <v>8.02</v>
      </c>
      <c r="I24" s="79">
        <v>7.83</v>
      </c>
      <c r="J24" s="79">
        <v>7.13</v>
      </c>
      <c r="K24" s="79">
        <v>7.8</v>
      </c>
      <c r="L24" s="79">
        <v>8.83</v>
      </c>
      <c r="M24" s="173">
        <f t="shared" ref="M24:M29" si="4">MAX(G24:L24)</f>
        <v>8.83</v>
      </c>
      <c r="N24" s="394" t="str">
        <f t="shared" si="3"/>
        <v>I JA</v>
      </c>
      <c r="O24" s="80" t="s">
        <v>125</v>
      </c>
    </row>
    <row r="25" spans="1:15" ht="18" customHeight="1">
      <c r="A25" s="207">
        <v>4</v>
      </c>
      <c r="B25" s="167" t="s">
        <v>489</v>
      </c>
      <c r="C25" s="168" t="s">
        <v>490</v>
      </c>
      <c r="D25" s="169">
        <v>38040</v>
      </c>
      <c r="E25" s="78" t="s">
        <v>21</v>
      </c>
      <c r="F25" s="78" t="s">
        <v>22</v>
      </c>
      <c r="G25" s="79">
        <v>8.77</v>
      </c>
      <c r="H25" s="79">
        <v>8.1999999999999993</v>
      </c>
      <c r="I25" s="79">
        <v>8.64</v>
      </c>
      <c r="J25" s="79">
        <v>8.41</v>
      </c>
      <c r="K25" s="79">
        <v>8.49</v>
      </c>
      <c r="L25" s="79">
        <v>8.44</v>
      </c>
      <c r="M25" s="173">
        <f t="shared" si="4"/>
        <v>8.77</v>
      </c>
      <c r="N25" s="394" t="str">
        <f t="shared" si="3"/>
        <v>I JA</v>
      </c>
      <c r="O25" s="80" t="s">
        <v>140</v>
      </c>
    </row>
    <row r="26" spans="1:15" ht="18" customHeight="1">
      <c r="A26" s="207">
        <v>5</v>
      </c>
      <c r="B26" s="167" t="s">
        <v>100</v>
      </c>
      <c r="C26" s="168" t="s">
        <v>575</v>
      </c>
      <c r="D26" s="169">
        <v>38619</v>
      </c>
      <c r="E26" s="78" t="s">
        <v>646</v>
      </c>
      <c r="F26" s="78" t="s">
        <v>706</v>
      </c>
      <c r="G26" s="78">
        <v>7.82</v>
      </c>
      <c r="H26" s="79">
        <v>7.83</v>
      </c>
      <c r="I26" s="79">
        <v>7.83</v>
      </c>
      <c r="J26" s="79">
        <v>7.9</v>
      </c>
      <c r="K26" s="79">
        <v>8.44</v>
      </c>
      <c r="L26" s="79">
        <v>8.36</v>
      </c>
      <c r="M26" s="173">
        <f t="shared" si="4"/>
        <v>8.44</v>
      </c>
      <c r="N26" s="394" t="str">
        <f t="shared" si="3"/>
        <v>I JA</v>
      </c>
      <c r="O26" s="80" t="s">
        <v>751</v>
      </c>
    </row>
    <row r="27" spans="1:15" ht="18" customHeight="1">
      <c r="A27" s="207">
        <v>6</v>
      </c>
      <c r="B27" s="167" t="s">
        <v>82</v>
      </c>
      <c r="C27" s="168" t="s">
        <v>85</v>
      </c>
      <c r="D27" s="169">
        <v>38368</v>
      </c>
      <c r="E27" s="78" t="s">
        <v>21</v>
      </c>
      <c r="F27" s="78" t="s">
        <v>22</v>
      </c>
      <c r="G27" s="78">
        <v>7.08</v>
      </c>
      <c r="H27" s="79">
        <v>8.06</v>
      </c>
      <c r="I27" s="79">
        <v>7.82</v>
      </c>
      <c r="J27" s="79">
        <v>8</v>
      </c>
      <c r="K27" s="79">
        <v>8.07</v>
      </c>
      <c r="L27" s="79">
        <v>7.7</v>
      </c>
      <c r="M27" s="173">
        <f t="shared" si="4"/>
        <v>8.07</v>
      </c>
      <c r="N27" s="394" t="str">
        <f t="shared" si="3"/>
        <v>I JA</v>
      </c>
      <c r="O27" s="80" t="s">
        <v>16</v>
      </c>
    </row>
    <row r="28" spans="1:15" ht="18" customHeight="1">
      <c r="A28" s="207">
        <v>7</v>
      </c>
      <c r="B28" s="167" t="s">
        <v>672</v>
      </c>
      <c r="C28" s="168" t="s">
        <v>747</v>
      </c>
      <c r="D28" s="206">
        <v>38177</v>
      </c>
      <c r="E28" s="78" t="s">
        <v>21</v>
      </c>
      <c r="F28" s="78" t="s">
        <v>22</v>
      </c>
      <c r="G28" s="79">
        <v>6.83</v>
      </c>
      <c r="H28" s="79" t="s">
        <v>709</v>
      </c>
      <c r="I28" s="79">
        <v>6.15</v>
      </c>
      <c r="J28" s="79">
        <v>6.83</v>
      </c>
      <c r="K28" s="79">
        <v>7.91</v>
      </c>
      <c r="L28" s="79">
        <v>6.94</v>
      </c>
      <c r="M28" s="173">
        <f t="shared" si="4"/>
        <v>7.91</v>
      </c>
      <c r="N28" s="394" t="str">
        <f t="shared" si="3"/>
        <v>II JA</v>
      </c>
      <c r="O28" s="80" t="s">
        <v>744</v>
      </c>
    </row>
    <row r="29" spans="1:15" ht="18" customHeight="1">
      <c r="A29" s="207">
        <v>8</v>
      </c>
      <c r="B29" s="167" t="s">
        <v>77</v>
      </c>
      <c r="C29" s="168" t="s">
        <v>207</v>
      </c>
      <c r="D29" s="371" t="s">
        <v>208</v>
      </c>
      <c r="E29" s="78" t="s">
        <v>189</v>
      </c>
      <c r="F29" s="78" t="s">
        <v>190</v>
      </c>
      <c r="G29" s="79">
        <v>7.14</v>
      </c>
      <c r="H29" s="79">
        <v>6.76</v>
      </c>
      <c r="I29" s="79">
        <v>6.75</v>
      </c>
      <c r="J29" s="79">
        <v>6.63</v>
      </c>
      <c r="K29" s="79">
        <v>6.33</v>
      </c>
      <c r="L29" s="79">
        <v>6.91</v>
      </c>
      <c r="M29" s="173">
        <f t="shared" si="4"/>
        <v>7.14</v>
      </c>
      <c r="N29" s="394" t="str">
        <f t="shared" si="3"/>
        <v>III JA</v>
      </c>
      <c r="O29" s="80" t="s">
        <v>206</v>
      </c>
    </row>
    <row r="30" spans="1:15" ht="18" customHeight="1">
      <c r="A30" s="207">
        <v>9</v>
      </c>
      <c r="B30" s="167" t="s">
        <v>748</v>
      </c>
      <c r="C30" s="168" t="s">
        <v>749</v>
      </c>
      <c r="D30" s="206">
        <v>38292</v>
      </c>
      <c r="E30" s="78" t="s">
        <v>646</v>
      </c>
      <c r="F30" s="78" t="s">
        <v>706</v>
      </c>
      <c r="G30" s="79">
        <v>4.9000000000000004</v>
      </c>
      <c r="H30" s="79">
        <v>5.52</v>
      </c>
      <c r="I30" s="79">
        <v>4.8099999999999996</v>
      </c>
      <c r="J30" s="79"/>
      <c r="K30" s="79"/>
      <c r="L30" s="79"/>
      <c r="M30" s="173">
        <f>MAX(G30:L30)</f>
        <v>5.52</v>
      </c>
      <c r="N30" s="394"/>
      <c r="O30" s="80" t="s">
        <v>751</v>
      </c>
    </row>
    <row r="31" spans="1:15" ht="18" customHeight="1"/>
  </sheetData>
  <sortState ref="B22:O31">
    <sortCondition descending="1" ref="M22:M31"/>
  </sortState>
  <mergeCells count="2">
    <mergeCell ref="G6:L6"/>
    <mergeCell ref="G20:L20"/>
  </mergeCells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8"/>
  <dimension ref="A1:O26"/>
  <sheetViews>
    <sheetView workbookViewId="0">
      <selection activeCell="N11" sqref="N11"/>
    </sheetView>
  </sheetViews>
  <sheetFormatPr defaultColWidth="9.109375" defaultRowHeight="13.2"/>
  <cols>
    <col min="1" max="1" width="8.109375" style="12" customWidth="1"/>
    <col min="2" max="2" width="8.33203125" style="12" customWidth="1"/>
    <col min="3" max="3" width="14.88671875" style="12" bestFit="1" customWidth="1"/>
    <col min="4" max="4" width="10.6640625" style="21" customWidth="1"/>
    <col min="5" max="5" width="13.33203125" style="23" bestFit="1" customWidth="1"/>
    <col min="6" max="6" width="14" style="23" customWidth="1"/>
    <col min="7" max="12" width="4.6640625" style="45" customWidth="1"/>
    <col min="13" max="14" width="10.44140625" style="40" customWidth="1"/>
    <col min="15" max="15" width="21" style="14" customWidth="1"/>
    <col min="16" max="16384" width="9.109375" style="12"/>
  </cols>
  <sheetData>
    <row r="1" spans="1:15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50"/>
    </row>
    <row r="2" spans="1:15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2"/>
      <c r="J2" s="33"/>
      <c r="K2" s="51"/>
    </row>
    <row r="3" spans="1:15" s="14" customFormat="1" ht="12.75" customHeight="1">
      <c r="A3" s="12"/>
      <c r="B3" s="12"/>
      <c r="C3" s="13"/>
      <c r="D3" s="16"/>
      <c r="E3" s="15"/>
      <c r="F3" s="15"/>
      <c r="G3" s="43"/>
      <c r="H3" s="43"/>
      <c r="I3" s="43"/>
      <c r="J3" s="43"/>
      <c r="K3" s="43"/>
      <c r="L3" s="43"/>
      <c r="M3" s="40"/>
      <c r="N3" s="40"/>
    </row>
    <row r="4" spans="1:15" ht="15" customHeight="1">
      <c r="A4" s="17"/>
      <c r="B4" s="368" t="s">
        <v>784</v>
      </c>
      <c r="C4" s="17"/>
      <c r="D4" s="19"/>
      <c r="E4" s="20"/>
      <c r="F4" s="20"/>
      <c r="G4" s="44"/>
      <c r="H4" s="44"/>
      <c r="I4" s="44"/>
      <c r="J4" s="44"/>
      <c r="K4" s="44"/>
      <c r="L4" s="44"/>
      <c r="M4" s="41"/>
      <c r="N4" s="41"/>
      <c r="O4" s="17"/>
    </row>
    <row r="5" spans="1:15" ht="16.2" thickBot="1">
      <c r="A5" s="17"/>
      <c r="B5" s="18"/>
      <c r="C5" s="17"/>
      <c r="D5" s="19"/>
      <c r="E5" s="20"/>
      <c r="F5" s="20"/>
      <c r="G5" s="44"/>
      <c r="H5" s="44"/>
      <c r="I5" s="44"/>
      <c r="J5" s="44"/>
      <c r="K5" s="44"/>
      <c r="L5" s="44"/>
      <c r="M5" s="41"/>
      <c r="N5" s="41"/>
      <c r="O5" s="17"/>
    </row>
    <row r="6" spans="1:15" ht="12.75" customHeight="1" thickBot="1">
      <c r="A6" s="14"/>
      <c r="B6" s="14"/>
      <c r="C6" s="14"/>
      <c r="E6" s="14"/>
      <c r="F6" s="14"/>
      <c r="G6" s="437" t="s">
        <v>6</v>
      </c>
      <c r="H6" s="438"/>
      <c r="I6" s="438"/>
      <c r="J6" s="438"/>
      <c r="K6" s="438"/>
      <c r="L6" s="439"/>
      <c r="M6" s="42"/>
      <c r="N6" s="42"/>
    </row>
    <row r="7" spans="1:15" ht="18" customHeight="1" thickBot="1">
      <c r="A7" s="76" t="s">
        <v>649</v>
      </c>
      <c r="B7" s="34" t="s">
        <v>0</v>
      </c>
      <c r="C7" s="35" t="s">
        <v>1</v>
      </c>
      <c r="D7" s="37" t="s">
        <v>7</v>
      </c>
      <c r="E7" s="36" t="s">
        <v>2</v>
      </c>
      <c r="F7" s="36" t="s">
        <v>3</v>
      </c>
      <c r="G7" s="91">
        <v>1</v>
      </c>
      <c r="H7" s="92">
        <v>2</v>
      </c>
      <c r="I7" s="92">
        <v>3</v>
      </c>
      <c r="J7" s="93">
        <v>4</v>
      </c>
      <c r="K7" s="92">
        <v>5</v>
      </c>
      <c r="L7" s="94">
        <v>6</v>
      </c>
      <c r="M7" s="95" t="s">
        <v>4</v>
      </c>
      <c r="N7" s="255" t="s">
        <v>708</v>
      </c>
      <c r="O7" s="38" t="s">
        <v>5</v>
      </c>
    </row>
    <row r="8" spans="1:15" ht="18" customHeight="1">
      <c r="A8" s="77">
        <v>1</v>
      </c>
      <c r="B8" s="143" t="s">
        <v>229</v>
      </c>
      <c r="C8" s="372" t="s">
        <v>230</v>
      </c>
      <c r="D8" s="156" t="s">
        <v>231</v>
      </c>
      <c r="E8" s="119" t="s">
        <v>752</v>
      </c>
      <c r="F8" s="374" t="s">
        <v>130</v>
      </c>
      <c r="G8" s="79">
        <v>11.75</v>
      </c>
      <c r="H8" s="79">
        <v>12.45</v>
      </c>
      <c r="I8" s="79">
        <v>11.83</v>
      </c>
      <c r="J8" s="79" t="s">
        <v>709</v>
      </c>
      <c r="K8" s="79" t="s">
        <v>709</v>
      </c>
      <c r="L8" s="79">
        <v>11.55</v>
      </c>
      <c r="M8" s="173">
        <f>MAX(G8:L8)</f>
        <v>12.45</v>
      </c>
      <c r="N8" s="394" t="str">
        <f t="shared" ref="N8:N12" si="0">IF(ISBLANK(M8),"",IF(M8&lt;9.5,"",IF(M8&gt;=18.2,"KSM",IF(M8&gt;=16.5,"I A",IF(M8&gt;=14.4,"II A",IF(M8&gt;=12.3,"III A",IF(M8&gt;=10.7,"I JA",IF(M8&gt;=9.5,"II JA"))))))))</f>
        <v>III A</v>
      </c>
      <c r="O8" s="259" t="s">
        <v>232</v>
      </c>
    </row>
    <row r="9" spans="1:15" ht="18" customHeight="1">
      <c r="A9" s="77">
        <v>2</v>
      </c>
      <c r="B9" s="143" t="s">
        <v>74</v>
      </c>
      <c r="C9" s="372" t="s">
        <v>204</v>
      </c>
      <c r="D9" s="156" t="s">
        <v>205</v>
      </c>
      <c r="E9" s="119" t="s">
        <v>189</v>
      </c>
      <c r="F9" s="374" t="s">
        <v>190</v>
      </c>
      <c r="G9" s="254">
        <v>11.35</v>
      </c>
      <c r="H9" s="79">
        <v>11.51</v>
      </c>
      <c r="I9" s="79">
        <v>10.050000000000001</v>
      </c>
      <c r="J9" s="79">
        <v>11.65</v>
      </c>
      <c r="K9" s="79">
        <v>12</v>
      </c>
      <c r="L9" s="79">
        <v>11.88</v>
      </c>
      <c r="M9" s="173">
        <f>MAX(G9:L9)</f>
        <v>12</v>
      </c>
      <c r="N9" s="394" t="str">
        <f t="shared" si="0"/>
        <v>I JA</v>
      </c>
      <c r="O9" s="259" t="s">
        <v>206</v>
      </c>
    </row>
    <row r="10" spans="1:15" ht="18" customHeight="1">
      <c r="A10" s="77">
        <v>3</v>
      </c>
      <c r="B10" s="143" t="s">
        <v>90</v>
      </c>
      <c r="C10" s="372" t="s">
        <v>498</v>
      </c>
      <c r="D10" s="156" t="s">
        <v>754</v>
      </c>
      <c r="E10" s="119" t="s">
        <v>21</v>
      </c>
      <c r="F10" s="374" t="s">
        <v>22</v>
      </c>
      <c r="G10" s="79">
        <v>11.7</v>
      </c>
      <c r="H10" s="79">
        <v>11.85</v>
      </c>
      <c r="I10" s="79" t="s">
        <v>709</v>
      </c>
      <c r="J10" s="79" t="s">
        <v>709</v>
      </c>
      <c r="K10" s="79" t="s">
        <v>709</v>
      </c>
      <c r="L10" s="79" t="s">
        <v>709</v>
      </c>
      <c r="M10" s="173">
        <f>MAX(G10:L10)</f>
        <v>11.85</v>
      </c>
      <c r="N10" s="394" t="str">
        <f t="shared" si="0"/>
        <v>I JA</v>
      </c>
      <c r="O10" s="259" t="s">
        <v>140</v>
      </c>
    </row>
    <row r="11" spans="1:15" ht="18" customHeight="1">
      <c r="A11" s="77">
        <v>4</v>
      </c>
      <c r="B11" s="143" t="s">
        <v>98</v>
      </c>
      <c r="C11" s="372" t="s">
        <v>623</v>
      </c>
      <c r="D11" s="156" t="s">
        <v>753</v>
      </c>
      <c r="E11" s="119" t="s">
        <v>624</v>
      </c>
      <c r="F11" s="374" t="s">
        <v>625</v>
      </c>
      <c r="G11" s="79">
        <v>11.6</v>
      </c>
      <c r="H11" s="79">
        <v>11.23</v>
      </c>
      <c r="I11" s="79">
        <v>11.34</v>
      </c>
      <c r="J11" s="79" t="s">
        <v>709</v>
      </c>
      <c r="K11" s="79">
        <v>11.73</v>
      </c>
      <c r="L11" s="79" t="s">
        <v>709</v>
      </c>
      <c r="M11" s="173">
        <f>MAX(G11:L11)</f>
        <v>11.73</v>
      </c>
      <c r="N11" s="394" t="str">
        <f t="shared" si="0"/>
        <v>I JA</v>
      </c>
      <c r="O11" s="259" t="s">
        <v>626</v>
      </c>
    </row>
    <row r="12" spans="1:15" ht="18" customHeight="1">
      <c r="A12" s="77">
        <v>5</v>
      </c>
      <c r="B12" s="143" t="s">
        <v>38</v>
      </c>
      <c r="C12" s="372" t="s">
        <v>470</v>
      </c>
      <c r="D12" s="156" t="s">
        <v>620</v>
      </c>
      <c r="E12" s="119" t="s">
        <v>388</v>
      </c>
      <c r="F12" s="374" t="s">
        <v>124</v>
      </c>
      <c r="G12" s="79">
        <v>10.95</v>
      </c>
      <c r="H12" s="79">
        <v>11.7</v>
      </c>
      <c r="I12" s="79">
        <v>11.45</v>
      </c>
      <c r="J12" s="79">
        <v>11.21</v>
      </c>
      <c r="K12" s="79">
        <v>11.15</v>
      </c>
      <c r="L12" s="79">
        <v>10.84</v>
      </c>
      <c r="M12" s="173">
        <f>MAX(G12:L12)</f>
        <v>11.7</v>
      </c>
      <c r="N12" s="394" t="str">
        <f t="shared" si="0"/>
        <v>I JA</v>
      </c>
      <c r="O12" s="259" t="s">
        <v>750</v>
      </c>
    </row>
    <row r="13" spans="1:15">
      <c r="A13" s="241"/>
      <c r="B13" s="248"/>
      <c r="C13" s="249"/>
      <c r="D13" s="250"/>
      <c r="E13" s="251"/>
      <c r="F13" s="249"/>
      <c r="G13" s="252"/>
      <c r="H13" s="252"/>
      <c r="I13" s="252"/>
      <c r="J13" s="252"/>
      <c r="K13" s="252"/>
      <c r="L13" s="252"/>
      <c r="M13" s="253"/>
      <c r="N13" s="253"/>
      <c r="O13" s="225"/>
    </row>
    <row r="14" spans="1:15" ht="12.75" customHeight="1">
      <c r="A14" s="17"/>
      <c r="B14" s="18" t="s">
        <v>776</v>
      </c>
      <c r="C14" s="17"/>
      <c r="D14" s="19"/>
      <c r="E14" s="20"/>
      <c r="F14" s="20"/>
      <c r="G14" s="44"/>
      <c r="H14" s="44"/>
      <c r="I14" s="44"/>
      <c r="J14" s="44"/>
      <c r="K14" s="44"/>
      <c r="L14" s="44"/>
      <c r="M14" s="41"/>
      <c r="N14" s="41"/>
      <c r="O14" s="17"/>
    </row>
    <row r="15" spans="1:15" ht="12.75" customHeight="1" thickBot="1">
      <c r="A15" s="17"/>
      <c r="B15" s="18"/>
      <c r="C15" s="17"/>
      <c r="D15" s="19"/>
      <c r="E15" s="20"/>
      <c r="F15" s="20"/>
      <c r="G15" s="44"/>
      <c r="H15" s="44"/>
      <c r="I15" s="44"/>
      <c r="J15" s="44"/>
      <c r="K15" s="44"/>
      <c r="L15" s="44"/>
      <c r="M15" s="41"/>
      <c r="N15" s="41"/>
      <c r="O15" s="17"/>
    </row>
    <row r="16" spans="1:15" ht="12.75" customHeight="1" thickBot="1">
      <c r="A16" s="14"/>
      <c r="B16" s="14"/>
      <c r="C16" s="14"/>
      <c r="E16" s="14"/>
      <c r="F16" s="14"/>
      <c r="G16" s="437" t="s">
        <v>6</v>
      </c>
      <c r="H16" s="438"/>
      <c r="I16" s="438"/>
      <c r="J16" s="438"/>
      <c r="K16" s="438"/>
      <c r="L16" s="439"/>
      <c r="M16" s="42"/>
      <c r="N16" s="42"/>
    </row>
    <row r="17" spans="1:15" ht="18" customHeight="1" thickBot="1">
      <c r="A17" s="76" t="s">
        <v>649</v>
      </c>
      <c r="B17" s="34" t="s">
        <v>0</v>
      </c>
      <c r="C17" s="35" t="s">
        <v>1</v>
      </c>
      <c r="D17" s="37" t="s">
        <v>7</v>
      </c>
      <c r="E17" s="36" t="s">
        <v>2</v>
      </c>
      <c r="F17" s="36" t="s">
        <v>3</v>
      </c>
      <c r="G17" s="91">
        <v>1</v>
      </c>
      <c r="H17" s="92">
        <v>2</v>
      </c>
      <c r="I17" s="92">
        <v>3</v>
      </c>
      <c r="J17" s="93">
        <v>4</v>
      </c>
      <c r="K17" s="92">
        <v>5</v>
      </c>
      <c r="L17" s="94">
        <v>6</v>
      </c>
      <c r="M17" s="95" t="s">
        <v>4</v>
      </c>
      <c r="N17" s="255" t="s">
        <v>708</v>
      </c>
      <c r="O17" s="38" t="s">
        <v>5</v>
      </c>
    </row>
    <row r="18" spans="1:15" ht="18" customHeight="1">
      <c r="A18" s="369">
        <v>1</v>
      </c>
      <c r="B18" s="143" t="s">
        <v>27</v>
      </c>
      <c r="C18" s="372" t="s">
        <v>344</v>
      </c>
      <c r="D18" s="156" t="s">
        <v>757</v>
      </c>
      <c r="E18" s="119" t="s">
        <v>321</v>
      </c>
      <c r="F18" s="373" t="s">
        <v>322</v>
      </c>
      <c r="G18" s="79">
        <v>11.53</v>
      </c>
      <c r="H18" s="79">
        <v>10.62</v>
      </c>
      <c r="I18" s="79">
        <v>11.24</v>
      </c>
      <c r="J18" s="79">
        <v>11.31</v>
      </c>
      <c r="K18" s="79">
        <v>11.51</v>
      </c>
      <c r="L18" s="79">
        <v>11.26</v>
      </c>
      <c r="M18" s="173">
        <f t="shared" ref="M18:M25" si="1">MAX(G18:L18)</f>
        <v>11.53</v>
      </c>
      <c r="N18" s="394" t="str">
        <f t="shared" ref="N18:N25" si="2">IF(ISBLANK(M18),"",IF(M18&lt;9,"",IF(M18&gt;=17,"I A",IF(M18&gt;=14.9,"II A",IF(M18&gt;=13.2,"III A",IF(M18&gt;=11.4,"I JA",IF(M18&gt;=10,"II JA",IF(M18&gt;=9,"III JA"))))))))</f>
        <v>I JA</v>
      </c>
      <c r="O18" s="259" t="s">
        <v>347</v>
      </c>
    </row>
    <row r="19" spans="1:15" ht="18" customHeight="1">
      <c r="A19" s="369">
        <v>2</v>
      </c>
      <c r="B19" s="143" t="s">
        <v>27</v>
      </c>
      <c r="C19" s="372" t="s">
        <v>345</v>
      </c>
      <c r="D19" s="156" t="s">
        <v>758</v>
      </c>
      <c r="E19" s="119" t="s">
        <v>321</v>
      </c>
      <c r="F19" s="373" t="s">
        <v>322</v>
      </c>
      <c r="G19" s="79">
        <v>10.92</v>
      </c>
      <c r="H19" s="79">
        <v>10.39</v>
      </c>
      <c r="I19" s="79">
        <v>10.44</v>
      </c>
      <c r="J19" s="79" t="s">
        <v>709</v>
      </c>
      <c r="K19" s="79">
        <v>10.35</v>
      </c>
      <c r="L19" s="79" t="s">
        <v>709</v>
      </c>
      <c r="M19" s="173">
        <f t="shared" si="1"/>
        <v>10.92</v>
      </c>
      <c r="N19" s="394" t="str">
        <f t="shared" si="2"/>
        <v>II JA</v>
      </c>
      <c r="O19" s="259" t="s">
        <v>347</v>
      </c>
    </row>
    <row r="20" spans="1:15" ht="18" customHeight="1">
      <c r="A20" s="369">
        <v>3</v>
      </c>
      <c r="B20" s="143" t="s">
        <v>59</v>
      </c>
      <c r="C20" s="372" t="s">
        <v>391</v>
      </c>
      <c r="D20" s="156" t="s">
        <v>392</v>
      </c>
      <c r="E20" s="119" t="s">
        <v>388</v>
      </c>
      <c r="F20" s="374" t="s">
        <v>389</v>
      </c>
      <c r="G20" s="79">
        <v>8.91</v>
      </c>
      <c r="H20" s="79">
        <v>8.02</v>
      </c>
      <c r="I20" s="79">
        <v>8.68</v>
      </c>
      <c r="J20" s="79">
        <v>8.16</v>
      </c>
      <c r="K20" s="79">
        <v>7.82</v>
      </c>
      <c r="L20" s="79">
        <v>7.76</v>
      </c>
      <c r="M20" s="173">
        <f>MAX(G20:L20)</f>
        <v>8.91</v>
      </c>
      <c r="N20" s="394" t="str">
        <f t="shared" si="2"/>
        <v/>
      </c>
      <c r="O20" s="259" t="s">
        <v>390</v>
      </c>
    </row>
    <row r="21" spans="1:15" ht="18" customHeight="1">
      <c r="A21" s="369">
        <v>4</v>
      </c>
      <c r="B21" s="143" t="s">
        <v>27</v>
      </c>
      <c r="C21" s="372" t="s">
        <v>488</v>
      </c>
      <c r="D21" s="156" t="s">
        <v>755</v>
      </c>
      <c r="E21" s="119" t="s">
        <v>21</v>
      </c>
      <c r="F21" s="374" t="s">
        <v>22</v>
      </c>
      <c r="G21" s="78">
        <v>8.67</v>
      </c>
      <c r="H21" s="79">
        <v>8.4700000000000006</v>
      </c>
      <c r="I21" s="79">
        <v>8.48</v>
      </c>
      <c r="J21" s="79">
        <v>8.67</v>
      </c>
      <c r="K21" s="79">
        <v>8.4499999999999993</v>
      </c>
      <c r="L21" s="79">
        <v>8.2799999999999994</v>
      </c>
      <c r="M21" s="173">
        <f t="shared" si="1"/>
        <v>8.67</v>
      </c>
      <c r="N21" s="394" t="str">
        <f t="shared" si="2"/>
        <v/>
      </c>
      <c r="O21" s="259" t="s">
        <v>140</v>
      </c>
    </row>
    <row r="22" spans="1:15" ht="18" customHeight="1">
      <c r="A22" s="369">
        <v>5</v>
      </c>
      <c r="B22" s="143" t="s">
        <v>561</v>
      </c>
      <c r="C22" s="372" t="s">
        <v>567</v>
      </c>
      <c r="D22" s="156" t="s">
        <v>756</v>
      </c>
      <c r="E22" s="119" t="s">
        <v>646</v>
      </c>
      <c r="F22" s="374" t="s">
        <v>706</v>
      </c>
      <c r="G22" s="79">
        <v>7.3</v>
      </c>
      <c r="H22" s="79">
        <v>7.42</v>
      </c>
      <c r="I22" s="79">
        <v>8.2100000000000009</v>
      </c>
      <c r="J22" s="79">
        <v>7.67</v>
      </c>
      <c r="K22" s="79">
        <v>8.32</v>
      </c>
      <c r="L22" s="79">
        <v>8.48</v>
      </c>
      <c r="M22" s="173">
        <f t="shared" si="1"/>
        <v>8.48</v>
      </c>
      <c r="N22" s="394" t="str">
        <f t="shared" si="2"/>
        <v/>
      </c>
      <c r="O22" s="259" t="s">
        <v>751</v>
      </c>
    </row>
    <row r="23" spans="1:15" ht="18" customHeight="1">
      <c r="A23" s="369">
        <v>6</v>
      </c>
      <c r="B23" s="143" t="s">
        <v>59</v>
      </c>
      <c r="C23" s="372" t="s">
        <v>346</v>
      </c>
      <c r="D23" s="156" t="s">
        <v>759</v>
      </c>
      <c r="E23" s="119" t="s">
        <v>321</v>
      </c>
      <c r="F23" s="373" t="s">
        <v>322</v>
      </c>
      <c r="G23" s="79">
        <v>8.1199999999999992</v>
      </c>
      <c r="H23" s="79">
        <v>7.92</v>
      </c>
      <c r="I23" s="79">
        <v>7.96</v>
      </c>
      <c r="J23" s="79">
        <v>7.97</v>
      </c>
      <c r="K23" s="79">
        <v>8.0299999999999994</v>
      </c>
      <c r="L23" s="79">
        <v>8.2200000000000006</v>
      </c>
      <c r="M23" s="173">
        <f t="shared" si="1"/>
        <v>8.2200000000000006</v>
      </c>
      <c r="N23" s="394" t="str">
        <f t="shared" si="2"/>
        <v/>
      </c>
      <c r="O23" s="259" t="s">
        <v>347</v>
      </c>
    </row>
    <row r="24" spans="1:15" ht="18" customHeight="1">
      <c r="A24" s="369">
        <v>7</v>
      </c>
      <c r="B24" s="143" t="s">
        <v>114</v>
      </c>
      <c r="C24" s="372" t="s">
        <v>204</v>
      </c>
      <c r="D24" s="156" t="s">
        <v>216</v>
      </c>
      <c r="E24" s="119" t="s">
        <v>189</v>
      </c>
      <c r="F24" s="374" t="s">
        <v>190</v>
      </c>
      <c r="G24" s="132">
        <v>8</v>
      </c>
      <c r="H24" s="79">
        <v>7.51</v>
      </c>
      <c r="I24" s="79">
        <v>7.43</v>
      </c>
      <c r="J24" s="79">
        <v>7.86</v>
      </c>
      <c r="K24" s="79">
        <v>7.7</v>
      </c>
      <c r="L24" s="79">
        <v>7.55</v>
      </c>
      <c r="M24" s="173">
        <f t="shared" si="1"/>
        <v>8</v>
      </c>
      <c r="N24" s="394" t="str">
        <f t="shared" si="2"/>
        <v/>
      </c>
      <c r="O24" s="259" t="s">
        <v>206</v>
      </c>
    </row>
    <row r="25" spans="1:15" ht="18" customHeight="1">
      <c r="A25" s="369">
        <v>8</v>
      </c>
      <c r="B25" s="143" t="s">
        <v>209</v>
      </c>
      <c r="C25" s="372" t="s">
        <v>210</v>
      </c>
      <c r="D25" s="156" t="s">
        <v>211</v>
      </c>
      <c r="E25" s="119" t="s">
        <v>189</v>
      </c>
      <c r="F25" s="374" t="s">
        <v>190</v>
      </c>
      <c r="G25" s="79">
        <v>7.01</v>
      </c>
      <c r="H25" s="79">
        <v>7.16</v>
      </c>
      <c r="I25" s="79">
        <v>7.92</v>
      </c>
      <c r="J25" s="79">
        <v>7.24</v>
      </c>
      <c r="K25" s="79">
        <v>6.03</v>
      </c>
      <c r="L25" s="79">
        <v>7.24</v>
      </c>
      <c r="M25" s="173">
        <f t="shared" si="1"/>
        <v>7.92</v>
      </c>
      <c r="N25" s="394" t="str">
        <f t="shared" si="2"/>
        <v/>
      </c>
      <c r="O25" s="259" t="s">
        <v>206</v>
      </c>
    </row>
    <row r="26" spans="1:15">
      <c r="A26" s="370"/>
    </row>
  </sheetData>
  <sortState ref="B8:N12">
    <sortCondition descending="1" ref="M8:M12"/>
  </sortState>
  <mergeCells count="2">
    <mergeCell ref="G6:L6"/>
    <mergeCell ref="G16:L16"/>
  </mergeCells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I12" sqref="I12"/>
    </sheetView>
  </sheetViews>
  <sheetFormatPr defaultColWidth="9.109375" defaultRowHeight="13.2"/>
  <cols>
    <col min="1" max="1" width="6.109375" style="22" customWidth="1"/>
    <col min="2" max="2" width="13.88671875" style="22" customWidth="1"/>
    <col min="3" max="3" width="15.6640625" style="22" bestFit="1" customWidth="1"/>
    <col min="4" max="4" width="12.109375" style="27" customWidth="1"/>
    <col min="5" max="5" width="15.5546875" style="28" customWidth="1"/>
    <col min="6" max="6" width="15" style="28" customWidth="1"/>
    <col min="7" max="7" width="9.109375" style="40"/>
    <col min="8" max="9" width="9.109375" style="46"/>
    <col min="10" max="10" width="22.109375" style="22" customWidth="1"/>
    <col min="11" max="16384" width="9.109375" style="22"/>
  </cols>
  <sheetData>
    <row r="1" spans="1:12" s="30" customFormat="1" ht="15" customHeight="1">
      <c r="A1" s="55" t="s">
        <v>159</v>
      </c>
      <c r="C1" s="31"/>
      <c r="D1" s="39"/>
      <c r="E1" s="39"/>
      <c r="F1" s="39"/>
      <c r="G1" s="129"/>
      <c r="H1" s="33"/>
      <c r="I1" s="33"/>
      <c r="J1" s="50"/>
    </row>
    <row r="2" spans="1:12" s="30" customFormat="1" ht="15" customHeight="1">
      <c r="A2" s="55" t="s">
        <v>160</v>
      </c>
      <c r="C2" s="31"/>
      <c r="D2" s="39"/>
      <c r="E2" s="39"/>
      <c r="F2" s="49"/>
      <c r="G2" s="129"/>
      <c r="H2" s="33"/>
      <c r="I2" s="33"/>
      <c r="J2" s="32"/>
      <c r="K2" s="33"/>
      <c r="L2" s="51"/>
    </row>
    <row r="3" spans="1:12" s="30" customFormat="1" ht="15" customHeight="1">
      <c r="A3" s="55"/>
      <c r="C3" s="31"/>
      <c r="D3" s="39"/>
      <c r="E3" s="39"/>
      <c r="F3" s="49"/>
      <c r="G3" s="129"/>
      <c r="H3" s="33"/>
      <c r="I3" s="33"/>
      <c r="J3" s="32"/>
      <c r="K3" s="33"/>
      <c r="L3" s="51"/>
    </row>
    <row r="4" spans="1:12" s="29" customFormat="1" ht="15" customHeight="1">
      <c r="B4" s="30" t="s">
        <v>679</v>
      </c>
      <c r="C4" s="30"/>
      <c r="D4" s="31"/>
      <c r="E4" s="31"/>
      <c r="F4" s="31"/>
      <c r="G4" s="41"/>
      <c r="H4" s="47"/>
      <c r="I4" s="47"/>
      <c r="J4" s="33"/>
    </row>
    <row r="5" spans="1:12" s="29" customFormat="1" ht="12.75" customHeight="1" thickBot="1">
      <c r="B5" s="30"/>
      <c r="C5" s="24"/>
      <c r="D5" s="31"/>
      <c r="E5" s="31"/>
      <c r="F5" s="31"/>
      <c r="G5" s="41"/>
      <c r="H5" s="47"/>
      <c r="I5" s="47"/>
      <c r="J5" s="33"/>
    </row>
    <row r="6" spans="1:12" s="25" customFormat="1" ht="18" customHeight="1" thickBot="1">
      <c r="A6" s="266" t="s">
        <v>649</v>
      </c>
      <c r="B6" s="267" t="s">
        <v>0</v>
      </c>
      <c r="C6" s="125" t="s">
        <v>1</v>
      </c>
      <c r="D6" s="268" t="s">
        <v>7</v>
      </c>
      <c r="E6" s="228" t="s">
        <v>2</v>
      </c>
      <c r="F6" s="228" t="s">
        <v>3</v>
      </c>
      <c r="G6" s="269" t="s">
        <v>4</v>
      </c>
      <c r="H6" s="288" t="s">
        <v>43</v>
      </c>
      <c r="I6" s="289" t="s">
        <v>760</v>
      </c>
      <c r="J6" s="271" t="s">
        <v>5</v>
      </c>
    </row>
    <row r="7" spans="1:12" s="25" customFormat="1" ht="18" customHeight="1">
      <c r="A7" s="153">
        <v>1</v>
      </c>
      <c r="B7" s="167" t="s">
        <v>664</v>
      </c>
      <c r="C7" s="168" t="s">
        <v>665</v>
      </c>
      <c r="D7" s="120">
        <v>37623</v>
      </c>
      <c r="E7" s="78" t="s">
        <v>646</v>
      </c>
      <c r="F7" s="78" t="s">
        <v>706</v>
      </c>
      <c r="G7" s="151">
        <v>8.4499999999999993</v>
      </c>
      <c r="H7" s="179">
        <v>8.51</v>
      </c>
      <c r="I7" s="179" t="str">
        <f>IF(ISBLANK(G7),"",IF(G7&lt;=7.7,"KSM",IF(G7&lt;=8,"I A",IF(G7&lt;=8.44,"II A",IF(G7&lt;=9.04,"III A",IF(G7&lt;=9.64,"I JA",IF(G7&lt;=10.04,"II JA",IF(G7&lt;=10.34,"III JA"))))))))</f>
        <v>III A</v>
      </c>
      <c r="J7" s="119" t="s">
        <v>751</v>
      </c>
    </row>
    <row r="8" spans="1:12" s="25" customFormat="1" ht="18" customHeight="1">
      <c r="A8" s="137">
        <v>2</v>
      </c>
      <c r="B8" s="167" t="s">
        <v>452</v>
      </c>
      <c r="C8" s="168" t="s">
        <v>453</v>
      </c>
      <c r="D8" s="120" t="s">
        <v>454</v>
      </c>
      <c r="E8" s="78" t="s">
        <v>115</v>
      </c>
      <c r="F8" s="78" t="s">
        <v>101</v>
      </c>
      <c r="G8" s="179">
        <v>8.59</v>
      </c>
      <c r="H8" s="151">
        <v>8.52</v>
      </c>
      <c r="I8" s="179" t="str">
        <f>IF(ISBLANK(H8),"",IF(H8&lt;=7.7,"KSM",IF(H8&lt;=8,"I A",IF(H8&lt;=8.44,"II A",IF(H8&lt;=9.04,"III A",IF(H8&lt;=9.64,"I JA",IF(H8&lt;=10.04,"II JA",IF(H8&lt;=10.34,"III JA"))))))))</f>
        <v>III A</v>
      </c>
      <c r="J8" s="119" t="s">
        <v>102</v>
      </c>
    </row>
    <row r="9" spans="1:12" s="25" customFormat="1" ht="18" customHeight="1">
      <c r="A9" s="137">
        <v>3</v>
      </c>
      <c r="B9" s="167" t="s">
        <v>296</v>
      </c>
      <c r="C9" s="168" t="s">
        <v>297</v>
      </c>
      <c r="D9" s="120" t="s">
        <v>298</v>
      </c>
      <c r="E9" s="78" t="s">
        <v>286</v>
      </c>
      <c r="F9" s="78" t="s">
        <v>256</v>
      </c>
      <c r="G9" s="179">
        <v>8.65</v>
      </c>
      <c r="H9" s="151">
        <v>8.59</v>
      </c>
      <c r="I9" s="179" t="str">
        <f>IF(ISBLANK(H9),"",IF(H9&lt;=7.7,"KSM",IF(H9&lt;=8,"I A",IF(H9&lt;=8.44,"II A",IF(H9&lt;=9.04,"III A",IF(H9&lt;=9.64,"I JA",IF(H9&lt;=10.04,"II JA",IF(H9&lt;=10.34,"III JA"))))))))</f>
        <v>III A</v>
      </c>
      <c r="J9" s="277" t="s">
        <v>600</v>
      </c>
    </row>
    <row r="10" spans="1:12" ht="18" customHeight="1">
      <c r="A10" s="137">
        <v>4</v>
      </c>
      <c r="B10" s="167" t="s">
        <v>660</v>
      </c>
      <c r="C10" s="168" t="s">
        <v>661</v>
      </c>
      <c r="D10" s="120" t="s">
        <v>662</v>
      </c>
      <c r="E10" s="78" t="s">
        <v>21</v>
      </c>
      <c r="F10" s="78" t="s">
        <v>22</v>
      </c>
      <c r="G10" s="181">
        <v>8.66</v>
      </c>
      <c r="H10" s="152">
        <v>8.65</v>
      </c>
      <c r="I10" s="179" t="str">
        <f>IF(ISBLANK(H10),"",IF(H10&lt;=7.7,"KSM",IF(H10&lt;=8,"I A",IF(H10&lt;=8.44,"II A",IF(H10&lt;=9.04,"III A",IF(H10&lt;=9.64,"I JA",IF(H10&lt;=10.04,"II JA",IF(H10&lt;=10.34,"III JA"))))))))</f>
        <v>III A</v>
      </c>
      <c r="J10" s="290" t="s">
        <v>663</v>
      </c>
    </row>
    <row r="11" spans="1:12" ht="18" customHeight="1">
      <c r="A11" s="137">
        <v>5</v>
      </c>
      <c r="B11" s="167" t="s">
        <v>449</v>
      </c>
      <c r="C11" s="168" t="s">
        <v>450</v>
      </c>
      <c r="D11" s="120" t="s">
        <v>451</v>
      </c>
      <c r="E11" s="78" t="s">
        <v>115</v>
      </c>
      <c r="F11" s="78" t="s">
        <v>101</v>
      </c>
      <c r="G11" s="179">
        <v>8.75</v>
      </c>
      <c r="H11" s="151">
        <v>8.66</v>
      </c>
      <c r="I11" s="179" t="str">
        <f>IF(ISBLANK(H11),"",IF(H11&lt;=7.7,"KSM",IF(H11&lt;=8,"I A",IF(H11&lt;=8.44,"II A",IF(H11&lt;=9.04,"III A",IF(H11&lt;=9.64,"I JA",IF(H11&lt;=10.04,"II JA",IF(H11&lt;=10.34,"III JA"))))))))</f>
        <v>III A</v>
      </c>
      <c r="J11" s="119" t="s">
        <v>102</v>
      </c>
    </row>
    <row r="12" spans="1:12" ht="18" customHeight="1">
      <c r="A12" s="137">
        <v>6</v>
      </c>
      <c r="B12" s="167" t="s">
        <v>511</v>
      </c>
      <c r="C12" s="168" t="s">
        <v>134</v>
      </c>
      <c r="D12" s="120">
        <v>37798</v>
      </c>
      <c r="E12" s="78" t="s">
        <v>21</v>
      </c>
      <c r="F12" s="78" t="s">
        <v>22</v>
      </c>
      <c r="G12" s="151">
        <v>8.6</v>
      </c>
      <c r="H12" s="179">
        <v>8.76</v>
      </c>
      <c r="I12" s="179" t="str">
        <f>IF(ISBLANK(G12),"",IF(G12&lt;=7.7,"KSM",IF(G12&lt;=8,"I A",IF(G12&lt;=8.44,"II A",IF(G12&lt;=9.04,"III A",IF(G12&lt;=9.64,"I JA",IF(G12&lt;=10.04,"II JA",IF(G12&lt;=10.34,"III JA"))))))))</f>
        <v>III A</v>
      </c>
      <c r="J12" s="119" t="s">
        <v>87</v>
      </c>
    </row>
    <row r="13" spans="1:12" ht="18" customHeight="1">
      <c r="A13" s="137">
        <v>7</v>
      </c>
      <c r="B13" s="167" t="s">
        <v>72</v>
      </c>
      <c r="C13" s="168" t="s">
        <v>503</v>
      </c>
      <c r="D13" s="120">
        <v>37355</v>
      </c>
      <c r="E13" s="78" t="s">
        <v>21</v>
      </c>
      <c r="F13" s="78" t="s">
        <v>22</v>
      </c>
      <c r="G13" s="152">
        <v>8.84</v>
      </c>
      <c r="H13" s="152"/>
      <c r="I13" s="179" t="str">
        <f>IF(ISBLANK(G13),"",IF(G13&lt;=7.7,"KSM",IF(G13&lt;=8,"I A",IF(G13&lt;=8.44,"II A",IF(G13&lt;=9.04,"III A",IF(G13&lt;=9.64,"I JA",IF(G13&lt;=10.04,"II JA",IF(G13&lt;=10.34,"III JA"))))))))</f>
        <v>III A</v>
      </c>
      <c r="J13" s="119" t="s">
        <v>26</v>
      </c>
    </row>
    <row r="14" spans="1:12" ht="18" customHeight="1">
      <c r="A14" s="137">
        <v>8</v>
      </c>
      <c r="B14" s="167" t="s">
        <v>666</v>
      </c>
      <c r="C14" s="168" t="s">
        <v>667</v>
      </c>
      <c r="D14" s="120" t="s">
        <v>668</v>
      </c>
      <c r="E14" s="78" t="s">
        <v>21</v>
      </c>
      <c r="F14" s="78" t="s">
        <v>22</v>
      </c>
      <c r="G14" s="151">
        <v>8.89</v>
      </c>
      <c r="H14" s="151"/>
      <c r="I14" s="179" t="str">
        <f>IF(ISBLANK(G14),"",IF(G14&lt;=7.7,"KSM",IF(G14&lt;=8,"I A",IF(G14&lt;=8.44,"II A",IF(G14&lt;=9.04,"III A",IF(G14&lt;=9.64,"I JA",IF(G14&lt;=10.04,"II JA",IF(G14&lt;=10.34,"III JA"))))))))</f>
        <v>III A</v>
      </c>
      <c r="J14" s="291" t="s">
        <v>669</v>
      </c>
    </row>
    <row r="15" spans="1:12" ht="18" customHeight="1">
      <c r="A15" s="137">
        <v>9</v>
      </c>
      <c r="B15" s="167" t="s">
        <v>670</v>
      </c>
      <c r="C15" s="168" t="s">
        <v>671</v>
      </c>
      <c r="D15" s="120">
        <v>37445</v>
      </c>
      <c r="E15" s="78" t="s">
        <v>247</v>
      </c>
      <c r="F15" s="78" t="s">
        <v>248</v>
      </c>
      <c r="G15" s="152">
        <v>8.98</v>
      </c>
      <c r="H15" s="152"/>
      <c r="I15" s="179" t="str">
        <f>IF(ISBLANK(G15),"",IF(G15&lt;=7.7,"KSM",IF(G15&lt;=8,"I A",IF(G15&lt;=8.44,"II A",IF(G15&lt;=9.04,"III A",IF(G15&lt;=9.64,"I JA",IF(G15&lt;=10.04,"II JA",IF(G15&lt;=10.34,"III JA"))))))))</f>
        <v>III A</v>
      </c>
      <c r="J15" s="291" t="s">
        <v>249</v>
      </c>
    </row>
    <row r="16" spans="1:12" ht="18" customHeight="1">
      <c r="A16" s="137">
        <v>10</v>
      </c>
      <c r="B16" s="167" t="s">
        <v>64</v>
      </c>
      <c r="C16" s="168" t="s">
        <v>258</v>
      </c>
      <c r="D16" s="120" t="s">
        <v>259</v>
      </c>
      <c r="E16" s="78" t="s">
        <v>286</v>
      </c>
      <c r="F16" s="78" t="s">
        <v>256</v>
      </c>
      <c r="G16" s="151">
        <v>9.02</v>
      </c>
      <c r="H16" s="151"/>
      <c r="I16" s="179" t="str">
        <f>IF(ISBLANK(G16),"",IF(G16&lt;=7.7,"KSM",IF(G16&lt;=8,"I A",IF(G16&lt;=8.44,"II A",IF(G16&lt;=9.04,"III A",IF(G16&lt;=9.64,"I JA",IF(G16&lt;=10.04,"II JA",IF(G16&lt;=10.34,"III JA"))))))))</f>
        <v>III A</v>
      </c>
      <c r="J16" s="119" t="s">
        <v>599</v>
      </c>
    </row>
    <row r="17" spans="1:10" ht="18" customHeight="1">
      <c r="A17" s="137">
        <v>11</v>
      </c>
      <c r="B17" s="167" t="s">
        <v>112</v>
      </c>
      <c r="C17" s="168" t="s">
        <v>335</v>
      </c>
      <c r="D17" s="120">
        <v>37897</v>
      </c>
      <c r="E17" s="78" t="s">
        <v>580</v>
      </c>
      <c r="F17" s="78" t="s">
        <v>581</v>
      </c>
      <c r="G17" s="152">
        <v>9.08</v>
      </c>
      <c r="H17" s="152"/>
      <c r="I17" s="179" t="str">
        <f t="shared" ref="I17:I21" si="0">IF(ISBLANK(G17),"",IF(G17&lt;=7.7,"KSM",IF(G17&lt;=8,"I A",IF(G17&lt;=8.44,"II A",IF(G17&lt;=9.04,"III A",IF(G17&lt;=9.64,"I JA",IF(G17&lt;=10.04,"II JA",IF(G17&lt;=10.34,"III JA"))))))))</f>
        <v>I JA</v>
      </c>
      <c r="J17" s="277" t="s">
        <v>332</v>
      </c>
    </row>
    <row r="18" spans="1:10" ht="18" customHeight="1">
      <c r="A18" s="137">
        <v>12</v>
      </c>
      <c r="B18" s="167" t="s">
        <v>18</v>
      </c>
      <c r="C18" s="168" t="s">
        <v>386</v>
      </c>
      <c r="D18" s="120" t="s">
        <v>387</v>
      </c>
      <c r="E18" s="78" t="s">
        <v>136</v>
      </c>
      <c r="F18" s="78" t="s">
        <v>582</v>
      </c>
      <c r="G18" s="154">
        <v>9.23</v>
      </c>
      <c r="H18" s="151"/>
      <c r="I18" s="179" t="str">
        <f t="shared" si="0"/>
        <v>I JA</v>
      </c>
      <c r="J18" s="119" t="s">
        <v>390</v>
      </c>
    </row>
    <row r="19" spans="1:10" ht="18" customHeight="1">
      <c r="A19" s="153">
        <v>13</v>
      </c>
      <c r="B19" s="167" t="s">
        <v>616</v>
      </c>
      <c r="C19" s="168" t="s">
        <v>617</v>
      </c>
      <c r="D19" s="120" t="s">
        <v>618</v>
      </c>
      <c r="E19" s="78" t="s">
        <v>286</v>
      </c>
      <c r="F19" s="78" t="s">
        <v>256</v>
      </c>
      <c r="G19" s="151">
        <v>9.3699999999999992</v>
      </c>
      <c r="H19" s="151"/>
      <c r="I19" s="179" t="str">
        <f t="shared" si="0"/>
        <v>I JA</v>
      </c>
      <c r="J19" s="119" t="s">
        <v>599</v>
      </c>
    </row>
    <row r="20" spans="1:10" ht="18" customHeight="1">
      <c r="A20" s="137">
        <v>14</v>
      </c>
      <c r="B20" s="167" t="s">
        <v>672</v>
      </c>
      <c r="C20" s="168" t="s">
        <v>673</v>
      </c>
      <c r="D20" s="120">
        <v>37810</v>
      </c>
      <c r="E20" s="78" t="s">
        <v>21</v>
      </c>
      <c r="F20" s="78" t="s">
        <v>22</v>
      </c>
      <c r="G20" s="154">
        <v>10.01</v>
      </c>
      <c r="H20" s="151"/>
      <c r="I20" s="179" t="str">
        <f t="shared" si="0"/>
        <v>II JA</v>
      </c>
      <c r="J20" s="119" t="s">
        <v>140</v>
      </c>
    </row>
    <row r="21" spans="1:10" ht="18" customHeight="1">
      <c r="A21" s="137">
        <v>15</v>
      </c>
      <c r="B21" s="167" t="s">
        <v>88</v>
      </c>
      <c r="C21" s="168" t="s">
        <v>674</v>
      </c>
      <c r="D21" s="120">
        <v>37888</v>
      </c>
      <c r="E21" s="78" t="s">
        <v>21</v>
      </c>
      <c r="F21" s="78" t="s">
        <v>22</v>
      </c>
      <c r="G21" s="154">
        <v>10.02</v>
      </c>
      <c r="H21" s="151"/>
      <c r="I21" s="179" t="str">
        <f t="shared" si="0"/>
        <v>II JA</v>
      </c>
      <c r="J21" s="119" t="s">
        <v>140</v>
      </c>
    </row>
    <row r="22" spans="1:10" ht="18" customHeight="1">
      <c r="A22" s="137">
        <v>16</v>
      </c>
      <c r="B22" s="167" t="s">
        <v>675</v>
      </c>
      <c r="C22" s="168" t="s">
        <v>676</v>
      </c>
      <c r="D22" s="120">
        <v>37984</v>
      </c>
      <c r="E22" s="78" t="s">
        <v>646</v>
      </c>
      <c r="F22" s="78" t="s">
        <v>706</v>
      </c>
      <c r="G22" s="151">
        <v>10.95</v>
      </c>
      <c r="H22" s="151"/>
      <c r="I22" s="179"/>
      <c r="J22" s="119" t="s">
        <v>751</v>
      </c>
    </row>
    <row r="23" spans="1:10" ht="18" customHeight="1">
      <c r="A23" s="137" t="s">
        <v>148</v>
      </c>
      <c r="B23" s="167" t="s">
        <v>54</v>
      </c>
      <c r="C23" s="168" t="s">
        <v>677</v>
      </c>
      <c r="D23" s="120">
        <v>37219</v>
      </c>
      <c r="E23" s="78" t="s">
        <v>21</v>
      </c>
      <c r="F23" s="78" t="s">
        <v>22</v>
      </c>
      <c r="G23" s="151">
        <v>9.56</v>
      </c>
      <c r="H23" s="151"/>
      <c r="I23" s="179" t="str">
        <f>IF(ISBLANK(G23),"",IF(G23&lt;=7.7,"KSM",IF(G23&lt;=8,"I A",IF(G23&lt;=8.44,"II A",IF(G23&lt;=9.04,"III A",IF(G23&lt;=9.64,"I JA",IF(G23&lt;=10.04,"II JA",IF(G23&lt;=10.34,"III JA"))))))))</f>
        <v>I JA</v>
      </c>
      <c r="J23" s="119" t="s">
        <v>678</v>
      </c>
    </row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A4" sqref="A4:XFD4"/>
    </sheetView>
  </sheetViews>
  <sheetFormatPr defaultColWidth="9.109375" defaultRowHeight="13.2"/>
  <cols>
    <col min="1" max="1" width="8.109375" style="22" customWidth="1"/>
    <col min="2" max="2" width="12.6640625" style="22" customWidth="1"/>
    <col min="3" max="3" width="16" style="22" customWidth="1"/>
    <col min="4" max="4" width="12.109375" style="27" customWidth="1"/>
    <col min="5" max="5" width="15.5546875" style="28" customWidth="1"/>
    <col min="6" max="6" width="15" style="28" customWidth="1"/>
    <col min="7" max="9" width="9.109375" style="46"/>
    <col min="10" max="10" width="22.109375" style="177" customWidth="1"/>
    <col min="11" max="16384" width="9.109375" style="22"/>
  </cols>
  <sheetData>
    <row r="1" spans="1:12" s="30" customFormat="1" ht="15" customHeight="1">
      <c r="A1" s="55" t="s">
        <v>159</v>
      </c>
      <c r="C1" s="31"/>
      <c r="D1" s="39"/>
      <c r="E1" s="39"/>
      <c r="F1" s="39"/>
      <c r="G1" s="129"/>
      <c r="H1" s="33"/>
      <c r="I1" s="50"/>
    </row>
    <row r="2" spans="1:12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3"/>
      <c r="J2" s="284"/>
      <c r="K2" s="33"/>
      <c r="L2" s="51"/>
    </row>
    <row r="3" spans="1:12" s="30" customFormat="1" ht="15" customHeight="1">
      <c r="A3" s="55"/>
      <c r="C3" s="31"/>
      <c r="D3" s="39"/>
      <c r="E3" s="39"/>
      <c r="F3" s="49"/>
      <c r="G3" s="33"/>
      <c r="H3" s="33"/>
      <c r="I3" s="33"/>
      <c r="J3" s="284"/>
      <c r="K3" s="33"/>
      <c r="L3" s="51"/>
    </row>
    <row r="4" spans="1:12" ht="15.6">
      <c r="A4" s="174"/>
      <c r="B4" s="30" t="s">
        <v>656</v>
      </c>
      <c r="C4" s="199"/>
      <c r="D4" s="200"/>
      <c r="E4" s="174"/>
      <c r="F4" s="212"/>
      <c r="G4" s="195"/>
      <c r="H4" s="195"/>
      <c r="I4" s="195"/>
      <c r="J4" s="235"/>
    </row>
    <row r="5" spans="1:12" s="29" customFormat="1" ht="15" customHeight="1" thickBot="1">
      <c r="C5" s="30"/>
      <c r="D5" s="31"/>
      <c r="E5" s="31"/>
      <c r="F5" s="31"/>
      <c r="G5" s="47"/>
      <c r="H5" s="47"/>
      <c r="I5" s="47"/>
      <c r="J5" s="31"/>
    </row>
    <row r="6" spans="1:12" s="25" customFormat="1" ht="18" customHeight="1" thickBot="1">
      <c r="A6" s="266" t="s">
        <v>649</v>
      </c>
      <c r="B6" s="267" t="s">
        <v>0</v>
      </c>
      <c r="C6" s="125" t="s">
        <v>1</v>
      </c>
      <c r="D6" s="268" t="s">
        <v>7</v>
      </c>
      <c r="E6" s="228" t="s">
        <v>2</v>
      </c>
      <c r="F6" s="228" t="s">
        <v>3</v>
      </c>
      <c r="G6" s="269" t="s">
        <v>4</v>
      </c>
      <c r="H6" s="288" t="s">
        <v>43</v>
      </c>
      <c r="I6" s="289" t="s">
        <v>760</v>
      </c>
      <c r="J6" s="271" t="s">
        <v>5</v>
      </c>
    </row>
    <row r="7" spans="1:12" ht="18" customHeight="1">
      <c r="A7" s="136">
        <v>1</v>
      </c>
      <c r="B7" s="167" t="s">
        <v>393</v>
      </c>
      <c r="C7" s="168" t="s">
        <v>394</v>
      </c>
      <c r="D7" s="120" t="s">
        <v>395</v>
      </c>
      <c r="E7" s="78" t="s">
        <v>136</v>
      </c>
      <c r="F7" s="78" t="s">
        <v>582</v>
      </c>
      <c r="G7" s="137">
        <v>7.53</v>
      </c>
      <c r="H7" s="287">
        <v>7.5</v>
      </c>
      <c r="I7" s="78" t="str">
        <f>IF(ISBLANK(H7),"",IF(H7&lt;=7,"KSM",IF(H7&lt;=7.3,"I A",IF(H7&lt;=7.65,"II A",IF(H7&lt;=8.1,"III A",IF(H7&lt;=8.7,"I JA",IF(H7&lt;=9.15,"II JA",IF(H7&lt;=9.5,"III JA"))))))))</f>
        <v>II A</v>
      </c>
      <c r="J7" s="286" t="s">
        <v>390</v>
      </c>
    </row>
    <row r="8" spans="1:12" ht="18" customHeight="1">
      <c r="A8" s="136">
        <v>2</v>
      </c>
      <c r="B8" s="167" t="s">
        <v>27</v>
      </c>
      <c r="C8" s="168" t="s">
        <v>411</v>
      </c>
      <c r="D8" s="120">
        <v>38123</v>
      </c>
      <c r="E8" s="78" t="s">
        <v>106</v>
      </c>
      <c r="F8" s="78" t="s">
        <v>107</v>
      </c>
      <c r="G8" s="137">
        <v>7.69</v>
      </c>
      <c r="H8" s="287">
        <v>7.61</v>
      </c>
      <c r="I8" s="78" t="str">
        <f t="shared" ref="I8" si="0">IF(ISBLANK(H8),"",IF(H8&lt;=7,"KSM",IF(H8&lt;=7.3,"I A",IF(H8&lt;=7.65,"II A",IF(H8&lt;=8.1,"III A",IF(H8&lt;=8.7,"I JA",IF(H8&lt;=9.15,"II JA",IF(H8&lt;=9.5,"III JA"))))))))</f>
        <v>II A</v>
      </c>
      <c r="J8" s="286" t="s">
        <v>109</v>
      </c>
    </row>
    <row r="9" spans="1:12" ht="18" customHeight="1">
      <c r="A9" s="136">
        <v>3</v>
      </c>
      <c r="B9" s="167" t="s">
        <v>38</v>
      </c>
      <c r="C9" s="168" t="s">
        <v>412</v>
      </c>
      <c r="D9" s="120">
        <v>38072</v>
      </c>
      <c r="E9" s="78" t="s">
        <v>106</v>
      </c>
      <c r="F9" s="78" t="s">
        <v>107</v>
      </c>
      <c r="G9" s="154">
        <v>7.98</v>
      </c>
      <c r="H9" s="282">
        <v>7.99</v>
      </c>
      <c r="I9" s="78" t="str">
        <f>IF(ISBLANK(G9),"",IF(G9&lt;=7,"KSM",IF(G9&lt;=7.3,"I A",IF(G9&lt;=7.65,"II A",IF(G9&lt;=8.1,"III A",IF(G9&lt;=8.7,"I JA",IF(G9&lt;=9.15,"II JA",IF(G9&lt;=9.5,"III JA"))))))))</f>
        <v>III A</v>
      </c>
      <c r="J9" s="286" t="s">
        <v>109</v>
      </c>
    </row>
    <row r="10" spans="1:12" ht="18" customHeight="1">
      <c r="A10" s="136">
        <v>4</v>
      </c>
      <c r="B10" s="167" t="s">
        <v>526</v>
      </c>
      <c r="C10" s="168" t="s">
        <v>527</v>
      </c>
      <c r="D10" s="120">
        <v>38243</v>
      </c>
      <c r="E10" s="78" t="s">
        <v>21</v>
      </c>
      <c r="F10" s="78" t="s">
        <v>22</v>
      </c>
      <c r="G10" s="154">
        <v>7.98</v>
      </c>
      <c r="H10" s="282">
        <v>8.08</v>
      </c>
      <c r="I10" s="78" t="str">
        <f>IF(ISBLANK(G10),"",IF(G10&lt;=7,"KSM",IF(G10&lt;=7.3,"I A",IF(G10&lt;=7.65,"II A",IF(G10&lt;=8.1,"III A",IF(G10&lt;=8.7,"I JA",IF(G10&lt;=9.15,"II JA",IF(G10&lt;=9.5,"III JA"))))))))</f>
        <v>III A</v>
      </c>
      <c r="J10" s="286" t="s">
        <v>528</v>
      </c>
    </row>
    <row r="11" spans="1:12" ht="18" customHeight="1">
      <c r="A11" s="136">
        <v>5</v>
      </c>
      <c r="B11" s="167" t="s">
        <v>529</v>
      </c>
      <c r="C11" s="168" t="s">
        <v>530</v>
      </c>
      <c r="D11" s="120">
        <v>38100</v>
      </c>
      <c r="E11" s="78" t="s">
        <v>21</v>
      </c>
      <c r="F11" s="78" t="s">
        <v>22</v>
      </c>
      <c r="G11" s="154">
        <v>8.2799999999999994</v>
      </c>
      <c r="H11" s="282">
        <v>8.4700000000000006</v>
      </c>
      <c r="I11" s="78" t="str">
        <f>IF(ISBLANK(G11),"",IF(G11&lt;=7,"KSM",IF(G11&lt;=7.3,"I A",IF(G11&lt;=7.65,"II A",IF(G11&lt;=8.1,"III A",IF(G11&lt;=8.7,"I JA",IF(G11&lt;=9.15,"II JA",IF(G11&lt;=9.5,"III JA"))))))))</f>
        <v>I JA</v>
      </c>
      <c r="J11" s="286" t="s">
        <v>151</v>
      </c>
    </row>
    <row r="12" spans="1:12" ht="18" customHeight="1">
      <c r="A12" s="136">
        <v>6</v>
      </c>
      <c r="B12" s="167" t="s">
        <v>267</v>
      </c>
      <c r="C12" s="168" t="s">
        <v>268</v>
      </c>
      <c r="D12" s="120" t="s">
        <v>269</v>
      </c>
      <c r="E12" s="78" t="s">
        <v>286</v>
      </c>
      <c r="F12" s="78" t="s">
        <v>256</v>
      </c>
      <c r="G12" s="154">
        <v>8.11</v>
      </c>
      <c r="H12" s="282" t="s">
        <v>652</v>
      </c>
      <c r="I12" s="78" t="str">
        <f>IF(ISBLANK(G12),"",IF(G12&lt;=7,"KSM",IF(G12&lt;=7.3,"I A",IF(G12&lt;=7.65,"II A",IF(G12&lt;=8.1,"III A",IF(G12&lt;=8.7,"I JA",IF(G12&lt;=9.15,"II JA",IF(G12&lt;=9.5,"III JA"))))))))</f>
        <v>I JA</v>
      </c>
      <c r="J12" s="286" t="s">
        <v>599</v>
      </c>
    </row>
    <row r="13" spans="1:12" ht="18" customHeight="1">
      <c r="A13" s="136">
        <v>7</v>
      </c>
      <c r="B13" s="167" t="s">
        <v>114</v>
      </c>
      <c r="C13" s="168" t="s">
        <v>270</v>
      </c>
      <c r="D13" s="120" t="s">
        <v>271</v>
      </c>
      <c r="E13" s="78" t="s">
        <v>286</v>
      </c>
      <c r="F13" s="78" t="s">
        <v>256</v>
      </c>
      <c r="G13" s="154">
        <v>8.34</v>
      </c>
      <c r="H13" s="282"/>
      <c r="I13" s="78" t="str">
        <f>IF(ISBLANK(G13),"",IF(G13&lt;=7,"KSM",IF(G13&lt;=7.3,"I A",IF(G13&lt;=7.65,"II A",IF(G13&lt;=8.1,"III A",IF(G13&lt;=8.7,"I JA",IF(G13&lt;=9.15,"II JA",IF(G13&lt;=9.5,"III JA"))))))))</f>
        <v>I JA</v>
      </c>
      <c r="J13" s="286" t="s">
        <v>599</v>
      </c>
    </row>
    <row r="14" spans="1:12" ht="18" customHeight="1">
      <c r="A14" s="136">
        <v>8</v>
      </c>
      <c r="B14" s="167" t="s">
        <v>288</v>
      </c>
      <c r="C14" s="168" t="s">
        <v>413</v>
      </c>
      <c r="D14" s="120" t="s">
        <v>414</v>
      </c>
      <c r="E14" s="78" t="s">
        <v>106</v>
      </c>
      <c r="F14" s="78" t="s">
        <v>107</v>
      </c>
      <c r="G14" s="154">
        <v>8.36</v>
      </c>
      <c r="H14" s="282"/>
      <c r="I14" s="78" t="str">
        <f t="shared" ref="I14:I27" si="1">IF(ISBLANK(G14),"",IF(G14&lt;=7,"KSM",IF(G14&lt;=7.3,"I A",IF(G14&lt;=7.65,"II A",IF(G14&lt;=8.1,"III A",IF(G14&lt;=8.7,"I JA",IF(G14&lt;=9.15,"II JA",IF(G14&lt;=9.5,"III JA"))))))))</f>
        <v>I JA</v>
      </c>
      <c r="J14" s="286" t="s">
        <v>116</v>
      </c>
    </row>
    <row r="15" spans="1:12" ht="18" customHeight="1">
      <c r="A15" s="136">
        <v>9</v>
      </c>
      <c r="B15" s="167" t="s">
        <v>90</v>
      </c>
      <c r="C15" s="168" t="s">
        <v>195</v>
      </c>
      <c r="D15" s="120" t="s">
        <v>196</v>
      </c>
      <c r="E15" s="78" t="s">
        <v>189</v>
      </c>
      <c r="F15" s="78" t="s">
        <v>190</v>
      </c>
      <c r="G15" s="151">
        <v>8.4</v>
      </c>
      <c r="H15" s="282"/>
      <c r="I15" s="78" t="str">
        <f t="shared" si="1"/>
        <v>I JA</v>
      </c>
      <c r="J15" s="286" t="s">
        <v>191</v>
      </c>
    </row>
    <row r="16" spans="1:12" ht="18" customHeight="1">
      <c r="A16" s="136">
        <v>10</v>
      </c>
      <c r="B16" s="167" t="s">
        <v>119</v>
      </c>
      <c r="C16" s="168" t="s">
        <v>514</v>
      </c>
      <c r="D16" s="120">
        <v>38172</v>
      </c>
      <c r="E16" s="78" t="s">
        <v>21</v>
      </c>
      <c r="F16" s="78" t="s">
        <v>22</v>
      </c>
      <c r="G16" s="154">
        <v>8.5399999999999991</v>
      </c>
      <c r="H16" s="282"/>
      <c r="I16" s="78" t="str">
        <f t="shared" si="1"/>
        <v>I JA</v>
      </c>
      <c r="J16" s="286" t="s">
        <v>9</v>
      </c>
    </row>
    <row r="17" spans="1:10" ht="18" customHeight="1">
      <c r="A17" s="136">
        <v>11</v>
      </c>
      <c r="B17" s="167" t="s">
        <v>341</v>
      </c>
      <c r="C17" s="168" t="s">
        <v>342</v>
      </c>
      <c r="D17" s="120" t="s">
        <v>589</v>
      </c>
      <c r="E17" s="78" t="s">
        <v>580</v>
      </c>
      <c r="F17" s="78" t="s">
        <v>581</v>
      </c>
      <c r="G17" s="154">
        <v>8.58</v>
      </c>
      <c r="H17" s="282"/>
      <c r="I17" s="78" t="str">
        <f t="shared" si="1"/>
        <v>I JA</v>
      </c>
      <c r="J17" s="286" t="s">
        <v>323</v>
      </c>
    </row>
    <row r="18" spans="1:10" ht="18" customHeight="1">
      <c r="A18" s="136">
        <v>12</v>
      </c>
      <c r="B18" s="167" t="s">
        <v>86</v>
      </c>
      <c r="C18" s="168" t="s">
        <v>343</v>
      </c>
      <c r="D18" s="120" t="s">
        <v>590</v>
      </c>
      <c r="E18" s="78" t="s">
        <v>580</v>
      </c>
      <c r="F18" s="78" t="s">
        <v>581</v>
      </c>
      <c r="G18" s="154">
        <v>8.58</v>
      </c>
      <c r="H18" s="282"/>
      <c r="I18" s="78" t="str">
        <f t="shared" si="1"/>
        <v>I JA</v>
      </c>
      <c r="J18" s="286" t="s">
        <v>323</v>
      </c>
    </row>
    <row r="19" spans="1:10" ht="18" customHeight="1">
      <c r="A19" s="136">
        <v>13</v>
      </c>
      <c r="B19" s="167" t="s">
        <v>118</v>
      </c>
      <c r="C19" s="168" t="s">
        <v>348</v>
      </c>
      <c r="D19" s="120" t="s">
        <v>591</v>
      </c>
      <c r="E19" s="78" t="s">
        <v>580</v>
      </c>
      <c r="F19" s="78" t="s">
        <v>581</v>
      </c>
      <c r="G19" s="154">
        <v>8.76</v>
      </c>
      <c r="H19" s="282"/>
      <c r="I19" s="78" t="str">
        <f t="shared" si="1"/>
        <v>II JA</v>
      </c>
      <c r="J19" s="286" t="s">
        <v>332</v>
      </c>
    </row>
    <row r="20" spans="1:10" ht="18" customHeight="1">
      <c r="A20" s="136">
        <v>14</v>
      </c>
      <c r="B20" s="167" t="s">
        <v>84</v>
      </c>
      <c r="C20" s="168" t="s">
        <v>361</v>
      </c>
      <c r="D20" s="120" t="s">
        <v>595</v>
      </c>
      <c r="E20" s="78" t="s">
        <v>580</v>
      </c>
      <c r="F20" s="78" t="s">
        <v>581</v>
      </c>
      <c r="G20" s="154">
        <v>8.77</v>
      </c>
      <c r="H20" s="282"/>
      <c r="I20" s="78" t="str">
        <f t="shared" si="1"/>
        <v>II JA</v>
      </c>
      <c r="J20" s="286" t="s">
        <v>332</v>
      </c>
    </row>
    <row r="21" spans="1:10" ht="18" customHeight="1">
      <c r="A21" s="136">
        <v>15</v>
      </c>
      <c r="B21" s="167" t="s">
        <v>86</v>
      </c>
      <c r="C21" s="168" t="s">
        <v>349</v>
      </c>
      <c r="D21" s="120" t="s">
        <v>592</v>
      </c>
      <c r="E21" s="78" t="s">
        <v>580</v>
      </c>
      <c r="F21" s="78" t="s">
        <v>581</v>
      </c>
      <c r="G21" s="154">
        <v>8.94</v>
      </c>
      <c r="H21" s="282"/>
      <c r="I21" s="78" t="str">
        <f t="shared" si="1"/>
        <v>II JA</v>
      </c>
      <c r="J21" s="286" t="s">
        <v>332</v>
      </c>
    </row>
    <row r="22" spans="1:10" ht="18" customHeight="1">
      <c r="A22" s="136">
        <v>16</v>
      </c>
      <c r="B22" s="167" t="s">
        <v>559</v>
      </c>
      <c r="C22" s="168" t="s">
        <v>560</v>
      </c>
      <c r="D22" s="120">
        <v>38483</v>
      </c>
      <c r="E22" s="78" t="s">
        <v>646</v>
      </c>
      <c r="F22" s="78" t="s">
        <v>706</v>
      </c>
      <c r="G22" s="154">
        <v>8.99</v>
      </c>
      <c r="H22" s="282"/>
      <c r="I22" s="78" t="str">
        <f t="shared" si="1"/>
        <v>II JA</v>
      </c>
      <c r="J22" s="286" t="s">
        <v>751</v>
      </c>
    </row>
    <row r="23" spans="1:10" ht="18" customHeight="1">
      <c r="A23" s="136">
        <v>17</v>
      </c>
      <c r="B23" s="167" t="s">
        <v>60</v>
      </c>
      <c r="C23" s="168" t="s">
        <v>350</v>
      </c>
      <c r="D23" s="120" t="s">
        <v>593</v>
      </c>
      <c r="E23" s="78" t="s">
        <v>580</v>
      </c>
      <c r="F23" s="78" t="s">
        <v>581</v>
      </c>
      <c r="G23" s="154">
        <v>9.07</v>
      </c>
      <c r="H23" s="282"/>
      <c r="I23" s="78" t="str">
        <f t="shared" si="1"/>
        <v>II JA</v>
      </c>
      <c r="J23" s="286" t="s">
        <v>332</v>
      </c>
    </row>
    <row r="24" spans="1:10" ht="18" customHeight="1">
      <c r="A24" s="136">
        <v>18</v>
      </c>
      <c r="B24" s="167" t="s">
        <v>517</v>
      </c>
      <c r="C24" s="168" t="s">
        <v>518</v>
      </c>
      <c r="D24" s="120">
        <v>38228</v>
      </c>
      <c r="E24" s="78" t="s">
        <v>21</v>
      </c>
      <c r="F24" s="78" t="s">
        <v>22</v>
      </c>
      <c r="G24" s="151">
        <v>9.1999999999999993</v>
      </c>
      <c r="H24" s="282"/>
      <c r="I24" s="78" t="str">
        <f t="shared" si="1"/>
        <v>III JA</v>
      </c>
      <c r="J24" s="286" t="s">
        <v>9</v>
      </c>
    </row>
    <row r="25" spans="1:10" ht="18" customHeight="1">
      <c r="A25" s="136">
        <v>19</v>
      </c>
      <c r="B25" s="167" t="s">
        <v>24</v>
      </c>
      <c r="C25" s="168" t="s">
        <v>63</v>
      </c>
      <c r="D25" s="120">
        <v>39210</v>
      </c>
      <c r="E25" s="78" t="s">
        <v>21</v>
      </c>
      <c r="F25" s="78" t="s">
        <v>22</v>
      </c>
      <c r="G25" s="154">
        <v>9.25</v>
      </c>
      <c r="H25" s="282"/>
      <c r="I25" s="78" t="str">
        <f t="shared" si="1"/>
        <v>III JA</v>
      </c>
      <c r="J25" s="286" t="s">
        <v>9</v>
      </c>
    </row>
    <row r="26" spans="1:10" ht="18" customHeight="1">
      <c r="A26" s="136">
        <v>20</v>
      </c>
      <c r="B26" s="167" t="s">
        <v>214</v>
      </c>
      <c r="C26" s="168" t="s">
        <v>215</v>
      </c>
      <c r="D26" s="120">
        <v>38437</v>
      </c>
      <c r="E26" s="78" t="s">
        <v>658</v>
      </c>
      <c r="F26" s="78"/>
      <c r="G26" s="154">
        <v>9.36</v>
      </c>
      <c r="H26" s="282"/>
      <c r="I26" s="78" t="str">
        <f t="shared" si="1"/>
        <v>III JA</v>
      </c>
      <c r="J26" s="286" t="s">
        <v>659</v>
      </c>
    </row>
    <row r="27" spans="1:10" ht="18" customHeight="1">
      <c r="A27" s="136">
        <v>21</v>
      </c>
      <c r="B27" s="167" t="s">
        <v>157</v>
      </c>
      <c r="C27" s="168" t="s">
        <v>515</v>
      </c>
      <c r="D27" s="120">
        <v>38302</v>
      </c>
      <c r="E27" s="78" t="s">
        <v>21</v>
      </c>
      <c r="F27" s="78" t="s">
        <v>22</v>
      </c>
      <c r="G27" s="154">
        <v>9.36</v>
      </c>
      <c r="H27" s="282"/>
      <c r="I27" s="78" t="str">
        <f t="shared" si="1"/>
        <v>III JA</v>
      </c>
      <c r="J27" s="286" t="s">
        <v>9</v>
      </c>
    </row>
    <row r="28" spans="1:10" ht="18" customHeight="1">
      <c r="A28" s="136">
        <v>22</v>
      </c>
      <c r="B28" s="167" t="s">
        <v>351</v>
      </c>
      <c r="C28" s="168" t="s">
        <v>352</v>
      </c>
      <c r="D28" s="120" t="s">
        <v>594</v>
      </c>
      <c r="E28" s="78" t="s">
        <v>580</v>
      </c>
      <c r="F28" s="78" t="s">
        <v>581</v>
      </c>
      <c r="G28" s="154">
        <v>10.63</v>
      </c>
      <c r="H28" s="282"/>
      <c r="I28" s="78"/>
      <c r="J28" s="286" t="s">
        <v>332</v>
      </c>
    </row>
    <row r="29" spans="1:10" ht="18" customHeight="1">
      <c r="A29" s="136"/>
      <c r="B29" s="167" t="s">
        <v>74</v>
      </c>
      <c r="C29" s="168" t="s">
        <v>467</v>
      </c>
      <c r="D29" s="120" t="s">
        <v>596</v>
      </c>
      <c r="E29" s="78" t="s">
        <v>136</v>
      </c>
      <c r="F29" s="78" t="s">
        <v>124</v>
      </c>
      <c r="G29" s="154" t="s">
        <v>652</v>
      </c>
      <c r="H29" s="282"/>
      <c r="I29" s="78"/>
      <c r="J29" s="286" t="s">
        <v>125</v>
      </c>
    </row>
    <row r="30" spans="1:10" ht="18" customHeight="1">
      <c r="A30" s="136"/>
      <c r="B30" s="167" t="s">
        <v>310</v>
      </c>
      <c r="C30" s="168" t="s">
        <v>516</v>
      </c>
      <c r="D30" s="120">
        <v>38156</v>
      </c>
      <c r="E30" s="78" t="s">
        <v>21</v>
      </c>
      <c r="F30" s="78" t="s">
        <v>22</v>
      </c>
      <c r="G30" s="154" t="s">
        <v>652</v>
      </c>
      <c r="H30" s="282"/>
      <c r="I30" s="78"/>
      <c r="J30" s="286" t="s">
        <v>9</v>
      </c>
    </row>
    <row r="31" spans="1:10" ht="18" customHeight="1">
      <c r="A31" s="136"/>
      <c r="B31" s="167" t="s">
        <v>119</v>
      </c>
      <c r="C31" s="168" t="s">
        <v>399</v>
      </c>
      <c r="D31" s="120" t="s">
        <v>400</v>
      </c>
      <c r="E31" s="78" t="s">
        <v>136</v>
      </c>
      <c r="F31" s="78" t="s">
        <v>582</v>
      </c>
      <c r="G31" s="154" t="s">
        <v>652</v>
      </c>
      <c r="H31" s="282"/>
      <c r="I31" s="78"/>
      <c r="J31" s="286" t="s">
        <v>390</v>
      </c>
    </row>
    <row r="32" spans="1:10" ht="18" customHeight="1">
      <c r="A32" s="136"/>
      <c r="B32" s="167" t="s">
        <v>108</v>
      </c>
      <c r="C32" s="168" t="s">
        <v>132</v>
      </c>
      <c r="D32" s="120" t="s">
        <v>242</v>
      </c>
      <c r="E32" s="78" t="s">
        <v>137</v>
      </c>
      <c r="F32" s="78" t="s">
        <v>130</v>
      </c>
      <c r="G32" s="154" t="s">
        <v>652</v>
      </c>
      <c r="H32" s="282"/>
      <c r="I32" s="78"/>
      <c r="J32" s="286" t="s">
        <v>598</v>
      </c>
    </row>
    <row r="33" spans="1:10" ht="18" customHeight="1">
      <c r="A33" s="136"/>
      <c r="B33" s="167" t="s">
        <v>524</v>
      </c>
      <c r="C33" s="168" t="s">
        <v>29</v>
      </c>
      <c r="D33" s="120">
        <v>38448</v>
      </c>
      <c r="E33" s="78" t="s">
        <v>21</v>
      </c>
      <c r="F33" s="78" t="s">
        <v>22</v>
      </c>
      <c r="G33" s="154" t="s">
        <v>652</v>
      </c>
      <c r="H33" s="282"/>
      <c r="I33" s="78"/>
      <c r="J33" s="286" t="s">
        <v>9</v>
      </c>
    </row>
    <row r="34" spans="1:10" ht="18" customHeight="1">
      <c r="A34" s="136"/>
      <c r="B34" s="167" t="s">
        <v>38</v>
      </c>
      <c r="C34" s="168" t="s">
        <v>50</v>
      </c>
      <c r="D34" s="120">
        <v>38451</v>
      </c>
      <c r="E34" s="78" t="s">
        <v>21</v>
      </c>
      <c r="F34" s="78" t="s">
        <v>22</v>
      </c>
      <c r="G34" s="154" t="s">
        <v>652</v>
      </c>
      <c r="H34" s="282"/>
      <c r="I34" s="78"/>
      <c r="J34" s="286" t="s">
        <v>16</v>
      </c>
    </row>
    <row r="35" spans="1:10" ht="18" customHeight="1">
      <c r="A35" s="136"/>
      <c r="B35" s="167" t="s">
        <v>25</v>
      </c>
      <c r="C35" s="168" t="s">
        <v>97</v>
      </c>
      <c r="D35" s="120">
        <v>38639</v>
      </c>
      <c r="E35" s="78" t="s">
        <v>21</v>
      </c>
      <c r="F35" s="78" t="s">
        <v>22</v>
      </c>
      <c r="G35" s="154" t="s">
        <v>652</v>
      </c>
      <c r="H35" s="282"/>
      <c r="I35" s="78"/>
      <c r="J35" s="286" t="s">
        <v>87</v>
      </c>
    </row>
    <row r="36" spans="1:10" ht="18" customHeight="1">
      <c r="A36" s="136"/>
      <c r="B36" s="167" t="s">
        <v>214</v>
      </c>
      <c r="C36" s="168" t="s">
        <v>83</v>
      </c>
      <c r="D36" s="120">
        <v>38666</v>
      </c>
      <c r="E36" s="78" t="s">
        <v>21</v>
      </c>
      <c r="F36" s="78" t="s">
        <v>22</v>
      </c>
      <c r="G36" s="154" t="s">
        <v>652</v>
      </c>
      <c r="H36" s="282"/>
      <c r="I36" s="78"/>
      <c r="J36" s="286" t="s">
        <v>9</v>
      </c>
    </row>
    <row r="37" spans="1:10" ht="18" customHeight="1"/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"/>
  <dimension ref="A1:L38"/>
  <sheetViews>
    <sheetView workbookViewId="0">
      <selection activeCell="I7" sqref="I7"/>
    </sheetView>
  </sheetViews>
  <sheetFormatPr defaultColWidth="9.109375" defaultRowHeight="13.2"/>
  <cols>
    <col min="1" max="1" width="8.109375" style="22" customWidth="1"/>
    <col min="2" max="2" width="12.6640625" style="22" customWidth="1"/>
    <col min="3" max="3" width="16" style="22" customWidth="1"/>
    <col min="4" max="4" width="12.109375" style="27" customWidth="1"/>
    <col min="5" max="5" width="15.5546875" style="28" customWidth="1"/>
    <col min="6" max="6" width="15" style="28" customWidth="1"/>
    <col min="7" max="9" width="9.109375" style="46"/>
    <col min="10" max="10" width="22.109375" style="177" customWidth="1"/>
    <col min="11" max="16384" width="9.109375" style="22"/>
  </cols>
  <sheetData>
    <row r="1" spans="1:12" s="30" customFormat="1" ht="15" customHeight="1">
      <c r="A1" s="55" t="s">
        <v>159</v>
      </c>
      <c r="C1" s="31"/>
      <c r="D1" s="39"/>
      <c r="E1" s="39"/>
      <c r="F1" s="39"/>
      <c r="G1" s="129"/>
      <c r="H1" s="33"/>
      <c r="I1" s="50"/>
    </row>
    <row r="2" spans="1:12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3"/>
      <c r="J2" s="284"/>
      <c r="K2" s="33"/>
      <c r="L2" s="51"/>
    </row>
    <row r="3" spans="1:12" s="30" customFormat="1" ht="15" customHeight="1">
      <c r="A3" s="55"/>
      <c r="C3" s="31"/>
      <c r="D3" s="39"/>
      <c r="E3" s="39"/>
      <c r="F3" s="49"/>
      <c r="G3" s="33"/>
      <c r="H3" s="33"/>
      <c r="I3" s="33"/>
      <c r="J3" s="284"/>
      <c r="K3" s="33"/>
      <c r="L3" s="51"/>
    </row>
    <row r="4" spans="1:12" s="29" customFormat="1" ht="15" customHeight="1">
      <c r="B4" s="30" t="s">
        <v>657</v>
      </c>
      <c r="C4" s="30"/>
      <c r="D4" s="31"/>
      <c r="E4" s="31"/>
      <c r="F4" s="31"/>
      <c r="G4" s="47"/>
      <c r="H4" s="47"/>
      <c r="I4" s="47"/>
      <c r="J4" s="31"/>
    </row>
    <row r="5" spans="1:12" s="29" customFormat="1" ht="15" customHeight="1" thickBot="1">
      <c r="B5" s="30"/>
      <c r="C5" s="30"/>
      <c r="D5" s="31"/>
      <c r="E5" s="31"/>
      <c r="F5" s="31"/>
      <c r="G5" s="47"/>
      <c r="H5" s="47"/>
      <c r="I5" s="47"/>
      <c r="J5" s="31"/>
    </row>
    <row r="6" spans="1:12" s="25" customFormat="1" ht="18" customHeight="1" thickBot="1">
      <c r="A6" s="76" t="s">
        <v>649</v>
      </c>
      <c r="B6" s="34" t="s">
        <v>0</v>
      </c>
      <c r="C6" s="279" t="s">
        <v>1</v>
      </c>
      <c r="D6" s="37" t="s">
        <v>7</v>
      </c>
      <c r="E6" s="36" t="s">
        <v>2</v>
      </c>
      <c r="F6" s="36" t="s">
        <v>3</v>
      </c>
      <c r="G6" s="48" t="s">
        <v>4</v>
      </c>
      <c r="H6" s="265" t="s">
        <v>43</v>
      </c>
      <c r="I6" s="229" t="s">
        <v>760</v>
      </c>
      <c r="J6" s="285" t="s">
        <v>5</v>
      </c>
    </row>
    <row r="7" spans="1:12" ht="18" customHeight="1">
      <c r="A7" s="136">
        <v>1</v>
      </c>
      <c r="B7" s="167" t="s">
        <v>561</v>
      </c>
      <c r="C7" s="168" t="s">
        <v>564</v>
      </c>
      <c r="D7" s="120">
        <v>37498</v>
      </c>
      <c r="E7" s="78" t="s">
        <v>646</v>
      </c>
      <c r="F7" s="78" t="s">
        <v>706</v>
      </c>
      <c r="G7" s="137">
        <v>7.35</v>
      </c>
      <c r="H7" s="287">
        <v>7.26</v>
      </c>
      <c r="I7" s="78" t="str">
        <f>IF(ISBLANK(H7),"",IF(H7&lt;=7,"KSM",IF(H7&lt;=7.3,"I A",IF(H7&lt;=7.65,"II A",IF(H7&lt;=8.1,"III A",IF(H7&lt;=8.7,"I JA",IF(H7&lt;=9.15,"II JA",IF(H7&lt;=9.5,"III JA"))))))))</f>
        <v>I A</v>
      </c>
      <c r="J7" s="286" t="s">
        <v>751</v>
      </c>
    </row>
    <row r="8" spans="1:12" ht="18" customHeight="1">
      <c r="A8" s="136">
        <v>2</v>
      </c>
      <c r="B8" s="167" t="s">
        <v>324</v>
      </c>
      <c r="C8" s="168" t="s">
        <v>325</v>
      </c>
      <c r="D8" s="120" t="s">
        <v>584</v>
      </c>
      <c r="E8" s="78" t="s">
        <v>580</v>
      </c>
      <c r="F8" s="78" t="s">
        <v>581</v>
      </c>
      <c r="G8" s="137">
        <v>7.43</v>
      </c>
      <c r="H8" s="287">
        <v>7.31</v>
      </c>
      <c r="I8" s="78" t="str">
        <f>IF(ISBLANK(H8),"",IF(H8&lt;=7,"KSM",IF(H8&lt;=7.3,"I A",IF(H8&lt;=7.65,"II A",IF(H8&lt;=8.1,"III A",IF(H8&lt;=8.7,"I JA",IF(H8&lt;=9.15,"II JA",IF(H8&lt;=9.5,"III JA"))))))))</f>
        <v>II A</v>
      </c>
      <c r="J8" s="286" t="s">
        <v>323</v>
      </c>
    </row>
    <row r="9" spans="1:12" ht="18" customHeight="1">
      <c r="A9" s="136">
        <v>3</v>
      </c>
      <c r="B9" s="167" t="s">
        <v>74</v>
      </c>
      <c r="C9" s="168" t="s">
        <v>432</v>
      </c>
      <c r="D9" s="120" t="s">
        <v>433</v>
      </c>
      <c r="E9" s="78" t="s">
        <v>106</v>
      </c>
      <c r="F9" s="78" t="s">
        <v>107</v>
      </c>
      <c r="G9" s="154">
        <v>7.38</v>
      </c>
      <c r="H9" s="282">
        <v>7.38</v>
      </c>
      <c r="I9" s="78" t="str">
        <f>IF(ISBLANK(H9),"",IF(H9&lt;=7,"KSM",IF(H9&lt;=7.3,"I A",IF(H9&lt;=7.65,"II A",IF(H9&lt;=8.1,"III A",IF(H9&lt;=8.7,"I JA",IF(H9&lt;=9.15,"II JA",IF(H9&lt;=9.5,"III JA"))))))))</f>
        <v>II A</v>
      </c>
      <c r="J9" s="286" t="s">
        <v>116</v>
      </c>
    </row>
    <row r="10" spans="1:12" ht="18" customHeight="1">
      <c r="A10" s="136">
        <v>4</v>
      </c>
      <c r="B10" s="167" t="s">
        <v>319</v>
      </c>
      <c r="C10" s="168" t="s">
        <v>320</v>
      </c>
      <c r="D10" s="120" t="s">
        <v>583</v>
      </c>
      <c r="E10" s="78" t="s">
        <v>580</v>
      </c>
      <c r="F10" s="78" t="s">
        <v>581</v>
      </c>
      <c r="G10" s="137">
        <v>7.49</v>
      </c>
      <c r="H10" s="287">
        <v>7.45</v>
      </c>
      <c r="I10" s="78" t="str">
        <f>IF(ISBLANK(H10),"",IF(H10&lt;=7,"KSM",IF(H10&lt;=7.3,"I A",IF(H10&lt;=7.65,"II A",IF(H10&lt;=8.1,"III A",IF(H10&lt;=8.7,"I JA",IF(H10&lt;=9.15,"II JA",IF(H10&lt;=9.5,"III JA"))))))))</f>
        <v>II A</v>
      </c>
      <c r="J10" s="286" t="s">
        <v>323</v>
      </c>
    </row>
    <row r="11" spans="1:12" ht="18" customHeight="1">
      <c r="A11" s="136">
        <v>5</v>
      </c>
      <c r="B11" s="167" t="s">
        <v>512</v>
      </c>
      <c r="C11" s="168" t="s">
        <v>513</v>
      </c>
      <c r="D11" s="120">
        <v>37338</v>
      </c>
      <c r="E11" s="78" t="s">
        <v>21</v>
      </c>
      <c r="F11" s="78" t="s">
        <v>22</v>
      </c>
      <c r="G11" s="137">
        <v>7.54</v>
      </c>
      <c r="H11" s="287">
        <v>7.54</v>
      </c>
      <c r="I11" s="78" t="str">
        <f>IF(ISBLANK(H11),"",IF(H11&lt;=7,"KSM",IF(H11&lt;=7.3,"I A",IF(H11&lt;=7.65,"II A",IF(H11&lt;=8.1,"III A",IF(H11&lt;=8.7,"I JA",IF(H11&lt;=9.15,"II JA",IF(H11&lt;=9.5,"III JA"))))))))</f>
        <v>II A</v>
      </c>
      <c r="J11" s="286" t="s">
        <v>87</v>
      </c>
    </row>
    <row r="12" spans="1:12" ht="18" customHeight="1">
      <c r="A12" s="136">
        <v>6</v>
      </c>
      <c r="B12" s="167" t="s">
        <v>653</v>
      </c>
      <c r="C12" s="168" t="s">
        <v>654</v>
      </c>
      <c r="D12" s="120">
        <v>37277</v>
      </c>
      <c r="E12" s="78" t="s">
        <v>21</v>
      </c>
      <c r="F12" s="78" t="s">
        <v>22</v>
      </c>
      <c r="G12" s="154">
        <v>7.51</v>
      </c>
      <c r="H12" s="282">
        <v>7.54</v>
      </c>
      <c r="I12" s="78" t="str">
        <f>IF(ISBLANK(G12),"",IF(G12&lt;=7,"KSM",IF(G12&lt;=7.3,"I A",IF(G12&lt;=7.65,"II A",IF(G12&lt;=8.1,"III A",IF(G12&lt;=8.7,"I JA",IF(G12&lt;=9.15,"II JA",IF(G12&lt;=9.5,"III JA"))))))))</f>
        <v>II A</v>
      </c>
      <c r="J12" s="286" t="s">
        <v>655</v>
      </c>
    </row>
    <row r="13" spans="1:12" ht="18" customHeight="1">
      <c r="A13" s="136">
        <v>7</v>
      </c>
      <c r="B13" s="167" t="s">
        <v>288</v>
      </c>
      <c r="C13" s="168" t="s">
        <v>289</v>
      </c>
      <c r="D13" s="120" t="s">
        <v>290</v>
      </c>
      <c r="E13" s="78" t="s">
        <v>286</v>
      </c>
      <c r="F13" s="78" t="s">
        <v>256</v>
      </c>
      <c r="G13" s="154">
        <v>7.55</v>
      </c>
      <c r="H13" s="282"/>
      <c r="I13" s="78" t="str">
        <f>IF(ISBLANK(G13),"",IF(G13&lt;=7,"KSM",IF(G13&lt;=7.3,"I A",IF(G13&lt;=7.65,"II A",IF(G13&lt;=8.1,"III A",IF(G13&lt;=8.7,"I JA",IF(G13&lt;=9.15,"II JA",IF(G13&lt;=9.5,"III JA"))))))))</f>
        <v>II A</v>
      </c>
      <c r="J13" s="286" t="s">
        <v>600</v>
      </c>
    </row>
    <row r="14" spans="1:12" ht="18" customHeight="1">
      <c r="A14" s="136">
        <v>8</v>
      </c>
      <c r="B14" s="167" t="s">
        <v>436</v>
      </c>
      <c r="C14" s="168" t="s">
        <v>437</v>
      </c>
      <c r="D14" s="120" t="s">
        <v>438</v>
      </c>
      <c r="E14" s="78" t="s">
        <v>115</v>
      </c>
      <c r="F14" s="78" t="s">
        <v>101</v>
      </c>
      <c r="G14" s="154">
        <v>7.55</v>
      </c>
      <c r="H14" s="282"/>
      <c r="I14" s="78" t="str">
        <f t="shared" ref="I14:I37" si="0">IF(ISBLANK(G14),"",IF(G14&lt;=7,"KSM",IF(G14&lt;=7.3,"I A",IF(G14&lt;=7.65,"II A",IF(G14&lt;=8.1,"III A",IF(G14&lt;=8.7,"I JA",IF(G14&lt;=9.15,"II JA",IF(G14&lt;=9.5,"III JA"))))))))</f>
        <v>II A</v>
      </c>
      <c r="J14" s="286" t="s">
        <v>102</v>
      </c>
    </row>
    <row r="15" spans="1:12" ht="18" customHeight="1">
      <c r="A15" s="136">
        <v>9</v>
      </c>
      <c r="B15" s="167" t="s">
        <v>272</v>
      </c>
      <c r="C15" s="168" t="s">
        <v>284</v>
      </c>
      <c r="D15" s="120" t="s">
        <v>285</v>
      </c>
      <c r="E15" s="78" t="s">
        <v>286</v>
      </c>
      <c r="F15" s="78" t="s">
        <v>256</v>
      </c>
      <c r="G15" s="151">
        <v>7.6</v>
      </c>
      <c r="H15" s="282"/>
      <c r="I15" s="78" t="str">
        <f t="shared" si="0"/>
        <v>II A</v>
      </c>
      <c r="J15" s="286" t="s">
        <v>600</v>
      </c>
    </row>
    <row r="16" spans="1:12" ht="18" customHeight="1">
      <c r="A16" s="136">
        <v>10</v>
      </c>
      <c r="B16" s="167" t="s">
        <v>38</v>
      </c>
      <c r="C16" s="168" t="s">
        <v>330</v>
      </c>
      <c r="D16" s="120">
        <v>37280</v>
      </c>
      <c r="E16" s="78" t="s">
        <v>21</v>
      </c>
      <c r="F16" s="78" t="s">
        <v>22</v>
      </c>
      <c r="G16" s="154">
        <v>7.69</v>
      </c>
      <c r="H16" s="282"/>
      <c r="I16" s="78" t="str">
        <f t="shared" si="0"/>
        <v>III A</v>
      </c>
      <c r="J16" s="286" t="s">
        <v>140</v>
      </c>
    </row>
    <row r="17" spans="1:10" ht="18" customHeight="1">
      <c r="A17" s="136">
        <v>11</v>
      </c>
      <c r="B17" s="167" t="s">
        <v>371</v>
      </c>
      <c r="C17" s="168" t="s">
        <v>381</v>
      </c>
      <c r="D17" s="120">
        <v>37645</v>
      </c>
      <c r="E17" s="78" t="s">
        <v>368</v>
      </c>
      <c r="F17" s="78" t="s">
        <v>369</v>
      </c>
      <c r="G17" s="154">
        <v>7.73</v>
      </c>
      <c r="H17" s="282"/>
      <c r="I17" s="78" t="str">
        <f t="shared" si="0"/>
        <v>III A</v>
      </c>
      <c r="J17" s="286" t="s">
        <v>602</v>
      </c>
    </row>
    <row r="18" spans="1:10" ht="18" customHeight="1">
      <c r="A18" s="136">
        <v>12</v>
      </c>
      <c r="B18" s="167" t="s">
        <v>197</v>
      </c>
      <c r="C18" s="168" t="s">
        <v>198</v>
      </c>
      <c r="D18" s="120" t="s">
        <v>199</v>
      </c>
      <c r="E18" s="78" t="s">
        <v>189</v>
      </c>
      <c r="F18" s="78" t="s">
        <v>190</v>
      </c>
      <c r="G18" s="154">
        <v>7.86</v>
      </c>
      <c r="H18" s="282"/>
      <c r="I18" s="78" t="str">
        <f t="shared" si="0"/>
        <v>III A</v>
      </c>
      <c r="J18" s="286" t="s">
        <v>191</v>
      </c>
    </row>
    <row r="19" spans="1:10" ht="18" customHeight="1">
      <c r="A19" s="136">
        <v>13</v>
      </c>
      <c r="B19" s="167" t="s">
        <v>396</v>
      </c>
      <c r="C19" s="168" t="s">
        <v>397</v>
      </c>
      <c r="D19" s="120" t="s">
        <v>398</v>
      </c>
      <c r="E19" s="78" t="s">
        <v>136</v>
      </c>
      <c r="F19" s="78" t="s">
        <v>582</v>
      </c>
      <c r="G19" s="154">
        <v>7.87</v>
      </c>
      <c r="H19" s="282"/>
      <c r="I19" s="78" t="str">
        <f t="shared" si="0"/>
        <v>III A</v>
      </c>
      <c r="J19" s="286" t="s">
        <v>390</v>
      </c>
    </row>
    <row r="20" spans="1:10" ht="18" customHeight="1">
      <c r="A20" s="136">
        <v>14</v>
      </c>
      <c r="B20" s="167" t="s">
        <v>92</v>
      </c>
      <c r="C20" s="168" t="s">
        <v>328</v>
      </c>
      <c r="D20" s="120" t="s">
        <v>586</v>
      </c>
      <c r="E20" s="78" t="s">
        <v>580</v>
      </c>
      <c r="F20" s="78" t="s">
        <v>581</v>
      </c>
      <c r="G20" s="151">
        <v>7.9</v>
      </c>
      <c r="H20" s="282"/>
      <c r="I20" s="78" t="str">
        <f t="shared" si="0"/>
        <v>III A</v>
      </c>
      <c r="J20" s="286" t="s">
        <v>601</v>
      </c>
    </row>
    <row r="21" spans="1:10" ht="18" customHeight="1">
      <c r="A21" s="136">
        <v>15</v>
      </c>
      <c r="B21" s="167" t="s">
        <v>521</v>
      </c>
      <c r="C21" s="168" t="s">
        <v>522</v>
      </c>
      <c r="D21" s="120">
        <v>37568</v>
      </c>
      <c r="E21" s="78" t="s">
        <v>21</v>
      </c>
      <c r="F21" s="78" t="s">
        <v>22</v>
      </c>
      <c r="G21" s="154">
        <v>7.91</v>
      </c>
      <c r="H21" s="282"/>
      <c r="I21" s="78" t="str">
        <f t="shared" si="0"/>
        <v>III A</v>
      </c>
      <c r="J21" s="286" t="s">
        <v>9</v>
      </c>
    </row>
    <row r="22" spans="1:10" ht="18" customHeight="1">
      <c r="A22" s="136">
        <v>16</v>
      </c>
      <c r="B22" s="167" t="s">
        <v>122</v>
      </c>
      <c r="C22" s="168" t="s">
        <v>331</v>
      </c>
      <c r="D22" s="120" t="s">
        <v>587</v>
      </c>
      <c r="E22" s="78" t="s">
        <v>580</v>
      </c>
      <c r="F22" s="78" t="s">
        <v>581</v>
      </c>
      <c r="G22" s="154">
        <v>7.92</v>
      </c>
      <c r="H22" s="282"/>
      <c r="I22" s="78" t="str">
        <f t="shared" si="0"/>
        <v>III A</v>
      </c>
      <c r="J22" s="286" t="s">
        <v>332</v>
      </c>
    </row>
    <row r="23" spans="1:10" s="25" customFormat="1" ht="18" customHeight="1">
      <c r="A23" s="136">
        <v>17</v>
      </c>
      <c r="B23" s="167" t="s">
        <v>253</v>
      </c>
      <c r="C23" s="168" t="s">
        <v>254</v>
      </c>
      <c r="D23" s="120" t="s">
        <v>255</v>
      </c>
      <c r="E23" s="78" t="s">
        <v>286</v>
      </c>
      <c r="F23" s="78" t="s">
        <v>256</v>
      </c>
      <c r="G23" s="154">
        <v>7.98</v>
      </c>
      <c r="H23" s="282"/>
      <c r="I23" s="78" t="str">
        <f t="shared" si="0"/>
        <v>III A</v>
      </c>
      <c r="J23" s="286" t="s">
        <v>599</v>
      </c>
    </row>
    <row r="24" spans="1:10" s="25" customFormat="1" ht="18" customHeight="1">
      <c r="A24" s="136">
        <v>18</v>
      </c>
      <c r="B24" s="167" t="s">
        <v>326</v>
      </c>
      <c r="C24" s="168" t="s">
        <v>327</v>
      </c>
      <c r="D24" s="120" t="s">
        <v>585</v>
      </c>
      <c r="E24" s="78" t="s">
        <v>580</v>
      </c>
      <c r="F24" s="78" t="s">
        <v>581</v>
      </c>
      <c r="G24" s="154">
        <v>7.99</v>
      </c>
      <c r="H24" s="282"/>
      <c r="I24" s="78" t="str">
        <f t="shared" si="0"/>
        <v>III A</v>
      </c>
      <c r="J24" s="286" t="s">
        <v>323</v>
      </c>
    </row>
    <row r="25" spans="1:10" s="25" customFormat="1" ht="18" customHeight="1">
      <c r="A25" s="136">
        <v>19</v>
      </c>
      <c r="B25" s="167" t="s">
        <v>425</v>
      </c>
      <c r="C25" s="168" t="s">
        <v>426</v>
      </c>
      <c r="D25" s="120" t="s">
        <v>427</v>
      </c>
      <c r="E25" s="78" t="s">
        <v>106</v>
      </c>
      <c r="F25" s="78" t="s">
        <v>107</v>
      </c>
      <c r="G25" s="154">
        <v>8.0399999999999991</v>
      </c>
      <c r="H25" s="282"/>
      <c r="I25" s="78" t="str">
        <f t="shared" si="0"/>
        <v>III A</v>
      </c>
      <c r="J25" s="286" t="s">
        <v>116</v>
      </c>
    </row>
    <row r="26" spans="1:10" ht="18" customHeight="1">
      <c r="A26" s="136">
        <v>20</v>
      </c>
      <c r="B26" s="167" t="s">
        <v>197</v>
      </c>
      <c r="C26" s="168" t="s">
        <v>260</v>
      </c>
      <c r="D26" s="120" t="s">
        <v>261</v>
      </c>
      <c r="E26" s="78" t="s">
        <v>286</v>
      </c>
      <c r="F26" s="78" t="s">
        <v>256</v>
      </c>
      <c r="G26" s="154">
        <v>8.0500000000000007</v>
      </c>
      <c r="H26" s="282"/>
      <c r="I26" s="78" t="str">
        <f t="shared" si="0"/>
        <v>III A</v>
      </c>
      <c r="J26" s="286" t="s">
        <v>599</v>
      </c>
    </row>
    <row r="27" spans="1:10" ht="18" customHeight="1">
      <c r="A27" s="136">
        <v>21</v>
      </c>
      <c r="B27" s="167" t="s">
        <v>139</v>
      </c>
      <c r="C27" s="168" t="s">
        <v>441</v>
      </c>
      <c r="D27" s="120" t="s">
        <v>442</v>
      </c>
      <c r="E27" s="78" t="s">
        <v>115</v>
      </c>
      <c r="F27" s="78" t="s">
        <v>101</v>
      </c>
      <c r="G27" s="154">
        <v>8.08</v>
      </c>
      <c r="H27" s="282"/>
      <c r="I27" s="78" t="str">
        <f t="shared" si="0"/>
        <v>III A</v>
      </c>
      <c r="J27" s="286" t="s">
        <v>102</v>
      </c>
    </row>
    <row r="28" spans="1:10" ht="18" customHeight="1">
      <c r="A28" s="136">
        <v>22</v>
      </c>
      <c r="B28" s="167" t="s">
        <v>446</v>
      </c>
      <c r="C28" s="168" t="s">
        <v>447</v>
      </c>
      <c r="D28" s="120" t="s">
        <v>448</v>
      </c>
      <c r="E28" s="78" t="s">
        <v>115</v>
      </c>
      <c r="F28" s="78" t="s">
        <v>101</v>
      </c>
      <c r="G28" s="154">
        <v>8.1300000000000008</v>
      </c>
      <c r="H28" s="282"/>
      <c r="I28" s="78" t="str">
        <f t="shared" si="0"/>
        <v>I JA</v>
      </c>
      <c r="J28" s="286" t="s">
        <v>102</v>
      </c>
    </row>
    <row r="29" spans="1:10" ht="18" customHeight="1">
      <c r="A29" s="136">
        <v>23</v>
      </c>
      <c r="B29" s="167" t="s">
        <v>98</v>
      </c>
      <c r="C29" s="168" t="s">
        <v>430</v>
      </c>
      <c r="D29" s="120" t="s">
        <v>431</v>
      </c>
      <c r="E29" s="78" t="s">
        <v>106</v>
      </c>
      <c r="F29" s="78" t="s">
        <v>107</v>
      </c>
      <c r="G29" s="154">
        <v>8.15</v>
      </c>
      <c r="H29" s="282"/>
      <c r="I29" s="78" t="str">
        <f t="shared" si="0"/>
        <v>I JA</v>
      </c>
      <c r="J29" s="286" t="s">
        <v>116</v>
      </c>
    </row>
    <row r="30" spans="1:10" ht="18" customHeight="1">
      <c r="A30" s="136">
        <v>24</v>
      </c>
      <c r="B30" s="167" t="s">
        <v>333</v>
      </c>
      <c r="C30" s="168" t="s">
        <v>334</v>
      </c>
      <c r="D30" s="120" t="s">
        <v>588</v>
      </c>
      <c r="E30" s="78" t="s">
        <v>580</v>
      </c>
      <c r="F30" s="78" t="s">
        <v>581</v>
      </c>
      <c r="G30" s="154">
        <v>8.19</v>
      </c>
      <c r="H30" s="282"/>
      <c r="I30" s="78" t="str">
        <f t="shared" si="0"/>
        <v>I JA</v>
      </c>
      <c r="J30" s="286" t="s">
        <v>332</v>
      </c>
    </row>
    <row r="31" spans="1:10" ht="18" customHeight="1">
      <c r="A31" s="136">
        <v>25</v>
      </c>
      <c r="B31" s="167" t="s">
        <v>86</v>
      </c>
      <c r="C31" s="168" t="s">
        <v>99</v>
      </c>
      <c r="D31" s="120" t="s">
        <v>597</v>
      </c>
      <c r="E31" s="78" t="s">
        <v>136</v>
      </c>
      <c r="F31" s="78" t="s">
        <v>124</v>
      </c>
      <c r="G31" s="154">
        <v>8.3699999999999992</v>
      </c>
      <c r="H31" s="282"/>
      <c r="I31" s="78" t="str">
        <f t="shared" si="0"/>
        <v>I JA</v>
      </c>
      <c r="J31" s="286" t="s">
        <v>125</v>
      </c>
    </row>
    <row r="32" spans="1:10" ht="18" customHeight="1">
      <c r="A32" s="136">
        <v>26</v>
      </c>
      <c r="B32" s="167" t="s">
        <v>262</v>
      </c>
      <c r="C32" s="168" t="s">
        <v>263</v>
      </c>
      <c r="D32" s="120" t="s">
        <v>264</v>
      </c>
      <c r="E32" s="78" t="s">
        <v>286</v>
      </c>
      <c r="F32" s="78" t="s">
        <v>256</v>
      </c>
      <c r="G32" s="154">
        <v>8.44</v>
      </c>
      <c r="H32" s="282"/>
      <c r="I32" s="78" t="str">
        <f t="shared" si="0"/>
        <v>I JA</v>
      </c>
      <c r="J32" s="286" t="s">
        <v>599</v>
      </c>
    </row>
    <row r="33" spans="1:10" ht="18" customHeight="1">
      <c r="A33" s="136">
        <v>27</v>
      </c>
      <c r="B33" s="167" t="s">
        <v>272</v>
      </c>
      <c r="C33" s="168" t="s">
        <v>273</v>
      </c>
      <c r="D33" s="120" t="s">
        <v>274</v>
      </c>
      <c r="E33" s="78" t="s">
        <v>286</v>
      </c>
      <c r="F33" s="78" t="s">
        <v>256</v>
      </c>
      <c r="G33" s="154">
        <v>8.4499999999999993</v>
      </c>
      <c r="H33" s="282"/>
      <c r="I33" s="78" t="str">
        <f t="shared" si="0"/>
        <v>I JA</v>
      </c>
      <c r="J33" s="286" t="s">
        <v>599</v>
      </c>
    </row>
    <row r="34" spans="1:10" ht="18" customHeight="1">
      <c r="A34" s="136">
        <v>28</v>
      </c>
      <c r="B34" s="167" t="s">
        <v>157</v>
      </c>
      <c r="C34" s="168" t="s">
        <v>502</v>
      </c>
      <c r="D34" s="120">
        <v>37885</v>
      </c>
      <c r="E34" s="78" t="s">
        <v>21</v>
      </c>
      <c r="F34" s="78" t="s">
        <v>22</v>
      </c>
      <c r="G34" s="151">
        <v>8.6999999999999993</v>
      </c>
      <c r="H34" s="282"/>
      <c r="I34" s="78" t="str">
        <f t="shared" si="0"/>
        <v>I JA</v>
      </c>
      <c r="J34" s="286" t="s">
        <v>26</v>
      </c>
    </row>
    <row r="35" spans="1:10" ht="18" customHeight="1">
      <c r="A35" s="136">
        <v>29</v>
      </c>
      <c r="B35" s="167" t="s">
        <v>291</v>
      </c>
      <c r="C35" s="168" t="s">
        <v>292</v>
      </c>
      <c r="D35" s="120" t="s">
        <v>293</v>
      </c>
      <c r="E35" s="78" t="s">
        <v>286</v>
      </c>
      <c r="F35" s="78" t="s">
        <v>256</v>
      </c>
      <c r="G35" s="154" t="s">
        <v>651</v>
      </c>
      <c r="H35" s="282"/>
      <c r="I35" s="78"/>
      <c r="J35" s="286" t="s">
        <v>600</v>
      </c>
    </row>
    <row r="36" spans="1:10" ht="18" customHeight="1">
      <c r="A36" s="136" t="s">
        <v>148</v>
      </c>
      <c r="B36" s="167" t="s">
        <v>119</v>
      </c>
      <c r="C36" s="168" t="s">
        <v>280</v>
      </c>
      <c r="D36" s="120">
        <v>37142</v>
      </c>
      <c r="E36" s="78" t="s">
        <v>286</v>
      </c>
      <c r="F36" s="78" t="s">
        <v>256</v>
      </c>
      <c r="G36" s="154">
        <v>7.81</v>
      </c>
      <c r="H36" s="282"/>
      <c r="I36" s="78" t="str">
        <f t="shared" si="0"/>
        <v>III A</v>
      </c>
      <c r="J36" s="286" t="s">
        <v>599</v>
      </c>
    </row>
    <row r="37" spans="1:10" ht="18" customHeight="1">
      <c r="A37" s="136" t="s">
        <v>148</v>
      </c>
      <c r="B37" s="167" t="s">
        <v>114</v>
      </c>
      <c r="C37" s="168" t="s">
        <v>282</v>
      </c>
      <c r="D37" s="120" t="s">
        <v>283</v>
      </c>
      <c r="E37" s="78" t="s">
        <v>286</v>
      </c>
      <c r="F37" s="78" t="s">
        <v>256</v>
      </c>
      <c r="G37" s="154">
        <v>8.16</v>
      </c>
      <c r="H37" s="282"/>
      <c r="I37" s="78" t="str">
        <f t="shared" si="0"/>
        <v>I JA</v>
      </c>
      <c r="J37" s="286" t="s">
        <v>257</v>
      </c>
    </row>
    <row r="38" spans="1:10" ht="18" customHeight="1"/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6"/>
  <dimension ref="A1:J36"/>
  <sheetViews>
    <sheetView workbookViewId="0">
      <selection activeCell="H7" sqref="H7"/>
    </sheetView>
  </sheetViews>
  <sheetFormatPr defaultColWidth="9.109375" defaultRowHeight="13.2"/>
  <cols>
    <col min="1" max="1" width="8.109375" style="22" customWidth="1"/>
    <col min="2" max="2" width="13.88671875" style="22" customWidth="1"/>
    <col min="3" max="3" width="15" style="22" customWidth="1"/>
    <col min="4" max="4" width="12.109375" style="27" customWidth="1"/>
    <col min="5" max="5" width="15.5546875" style="28" customWidth="1"/>
    <col min="6" max="6" width="15" style="28" customWidth="1"/>
    <col min="7" max="7" width="10.88671875" style="46" bestFit="1" customWidth="1"/>
    <col min="8" max="8" width="6.44140625" style="46" customWidth="1"/>
    <col min="9" max="9" width="26.6640625" style="26" customWidth="1"/>
    <col min="10" max="16384" width="9.109375" style="22"/>
  </cols>
  <sheetData>
    <row r="1" spans="1:10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33"/>
    </row>
    <row r="2" spans="1:10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3"/>
      <c r="J2" s="51"/>
    </row>
    <row r="3" spans="1:10" s="30" customFormat="1" ht="15" customHeight="1">
      <c r="A3" s="55"/>
      <c r="C3" s="31"/>
      <c r="D3" s="39"/>
      <c r="E3" s="39"/>
      <c r="F3" s="49"/>
      <c r="G3" s="33"/>
      <c r="H3" s="33"/>
      <c r="I3" s="33"/>
      <c r="J3" s="51"/>
    </row>
    <row r="4" spans="1:10" ht="12.75" customHeight="1">
      <c r="B4" s="30" t="s">
        <v>164</v>
      </c>
    </row>
    <row r="5" spans="1:10" s="29" customFormat="1" ht="15" customHeight="1" thickBot="1">
      <c r="C5" s="30"/>
      <c r="D5" s="31"/>
      <c r="E5" s="31"/>
      <c r="F5" s="31"/>
      <c r="G5" s="47"/>
      <c r="H5" s="47"/>
      <c r="I5" s="33"/>
    </row>
    <row r="6" spans="1:10" s="25" customFormat="1" ht="18" customHeight="1" thickBot="1">
      <c r="A6" s="76" t="s">
        <v>650</v>
      </c>
      <c r="B6" s="34" t="s">
        <v>0</v>
      </c>
      <c r="C6" s="279" t="s">
        <v>1</v>
      </c>
      <c r="D6" s="37" t="s">
        <v>7</v>
      </c>
      <c r="E6" s="36" t="s">
        <v>2</v>
      </c>
      <c r="F6" s="36" t="s">
        <v>3</v>
      </c>
      <c r="G6" s="48" t="s">
        <v>4</v>
      </c>
      <c r="H6" s="265" t="s">
        <v>708</v>
      </c>
      <c r="I6" s="38" t="s">
        <v>5</v>
      </c>
    </row>
    <row r="7" spans="1:10" ht="18" customHeight="1">
      <c r="A7" s="130">
        <v>1</v>
      </c>
      <c r="B7" s="167" t="s">
        <v>519</v>
      </c>
      <c r="C7" s="168" t="s">
        <v>520</v>
      </c>
      <c r="D7" s="120">
        <v>38103</v>
      </c>
      <c r="E7" s="78" t="s">
        <v>21</v>
      </c>
      <c r="F7" s="78" t="s">
        <v>22</v>
      </c>
      <c r="G7" s="154">
        <v>28.68</v>
      </c>
      <c r="H7" s="420" t="str">
        <f t="shared" ref="H7:H36" si="0">IF(ISBLANK(G7),"",IF(G7&lt;=25.95,"KSM",IF(G7&lt;=27.35,"I A",IF(G7&lt;=29.24,"II A",IF(G7&lt;=31.74,"III A",IF(G7&lt;=33.74,"I JA",IF(G7&lt;=35.44,"II JA",IF(G7&lt;=36.74,"III JA"))))))))</f>
        <v>II A</v>
      </c>
      <c r="I7" s="80" t="s">
        <v>9</v>
      </c>
    </row>
    <row r="8" spans="1:10" ht="18" customHeight="1">
      <c r="A8" s="130">
        <v>2</v>
      </c>
      <c r="B8" s="167" t="s">
        <v>40</v>
      </c>
      <c r="C8" s="168" t="s">
        <v>141</v>
      </c>
      <c r="D8" s="120">
        <v>38393</v>
      </c>
      <c r="E8" s="78" t="s">
        <v>21</v>
      </c>
      <c r="F8" s="78" t="s">
        <v>22</v>
      </c>
      <c r="G8" s="154">
        <v>30.09</v>
      </c>
      <c r="H8" s="420" t="str">
        <f t="shared" si="0"/>
        <v>III A</v>
      </c>
      <c r="I8" s="80" t="s">
        <v>140</v>
      </c>
    </row>
    <row r="9" spans="1:10" ht="18" customHeight="1">
      <c r="A9" s="130">
        <v>3</v>
      </c>
      <c r="B9" s="167" t="s">
        <v>82</v>
      </c>
      <c r="C9" s="168" t="s">
        <v>614</v>
      </c>
      <c r="D9" s="120">
        <v>38035</v>
      </c>
      <c r="E9" s="78" t="s">
        <v>21</v>
      </c>
      <c r="F9" s="78" t="s">
        <v>22</v>
      </c>
      <c r="G9" s="154">
        <v>30.15</v>
      </c>
      <c r="H9" s="420" t="str">
        <f t="shared" si="0"/>
        <v>III A</v>
      </c>
      <c r="I9" s="80" t="s">
        <v>140</v>
      </c>
    </row>
    <row r="10" spans="1:10" ht="18" customHeight="1">
      <c r="A10" s="130">
        <v>4</v>
      </c>
      <c r="B10" s="167" t="s">
        <v>303</v>
      </c>
      <c r="C10" s="168" t="s">
        <v>304</v>
      </c>
      <c r="D10" s="120" t="s">
        <v>305</v>
      </c>
      <c r="E10" s="78" t="s">
        <v>286</v>
      </c>
      <c r="F10" s="78" t="s">
        <v>256</v>
      </c>
      <c r="G10" s="154">
        <v>30.19</v>
      </c>
      <c r="H10" s="420" t="str">
        <f t="shared" si="0"/>
        <v>III A</v>
      </c>
      <c r="I10" s="80" t="s">
        <v>603</v>
      </c>
    </row>
    <row r="11" spans="1:10" ht="18" customHeight="1">
      <c r="A11" s="130">
        <v>5</v>
      </c>
      <c r="B11" s="167" t="s">
        <v>144</v>
      </c>
      <c r="C11" s="168" t="s">
        <v>143</v>
      </c>
      <c r="D11" s="120">
        <v>38400</v>
      </c>
      <c r="E11" s="78" t="s">
        <v>21</v>
      </c>
      <c r="F11" s="78" t="s">
        <v>22</v>
      </c>
      <c r="G11" s="154">
        <v>30.28</v>
      </c>
      <c r="H11" s="420" t="str">
        <f t="shared" si="0"/>
        <v>III A</v>
      </c>
      <c r="I11" s="80" t="s">
        <v>140</v>
      </c>
    </row>
    <row r="12" spans="1:10" ht="18" customHeight="1">
      <c r="A12" s="130">
        <v>6</v>
      </c>
      <c r="B12" s="167" t="s">
        <v>20</v>
      </c>
      <c r="C12" s="168" t="s">
        <v>487</v>
      </c>
      <c r="D12" s="120">
        <v>38013</v>
      </c>
      <c r="E12" s="78" t="s">
        <v>21</v>
      </c>
      <c r="F12" s="78" t="s">
        <v>22</v>
      </c>
      <c r="G12" s="154">
        <v>30.37</v>
      </c>
      <c r="H12" s="420" t="str">
        <f t="shared" si="0"/>
        <v>III A</v>
      </c>
      <c r="I12" s="80" t="s">
        <v>140</v>
      </c>
    </row>
    <row r="13" spans="1:10" ht="18" customHeight="1">
      <c r="A13" s="130">
        <v>7</v>
      </c>
      <c r="B13" s="167" t="s">
        <v>172</v>
      </c>
      <c r="C13" s="168" t="s">
        <v>173</v>
      </c>
      <c r="D13" s="120">
        <v>38115</v>
      </c>
      <c r="E13" s="78" t="s">
        <v>21</v>
      </c>
      <c r="F13" s="78" t="s">
        <v>170</v>
      </c>
      <c r="G13" s="154">
        <v>30.73</v>
      </c>
      <c r="H13" s="420" t="str">
        <f t="shared" si="0"/>
        <v>III A</v>
      </c>
      <c r="I13" s="283" t="s">
        <v>612</v>
      </c>
    </row>
    <row r="14" spans="1:10" ht="18" customHeight="1">
      <c r="A14" s="130">
        <v>8</v>
      </c>
      <c r="B14" s="167" t="s">
        <v>40</v>
      </c>
      <c r="C14" s="168" t="s">
        <v>384</v>
      </c>
      <c r="D14" s="120">
        <v>38125</v>
      </c>
      <c r="E14" s="78" t="s">
        <v>368</v>
      </c>
      <c r="F14" s="78" t="s">
        <v>369</v>
      </c>
      <c r="G14" s="151">
        <v>30.8</v>
      </c>
      <c r="H14" s="420" t="str">
        <f t="shared" si="0"/>
        <v>III A</v>
      </c>
      <c r="I14" s="80" t="s">
        <v>602</v>
      </c>
    </row>
    <row r="15" spans="1:10" ht="18" customHeight="1">
      <c r="A15" s="130">
        <v>9</v>
      </c>
      <c r="B15" s="167" t="s">
        <v>316</v>
      </c>
      <c r="C15" s="168" t="s">
        <v>317</v>
      </c>
      <c r="D15" s="120" t="s">
        <v>318</v>
      </c>
      <c r="E15" s="78" t="s">
        <v>286</v>
      </c>
      <c r="F15" s="78" t="s">
        <v>256</v>
      </c>
      <c r="G15" s="154">
        <v>30.84</v>
      </c>
      <c r="H15" s="420" t="str">
        <f t="shared" si="0"/>
        <v>III A</v>
      </c>
      <c r="I15" s="80" t="s">
        <v>603</v>
      </c>
    </row>
    <row r="16" spans="1:10" ht="18" customHeight="1">
      <c r="A16" s="130">
        <v>10</v>
      </c>
      <c r="B16" s="167" t="s">
        <v>28</v>
      </c>
      <c r="C16" s="168" t="s">
        <v>65</v>
      </c>
      <c r="D16" s="120">
        <v>38538</v>
      </c>
      <c r="E16" s="78" t="s">
        <v>21</v>
      </c>
      <c r="F16" s="78" t="s">
        <v>22</v>
      </c>
      <c r="G16" s="151">
        <v>31.2</v>
      </c>
      <c r="H16" s="420" t="str">
        <f t="shared" si="0"/>
        <v>III A</v>
      </c>
      <c r="I16" s="80" t="s">
        <v>26</v>
      </c>
    </row>
    <row r="17" spans="1:9" ht="18" customHeight="1">
      <c r="A17" s="130">
        <v>11</v>
      </c>
      <c r="B17" s="167" t="s">
        <v>500</v>
      </c>
      <c r="C17" s="168" t="s">
        <v>501</v>
      </c>
      <c r="D17" s="120">
        <v>38205</v>
      </c>
      <c r="E17" s="78" t="s">
        <v>21</v>
      </c>
      <c r="F17" s="78" t="s">
        <v>22</v>
      </c>
      <c r="G17" s="151">
        <v>31.39</v>
      </c>
      <c r="H17" s="420" t="str">
        <f t="shared" si="0"/>
        <v>III A</v>
      </c>
      <c r="I17" s="80" t="s">
        <v>26</v>
      </c>
    </row>
    <row r="18" spans="1:9" ht="18" customHeight="1">
      <c r="A18" s="130">
        <v>12</v>
      </c>
      <c r="B18" s="167" t="s">
        <v>464</v>
      </c>
      <c r="C18" s="168" t="s">
        <v>465</v>
      </c>
      <c r="D18" s="120" t="s">
        <v>610</v>
      </c>
      <c r="E18" s="78" t="s">
        <v>136</v>
      </c>
      <c r="F18" s="78" t="s">
        <v>124</v>
      </c>
      <c r="G18" s="151">
        <v>31.8</v>
      </c>
      <c r="H18" s="420" t="str">
        <f t="shared" si="0"/>
        <v>I JA</v>
      </c>
      <c r="I18" s="80" t="s">
        <v>125</v>
      </c>
    </row>
    <row r="19" spans="1:9" ht="18" customHeight="1">
      <c r="A19" s="130">
        <v>13</v>
      </c>
      <c r="B19" s="167" t="s">
        <v>353</v>
      </c>
      <c r="C19" s="168" t="s">
        <v>401</v>
      </c>
      <c r="D19" s="120" t="s">
        <v>607</v>
      </c>
      <c r="E19" s="78" t="s">
        <v>580</v>
      </c>
      <c r="F19" s="78" t="s">
        <v>581</v>
      </c>
      <c r="G19" s="154">
        <v>32.15</v>
      </c>
      <c r="H19" s="420" t="str">
        <f t="shared" si="0"/>
        <v>I JA</v>
      </c>
      <c r="I19" s="80" t="s">
        <v>403</v>
      </c>
    </row>
    <row r="20" spans="1:9" ht="18" customHeight="1">
      <c r="A20" s="130">
        <v>14</v>
      </c>
      <c r="B20" s="167" t="s">
        <v>30</v>
      </c>
      <c r="C20" s="168" t="s">
        <v>31</v>
      </c>
      <c r="D20" s="120">
        <v>38616</v>
      </c>
      <c r="E20" s="78" t="s">
        <v>21</v>
      </c>
      <c r="F20" s="78" t="s">
        <v>22</v>
      </c>
      <c r="G20" s="154">
        <v>32.29</v>
      </c>
      <c r="H20" s="420" t="str">
        <f t="shared" si="0"/>
        <v>I JA</v>
      </c>
      <c r="I20" s="80" t="s">
        <v>26</v>
      </c>
    </row>
    <row r="21" spans="1:9" ht="18" customHeight="1">
      <c r="A21" s="130">
        <v>15</v>
      </c>
      <c r="B21" s="167" t="s">
        <v>10</v>
      </c>
      <c r="C21" s="168" t="s">
        <v>11</v>
      </c>
      <c r="D21" s="120">
        <v>39044</v>
      </c>
      <c r="E21" s="78" t="s">
        <v>21</v>
      </c>
      <c r="F21" s="78" t="s">
        <v>22</v>
      </c>
      <c r="G21" s="154">
        <v>33.340000000000003</v>
      </c>
      <c r="H21" s="420" t="str">
        <f t="shared" si="0"/>
        <v>I JA</v>
      </c>
      <c r="I21" s="80" t="s">
        <v>9</v>
      </c>
    </row>
    <row r="22" spans="1:9" ht="18" customHeight="1">
      <c r="A22" s="130">
        <v>16</v>
      </c>
      <c r="B22" s="167" t="s">
        <v>375</v>
      </c>
      <c r="C22" s="168" t="s">
        <v>73</v>
      </c>
      <c r="D22" s="120">
        <v>38153</v>
      </c>
      <c r="E22" s="78" t="s">
        <v>21</v>
      </c>
      <c r="F22" s="78" t="s">
        <v>22</v>
      </c>
      <c r="G22" s="154">
        <v>33.85</v>
      </c>
      <c r="H22" s="420" t="str">
        <f t="shared" si="0"/>
        <v>II JA</v>
      </c>
      <c r="I22" s="80" t="s">
        <v>696</v>
      </c>
    </row>
    <row r="23" spans="1:9" ht="18" customHeight="1">
      <c r="A23" s="130">
        <v>17</v>
      </c>
      <c r="B23" s="167" t="s">
        <v>492</v>
      </c>
      <c r="C23" s="168" t="s">
        <v>493</v>
      </c>
      <c r="D23" s="120">
        <v>38079</v>
      </c>
      <c r="E23" s="78" t="s">
        <v>21</v>
      </c>
      <c r="F23" s="78" t="s">
        <v>22</v>
      </c>
      <c r="G23" s="154">
        <v>33.93</v>
      </c>
      <c r="H23" s="420" t="str">
        <f t="shared" si="0"/>
        <v>II JA</v>
      </c>
      <c r="I23" s="80" t="s">
        <v>140</v>
      </c>
    </row>
    <row r="24" spans="1:9" ht="18" customHeight="1">
      <c r="A24" s="130">
        <v>18</v>
      </c>
      <c r="B24" s="167" t="s">
        <v>354</v>
      </c>
      <c r="C24" s="168" t="s">
        <v>355</v>
      </c>
      <c r="D24" s="120" t="s">
        <v>605</v>
      </c>
      <c r="E24" s="78" t="s">
        <v>580</v>
      </c>
      <c r="F24" s="78" t="s">
        <v>581</v>
      </c>
      <c r="G24" s="154">
        <v>34.04</v>
      </c>
      <c r="H24" s="420" t="str">
        <f t="shared" si="0"/>
        <v>II JA</v>
      </c>
      <c r="I24" s="80" t="s">
        <v>332</v>
      </c>
    </row>
    <row r="25" spans="1:9" ht="18" customHeight="1">
      <c r="A25" s="130">
        <v>19</v>
      </c>
      <c r="B25" s="167" t="s">
        <v>68</v>
      </c>
      <c r="C25" s="168" t="s">
        <v>69</v>
      </c>
      <c r="D25" s="120">
        <v>38465</v>
      </c>
      <c r="E25" s="78" t="s">
        <v>21</v>
      </c>
      <c r="F25" s="78" t="s">
        <v>22</v>
      </c>
      <c r="G25" s="154">
        <v>34.82</v>
      </c>
      <c r="H25" s="420" t="str">
        <f t="shared" si="0"/>
        <v>II JA</v>
      </c>
      <c r="I25" s="80" t="s">
        <v>26</v>
      </c>
    </row>
    <row r="26" spans="1:9" ht="18" customHeight="1">
      <c r="A26" s="130">
        <v>20</v>
      </c>
      <c r="B26" s="167" t="s">
        <v>56</v>
      </c>
      <c r="C26" s="168" t="s">
        <v>402</v>
      </c>
      <c r="D26" s="120" t="s">
        <v>608</v>
      </c>
      <c r="E26" s="78" t="s">
        <v>580</v>
      </c>
      <c r="F26" s="78" t="s">
        <v>581</v>
      </c>
      <c r="G26" s="154">
        <v>35.28</v>
      </c>
      <c r="H26" s="420" t="str">
        <f t="shared" si="0"/>
        <v>II JA</v>
      </c>
      <c r="I26" s="80" t="s">
        <v>404</v>
      </c>
    </row>
    <row r="27" spans="1:9" ht="18" customHeight="1">
      <c r="A27" s="130">
        <v>21</v>
      </c>
      <c r="B27" s="167" t="s">
        <v>375</v>
      </c>
      <c r="C27" s="168" t="s">
        <v>126</v>
      </c>
      <c r="D27" s="120" t="s">
        <v>611</v>
      </c>
      <c r="E27" s="78" t="s">
        <v>136</v>
      </c>
      <c r="F27" s="78" t="s">
        <v>124</v>
      </c>
      <c r="G27" s="154">
        <v>35.409999999999997</v>
      </c>
      <c r="H27" s="420" t="str">
        <f t="shared" si="0"/>
        <v>II JA</v>
      </c>
      <c r="I27" s="80" t="s">
        <v>125</v>
      </c>
    </row>
    <row r="28" spans="1:9" ht="18" customHeight="1">
      <c r="A28" s="130">
        <v>22</v>
      </c>
      <c r="B28" s="167" t="s">
        <v>694</v>
      </c>
      <c r="C28" s="168" t="s">
        <v>504</v>
      </c>
      <c r="D28" s="120">
        <v>38420</v>
      </c>
      <c r="E28" s="78" t="s">
        <v>21</v>
      </c>
      <c r="F28" s="78" t="s">
        <v>22</v>
      </c>
      <c r="G28" s="154">
        <v>35.65</v>
      </c>
      <c r="H28" s="420" t="str">
        <f t="shared" si="0"/>
        <v>III JA</v>
      </c>
      <c r="I28" s="80" t="s">
        <v>695</v>
      </c>
    </row>
    <row r="29" spans="1:9" ht="18" customHeight="1">
      <c r="A29" s="130">
        <v>23</v>
      </c>
      <c r="B29" s="167" t="s">
        <v>362</v>
      </c>
      <c r="C29" s="168" t="s">
        <v>335</v>
      </c>
      <c r="D29" s="120" t="s">
        <v>606</v>
      </c>
      <c r="E29" s="78" t="s">
        <v>580</v>
      </c>
      <c r="F29" s="78" t="s">
        <v>581</v>
      </c>
      <c r="G29" s="154">
        <v>35.97</v>
      </c>
      <c r="H29" s="420" t="str">
        <f t="shared" si="0"/>
        <v>III JA</v>
      </c>
      <c r="I29" s="80" t="s">
        <v>332</v>
      </c>
    </row>
    <row r="30" spans="1:9" ht="18" customHeight="1">
      <c r="A30" s="130">
        <v>24</v>
      </c>
      <c r="B30" s="167" t="s">
        <v>66</v>
      </c>
      <c r="C30" s="168" t="s">
        <v>67</v>
      </c>
      <c r="D30" s="120">
        <v>38550</v>
      </c>
      <c r="E30" s="78" t="s">
        <v>21</v>
      </c>
      <c r="F30" s="78" t="s">
        <v>22</v>
      </c>
      <c r="G30" s="154" t="s">
        <v>651</v>
      </c>
      <c r="H30" s="420"/>
      <c r="I30" s="80" t="s">
        <v>26</v>
      </c>
    </row>
    <row r="31" spans="1:9" ht="18" customHeight="1">
      <c r="A31" s="130"/>
      <c r="B31" s="167" t="s">
        <v>573</v>
      </c>
      <c r="C31" s="168" t="s">
        <v>574</v>
      </c>
      <c r="D31" s="120">
        <v>37840</v>
      </c>
      <c r="E31" s="78" t="s">
        <v>646</v>
      </c>
      <c r="F31" s="78" t="s">
        <v>706</v>
      </c>
      <c r="G31" s="154" t="s">
        <v>652</v>
      </c>
      <c r="H31" s="420"/>
      <c r="I31" s="80" t="s">
        <v>751</v>
      </c>
    </row>
    <row r="32" spans="1:9" ht="18" customHeight="1">
      <c r="A32" s="130"/>
      <c r="B32" s="167" t="s">
        <v>30</v>
      </c>
      <c r="C32" s="168" t="s">
        <v>463</v>
      </c>
      <c r="D32" s="120" t="s">
        <v>609</v>
      </c>
      <c r="E32" s="78" t="s">
        <v>136</v>
      </c>
      <c r="F32" s="78" t="s">
        <v>124</v>
      </c>
      <c r="G32" s="151" t="s">
        <v>652</v>
      </c>
      <c r="H32" s="420"/>
      <c r="I32" s="80" t="s">
        <v>125</v>
      </c>
    </row>
    <row r="33" spans="1:9" ht="18" customHeight="1">
      <c r="A33" s="130"/>
      <c r="B33" s="167" t="s">
        <v>547</v>
      </c>
      <c r="C33" s="168" t="s">
        <v>548</v>
      </c>
      <c r="D33" s="120">
        <v>38412</v>
      </c>
      <c r="E33" s="78" t="s">
        <v>21</v>
      </c>
      <c r="F33" s="78" t="s">
        <v>22</v>
      </c>
      <c r="G33" s="154" t="s">
        <v>652</v>
      </c>
      <c r="H33" s="420"/>
      <c r="I33" s="80" t="s">
        <v>16</v>
      </c>
    </row>
    <row r="34" spans="1:9" ht="18" customHeight="1">
      <c r="A34" s="130"/>
      <c r="B34" s="167" t="s">
        <v>71</v>
      </c>
      <c r="C34" s="168" t="s">
        <v>510</v>
      </c>
      <c r="D34" s="120">
        <v>38608</v>
      </c>
      <c r="E34" s="78" t="s">
        <v>21</v>
      </c>
      <c r="F34" s="78" t="s">
        <v>22</v>
      </c>
      <c r="G34" s="154" t="s">
        <v>652</v>
      </c>
      <c r="H34" s="420"/>
      <c r="I34" s="80" t="s">
        <v>507</v>
      </c>
    </row>
    <row r="35" spans="1:9" ht="18" customHeight="1">
      <c r="A35" s="130"/>
      <c r="B35" s="167" t="s">
        <v>56</v>
      </c>
      <c r="C35" s="168" t="s">
        <v>57</v>
      </c>
      <c r="D35" s="120">
        <v>38822</v>
      </c>
      <c r="E35" s="78" t="s">
        <v>21</v>
      </c>
      <c r="F35" s="78" t="s">
        <v>22</v>
      </c>
      <c r="G35" s="151" t="s">
        <v>652</v>
      </c>
      <c r="H35" s="420"/>
      <c r="I35" s="80" t="s">
        <v>9</v>
      </c>
    </row>
    <row r="36" spans="1:9" ht="18" customHeight="1">
      <c r="A36" s="130" t="s">
        <v>148</v>
      </c>
      <c r="B36" s="167" t="s">
        <v>616</v>
      </c>
      <c r="C36" s="168" t="s">
        <v>617</v>
      </c>
      <c r="D36" s="120" t="s">
        <v>618</v>
      </c>
      <c r="E36" s="78"/>
      <c r="F36" s="78"/>
      <c r="G36" s="154">
        <v>32.659999999999997</v>
      </c>
      <c r="H36" s="420" t="str">
        <f t="shared" si="0"/>
        <v>I JA</v>
      </c>
      <c r="I36" s="80" t="s">
        <v>599</v>
      </c>
    </row>
  </sheetData>
  <phoneticPr fontId="0" type="noConversion"/>
  <printOptions horizontalCentered="1"/>
  <pageMargins left="0.78740157480314965" right="0.78740157480314965" top="0.39370078740157483" bottom="0.78740157480314965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7"/>
  <dimension ref="A1:L28"/>
  <sheetViews>
    <sheetView workbookViewId="0">
      <selection activeCell="H7" sqref="H7"/>
    </sheetView>
  </sheetViews>
  <sheetFormatPr defaultColWidth="9.109375" defaultRowHeight="13.2"/>
  <cols>
    <col min="1" max="1" width="8.109375" style="22" customWidth="1"/>
    <col min="2" max="2" width="12.88671875" style="22" customWidth="1"/>
    <col min="3" max="3" width="15.109375" style="22" customWidth="1"/>
    <col min="4" max="4" width="13.44140625" style="27" bestFit="1" customWidth="1"/>
    <col min="5" max="5" width="15.5546875" style="28" customWidth="1"/>
    <col min="6" max="6" width="16.33203125" style="28" bestFit="1" customWidth="1"/>
    <col min="7" max="7" width="11.33203125" style="46" bestFit="1" customWidth="1"/>
    <col min="8" max="8" width="9.109375" style="46"/>
    <col min="9" max="9" width="24" style="26" customWidth="1"/>
    <col min="10" max="16384" width="9.109375" style="22"/>
  </cols>
  <sheetData>
    <row r="1" spans="1:12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33"/>
      <c r="J1" s="50"/>
    </row>
    <row r="2" spans="1:12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3"/>
      <c r="J2" s="32"/>
      <c r="K2" s="33"/>
      <c r="L2" s="51"/>
    </row>
    <row r="3" spans="1:12" ht="12.75" customHeight="1">
      <c r="B3" s="24"/>
    </row>
    <row r="4" spans="1:12" ht="12.75" customHeight="1">
      <c r="B4" s="30" t="s">
        <v>165</v>
      </c>
    </row>
    <row r="5" spans="1:12" s="29" customFormat="1" ht="15" customHeight="1" thickBot="1">
      <c r="C5" s="30"/>
      <c r="D5" s="31"/>
      <c r="E5" s="31"/>
      <c r="F5" s="31"/>
      <c r="G5" s="47"/>
      <c r="H5" s="47"/>
      <c r="I5" s="33"/>
    </row>
    <row r="6" spans="1:12" s="25" customFormat="1" ht="18" customHeight="1" thickBot="1">
      <c r="A6" s="76" t="s">
        <v>649</v>
      </c>
      <c r="B6" s="34" t="s">
        <v>0</v>
      </c>
      <c r="C6" s="279" t="s">
        <v>1</v>
      </c>
      <c r="D6" s="37" t="s">
        <v>7</v>
      </c>
      <c r="E6" s="36" t="s">
        <v>2</v>
      </c>
      <c r="F6" s="36" t="s">
        <v>3</v>
      </c>
      <c r="G6" s="48" t="s">
        <v>4</v>
      </c>
      <c r="H6" s="265" t="s">
        <v>760</v>
      </c>
      <c r="I6" s="38" t="s">
        <v>5</v>
      </c>
    </row>
    <row r="7" spans="1:12" ht="18" customHeight="1">
      <c r="A7" s="130">
        <v>1</v>
      </c>
      <c r="B7" s="167" t="s">
        <v>537</v>
      </c>
      <c r="C7" s="168" t="s">
        <v>132</v>
      </c>
      <c r="D7" s="120">
        <v>38103</v>
      </c>
      <c r="E7" s="78" t="s">
        <v>21</v>
      </c>
      <c r="F7" s="78" t="s">
        <v>22</v>
      </c>
      <c r="G7" s="280">
        <v>26.42</v>
      </c>
      <c r="H7" s="420" t="str">
        <f t="shared" ref="H7:H20" si="0">IF(ISBLANK(G7),"",IF(G7&lt;=22.75,"KSM",IF(G7&lt;=23.7,"I A",IF(G7&lt;=25,"II A",IF(G7&lt;=27,"III A",IF(G7&lt;=29.5,"I JA",IF(G7&lt;=31.5,"II JA",IF(G7&lt;=33,"III JA"))))))))</f>
        <v>III A</v>
      </c>
      <c r="I7" s="80" t="s">
        <v>32</v>
      </c>
    </row>
    <row r="8" spans="1:12" ht="18" customHeight="1">
      <c r="A8" s="130">
        <v>2</v>
      </c>
      <c r="B8" s="167" t="s">
        <v>568</v>
      </c>
      <c r="C8" s="168" t="s">
        <v>693</v>
      </c>
      <c r="D8" s="120">
        <v>38021</v>
      </c>
      <c r="E8" s="78" t="s">
        <v>646</v>
      </c>
      <c r="F8" s="78" t="s">
        <v>706</v>
      </c>
      <c r="G8" s="280">
        <v>27.07</v>
      </c>
      <c r="H8" s="420" t="str">
        <f t="shared" si="0"/>
        <v>I JA</v>
      </c>
      <c r="I8" s="80" t="s">
        <v>751</v>
      </c>
    </row>
    <row r="9" spans="1:12" ht="18" customHeight="1">
      <c r="A9" s="130">
        <v>3</v>
      </c>
      <c r="B9" s="167" t="s">
        <v>53</v>
      </c>
      <c r="C9" s="168" t="s">
        <v>129</v>
      </c>
      <c r="D9" s="120">
        <v>38282</v>
      </c>
      <c r="E9" s="78" t="s">
        <v>136</v>
      </c>
      <c r="F9" s="78" t="s">
        <v>124</v>
      </c>
      <c r="G9" s="280">
        <v>27.44</v>
      </c>
      <c r="H9" s="420" t="str">
        <f t="shared" si="0"/>
        <v>I JA</v>
      </c>
      <c r="I9" s="80" t="s">
        <v>125</v>
      </c>
    </row>
    <row r="10" spans="1:12" ht="18" customHeight="1">
      <c r="A10" s="130">
        <v>4</v>
      </c>
      <c r="B10" s="167" t="s">
        <v>267</v>
      </c>
      <c r="C10" s="168" t="s">
        <v>268</v>
      </c>
      <c r="D10" s="120" t="s">
        <v>269</v>
      </c>
      <c r="E10" s="78" t="s">
        <v>286</v>
      </c>
      <c r="F10" s="78" t="s">
        <v>256</v>
      </c>
      <c r="G10" s="280">
        <v>27.95</v>
      </c>
      <c r="H10" s="420" t="str">
        <f t="shared" si="0"/>
        <v>I JA</v>
      </c>
      <c r="I10" s="80" t="s">
        <v>599</v>
      </c>
    </row>
    <row r="11" spans="1:12" ht="18" customHeight="1">
      <c r="A11" s="130">
        <v>5</v>
      </c>
      <c r="B11" s="167" t="s">
        <v>341</v>
      </c>
      <c r="C11" s="168" t="s">
        <v>342</v>
      </c>
      <c r="D11" s="120">
        <v>38327</v>
      </c>
      <c r="E11" s="78" t="s">
        <v>580</v>
      </c>
      <c r="F11" s="78" t="s">
        <v>581</v>
      </c>
      <c r="G11" s="280">
        <v>28.08</v>
      </c>
      <c r="H11" s="420" t="str">
        <f t="shared" si="0"/>
        <v>I JA</v>
      </c>
      <c r="I11" s="80" t="s">
        <v>323</v>
      </c>
    </row>
    <row r="12" spans="1:12" ht="18" customHeight="1">
      <c r="A12" s="130">
        <v>6</v>
      </c>
      <c r="B12" s="167" t="s">
        <v>114</v>
      </c>
      <c r="C12" s="168" t="s">
        <v>270</v>
      </c>
      <c r="D12" s="120" t="s">
        <v>271</v>
      </c>
      <c r="E12" s="78" t="s">
        <v>286</v>
      </c>
      <c r="F12" s="78" t="s">
        <v>256</v>
      </c>
      <c r="G12" s="280">
        <v>28.45</v>
      </c>
      <c r="H12" s="420" t="str">
        <f t="shared" si="0"/>
        <v>I JA</v>
      </c>
      <c r="I12" s="80" t="s">
        <v>599</v>
      </c>
    </row>
    <row r="13" spans="1:12" ht="18" customHeight="1">
      <c r="A13" s="130">
        <v>7</v>
      </c>
      <c r="B13" s="167" t="s">
        <v>86</v>
      </c>
      <c r="C13" s="168" t="s">
        <v>343</v>
      </c>
      <c r="D13" s="120">
        <v>38714</v>
      </c>
      <c r="E13" s="78" t="s">
        <v>580</v>
      </c>
      <c r="F13" s="78" t="s">
        <v>581</v>
      </c>
      <c r="G13" s="280">
        <v>28.86</v>
      </c>
      <c r="H13" s="420" t="str">
        <f t="shared" si="0"/>
        <v>I JA</v>
      </c>
      <c r="I13" s="80" t="s">
        <v>323</v>
      </c>
    </row>
    <row r="14" spans="1:12" ht="18" customHeight="1">
      <c r="A14" s="130">
        <v>8</v>
      </c>
      <c r="B14" s="167" t="s">
        <v>119</v>
      </c>
      <c r="C14" s="168" t="s">
        <v>514</v>
      </c>
      <c r="D14" s="120">
        <v>38172</v>
      </c>
      <c r="E14" s="78" t="s">
        <v>21</v>
      </c>
      <c r="F14" s="78" t="s">
        <v>22</v>
      </c>
      <c r="G14" s="280">
        <v>28.94</v>
      </c>
      <c r="H14" s="420" t="str">
        <f t="shared" si="0"/>
        <v>I JA</v>
      </c>
      <c r="I14" s="80" t="s">
        <v>9</v>
      </c>
    </row>
    <row r="15" spans="1:12" ht="18" customHeight="1">
      <c r="A15" s="130">
        <v>9</v>
      </c>
      <c r="B15" s="167" t="s">
        <v>86</v>
      </c>
      <c r="C15" s="168" t="s">
        <v>349</v>
      </c>
      <c r="D15" s="120">
        <v>38594</v>
      </c>
      <c r="E15" s="78" t="s">
        <v>580</v>
      </c>
      <c r="F15" s="78" t="s">
        <v>581</v>
      </c>
      <c r="G15" s="280">
        <v>29.23</v>
      </c>
      <c r="H15" s="420" t="str">
        <f t="shared" si="0"/>
        <v>I JA</v>
      </c>
      <c r="I15" s="80" t="s">
        <v>332</v>
      </c>
    </row>
    <row r="16" spans="1:12" ht="18" customHeight="1">
      <c r="A16" s="130">
        <v>10</v>
      </c>
      <c r="B16" s="167" t="s">
        <v>84</v>
      </c>
      <c r="C16" s="168" t="s">
        <v>361</v>
      </c>
      <c r="D16" s="120">
        <v>38146</v>
      </c>
      <c r="E16" s="78" t="s">
        <v>580</v>
      </c>
      <c r="F16" s="78" t="s">
        <v>581</v>
      </c>
      <c r="G16" s="280">
        <v>29.43</v>
      </c>
      <c r="H16" s="420" t="str">
        <f t="shared" si="0"/>
        <v>I JA</v>
      </c>
      <c r="I16" s="80" t="s">
        <v>332</v>
      </c>
    </row>
    <row r="17" spans="1:9" ht="18" customHeight="1">
      <c r="A17" s="130">
        <v>11</v>
      </c>
      <c r="B17" s="167" t="s">
        <v>135</v>
      </c>
      <c r="C17" s="168" t="s">
        <v>234</v>
      </c>
      <c r="D17" s="120" t="s">
        <v>245</v>
      </c>
      <c r="E17" s="78" t="s">
        <v>137</v>
      </c>
      <c r="F17" s="78" t="s">
        <v>130</v>
      </c>
      <c r="G17" s="281">
        <v>29.8</v>
      </c>
      <c r="H17" s="420" t="str">
        <f t="shared" si="0"/>
        <v>II JA</v>
      </c>
      <c r="I17" s="80" t="s">
        <v>613</v>
      </c>
    </row>
    <row r="18" spans="1:9" ht="18" customHeight="1">
      <c r="A18" s="130">
        <v>12</v>
      </c>
      <c r="B18" s="167" t="s">
        <v>517</v>
      </c>
      <c r="C18" s="168" t="s">
        <v>518</v>
      </c>
      <c r="D18" s="120">
        <v>38228</v>
      </c>
      <c r="E18" s="78" t="s">
        <v>21</v>
      </c>
      <c r="F18" s="78" t="s">
        <v>22</v>
      </c>
      <c r="G18" s="280">
        <v>31.62</v>
      </c>
      <c r="H18" s="420" t="str">
        <f t="shared" si="0"/>
        <v>III JA</v>
      </c>
      <c r="I18" s="80" t="s">
        <v>9</v>
      </c>
    </row>
    <row r="19" spans="1:9" ht="18" customHeight="1">
      <c r="A19" s="130">
        <v>13</v>
      </c>
      <c r="B19" s="167" t="s">
        <v>60</v>
      </c>
      <c r="C19" s="168" t="s">
        <v>350</v>
      </c>
      <c r="D19" s="120">
        <v>38366</v>
      </c>
      <c r="E19" s="78" t="s">
        <v>580</v>
      </c>
      <c r="F19" s="78" t="s">
        <v>581</v>
      </c>
      <c r="G19" s="280">
        <v>32.68</v>
      </c>
      <c r="H19" s="420" t="str">
        <f t="shared" si="0"/>
        <v>III JA</v>
      </c>
      <c r="I19" s="80" t="s">
        <v>332</v>
      </c>
    </row>
    <row r="20" spans="1:9" ht="18" customHeight="1">
      <c r="A20" s="130">
        <v>14</v>
      </c>
      <c r="B20" s="167" t="s">
        <v>157</v>
      </c>
      <c r="C20" s="168" t="s">
        <v>515</v>
      </c>
      <c r="D20" s="120">
        <v>38302</v>
      </c>
      <c r="E20" s="78" t="s">
        <v>21</v>
      </c>
      <c r="F20" s="78" t="s">
        <v>22</v>
      </c>
      <c r="G20" s="280">
        <v>32.96</v>
      </c>
      <c r="H20" s="420" t="str">
        <f t="shared" si="0"/>
        <v>III JA</v>
      </c>
      <c r="I20" s="80" t="s">
        <v>9</v>
      </c>
    </row>
    <row r="21" spans="1:9" ht="18" customHeight="1">
      <c r="A21" s="130">
        <v>15</v>
      </c>
      <c r="B21" s="167" t="s">
        <v>351</v>
      </c>
      <c r="C21" s="168" t="s">
        <v>352</v>
      </c>
      <c r="D21" s="120">
        <v>38582</v>
      </c>
      <c r="E21" s="78" t="s">
        <v>580</v>
      </c>
      <c r="F21" s="78" t="s">
        <v>581</v>
      </c>
      <c r="G21" s="280">
        <v>36.520000000000003</v>
      </c>
      <c r="H21" s="421"/>
      <c r="I21" s="80" t="s">
        <v>332</v>
      </c>
    </row>
    <row r="22" spans="1:9" ht="18" customHeight="1">
      <c r="A22" s="130"/>
      <c r="B22" s="167" t="s">
        <v>214</v>
      </c>
      <c r="C22" s="168" t="s">
        <v>83</v>
      </c>
      <c r="D22" s="120">
        <v>38666</v>
      </c>
      <c r="E22" s="78" t="s">
        <v>21</v>
      </c>
      <c r="F22" s="78" t="s">
        <v>22</v>
      </c>
      <c r="G22" s="280" t="s">
        <v>652</v>
      </c>
      <c r="H22" s="421"/>
      <c r="I22" s="80" t="s">
        <v>9</v>
      </c>
    </row>
    <row r="23" spans="1:9" ht="18" customHeight="1">
      <c r="A23" s="130"/>
      <c r="B23" s="167" t="s">
        <v>118</v>
      </c>
      <c r="C23" s="168" t="s">
        <v>348</v>
      </c>
      <c r="D23" s="120">
        <v>38525</v>
      </c>
      <c r="E23" s="78" t="s">
        <v>580</v>
      </c>
      <c r="F23" s="78" t="s">
        <v>581</v>
      </c>
      <c r="G23" s="280" t="s">
        <v>652</v>
      </c>
      <c r="H23" s="421"/>
      <c r="I23" s="80" t="s">
        <v>332</v>
      </c>
    </row>
    <row r="24" spans="1:9" ht="18" customHeight="1">
      <c r="A24" s="130"/>
      <c r="B24" s="167" t="s">
        <v>214</v>
      </c>
      <c r="C24" s="168" t="s">
        <v>215</v>
      </c>
      <c r="D24" s="120">
        <v>38437</v>
      </c>
      <c r="E24" s="78" t="s">
        <v>189</v>
      </c>
      <c r="F24" s="78" t="s">
        <v>190</v>
      </c>
      <c r="G24" s="280" t="s">
        <v>652</v>
      </c>
      <c r="H24" s="421"/>
      <c r="I24" s="80" t="s">
        <v>206</v>
      </c>
    </row>
    <row r="25" spans="1:9" ht="18" customHeight="1">
      <c r="A25" s="130"/>
      <c r="B25" s="167" t="s">
        <v>119</v>
      </c>
      <c r="C25" s="168" t="s">
        <v>399</v>
      </c>
      <c r="D25" s="120" t="s">
        <v>400</v>
      </c>
      <c r="E25" s="78" t="s">
        <v>136</v>
      </c>
      <c r="F25" s="78" t="s">
        <v>582</v>
      </c>
      <c r="G25" s="280" t="s">
        <v>652</v>
      </c>
      <c r="H25" s="421"/>
      <c r="I25" s="80" t="s">
        <v>390</v>
      </c>
    </row>
    <row r="26" spans="1:9" ht="18" customHeight="1">
      <c r="A26" s="130"/>
      <c r="B26" s="167" t="s">
        <v>310</v>
      </c>
      <c r="C26" s="168" t="s">
        <v>516</v>
      </c>
      <c r="D26" s="120">
        <v>38156</v>
      </c>
      <c r="E26" s="78" t="s">
        <v>21</v>
      </c>
      <c r="F26" s="78" t="s">
        <v>22</v>
      </c>
      <c r="G26" s="280" t="s">
        <v>652</v>
      </c>
      <c r="H26" s="421"/>
      <c r="I26" s="80" t="s">
        <v>9</v>
      </c>
    </row>
    <row r="27" spans="1:9" ht="18" customHeight="1">
      <c r="A27" s="130"/>
      <c r="B27" s="167" t="s">
        <v>523</v>
      </c>
      <c r="C27" s="168" t="s">
        <v>99</v>
      </c>
      <c r="D27" s="120">
        <v>38071</v>
      </c>
      <c r="E27" s="78" t="s">
        <v>21</v>
      </c>
      <c r="F27" s="78" t="s">
        <v>22</v>
      </c>
      <c r="G27" s="280" t="s">
        <v>652</v>
      </c>
      <c r="H27" s="421"/>
      <c r="I27" s="80" t="s">
        <v>9</v>
      </c>
    </row>
    <row r="28" spans="1:9" ht="18" customHeight="1">
      <c r="A28" s="130"/>
      <c r="B28" s="167" t="s">
        <v>272</v>
      </c>
      <c r="C28" s="168" t="s">
        <v>273</v>
      </c>
      <c r="D28" s="120" t="s">
        <v>274</v>
      </c>
      <c r="E28" s="78" t="s">
        <v>286</v>
      </c>
      <c r="F28" s="78" t="s">
        <v>256</v>
      </c>
      <c r="G28" s="280" t="s">
        <v>652</v>
      </c>
      <c r="H28" s="421"/>
      <c r="I28" s="80" t="s">
        <v>599</v>
      </c>
    </row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1"/>
  <dimension ref="A1:K20"/>
  <sheetViews>
    <sheetView workbookViewId="0">
      <selection activeCell="H7" sqref="H7"/>
    </sheetView>
  </sheetViews>
  <sheetFormatPr defaultColWidth="9.109375" defaultRowHeight="13.2"/>
  <cols>
    <col min="1" max="1" width="8.109375" style="22" customWidth="1"/>
    <col min="2" max="2" width="14.109375" style="22" customWidth="1"/>
    <col min="3" max="3" width="15.44140625" style="22" customWidth="1"/>
    <col min="4" max="4" width="12.109375" style="27" customWidth="1"/>
    <col min="5" max="5" width="15.5546875" style="28" customWidth="1"/>
    <col min="6" max="6" width="15" style="28" customWidth="1"/>
    <col min="7" max="7" width="11.33203125" style="46" bestFit="1" customWidth="1"/>
    <col min="8" max="8" width="9.109375" style="46"/>
    <col min="9" max="9" width="27.6640625" style="26" bestFit="1" customWidth="1"/>
    <col min="10" max="16384" width="9.109375" style="22"/>
  </cols>
  <sheetData>
    <row r="1" spans="1:11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33"/>
    </row>
    <row r="2" spans="1:11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3"/>
      <c r="J2" s="33"/>
      <c r="K2" s="51"/>
    </row>
    <row r="3" spans="1:11" s="30" customFormat="1" ht="15" customHeight="1">
      <c r="A3" s="55"/>
      <c r="C3" s="31"/>
      <c r="D3" s="39"/>
      <c r="E3" s="39"/>
      <c r="F3" s="49"/>
      <c r="G3" s="33"/>
      <c r="H3" s="33"/>
      <c r="I3" s="33"/>
      <c r="J3" s="33"/>
      <c r="K3" s="51"/>
    </row>
    <row r="4" spans="1:11" s="29" customFormat="1" ht="15" customHeight="1">
      <c r="B4" s="30" t="s">
        <v>163</v>
      </c>
      <c r="C4" s="30"/>
      <c r="D4" s="31"/>
      <c r="E4" s="31"/>
      <c r="F4" s="31"/>
      <c r="G4" s="47"/>
      <c r="H4" s="47"/>
      <c r="I4" s="33"/>
    </row>
    <row r="5" spans="1:11" s="29" customFormat="1" ht="15" customHeight="1" thickBot="1">
      <c r="B5" s="30"/>
      <c r="C5" s="30"/>
      <c r="D5" s="31"/>
      <c r="E5" s="31"/>
      <c r="F5" s="31"/>
      <c r="G5" s="47"/>
      <c r="H5" s="47"/>
      <c r="I5" s="33"/>
    </row>
    <row r="6" spans="1:11" s="25" customFormat="1" ht="18" customHeight="1" thickBot="1">
      <c r="A6" s="76" t="s">
        <v>649</v>
      </c>
      <c r="B6" s="34" t="s">
        <v>0</v>
      </c>
      <c r="C6" s="279" t="s">
        <v>1</v>
      </c>
      <c r="D6" s="37" t="s">
        <v>7</v>
      </c>
      <c r="E6" s="36" t="s">
        <v>2</v>
      </c>
      <c r="F6" s="36" t="s">
        <v>3</v>
      </c>
      <c r="G6" s="48" t="s">
        <v>4</v>
      </c>
      <c r="H6" s="265" t="s">
        <v>760</v>
      </c>
      <c r="I6" s="38" t="s">
        <v>5</v>
      </c>
    </row>
    <row r="7" spans="1:11" ht="18" customHeight="1">
      <c r="A7" s="130">
        <v>1</v>
      </c>
      <c r="B7" s="167" t="s">
        <v>46</v>
      </c>
      <c r="C7" s="168" t="s">
        <v>275</v>
      </c>
      <c r="D7" s="120" t="s">
        <v>276</v>
      </c>
      <c r="E7" s="78" t="s">
        <v>286</v>
      </c>
      <c r="F7" s="78" t="s">
        <v>256</v>
      </c>
      <c r="G7" s="280">
        <v>44.26</v>
      </c>
      <c r="H7" s="420" t="str">
        <f t="shared" ref="H7:H20" si="0">IF(ISBLANK(G7),"",IF(G7&lt;=40.05,"KSM",IF(G7&lt;=42.05,"I A",IF(G7&lt;=44.84,"II A",IF(G7&lt;=48.34,"III A",IF(G7&lt;=52.34,"I JA",IF(G7&lt;=56.04,"II JA",IF(G7&lt;=58.84,"III JA"))))))))</f>
        <v>II A</v>
      </c>
      <c r="I7" s="80" t="s">
        <v>277</v>
      </c>
    </row>
    <row r="8" spans="1:11" ht="18" customHeight="1">
      <c r="A8" s="130">
        <v>2</v>
      </c>
      <c r="B8" s="167" t="s">
        <v>146</v>
      </c>
      <c r="C8" s="168" t="s">
        <v>237</v>
      </c>
      <c r="D8" s="120" t="s">
        <v>238</v>
      </c>
      <c r="E8" s="78" t="s">
        <v>137</v>
      </c>
      <c r="F8" s="78" t="s">
        <v>130</v>
      </c>
      <c r="G8" s="280">
        <v>45.74</v>
      </c>
      <c r="H8" s="420" t="str">
        <f t="shared" si="0"/>
        <v>III A</v>
      </c>
      <c r="I8" s="80" t="s">
        <v>236</v>
      </c>
    </row>
    <row r="9" spans="1:11" ht="18" customHeight="1">
      <c r="A9" s="130">
        <v>3</v>
      </c>
      <c r="B9" s="167" t="s">
        <v>82</v>
      </c>
      <c r="C9" s="168" t="s">
        <v>174</v>
      </c>
      <c r="D9" s="120" t="s">
        <v>637</v>
      </c>
      <c r="E9" s="78" t="s">
        <v>21</v>
      </c>
      <c r="F9" s="78" t="s">
        <v>170</v>
      </c>
      <c r="G9" s="280">
        <v>47.42</v>
      </c>
      <c r="H9" s="420" t="str">
        <f t="shared" si="0"/>
        <v>III A</v>
      </c>
      <c r="I9" s="80" t="s">
        <v>171</v>
      </c>
    </row>
    <row r="10" spans="1:11" ht="18" customHeight="1">
      <c r="A10" s="130">
        <v>4</v>
      </c>
      <c r="B10" s="167" t="s">
        <v>296</v>
      </c>
      <c r="C10" s="168" t="s">
        <v>297</v>
      </c>
      <c r="D10" s="120" t="s">
        <v>298</v>
      </c>
      <c r="E10" s="78" t="s">
        <v>286</v>
      </c>
      <c r="F10" s="78" t="s">
        <v>256</v>
      </c>
      <c r="G10" s="281">
        <v>47.5</v>
      </c>
      <c r="H10" s="420" t="str">
        <f t="shared" si="0"/>
        <v>III A</v>
      </c>
      <c r="I10" s="80" t="s">
        <v>287</v>
      </c>
    </row>
    <row r="11" spans="1:11" ht="18" customHeight="1">
      <c r="A11" s="130">
        <v>5</v>
      </c>
      <c r="B11" s="167" t="s">
        <v>508</v>
      </c>
      <c r="C11" s="168" t="s">
        <v>509</v>
      </c>
      <c r="D11" s="120">
        <v>37406</v>
      </c>
      <c r="E11" s="78" t="s">
        <v>21</v>
      </c>
      <c r="F11" s="78" t="s">
        <v>22</v>
      </c>
      <c r="G11" s="281">
        <v>48.6</v>
      </c>
      <c r="H11" s="420" t="str">
        <f t="shared" si="0"/>
        <v>I JA</v>
      </c>
      <c r="I11" s="80" t="s">
        <v>507</v>
      </c>
    </row>
    <row r="12" spans="1:11" ht="18" customHeight="1">
      <c r="A12" s="130">
        <v>6</v>
      </c>
      <c r="B12" s="167" t="s">
        <v>112</v>
      </c>
      <c r="C12" s="168" t="s">
        <v>335</v>
      </c>
      <c r="D12" s="120" t="s">
        <v>619</v>
      </c>
      <c r="E12" s="78" t="s">
        <v>580</v>
      </c>
      <c r="F12" s="78" t="s">
        <v>581</v>
      </c>
      <c r="G12" s="280">
        <v>51.08</v>
      </c>
      <c r="H12" s="420" t="str">
        <f t="shared" si="0"/>
        <v>I JA</v>
      </c>
      <c r="I12" s="80" t="s">
        <v>332</v>
      </c>
    </row>
    <row r="13" spans="1:11" ht="18" customHeight="1">
      <c r="A13" s="130">
        <v>7</v>
      </c>
      <c r="B13" s="167" t="s">
        <v>571</v>
      </c>
      <c r="C13" s="168" t="s">
        <v>572</v>
      </c>
      <c r="D13" s="120">
        <v>37879</v>
      </c>
      <c r="E13" s="78" t="s">
        <v>646</v>
      </c>
      <c r="F13" s="78" t="s">
        <v>706</v>
      </c>
      <c r="G13" s="280">
        <v>51.13</v>
      </c>
      <c r="H13" s="420" t="str">
        <f t="shared" si="0"/>
        <v>I JA</v>
      </c>
      <c r="I13" s="80" t="s">
        <v>772</v>
      </c>
    </row>
    <row r="14" spans="1:11" ht="18" customHeight="1">
      <c r="A14" s="130">
        <v>8</v>
      </c>
      <c r="B14" s="167" t="s">
        <v>573</v>
      </c>
      <c r="C14" s="168" t="s">
        <v>574</v>
      </c>
      <c r="D14" s="120">
        <v>37840</v>
      </c>
      <c r="E14" s="78" t="s">
        <v>646</v>
      </c>
      <c r="F14" s="78" t="s">
        <v>706</v>
      </c>
      <c r="G14" s="280">
        <v>51.86</v>
      </c>
      <c r="H14" s="420" t="str">
        <f t="shared" si="0"/>
        <v>I JA</v>
      </c>
      <c r="I14" s="80" t="s">
        <v>772</v>
      </c>
    </row>
    <row r="15" spans="1:11" ht="18" customHeight="1">
      <c r="A15" s="130">
        <v>9</v>
      </c>
      <c r="B15" s="167" t="s">
        <v>12</v>
      </c>
      <c r="C15" s="168" t="s">
        <v>570</v>
      </c>
      <c r="D15" s="120">
        <v>37868</v>
      </c>
      <c r="E15" s="78" t="s">
        <v>646</v>
      </c>
      <c r="F15" s="78" t="s">
        <v>706</v>
      </c>
      <c r="G15" s="280">
        <v>57.64</v>
      </c>
      <c r="H15" s="420" t="str">
        <f t="shared" si="0"/>
        <v>III JA</v>
      </c>
      <c r="I15" s="80" t="s">
        <v>772</v>
      </c>
    </row>
    <row r="16" spans="1:11" ht="18" customHeight="1">
      <c r="A16" s="130" t="s">
        <v>148</v>
      </c>
      <c r="B16" s="167" t="s">
        <v>20</v>
      </c>
      <c r="C16" s="168" t="s">
        <v>497</v>
      </c>
      <c r="D16" s="120">
        <v>37139</v>
      </c>
      <c r="E16" s="78" t="s">
        <v>21</v>
      </c>
      <c r="F16" s="78" t="s">
        <v>22</v>
      </c>
      <c r="G16" s="280">
        <v>43.07</v>
      </c>
      <c r="H16" s="420" t="str">
        <f t="shared" si="0"/>
        <v>II A</v>
      </c>
      <c r="I16" s="80" t="s">
        <v>140</v>
      </c>
    </row>
    <row r="17" spans="1:9" ht="18" customHeight="1">
      <c r="A17" s="130" t="s">
        <v>148</v>
      </c>
      <c r="B17" s="167" t="s">
        <v>88</v>
      </c>
      <c r="C17" s="168" t="s">
        <v>552</v>
      </c>
      <c r="D17" s="120">
        <v>37041</v>
      </c>
      <c r="E17" s="78" t="s">
        <v>21</v>
      </c>
      <c r="F17" s="78" t="s">
        <v>22</v>
      </c>
      <c r="G17" s="280">
        <v>44.15</v>
      </c>
      <c r="H17" s="420" t="str">
        <f t="shared" si="0"/>
        <v>II A</v>
      </c>
      <c r="I17" s="80" t="s">
        <v>16</v>
      </c>
    </row>
    <row r="18" spans="1:9" ht="18" customHeight="1">
      <c r="A18" s="130" t="s">
        <v>148</v>
      </c>
      <c r="B18" s="167" t="s">
        <v>550</v>
      </c>
      <c r="C18" s="168" t="s">
        <v>551</v>
      </c>
      <c r="D18" s="120">
        <v>36658</v>
      </c>
      <c r="E18" s="78" t="s">
        <v>21</v>
      </c>
      <c r="F18" s="78" t="s">
        <v>22</v>
      </c>
      <c r="G18" s="280">
        <v>44.58</v>
      </c>
      <c r="H18" s="420" t="str">
        <f t="shared" si="0"/>
        <v>II A</v>
      </c>
      <c r="I18" s="80" t="s">
        <v>16</v>
      </c>
    </row>
    <row r="19" spans="1:9" ht="18" customHeight="1">
      <c r="A19" s="130" t="s">
        <v>148</v>
      </c>
      <c r="B19" s="167" t="s">
        <v>28</v>
      </c>
      <c r="C19" s="168" t="s">
        <v>554</v>
      </c>
      <c r="D19" s="120">
        <v>36539</v>
      </c>
      <c r="E19" s="78" t="s">
        <v>21</v>
      </c>
      <c r="F19" s="78" t="s">
        <v>22</v>
      </c>
      <c r="G19" s="280">
        <v>45.96</v>
      </c>
      <c r="H19" s="420" t="str">
        <f t="shared" si="0"/>
        <v>III A</v>
      </c>
      <c r="I19" s="80" t="s">
        <v>507</v>
      </c>
    </row>
    <row r="20" spans="1:9" ht="18" customHeight="1">
      <c r="A20" s="130" t="s">
        <v>148</v>
      </c>
      <c r="B20" s="167" t="s">
        <v>103</v>
      </c>
      <c r="C20" s="168" t="s">
        <v>496</v>
      </c>
      <c r="D20" s="120">
        <v>37018</v>
      </c>
      <c r="E20" s="78" t="s">
        <v>21</v>
      </c>
      <c r="F20" s="78" t="s">
        <v>22</v>
      </c>
      <c r="G20" s="280">
        <v>48.39</v>
      </c>
      <c r="H20" s="420" t="str">
        <f t="shared" si="0"/>
        <v>I JA</v>
      </c>
      <c r="I20" s="80" t="s">
        <v>140</v>
      </c>
    </row>
  </sheetData>
  <printOptions horizontalCentered="1"/>
  <pageMargins left="0.78740157480314965" right="0.78740157480314965" top="0.39370078740157483" bottom="0.78740157480314965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2"/>
  <dimension ref="A1:K29"/>
  <sheetViews>
    <sheetView workbookViewId="0">
      <selection activeCell="H16" sqref="H16"/>
    </sheetView>
  </sheetViews>
  <sheetFormatPr defaultColWidth="9.109375" defaultRowHeight="13.2"/>
  <cols>
    <col min="1" max="1" width="8.109375" style="22" customWidth="1"/>
    <col min="2" max="2" width="13" style="22" customWidth="1"/>
    <col min="3" max="3" width="14.33203125" style="22" customWidth="1"/>
    <col min="4" max="4" width="12.109375" style="27" customWidth="1"/>
    <col min="5" max="5" width="15.5546875" style="28" customWidth="1"/>
    <col min="6" max="6" width="15" style="28" customWidth="1"/>
    <col min="7" max="8" width="9.109375" style="46"/>
    <col min="9" max="9" width="26.6640625" style="26" customWidth="1"/>
    <col min="10" max="16384" width="9.109375" style="22"/>
  </cols>
  <sheetData>
    <row r="1" spans="1:11" s="30" customFormat="1" ht="15" customHeight="1">
      <c r="A1" s="55" t="s">
        <v>159</v>
      </c>
      <c r="C1" s="31"/>
      <c r="D1" s="39"/>
      <c r="E1" s="39"/>
      <c r="F1" s="39"/>
      <c r="G1" s="33"/>
      <c r="H1" s="33"/>
      <c r="I1" s="33"/>
    </row>
    <row r="2" spans="1:11" s="30" customFormat="1" ht="15" customHeight="1">
      <c r="A2" s="55" t="s">
        <v>160</v>
      </c>
      <c r="C2" s="31"/>
      <c r="D2" s="39"/>
      <c r="E2" s="39"/>
      <c r="F2" s="49"/>
      <c r="G2" s="33"/>
      <c r="H2" s="33"/>
      <c r="I2" s="33"/>
      <c r="J2" s="33"/>
      <c r="K2" s="51"/>
    </row>
    <row r="3" spans="1:11" s="30" customFormat="1" ht="15" customHeight="1">
      <c r="A3" s="55"/>
      <c r="C3" s="31"/>
      <c r="D3" s="39"/>
      <c r="E3" s="39"/>
      <c r="F3" s="49"/>
      <c r="G3" s="33"/>
      <c r="H3" s="33"/>
      <c r="I3" s="33"/>
      <c r="J3" s="33"/>
      <c r="K3" s="51"/>
    </row>
    <row r="4" spans="1:11" s="29" customFormat="1" ht="15" customHeight="1">
      <c r="B4" s="30" t="s">
        <v>166</v>
      </c>
      <c r="C4" s="30"/>
      <c r="D4" s="31"/>
      <c r="E4" s="31"/>
      <c r="F4" s="31"/>
      <c r="G4" s="47"/>
      <c r="H4" s="47"/>
      <c r="I4" s="33"/>
    </row>
    <row r="5" spans="1:11" s="29" customFormat="1" ht="15" customHeight="1" thickBot="1">
      <c r="B5" s="30"/>
      <c r="C5" s="30"/>
      <c r="D5" s="31"/>
      <c r="E5" s="31"/>
      <c r="F5" s="31"/>
      <c r="G5" s="47"/>
      <c r="H5" s="47"/>
      <c r="I5" s="33"/>
    </row>
    <row r="6" spans="1:11" s="25" customFormat="1" ht="18" customHeight="1" thickBot="1">
      <c r="A6" s="76" t="s">
        <v>649</v>
      </c>
      <c r="B6" s="34" t="s">
        <v>0</v>
      </c>
      <c r="C6" s="279" t="s">
        <v>1</v>
      </c>
      <c r="D6" s="37" t="s">
        <v>7</v>
      </c>
      <c r="E6" s="36" t="s">
        <v>2</v>
      </c>
      <c r="F6" s="36" t="s">
        <v>3</v>
      </c>
      <c r="G6" s="48" t="s">
        <v>4</v>
      </c>
      <c r="H6" s="265" t="s">
        <v>760</v>
      </c>
      <c r="I6" s="38" t="s">
        <v>5</v>
      </c>
    </row>
    <row r="7" spans="1:11" ht="18" customHeight="1">
      <c r="A7" s="130">
        <v>1</v>
      </c>
      <c r="B7" s="167" t="s">
        <v>272</v>
      </c>
      <c r="C7" s="168" t="s">
        <v>284</v>
      </c>
      <c r="D7" s="120" t="s">
        <v>285</v>
      </c>
      <c r="E7" s="78" t="s">
        <v>286</v>
      </c>
      <c r="F7" s="78" t="s">
        <v>256</v>
      </c>
      <c r="G7" s="281">
        <v>38</v>
      </c>
      <c r="H7" s="420" t="str">
        <f t="shared" ref="H7:H29" si="0">IF(ISBLANK(G7),"",IF(G7&lt;=34.75,"KSM",IF(G7&lt;=36.2,"I A",IF(G7&lt;=38.5,"II A",IF(G7&lt;=42,"III A",IF(G7&lt;=46,"I JA",IF(G7&lt;=50,"II JA",IF(G7&lt;=53,"III JA"))))))))</f>
        <v>II A</v>
      </c>
      <c r="I7" s="80" t="s">
        <v>287</v>
      </c>
    </row>
    <row r="8" spans="1:11" ht="18" customHeight="1">
      <c r="A8" s="130">
        <v>2</v>
      </c>
      <c r="B8" s="167" t="s">
        <v>180</v>
      </c>
      <c r="C8" s="168" t="s">
        <v>181</v>
      </c>
      <c r="D8" s="120" t="s">
        <v>182</v>
      </c>
      <c r="E8" s="78" t="s">
        <v>21</v>
      </c>
      <c r="F8" s="78" t="s">
        <v>22</v>
      </c>
      <c r="G8" s="280">
        <v>38.49</v>
      </c>
      <c r="H8" s="420" t="str">
        <f t="shared" si="0"/>
        <v>II A</v>
      </c>
      <c r="I8" s="80" t="s">
        <v>179</v>
      </c>
    </row>
    <row r="9" spans="1:11" ht="18" customHeight="1">
      <c r="A9" s="130">
        <v>3</v>
      </c>
      <c r="B9" s="167" t="s">
        <v>436</v>
      </c>
      <c r="C9" s="168" t="s">
        <v>437</v>
      </c>
      <c r="D9" s="120" t="s">
        <v>438</v>
      </c>
      <c r="E9" s="78" t="s">
        <v>115</v>
      </c>
      <c r="F9" s="78" t="s">
        <v>101</v>
      </c>
      <c r="G9" s="280">
        <v>39.26</v>
      </c>
      <c r="H9" s="420" t="str">
        <f t="shared" si="0"/>
        <v>III A</v>
      </c>
      <c r="I9" s="80" t="s">
        <v>439</v>
      </c>
    </row>
    <row r="10" spans="1:11" ht="18" customHeight="1">
      <c r="A10" s="130">
        <v>4</v>
      </c>
      <c r="B10" s="167" t="s">
        <v>440</v>
      </c>
      <c r="C10" s="168" t="s">
        <v>437</v>
      </c>
      <c r="D10" s="120" t="s">
        <v>438</v>
      </c>
      <c r="E10" s="78" t="s">
        <v>115</v>
      </c>
      <c r="F10" s="78" t="s">
        <v>101</v>
      </c>
      <c r="G10" s="280">
        <v>39.92</v>
      </c>
      <c r="H10" s="420" t="str">
        <f t="shared" si="0"/>
        <v>III A</v>
      </c>
      <c r="I10" s="80" t="s">
        <v>439</v>
      </c>
    </row>
    <row r="11" spans="1:11" ht="18" customHeight="1">
      <c r="A11" s="130">
        <v>5</v>
      </c>
      <c r="B11" s="167" t="s">
        <v>38</v>
      </c>
      <c r="C11" s="168" t="s">
        <v>169</v>
      </c>
      <c r="D11" s="120" t="s">
        <v>638</v>
      </c>
      <c r="E11" s="78" t="s">
        <v>21</v>
      </c>
      <c r="F11" s="78" t="s">
        <v>170</v>
      </c>
      <c r="G11" s="280">
        <v>39.979999999999997</v>
      </c>
      <c r="H11" s="420" t="str">
        <f t="shared" si="0"/>
        <v>III A</v>
      </c>
      <c r="I11" s="80" t="s">
        <v>171</v>
      </c>
    </row>
    <row r="12" spans="1:11" ht="18" customHeight="1">
      <c r="A12" s="130">
        <v>6</v>
      </c>
      <c r="B12" s="167" t="s">
        <v>119</v>
      </c>
      <c r="C12" s="168" t="s">
        <v>227</v>
      </c>
      <c r="D12" s="120" t="s">
        <v>228</v>
      </c>
      <c r="E12" s="78" t="s">
        <v>137</v>
      </c>
      <c r="F12" s="78" t="s">
        <v>130</v>
      </c>
      <c r="G12" s="280">
        <v>40.299999999999997</v>
      </c>
      <c r="H12" s="420" t="str">
        <f t="shared" si="0"/>
        <v>III A</v>
      </c>
      <c r="I12" s="80" t="s">
        <v>221</v>
      </c>
    </row>
    <row r="13" spans="1:11" ht="18" customHeight="1">
      <c r="A13" s="130">
        <v>7</v>
      </c>
      <c r="B13" s="167" t="s">
        <v>253</v>
      </c>
      <c r="C13" s="168" t="s">
        <v>254</v>
      </c>
      <c r="D13" s="120" t="s">
        <v>255</v>
      </c>
      <c r="E13" s="78" t="s">
        <v>286</v>
      </c>
      <c r="F13" s="78" t="s">
        <v>256</v>
      </c>
      <c r="G13" s="280">
        <v>42.16</v>
      </c>
      <c r="H13" s="420" t="str">
        <f t="shared" si="0"/>
        <v>I JA</v>
      </c>
      <c r="I13" s="80" t="s">
        <v>257</v>
      </c>
    </row>
    <row r="14" spans="1:11" ht="18" customHeight="1">
      <c r="A14" s="130">
        <v>8</v>
      </c>
      <c r="B14" s="167" t="s">
        <v>291</v>
      </c>
      <c r="C14" s="168" t="s">
        <v>292</v>
      </c>
      <c r="D14" s="120" t="s">
        <v>293</v>
      </c>
      <c r="E14" s="78" t="s">
        <v>286</v>
      </c>
      <c r="F14" s="78" t="s">
        <v>256</v>
      </c>
      <c r="G14" s="280">
        <v>42.59</v>
      </c>
      <c r="H14" s="420" t="str">
        <f t="shared" si="0"/>
        <v>I JA</v>
      </c>
      <c r="I14" s="80" t="s">
        <v>287</v>
      </c>
    </row>
    <row r="15" spans="1:11" ht="18" customHeight="1">
      <c r="A15" s="130">
        <v>9</v>
      </c>
      <c r="B15" s="167" t="s">
        <v>446</v>
      </c>
      <c r="C15" s="168" t="s">
        <v>447</v>
      </c>
      <c r="D15" s="120" t="s">
        <v>448</v>
      </c>
      <c r="E15" s="78" t="s">
        <v>115</v>
      </c>
      <c r="F15" s="78" t="s">
        <v>101</v>
      </c>
      <c r="G15" s="280">
        <v>42.63</v>
      </c>
      <c r="H15" s="420" t="str">
        <f t="shared" si="0"/>
        <v>I JA</v>
      </c>
      <c r="I15" s="80" t="s">
        <v>439</v>
      </c>
    </row>
    <row r="16" spans="1:11" ht="18" customHeight="1">
      <c r="A16" s="130">
        <v>10</v>
      </c>
      <c r="B16" s="167" t="s">
        <v>333</v>
      </c>
      <c r="C16" s="168" t="s">
        <v>334</v>
      </c>
      <c r="D16" s="120" t="s">
        <v>588</v>
      </c>
      <c r="E16" s="78" t="s">
        <v>580</v>
      </c>
      <c r="F16" s="78" t="s">
        <v>581</v>
      </c>
      <c r="G16" s="280">
        <v>43.42</v>
      </c>
      <c r="H16" s="420" t="str">
        <f t="shared" si="0"/>
        <v>I JA</v>
      </c>
      <c r="I16" s="80" t="s">
        <v>332</v>
      </c>
    </row>
    <row r="17" spans="1:9" ht="18" customHeight="1">
      <c r="A17" s="130">
        <v>11</v>
      </c>
      <c r="B17" s="167" t="s">
        <v>38</v>
      </c>
      <c r="C17" s="168" t="s">
        <v>470</v>
      </c>
      <c r="D17" s="120" t="s">
        <v>620</v>
      </c>
      <c r="E17" s="78" t="s">
        <v>136</v>
      </c>
      <c r="F17" s="78" t="s">
        <v>124</v>
      </c>
      <c r="G17" s="280">
        <v>44.47</v>
      </c>
      <c r="H17" s="420" t="str">
        <f t="shared" si="0"/>
        <v>I JA</v>
      </c>
      <c r="I17" s="80" t="s">
        <v>471</v>
      </c>
    </row>
    <row r="18" spans="1:9" ht="18" customHeight="1">
      <c r="A18" s="130">
        <v>12</v>
      </c>
      <c r="B18" s="167" t="s">
        <v>262</v>
      </c>
      <c r="C18" s="168" t="s">
        <v>263</v>
      </c>
      <c r="D18" s="120" t="s">
        <v>264</v>
      </c>
      <c r="E18" s="78" t="s">
        <v>286</v>
      </c>
      <c r="F18" s="78" t="s">
        <v>256</v>
      </c>
      <c r="G18" s="280">
        <v>45.76</v>
      </c>
      <c r="H18" s="420" t="str">
        <f t="shared" si="0"/>
        <v>I JA</v>
      </c>
      <c r="I18" s="80" t="s">
        <v>257</v>
      </c>
    </row>
    <row r="19" spans="1:9" ht="18" customHeight="1">
      <c r="A19" s="130">
        <v>13</v>
      </c>
      <c r="B19" s="167" t="s">
        <v>272</v>
      </c>
      <c r="C19" s="168" t="s">
        <v>273</v>
      </c>
      <c r="D19" s="120" t="s">
        <v>274</v>
      </c>
      <c r="E19" s="78" t="s">
        <v>286</v>
      </c>
      <c r="F19" s="78" t="s">
        <v>256</v>
      </c>
      <c r="G19" s="280">
        <v>48.08</v>
      </c>
      <c r="H19" s="420" t="str">
        <f t="shared" si="0"/>
        <v>II JA</v>
      </c>
      <c r="I19" s="80" t="s">
        <v>257</v>
      </c>
    </row>
    <row r="20" spans="1:9" ht="18" customHeight="1">
      <c r="A20" s="130"/>
      <c r="B20" s="167" t="s">
        <v>288</v>
      </c>
      <c r="C20" s="168" t="s">
        <v>289</v>
      </c>
      <c r="D20" s="120" t="s">
        <v>290</v>
      </c>
      <c r="E20" s="78" t="s">
        <v>286</v>
      </c>
      <c r="F20" s="78" t="s">
        <v>256</v>
      </c>
      <c r="G20" s="280" t="s">
        <v>652</v>
      </c>
      <c r="H20" s="420"/>
      <c r="I20" s="80" t="s">
        <v>287</v>
      </c>
    </row>
    <row r="21" spans="1:9" ht="18" customHeight="1">
      <c r="A21" s="130"/>
      <c r="B21" s="167" t="s">
        <v>92</v>
      </c>
      <c r="C21" s="168" t="s">
        <v>328</v>
      </c>
      <c r="D21" s="120" t="s">
        <v>586</v>
      </c>
      <c r="E21" s="78" t="s">
        <v>580</v>
      </c>
      <c r="F21" s="78" t="s">
        <v>581</v>
      </c>
      <c r="G21" s="280" t="s">
        <v>652</v>
      </c>
      <c r="H21" s="420"/>
      <c r="I21" s="80" t="s">
        <v>329</v>
      </c>
    </row>
    <row r="22" spans="1:9" ht="18" customHeight="1">
      <c r="A22" s="130"/>
      <c r="B22" s="167" t="s">
        <v>324</v>
      </c>
      <c r="C22" s="168" t="s">
        <v>325</v>
      </c>
      <c r="D22" s="120" t="s">
        <v>584</v>
      </c>
      <c r="E22" s="78" t="s">
        <v>580</v>
      </c>
      <c r="F22" s="78" t="s">
        <v>581</v>
      </c>
      <c r="G22" s="280" t="s">
        <v>652</v>
      </c>
      <c r="H22" s="420"/>
      <c r="I22" s="80" t="s">
        <v>323</v>
      </c>
    </row>
    <row r="23" spans="1:9" ht="18" customHeight="1">
      <c r="A23" s="130"/>
      <c r="B23" s="167" t="s">
        <v>326</v>
      </c>
      <c r="C23" s="168" t="s">
        <v>327</v>
      </c>
      <c r="D23" s="120" t="s">
        <v>585</v>
      </c>
      <c r="E23" s="78" t="s">
        <v>580</v>
      </c>
      <c r="F23" s="78" t="s">
        <v>581</v>
      </c>
      <c r="G23" s="280" t="s">
        <v>652</v>
      </c>
      <c r="H23" s="420"/>
      <c r="I23" s="80" t="s">
        <v>323</v>
      </c>
    </row>
    <row r="24" spans="1:9" ht="18" customHeight="1">
      <c r="A24" s="130"/>
      <c r="B24" s="167" t="s">
        <v>371</v>
      </c>
      <c r="C24" s="168" t="s">
        <v>381</v>
      </c>
      <c r="D24" s="120" t="s">
        <v>707</v>
      </c>
      <c r="E24" s="78" t="s">
        <v>368</v>
      </c>
      <c r="F24" s="78" t="s">
        <v>369</v>
      </c>
      <c r="G24" s="280" t="s">
        <v>652</v>
      </c>
      <c r="H24" s="420"/>
      <c r="I24" s="80" t="s">
        <v>382</v>
      </c>
    </row>
    <row r="25" spans="1:9" ht="18" customHeight="1">
      <c r="A25" s="130"/>
      <c r="B25" s="167" t="s">
        <v>25</v>
      </c>
      <c r="C25" s="168" t="s">
        <v>361</v>
      </c>
      <c r="D25" s="120">
        <v>37727</v>
      </c>
      <c r="E25" s="78" t="s">
        <v>624</v>
      </c>
      <c r="F25" s="78" t="s">
        <v>625</v>
      </c>
      <c r="G25" s="280" t="s">
        <v>652</v>
      </c>
      <c r="H25" s="420"/>
      <c r="I25" s="80" t="s">
        <v>626</v>
      </c>
    </row>
    <row r="26" spans="1:9" ht="18" customHeight="1">
      <c r="A26" s="130" t="s">
        <v>148</v>
      </c>
      <c r="B26" s="167" t="s">
        <v>183</v>
      </c>
      <c r="C26" s="168" t="s">
        <v>184</v>
      </c>
      <c r="D26" s="120" t="s">
        <v>185</v>
      </c>
      <c r="E26" s="78" t="s">
        <v>21</v>
      </c>
      <c r="F26" s="78" t="s">
        <v>22</v>
      </c>
      <c r="G26" s="281">
        <v>37.6</v>
      </c>
      <c r="H26" s="420" t="str">
        <f t="shared" si="0"/>
        <v>II A</v>
      </c>
      <c r="I26" s="80" t="s">
        <v>179</v>
      </c>
    </row>
    <row r="27" spans="1:9" ht="18" customHeight="1">
      <c r="A27" s="130" t="s">
        <v>148</v>
      </c>
      <c r="B27" s="167" t="s">
        <v>119</v>
      </c>
      <c r="C27" s="168" t="s">
        <v>553</v>
      </c>
      <c r="D27" s="120">
        <v>36768</v>
      </c>
      <c r="E27" s="78" t="s">
        <v>21</v>
      </c>
      <c r="F27" s="78" t="s">
        <v>22</v>
      </c>
      <c r="G27" s="281">
        <v>38</v>
      </c>
      <c r="H27" s="420" t="str">
        <f t="shared" si="0"/>
        <v>II A</v>
      </c>
      <c r="I27" s="80" t="s">
        <v>507</v>
      </c>
    </row>
    <row r="28" spans="1:9" ht="18" customHeight="1">
      <c r="A28" s="130" t="s">
        <v>148</v>
      </c>
      <c r="B28" s="167" t="s">
        <v>119</v>
      </c>
      <c r="C28" s="168" t="s">
        <v>280</v>
      </c>
      <c r="D28" s="120" t="s">
        <v>281</v>
      </c>
      <c r="E28" s="78" t="s">
        <v>286</v>
      </c>
      <c r="F28" s="78" t="s">
        <v>256</v>
      </c>
      <c r="G28" s="280">
        <v>39.78</v>
      </c>
      <c r="H28" s="420" t="str">
        <f t="shared" si="0"/>
        <v>III A</v>
      </c>
      <c r="I28" s="80" t="s">
        <v>257</v>
      </c>
    </row>
    <row r="29" spans="1:9" ht="18" customHeight="1">
      <c r="A29" s="130" t="s">
        <v>148</v>
      </c>
      <c r="B29" s="167" t="s">
        <v>114</v>
      </c>
      <c r="C29" s="168" t="s">
        <v>282</v>
      </c>
      <c r="D29" s="120" t="s">
        <v>283</v>
      </c>
      <c r="E29" s="78" t="s">
        <v>286</v>
      </c>
      <c r="F29" s="78" t="s">
        <v>256</v>
      </c>
      <c r="G29" s="280">
        <v>41.91</v>
      </c>
      <c r="H29" s="420" t="str">
        <f t="shared" si="0"/>
        <v>III A</v>
      </c>
      <c r="I29" s="80" t="s">
        <v>257</v>
      </c>
    </row>
  </sheetData>
  <printOptions horizontalCentered="1"/>
  <pageMargins left="0.78740157480314965" right="0.78740157480314965" top="0.39370078740157483" bottom="0.78740157480314965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Viršelis</vt:lpstr>
      <vt:lpstr>60 Jaunutės</vt:lpstr>
      <vt:lpstr>60 Jaunės</vt:lpstr>
      <vt:lpstr>60 Jaunučiai</vt:lpstr>
      <vt:lpstr>60 Jauniai</vt:lpstr>
      <vt:lpstr>200 Jaunutės</vt:lpstr>
      <vt:lpstr>200 Jaunučiai</vt:lpstr>
      <vt:lpstr>300 Jaunės</vt:lpstr>
      <vt:lpstr>300 Jauniai</vt:lpstr>
      <vt:lpstr>600 Jaunės,jaunutės</vt:lpstr>
      <vt:lpstr>600 Jauniai, jaunučiai</vt:lpstr>
      <vt:lpstr>1000 jaunės, jaunutės</vt:lpstr>
      <vt:lpstr>1000 jauniai, jaunučiai</vt:lpstr>
      <vt:lpstr>2000 Jaunės</vt:lpstr>
      <vt:lpstr>2000 Jaunučiai</vt:lpstr>
      <vt:lpstr>3000 jauniai</vt:lpstr>
      <vt:lpstr>60bb Jaunės, jaunutės </vt:lpstr>
      <vt:lpstr>60bb Jauniai, jaunučiai </vt:lpstr>
      <vt:lpstr>Aukštis Jaunės, jaunutės</vt:lpstr>
      <vt:lpstr>Aukštis Jauniai, jaunučiai</vt:lpstr>
      <vt:lpstr>Kartis Jaunės, jaunutės</vt:lpstr>
      <vt:lpstr>Kartis Jauniai, jaunučiai</vt:lpstr>
      <vt:lpstr>Tolis Jaunės, jaunutės</vt:lpstr>
      <vt:lpstr>Tolis Jauniai, jaunučiai</vt:lpstr>
      <vt:lpstr>Trišuolis Jaunės, jaunutės</vt:lpstr>
      <vt:lpstr>Trišuolis Jauniai, Jaunučiai</vt:lpstr>
      <vt:lpstr>Rutulys Jaunės, jaunutės</vt:lpstr>
      <vt:lpstr>Rutulys Jauniai, jaunučiai</vt:lpstr>
    </vt:vector>
  </TitlesOfParts>
  <Company>LKKA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</dc:creator>
  <cp:lastModifiedBy>Step</cp:lastModifiedBy>
  <cp:lastPrinted>2019-01-04T17:04:20Z</cp:lastPrinted>
  <dcterms:created xsi:type="dcterms:W3CDTF">2006-02-17T17:28:41Z</dcterms:created>
  <dcterms:modified xsi:type="dcterms:W3CDTF">2019-01-07T04:35:09Z</dcterms:modified>
</cp:coreProperties>
</file>