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Šios_darbaknyges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1475" tabRatio="755" activeTab="5"/>
  </bookViews>
  <sheets>
    <sheet name="Viršelis" sheetId="41" r:id="rId1"/>
    <sheet name="60 M" sheetId="99" r:id="rId2"/>
    <sheet name="60 M suv" sheetId="60" r:id="rId3"/>
    <sheet name="60 V" sheetId="100" r:id="rId4"/>
    <sheet name="60 V suv" sheetId="96" r:id="rId5"/>
    <sheet name="200 M" sheetId="101" r:id="rId6"/>
    <sheet name="200 M suv" sheetId="22" r:id="rId7"/>
    <sheet name="200 V" sheetId="103" r:id="rId8"/>
    <sheet name="200 V suv" sheetId="68" r:id="rId9"/>
    <sheet name="600 M" sheetId="50" r:id="rId10"/>
    <sheet name="600 V" sheetId="69" r:id="rId11"/>
    <sheet name="1000 M" sheetId="66" r:id="rId12"/>
    <sheet name="1000 V" sheetId="67" r:id="rId13"/>
    <sheet name="60bb M" sheetId="97" r:id="rId14"/>
    <sheet name="60bb M suv " sheetId="94" r:id="rId15"/>
    <sheet name="60bb V" sheetId="98" r:id="rId16"/>
    <sheet name="60bb V suv" sheetId="93" r:id="rId17"/>
    <sheet name="Aukštis M" sheetId="81" r:id="rId18"/>
    <sheet name="Aukštis V" sheetId="83" r:id="rId19"/>
    <sheet name="Kartis M" sheetId="89" r:id="rId20"/>
    <sheet name="Kartis V" sheetId="90" r:id="rId21"/>
    <sheet name="Tolis M" sheetId="53" r:id="rId22"/>
    <sheet name="Tolis V" sheetId="71" r:id="rId23"/>
    <sheet name="Trišuolis M" sheetId="91" r:id="rId24"/>
    <sheet name="Trišuolis V" sheetId="92" r:id="rId25"/>
    <sheet name="Rutulys M" sheetId="59" r:id="rId26"/>
    <sheet name="Rutulys V" sheetId="72" r:id="rId27"/>
  </sheets>
  <definedNames>
    <definedName name="_xlnm._FilterDatabase" localSheetId="18" hidden="1">'Aukštis V'!#REF!</definedName>
    <definedName name="vaišis" localSheetId="5">#REF!</definedName>
    <definedName name="vaišis" localSheetId="7">#REF!</definedName>
    <definedName name="vaišis" localSheetId="1">#REF!</definedName>
    <definedName name="vaišis" localSheetId="3">#REF!</definedName>
    <definedName name="vaišis" localSheetId="13">#REF!</definedName>
    <definedName name="vaišis" localSheetId="15">#REF!</definedName>
    <definedName name="vaišis">#REF!</definedName>
  </definedNames>
  <calcPr calcId="162913"/>
</workbook>
</file>

<file path=xl/calcChain.xml><?xml version="1.0" encoding="utf-8"?>
<calcChain xmlns="http://schemas.openxmlformats.org/spreadsheetml/2006/main">
  <c r="AI9" i="83" l="1"/>
  <c r="AI10" i="83"/>
  <c r="M22" i="53"/>
  <c r="N22" i="53" s="1"/>
  <c r="M21" i="53"/>
  <c r="N21" i="53" s="1"/>
  <c r="M12" i="53"/>
  <c r="N12" i="53" s="1"/>
  <c r="M18" i="53"/>
  <c r="M11" i="53"/>
  <c r="M16" i="53"/>
  <c r="M19" i="53"/>
  <c r="M10" i="53"/>
  <c r="M8" i="53"/>
  <c r="M15" i="53"/>
  <c r="M14" i="53"/>
  <c r="M13" i="53"/>
  <c r="M17" i="53"/>
  <c r="M9" i="53"/>
  <c r="M9" i="71"/>
  <c r="N9" i="71" s="1"/>
  <c r="M8" i="71"/>
  <c r="N8" i="71" s="1"/>
  <c r="M13" i="71"/>
  <c r="M14" i="71"/>
  <c r="M11" i="71"/>
  <c r="M12" i="71"/>
  <c r="M10" i="71"/>
  <c r="N10" i="71" s="1"/>
  <c r="M7" i="71"/>
  <c r="M10" i="91"/>
  <c r="M8" i="91"/>
  <c r="M9" i="91"/>
  <c r="M8" i="92"/>
  <c r="M11" i="59"/>
  <c r="M12" i="59"/>
  <c r="M9" i="59"/>
  <c r="M10" i="59"/>
  <c r="M8" i="59"/>
  <c r="M8" i="72"/>
  <c r="I13" i="96" l="1"/>
  <c r="I12" i="96"/>
  <c r="I11" i="96"/>
  <c r="I10" i="96"/>
  <c r="I9" i="96"/>
  <c r="I8" i="96"/>
  <c r="I7" i="96"/>
  <c r="I12" i="60"/>
  <c r="I11" i="60"/>
  <c r="I10" i="60"/>
  <c r="I9" i="60"/>
  <c r="I8" i="60"/>
  <c r="I7" i="60"/>
  <c r="H29" i="22"/>
  <c r="H10" i="68"/>
  <c r="H12" i="68"/>
  <c r="H7" i="68"/>
  <c r="I14" i="60" l="1"/>
  <c r="I17" i="60"/>
  <c r="I16" i="60"/>
  <c r="I7" i="94" l="1"/>
  <c r="N9" i="59"/>
  <c r="N10" i="59"/>
  <c r="N8" i="59"/>
  <c r="I10" i="94"/>
  <c r="I8" i="94"/>
  <c r="I9" i="94"/>
  <c r="I12" i="94"/>
  <c r="I11" i="94"/>
  <c r="N13" i="53"/>
  <c r="H7" i="50"/>
  <c r="H9" i="50"/>
  <c r="I8" i="93"/>
  <c r="AI8" i="89"/>
  <c r="AI9" i="89"/>
  <c r="H8" i="67"/>
  <c r="H7" i="66"/>
  <c r="I21" i="96"/>
  <c r="I19" i="96"/>
  <c r="I18" i="96"/>
  <c r="I14" i="96"/>
  <c r="I17" i="96"/>
  <c r="I15" i="96"/>
  <c r="I16" i="96"/>
  <c r="I7" i="93"/>
  <c r="I13" i="60"/>
  <c r="I15" i="60"/>
  <c r="I18" i="60"/>
  <c r="I19" i="60"/>
  <c r="AI7" i="90"/>
  <c r="AI7" i="89"/>
  <c r="I9" i="93" l="1"/>
  <c r="I10" i="93"/>
  <c r="H8" i="66"/>
  <c r="H7" i="67"/>
  <c r="AI7" i="81"/>
  <c r="AI9" i="81"/>
  <c r="AI8" i="81"/>
  <c r="AI8" i="83"/>
  <c r="AI7" i="83"/>
  <c r="H8" i="22"/>
  <c r="H7" i="22"/>
  <c r="H16" i="22"/>
  <c r="H11" i="22"/>
  <c r="H21" i="22"/>
  <c r="H22" i="22"/>
  <c r="H18" i="22"/>
  <c r="H13" i="22"/>
  <c r="H14" i="22"/>
  <c r="H9" i="22"/>
  <c r="H15" i="22"/>
  <c r="H20" i="22"/>
  <c r="H17" i="22"/>
  <c r="H19" i="22"/>
  <c r="H10" i="22"/>
  <c r="H12" i="22"/>
  <c r="H11" i="68"/>
  <c r="H8" i="68"/>
  <c r="H9" i="68"/>
  <c r="H8" i="50"/>
  <c r="H10" i="50"/>
  <c r="H7" i="69"/>
  <c r="H9" i="69"/>
  <c r="H8" i="69"/>
  <c r="N8" i="72"/>
  <c r="N12" i="59"/>
  <c r="N11" i="59"/>
  <c r="N8" i="92"/>
  <c r="N9" i="53"/>
  <c r="N11" i="53"/>
  <c r="N10" i="53"/>
  <c r="N8" i="53"/>
  <c r="N15" i="53"/>
  <c r="N14" i="53"/>
  <c r="N8" i="91"/>
  <c r="N9" i="91"/>
  <c r="N10" i="91"/>
  <c r="N7" i="71" l="1"/>
</calcChain>
</file>

<file path=xl/sharedStrings.xml><?xml version="1.0" encoding="utf-8"?>
<sst xmlns="http://schemas.openxmlformats.org/spreadsheetml/2006/main" count="1823" uniqueCount="357">
  <si>
    <t>Vardas</t>
  </si>
  <si>
    <t>Pavardė</t>
  </si>
  <si>
    <t>Komanda</t>
  </si>
  <si>
    <t>Sporto mokykla</t>
  </si>
  <si>
    <t>Rezultatas</t>
  </si>
  <si>
    <t>Treneris</t>
  </si>
  <si>
    <t>Bandymai</t>
  </si>
  <si>
    <t>Gimimo data</t>
  </si>
  <si>
    <t>ŠIAULIŲ MIESTO</t>
  </si>
  <si>
    <t>Varžybų vyriausioji teisėja</t>
  </si>
  <si>
    <t>Finalas</t>
  </si>
  <si>
    <t>Šiauliai, maniežas</t>
  </si>
  <si>
    <t>Šuolis į tolį jaunės, jaunutės</t>
  </si>
  <si>
    <t>200 m bėgimas jaunutės</t>
  </si>
  <si>
    <t>200 m bėgimas jaunučiai</t>
  </si>
  <si>
    <t>Trišuolis jauniai, jaunučiai</t>
  </si>
  <si>
    <t>60 m bėgimas  jaunutės</t>
  </si>
  <si>
    <t>Vieta</t>
  </si>
  <si>
    <t>Takas</t>
  </si>
  <si>
    <t>60 m bėgimas jaunučiai</t>
  </si>
  <si>
    <t>600 m bėgimas jaunutės</t>
  </si>
  <si>
    <t>600 m bėgimas jaunučiai</t>
  </si>
  <si>
    <t>1000 m bėgimas jaunutės</t>
  </si>
  <si>
    <t>1000 m bėgimas jaunučiai</t>
  </si>
  <si>
    <t>Kv. l.</t>
  </si>
  <si>
    <t>Šuolis su kartimi jaunutės</t>
  </si>
  <si>
    <t>Kv.l</t>
  </si>
  <si>
    <t>1,25</t>
  </si>
  <si>
    <t>1,30</t>
  </si>
  <si>
    <t>1,35</t>
  </si>
  <si>
    <t>1,40</t>
  </si>
  <si>
    <t>1,45</t>
  </si>
  <si>
    <t>1,50</t>
  </si>
  <si>
    <t>1,55</t>
  </si>
  <si>
    <t>1,60</t>
  </si>
  <si>
    <t>1,65</t>
  </si>
  <si>
    <t>Kv.l.</t>
  </si>
  <si>
    <t>Šuolis į aukštį jaunučiai</t>
  </si>
  <si>
    <t>Šuolis į aukštį jaunutės</t>
  </si>
  <si>
    <t>60 m barjerinis bėgimas jaunutės (0.762-7.75)</t>
  </si>
  <si>
    <t>60 m barjerinis bėgimas jaunučiai (0.838-8.25)</t>
  </si>
  <si>
    <t>Rutulio stūmimas jaunutės (3 kg)</t>
  </si>
  <si>
    <t>Rutulio stūmimas jaunučiai (4 kg)</t>
  </si>
  <si>
    <t>Varžybų vyriausiasis sekretorius</t>
  </si>
  <si>
    <t>Justinas BERŽANSKIS</t>
  </si>
  <si>
    <t>Šuolis į tolį jaunučiai</t>
  </si>
  <si>
    <t>Trišuolis jaunutės</t>
  </si>
  <si>
    <t>Bėgimas</t>
  </si>
  <si>
    <t>ŠIAULIŲ MIESTO ATVIRAS JAUNUČIŲ ČEMPIONATAS</t>
  </si>
  <si>
    <t>Šuolis su kartimi jaunučiai</t>
  </si>
  <si>
    <t>Rusnė</t>
  </si>
  <si>
    <t>Dapkutė</t>
  </si>
  <si>
    <t>Šiauliai</t>
  </si>
  <si>
    <t>ŠLASC</t>
  </si>
  <si>
    <t>J. Baikštienė</t>
  </si>
  <si>
    <t>Gabrielė</t>
  </si>
  <si>
    <t>Kornelija</t>
  </si>
  <si>
    <t>Jonaitytė</t>
  </si>
  <si>
    <t>V. Žiedienė, J. Spudis</t>
  </si>
  <si>
    <t>Jomantė</t>
  </si>
  <si>
    <t>Jankutė</t>
  </si>
  <si>
    <t>Jurgita</t>
  </si>
  <si>
    <t>Juknevičiūtė</t>
  </si>
  <si>
    <t>Pasvalys</t>
  </si>
  <si>
    <t>Pasvalio SM</t>
  </si>
  <si>
    <t>K. Mačėnas</t>
  </si>
  <si>
    <t>Genardas</t>
  </si>
  <si>
    <t>Bunga</t>
  </si>
  <si>
    <t>D. Vrubliauskas</t>
  </si>
  <si>
    <t>Lukas</t>
  </si>
  <si>
    <t>Sudaris</t>
  </si>
  <si>
    <t>Domas</t>
  </si>
  <si>
    <t>Šorochovas</t>
  </si>
  <si>
    <t>Matas</t>
  </si>
  <si>
    <t>Čechanavičius</t>
  </si>
  <si>
    <t>L. Roikienė</t>
  </si>
  <si>
    <t>Vileikis</t>
  </si>
  <si>
    <t>2005-04-20</t>
  </si>
  <si>
    <t>Janulis</t>
  </si>
  <si>
    <t>2004-</t>
  </si>
  <si>
    <t>Balčiūnas</t>
  </si>
  <si>
    <t>2004-03-07</t>
  </si>
  <si>
    <t>Joniškio r.</t>
  </si>
  <si>
    <t>JSC</t>
  </si>
  <si>
    <t>Jonas</t>
  </si>
  <si>
    <t>Kazakevičius</t>
  </si>
  <si>
    <t>Danielius</t>
  </si>
  <si>
    <t>Šimkūnas</t>
  </si>
  <si>
    <t>Benas</t>
  </si>
  <si>
    <t>Mačiulis</t>
  </si>
  <si>
    <t>2005-12-05</t>
  </si>
  <si>
    <t>Ruslanas</t>
  </si>
  <si>
    <t>Valiukas</t>
  </si>
  <si>
    <t>2005-03-08</t>
  </si>
  <si>
    <t>Rokas</t>
  </si>
  <si>
    <t>Krikštopaitis</t>
  </si>
  <si>
    <t>2005-03-12</t>
  </si>
  <si>
    <t>Arnas</t>
  </si>
  <si>
    <t>Činčius</t>
  </si>
  <si>
    <t>2005-10-11</t>
  </si>
  <si>
    <t>P. Veikalas</t>
  </si>
  <si>
    <t>E. Žilys</t>
  </si>
  <si>
    <t>Gerda</t>
  </si>
  <si>
    <t>Selvenytė</t>
  </si>
  <si>
    <t>2006-05-26</t>
  </si>
  <si>
    <t>Gabija</t>
  </si>
  <si>
    <t>Bernotaitė</t>
  </si>
  <si>
    <t>Marija</t>
  </si>
  <si>
    <t>Zubareva</t>
  </si>
  <si>
    <t>Solvita</t>
  </si>
  <si>
    <t>Zelepūgaitė</t>
  </si>
  <si>
    <t>2004-02-23</t>
  </si>
  <si>
    <t>Saulė Beata</t>
  </si>
  <si>
    <t>Baltrūnaitė</t>
  </si>
  <si>
    <t>2005-06-01</t>
  </si>
  <si>
    <t>Miglė</t>
  </si>
  <si>
    <t>Tautkutė</t>
  </si>
  <si>
    <t>Livita</t>
  </si>
  <si>
    <t>Valintėlytė</t>
  </si>
  <si>
    <t>Karina</t>
  </si>
  <si>
    <t>Savickaitė</t>
  </si>
  <si>
    <t>Austė</t>
  </si>
  <si>
    <t>Kuizinaitė</t>
  </si>
  <si>
    <t>Jogailė</t>
  </si>
  <si>
    <t>b/k</t>
  </si>
  <si>
    <t>Dominyka</t>
  </si>
  <si>
    <t>Šiuipytė</t>
  </si>
  <si>
    <t>Ernesta</t>
  </si>
  <si>
    <t>Liškutė</t>
  </si>
  <si>
    <t>Gustas</t>
  </si>
  <si>
    <t>Kisieliauskas</t>
  </si>
  <si>
    <t>2005-03-18</t>
  </si>
  <si>
    <t>Arminas</t>
  </si>
  <si>
    <t>Tamašauskas</t>
  </si>
  <si>
    <t>2004-10-22</t>
  </si>
  <si>
    <t>Modestas</t>
  </si>
  <si>
    <t>Stankaitis</t>
  </si>
  <si>
    <t>Urtė</t>
  </si>
  <si>
    <t>Čekanauskaitė</t>
  </si>
  <si>
    <t>Aušra</t>
  </si>
  <si>
    <t>Guigaitė</t>
  </si>
  <si>
    <t>Ema</t>
  </si>
  <si>
    <t>Kančauskaitė</t>
  </si>
  <si>
    <t>Skirmantas</t>
  </si>
  <si>
    <t>Juškaitė</t>
  </si>
  <si>
    <t>Rugilė</t>
  </si>
  <si>
    <t>Vilte</t>
  </si>
  <si>
    <t>Stankevičiutė</t>
  </si>
  <si>
    <t>Vaišytė</t>
  </si>
  <si>
    <t>2004-03-03</t>
  </si>
  <si>
    <t>Airūnė</t>
  </si>
  <si>
    <t>Čegytė</t>
  </si>
  <si>
    <t>Jankauskaitė</t>
  </si>
  <si>
    <t>Aistė</t>
  </si>
  <si>
    <t>Lesčiauskaitė</t>
  </si>
  <si>
    <t>Sonata</t>
  </si>
  <si>
    <t>Ananeva</t>
  </si>
  <si>
    <t>Mingailė</t>
  </si>
  <si>
    <t>Alijošiūtė</t>
  </si>
  <si>
    <t>Eva</t>
  </si>
  <si>
    <t>Šlaustaitė</t>
  </si>
  <si>
    <t>Rūta</t>
  </si>
  <si>
    <t>Glodenytė</t>
  </si>
  <si>
    <t>Rupšytė</t>
  </si>
  <si>
    <t>Austėja</t>
  </si>
  <si>
    <t>Petrauskaitė</t>
  </si>
  <si>
    <t>Domarkaitė</t>
  </si>
  <si>
    <t>L. Maceika</t>
  </si>
  <si>
    <t>D. Maceikienė</t>
  </si>
  <si>
    <t>Kamilė</t>
  </si>
  <si>
    <t>Railaitė</t>
  </si>
  <si>
    <t>Besakirskaitė</t>
  </si>
  <si>
    <t>2005-05-30</t>
  </si>
  <si>
    <t>Kubiliūtė</t>
  </si>
  <si>
    <t>2004-04-23</t>
  </si>
  <si>
    <t>Gritėnaitė</t>
  </si>
  <si>
    <t>2004-02-16</t>
  </si>
  <si>
    <t>Areta</t>
  </si>
  <si>
    <t>Tirilytė</t>
  </si>
  <si>
    <t>Mantas</t>
  </si>
  <si>
    <t>Šimaitis</t>
  </si>
  <si>
    <t>Dangiras</t>
  </si>
  <si>
    <t>Grušas</t>
  </si>
  <si>
    <t>Nojus</t>
  </si>
  <si>
    <t>Šablinskas</t>
  </si>
  <si>
    <t>Martynas</t>
  </si>
  <si>
    <t>Varnagiris</t>
  </si>
  <si>
    <t>Vilius</t>
  </si>
  <si>
    <t>Faustas</t>
  </si>
  <si>
    <t>Pivoriūnas</t>
  </si>
  <si>
    <t>Stankus</t>
  </si>
  <si>
    <t>Adomas</t>
  </si>
  <si>
    <t>Pliūra</t>
  </si>
  <si>
    <t>Markas</t>
  </si>
  <si>
    <t>Juškys</t>
  </si>
  <si>
    <t>R. Kondratienė, L. Maceika</t>
  </si>
  <si>
    <t>Vošteris</t>
  </si>
  <si>
    <t>Mantvydas</t>
  </si>
  <si>
    <t>Nagulevičius</t>
  </si>
  <si>
    <t>Rinkūnas</t>
  </si>
  <si>
    <t>Astijus</t>
  </si>
  <si>
    <t>Kumštis</t>
  </si>
  <si>
    <t>10,60</t>
  </si>
  <si>
    <t>10,14</t>
  </si>
  <si>
    <t>13,24</t>
  </si>
  <si>
    <t>12,36</t>
  </si>
  <si>
    <t>9,40</t>
  </si>
  <si>
    <t>1 bėgimas</t>
  </si>
  <si>
    <t>Gustė</t>
  </si>
  <si>
    <t>Anučauskytė</t>
  </si>
  <si>
    <t>Vizgailaitė</t>
  </si>
  <si>
    <t>J. Beržanskis</t>
  </si>
  <si>
    <t>DNS</t>
  </si>
  <si>
    <t>9,29</t>
  </si>
  <si>
    <t>Elzė</t>
  </si>
  <si>
    <t>Ožechauskaitė</t>
  </si>
  <si>
    <t>Deimantė</t>
  </si>
  <si>
    <t>Rudytė</t>
  </si>
  <si>
    <t>2005-09-13</t>
  </si>
  <si>
    <t>Simona</t>
  </si>
  <si>
    <t>Lebedevaitė</t>
  </si>
  <si>
    <t>R.Kergytė-Dauskurdienė</t>
  </si>
  <si>
    <t>8,87</t>
  </si>
  <si>
    <t>8,27</t>
  </si>
  <si>
    <t>8,88</t>
  </si>
  <si>
    <t>8,60</t>
  </si>
  <si>
    <t>Ruplytė</t>
  </si>
  <si>
    <t>Andrėja</t>
  </si>
  <si>
    <t>Šimkutė</t>
  </si>
  <si>
    <t>D. Šaučikovas</t>
  </si>
  <si>
    <t>8,89</t>
  </si>
  <si>
    <t>DQ</t>
  </si>
  <si>
    <t>9,07</t>
  </si>
  <si>
    <t>9,93</t>
  </si>
  <si>
    <t>8,79</t>
  </si>
  <si>
    <t>9,74</t>
  </si>
  <si>
    <t>9,98</t>
  </si>
  <si>
    <t>7,93</t>
  </si>
  <si>
    <t>9,41</t>
  </si>
  <si>
    <t>8,67</t>
  </si>
  <si>
    <t>Romena</t>
  </si>
  <si>
    <t>Pataj</t>
  </si>
  <si>
    <t>Sanita</t>
  </si>
  <si>
    <t>Juozapaitytė</t>
  </si>
  <si>
    <t>Smiltė</t>
  </si>
  <si>
    <t>Beržinskaitė</t>
  </si>
  <si>
    <t>8,52</t>
  </si>
  <si>
    <t>7,69</t>
  </si>
  <si>
    <t>8,01</t>
  </si>
  <si>
    <t>9,32</t>
  </si>
  <si>
    <t>8,36</t>
  </si>
  <si>
    <t>Enrika</t>
  </si>
  <si>
    <t>Labinaitė</t>
  </si>
  <si>
    <t>Ugnė</t>
  </si>
  <si>
    <t>Drazdovaitė</t>
  </si>
  <si>
    <t>Džiaugsmina</t>
  </si>
  <si>
    <t>Jagminaitė</t>
  </si>
  <si>
    <t>8,85</t>
  </si>
  <si>
    <t>8,53</t>
  </si>
  <si>
    <t>8,43</t>
  </si>
  <si>
    <t>7,70</t>
  </si>
  <si>
    <t>Viktorija</t>
  </si>
  <si>
    <t>Božytė</t>
  </si>
  <si>
    <t>Emilija</t>
  </si>
  <si>
    <t>Šidlauskaitė</t>
  </si>
  <si>
    <t>Dovilė</t>
  </si>
  <si>
    <t>Gilytė</t>
  </si>
  <si>
    <t>2004-03-04</t>
  </si>
  <si>
    <t>Greta</t>
  </si>
  <si>
    <t>Mazuraitytė</t>
  </si>
  <si>
    <t>2005-03-09</t>
  </si>
  <si>
    <t>R. Kergytė-Dauskurdienė</t>
  </si>
  <si>
    <t>J.Beržanskis</t>
  </si>
  <si>
    <t>Aldas</t>
  </si>
  <si>
    <t>Kasparas</t>
  </si>
  <si>
    <t>Kelmės r.</t>
  </si>
  <si>
    <t>Kelmės VJSM</t>
  </si>
  <si>
    <t>L. Balsytė</t>
  </si>
  <si>
    <t>30,82</t>
  </si>
  <si>
    <t>28,54</t>
  </si>
  <si>
    <t>29,09</t>
  </si>
  <si>
    <t>Nedas</t>
  </si>
  <si>
    <t>Laurynas</t>
  </si>
  <si>
    <t>Baranauskas</t>
  </si>
  <si>
    <t>Deividas</t>
  </si>
  <si>
    <t>Narutis</t>
  </si>
  <si>
    <t>Elzbergas</t>
  </si>
  <si>
    <t>Agnetė</t>
  </si>
  <si>
    <t>Kudrevičiūtė</t>
  </si>
  <si>
    <t>Autrėja</t>
  </si>
  <si>
    <t>Žilinskaitė</t>
  </si>
  <si>
    <t>G. Kasputis</t>
  </si>
  <si>
    <t>Žukauskas</t>
  </si>
  <si>
    <t>2004-01-14</t>
  </si>
  <si>
    <t>Tomas Zlatan</t>
  </si>
  <si>
    <t>Stoškus</t>
  </si>
  <si>
    <t>32,17</t>
  </si>
  <si>
    <t>30,65</t>
  </si>
  <si>
    <t>33,99</t>
  </si>
  <si>
    <t>34,47</t>
  </si>
  <si>
    <t>38,02</t>
  </si>
  <si>
    <t>32,67</t>
  </si>
  <si>
    <t>30,83</t>
  </si>
  <si>
    <t>30,51</t>
  </si>
  <si>
    <t>32,15</t>
  </si>
  <si>
    <t>33,91</t>
  </si>
  <si>
    <t>32,58</t>
  </si>
  <si>
    <t>33,84</t>
  </si>
  <si>
    <t>30,58</t>
  </si>
  <si>
    <t>30,08</t>
  </si>
  <si>
    <t>30,04</t>
  </si>
  <si>
    <t>31,67</t>
  </si>
  <si>
    <t>27,09</t>
  </si>
  <si>
    <t>31,64</t>
  </si>
  <si>
    <t>28,33</t>
  </si>
  <si>
    <t>34,85</t>
  </si>
  <si>
    <t>2005-01-07</t>
  </si>
  <si>
    <t>2004-05-02</t>
  </si>
  <si>
    <t>2004-10-07</t>
  </si>
  <si>
    <t>2005-08-02</t>
  </si>
  <si>
    <t>2005-11-10</t>
  </si>
  <si>
    <t>2005-09-15</t>
  </si>
  <si>
    <t>2004-11-11</t>
  </si>
  <si>
    <t>2004-08-29</t>
  </si>
  <si>
    <t>2004-07-04</t>
  </si>
  <si>
    <t>2004-06-18</t>
  </si>
  <si>
    <t>2004-03-25</t>
  </si>
  <si>
    <t>ATVIRAS JAUNUČIŲ ČEMPIONATAS</t>
  </si>
  <si>
    <t>2019 m. sausio 8 d.</t>
  </si>
  <si>
    <t>Laura ROIKIENĖ</t>
  </si>
  <si>
    <t>2005-02-17</t>
  </si>
  <si>
    <t>2005-01-16</t>
  </si>
  <si>
    <t>2004-03-16</t>
  </si>
  <si>
    <t>X</t>
  </si>
  <si>
    <t>I. Michejava</t>
  </si>
  <si>
    <t>Ieva</t>
  </si>
  <si>
    <t>Paniulaitytė</t>
  </si>
  <si>
    <t>Eivita</t>
  </si>
  <si>
    <t>Stankūnaitė</t>
  </si>
  <si>
    <t>-</t>
  </si>
  <si>
    <t>Misius</t>
  </si>
  <si>
    <t>D.Maceikienė</t>
  </si>
  <si>
    <t>Gytis</t>
  </si>
  <si>
    <t>Martinaitis</t>
  </si>
  <si>
    <t>Kundrotaitė</t>
  </si>
  <si>
    <t>Kisarauskaitė</t>
  </si>
  <si>
    <t>O</t>
  </si>
  <si>
    <t>1,20</t>
  </si>
  <si>
    <t>1,80</t>
  </si>
  <si>
    <t>2,00</t>
  </si>
  <si>
    <t>2,20</t>
  </si>
  <si>
    <t>Stefanas</t>
  </si>
  <si>
    <t>Erofeev</t>
  </si>
  <si>
    <t>2,30</t>
  </si>
  <si>
    <t>2,40</t>
  </si>
  <si>
    <t>2,50</t>
  </si>
  <si>
    <t>Šiauliai, 2019 m. sausio 8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</si>
</sst>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_-* #,##0.00\ _L_t_-;\-* #,##0.00\ _L_t_-;_-* &quot;-&quot;??\ _L_t_-;_-@_-"/>
    <numFmt numFmtId="166" formatCode="0.0"/>
    <numFmt numFmtId="167" formatCode="yyyy\-mm\-dd;@"/>
    <numFmt numFmtId="168" formatCode="m:ss.00"/>
    <numFmt numFmtId="169" formatCode="_-* #,##0_-;\-* #,##0_-;_-* &quot;-&quot;_-;_-@_-"/>
    <numFmt numFmtId="170" formatCode="_-* #,##0.00_-;\-* #,##0.00_-;_-* &quot;-&quot;??_-;_-@_-"/>
    <numFmt numFmtId="171" formatCode="hh:mm;@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[Red]0%;[Red]\(0%\)"/>
    <numFmt numFmtId="179" formatCode="[$-FC27]yyyy\ &quot;m.&quot;\ mmmm\ d\ &quot;d.&quot;;@"/>
    <numFmt numFmtId="180" formatCode="[m]:ss.0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</numFmts>
  <fonts count="66">
    <font>
      <sz val="10"/>
      <name val="Arial"/>
      <charset val="186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  <charset val="186"/>
    </font>
    <font>
      <sz val="7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</font>
    <font>
      <i/>
      <sz val="12"/>
      <name val="Times New Roman"/>
      <family val="1"/>
      <charset val="186"/>
    </font>
    <font>
      <sz val="16"/>
      <name val="Times New Roman"/>
      <family val="1"/>
    </font>
    <font>
      <sz val="8.1999999999999993"/>
      <name val="Arial"/>
      <family val="2"/>
    </font>
    <font>
      <sz val="8"/>
      <color indexed="8"/>
      <name val="Times New Roman"/>
      <family val="1"/>
      <charset val="186"/>
    </font>
    <font>
      <sz val="10"/>
      <name val="Arial"/>
      <family val="2"/>
    </font>
    <font>
      <b/>
      <sz val="7"/>
      <name val="Times New Roman"/>
      <family val="1"/>
      <charset val="186"/>
    </font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8"/>
      <name val="Arial"/>
      <family val="2"/>
      <charset val="186"/>
    </font>
    <font>
      <u/>
      <sz val="8"/>
      <color indexed="12"/>
      <name val="Times New Roman"/>
      <family val="1"/>
    </font>
    <font>
      <sz val="10"/>
      <color indexed="14"/>
      <name val="Arial"/>
      <family val="2"/>
      <charset val="204"/>
    </font>
    <font>
      <sz val="8"/>
      <name val="Arial Narrow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86"/>
    </font>
    <font>
      <sz val="14"/>
      <color rgb="FF000000"/>
      <name val="Arial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6"/>
      <name val="Times New Roman"/>
      <family val="1"/>
    </font>
    <font>
      <sz val="10"/>
      <color rgb="FFFF0000"/>
      <name val="Times New Roman"/>
      <family val="1"/>
      <charset val="186"/>
    </font>
    <font>
      <sz val="6"/>
      <name val="Times New Roman"/>
      <family val="1"/>
      <charset val="186"/>
    </font>
    <font>
      <sz val="8"/>
      <color indexed="8"/>
      <name val="Times New Roman"/>
      <family val="1"/>
    </font>
    <font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76">
    <xf numFmtId="0" fontId="0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0" fillId="2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172" fontId="43" fillId="0" borderId="0" applyFill="0" applyBorder="0" applyAlignment="0"/>
    <xf numFmtId="173" fontId="43" fillId="0" borderId="0" applyFill="0" applyBorder="0" applyAlignment="0"/>
    <xf numFmtId="174" fontId="43" fillId="0" borderId="0" applyFill="0" applyBorder="0" applyAlignment="0"/>
    <xf numFmtId="175" fontId="43" fillId="0" borderId="0" applyFill="0" applyBorder="0" applyAlignment="0"/>
    <xf numFmtId="176" fontId="43" fillId="0" borderId="0" applyFill="0" applyBorder="0" applyAlignment="0"/>
    <xf numFmtId="172" fontId="43" fillId="0" borderId="0" applyFill="0" applyBorder="0" applyAlignment="0"/>
    <xf numFmtId="177" fontId="43" fillId="0" borderId="0" applyFill="0" applyBorder="0" applyAlignment="0"/>
    <xf numFmtId="173" fontId="43" fillId="0" borderId="0" applyFill="0" applyBorder="0" applyAlignment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0" fontId="38" fillId="25" borderId="2" applyNumberFormat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4" fontId="43" fillId="0" borderId="0" applyFill="0" applyBorder="0" applyAlignment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2" fontId="44" fillId="0" borderId="0" applyFill="0" applyBorder="0" applyAlignment="0"/>
    <xf numFmtId="173" fontId="44" fillId="0" borderId="0" applyFill="0" applyBorder="0" applyAlignment="0"/>
    <xf numFmtId="172" fontId="44" fillId="0" borderId="0" applyFill="0" applyBorder="0" applyAlignment="0"/>
    <xf numFmtId="177" fontId="44" fillId="0" borderId="0" applyFill="0" applyBorder="0" applyAlignment="0"/>
    <xf numFmtId="173" fontId="44" fillId="0" borderId="0" applyFill="0" applyBorder="0" applyAlignment="0"/>
    <xf numFmtId="0" fontId="31" fillId="26" borderId="0" applyNumberFormat="0" applyBorder="0" applyAlignment="0" applyProtection="0"/>
    <xf numFmtId="0" fontId="28" fillId="0" borderId="0" applyNumberFormat="0" applyFill="0" applyBorder="0" applyAlignment="0" applyProtection="0"/>
    <xf numFmtId="38" fontId="45" fillId="27" borderId="0" applyNumberFormat="0" applyBorder="0" applyAlignment="0" applyProtection="0"/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0" fontId="45" fillId="28" borderId="5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6" fillId="0" borderId="0"/>
    <xf numFmtId="0" fontId="56" fillId="0" borderId="0"/>
    <xf numFmtId="0" fontId="17" fillId="0" borderId="0">
      <alignment vertical="center"/>
    </xf>
    <xf numFmtId="0" fontId="17" fillId="0" borderId="0"/>
    <xf numFmtId="0" fontId="56" fillId="0" borderId="0"/>
    <xf numFmtId="0" fontId="40" fillId="0" borderId="0"/>
    <xf numFmtId="0" fontId="17" fillId="0" borderId="0"/>
    <xf numFmtId="0" fontId="40" fillId="0" borderId="0"/>
    <xf numFmtId="0" fontId="25" fillId="0" borderId="0"/>
    <xf numFmtId="165" fontId="40" fillId="0" borderId="0" applyFont="0" applyFill="0" applyBorder="0" applyAlignment="0" applyProtection="0"/>
    <xf numFmtId="172" fontId="47" fillId="0" borderId="0" applyFill="0" applyBorder="0" applyAlignment="0"/>
    <xf numFmtId="173" fontId="47" fillId="0" borderId="0" applyFill="0" applyBorder="0" applyAlignment="0"/>
    <xf numFmtId="172" fontId="47" fillId="0" borderId="0" applyFill="0" applyBorder="0" applyAlignment="0"/>
    <xf numFmtId="177" fontId="47" fillId="0" borderId="0" applyFill="0" applyBorder="0" applyAlignment="0"/>
    <xf numFmtId="173" fontId="47" fillId="0" borderId="0" applyFill="0" applyBorder="0" applyAlignment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29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178" fontId="48" fillId="0" borderId="0"/>
    <xf numFmtId="0" fontId="17" fillId="0" borderId="0"/>
    <xf numFmtId="167" fontId="40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167" fontId="40" fillId="0" borderId="0"/>
    <xf numFmtId="0" fontId="17" fillId="0" borderId="0"/>
    <xf numFmtId="0" fontId="17" fillId="0" borderId="0"/>
    <xf numFmtId="0" fontId="17" fillId="0" borderId="0"/>
    <xf numFmtId="21" fontId="40" fillId="0" borderId="0"/>
    <xf numFmtId="21" fontId="40" fillId="0" borderId="0"/>
    <xf numFmtId="21" fontId="40" fillId="0" borderId="0"/>
    <xf numFmtId="21" fontId="40" fillId="0" borderId="0"/>
    <xf numFmtId="21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21" fontId="40" fillId="0" borderId="0"/>
    <xf numFmtId="21" fontId="40" fillId="0" borderId="0"/>
    <xf numFmtId="21" fontId="40" fillId="0" borderId="0"/>
    <xf numFmtId="21" fontId="40" fillId="0" borderId="0"/>
    <xf numFmtId="21" fontId="40" fillId="0" borderId="0"/>
    <xf numFmtId="0" fontId="17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0" fontId="17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0" fontId="17" fillId="0" borderId="0"/>
    <xf numFmtId="0" fontId="17" fillId="0" borderId="0"/>
    <xf numFmtId="167" fontId="40" fillId="0" borderId="0"/>
    <xf numFmtId="0" fontId="17" fillId="0" borderId="0"/>
    <xf numFmtId="167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0" fontId="17" fillId="0" borderId="0"/>
    <xf numFmtId="0" fontId="17" fillId="0" borderId="0"/>
    <xf numFmtId="167" fontId="40" fillId="0" borderId="0"/>
    <xf numFmtId="0" fontId="17" fillId="0" borderId="0"/>
    <xf numFmtId="167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0" fontId="17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0" fontId="17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167" fontId="40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0" fontId="18" fillId="0" borderId="0"/>
    <xf numFmtId="0" fontId="17" fillId="0" borderId="0"/>
    <xf numFmtId="0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8" fontId="17" fillId="0" borderId="0"/>
    <xf numFmtId="168" fontId="17" fillId="0" borderId="0"/>
    <xf numFmtId="168" fontId="17" fillId="0" borderId="0"/>
    <xf numFmtId="179" fontId="17" fillId="0" borderId="0"/>
    <xf numFmtId="167" fontId="40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79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79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79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8" fontId="40" fillId="0" borderId="0"/>
    <xf numFmtId="180" fontId="40" fillId="0" borderId="0"/>
    <xf numFmtId="178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9" fontId="40" fillId="0" borderId="0"/>
    <xf numFmtId="179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79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167" fontId="17" fillId="0" borderId="0"/>
    <xf numFmtId="21" fontId="17" fillId="0" borderId="0"/>
    <xf numFmtId="167" fontId="17" fillId="0" borderId="0"/>
    <xf numFmtId="167" fontId="17" fillId="0" borderId="0"/>
    <xf numFmtId="21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21" fontId="40" fillId="0" borderId="0"/>
    <xf numFmtId="21" fontId="40" fillId="0" borderId="0"/>
    <xf numFmtId="21" fontId="40" fillId="0" borderId="0"/>
    <xf numFmtId="21" fontId="40" fillId="0" borderId="0"/>
    <xf numFmtId="21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0" fontId="17" fillId="0" borderId="0"/>
    <xf numFmtId="167" fontId="40" fillId="0" borderId="0"/>
    <xf numFmtId="0" fontId="17" fillId="0" borderId="0"/>
    <xf numFmtId="167" fontId="40" fillId="0" borderId="0"/>
    <xf numFmtId="0" fontId="17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167" fontId="40" fillId="0" borderId="0"/>
    <xf numFmtId="0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167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7" fillId="29" borderId="1" applyNumberForma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0" borderId="0"/>
    <xf numFmtId="0" fontId="18" fillId="0" borderId="0"/>
    <xf numFmtId="176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2" fontId="50" fillId="0" borderId="0" applyFill="0" applyBorder="0" applyAlignment="0"/>
    <xf numFmtId="173" fontId="50" fillId="0" borderId="0" applyFill="0" applyBorder="0" applyAlignment="0"/>
    <xf numFmtId="172" fontId="50" fillId="0" borderId="0" applyFill="0" applyBorder="0" applyAlignment="0"/>
    <xf numFmtId="177" fontId="50" fillId="0" borderId="0" applyFill="0" applyBorder="0" applyAlignment="0"/>
    <xf numFmtId="173" fontId="50" fillId="0" borderId="0" applyFill="0" applyBorder="0" applyAlignment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43" fillId="0" borderId="0" applyFill="0" applyBorder="0" applyAlignment="0"/>
    <xf numFmtId="182" fontId="43" fillId="0" borderId="0" applyFill="0" applyBorder="0" applyAlignment="0"/>
    <xf numFmtId="183" fontId="43" fillId="0" borderId="0" applyFill="0" applyBorder="0" applyAlignment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0"/>
  </cellStyleXfs>
  <cellXfs count="34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49" fontId="5" fillId="0" borderId="0" xfId="0" applyNumberFormat="1" applyFont="1"/>
    <xf numFmtId="0" fontId="4" fillId="0" borderId="8" xfId="0" applyFont="1" applyBorder="1"/>
    <xf numFmtId="0" fontId="11" fillId="0" borderId="0" xfId="0" applyFont="1"/>
    <xf numFmtId="0" fontId="4" fillId="0" borderId="4" xfId="0" applyFont="1" applyBorder="1"/>
    <xf numFmtId="0" fontId="10" fillId="0" borderId="0" xfId="0" applyFont="1"/>
    <xf numFmtId="0" fontId="4" fillId="0" borderId="9" xfId="0" applyFont="1" applyBorder="1"/>
    <xf numFmtId="0" fontId="4" fillId="0" borderId="10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0" fillId="0" borderId="0" xfId="0" applyFont="1"/>
    <xf numFmtId="0" fontId="58" fillId="0" borderId="0" xfId="0" applyFont="1"/>
    <xf numFmtId="0" fontId="21" fillId="0" borderId="0" xfId="0" applyFont="1"/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" fontId="12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2" fontId="1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" fontId="13" fillId="0" borderId="1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4" xfId="727" applyNumberFormat="1" applyFont="1" applyBorder="1" applyAlignment="1">
      <alignment horizontal="center" vertical="center"/>
    </xf>
    <xf numFmtId="49" fontId="8" fillId="0" borderId="25" xfId="727" applyNumberFormat="1" applyFont="1" applyBorder="1" applyAlignment="1">
      <alignment horizontal="center" vertical="center"/>
    </xf>
    <xf numFmtId="49" fontId="8" fillId="0" borderId="26" xfId="727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24" xfId="1240" applyFont="1" applyBorder="1" applyAlignment="1">
      <alignment horizontal="center" vertical="center"/>
    </xf>
    <xf numFmtId="0" fontId="8" fillId="0" borderId="25" xfId="1240" applyFont="1" applyBorder="1" applyAlignment="1">
      <alignment horizontal="center" vertical="center"/>
    </xf>
    <xf numFmtId="0" fontId="8" fillId="0" borderId="26" xfId="124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67" fontId="8" fillId="0" borderId="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7" fontId="2" fillId="0" borderId="5" xfId="492" applyNumberFormat="1" applyFont="1" applyBorder="1" applyAlignment="1">
      <alignment horizontal="center" vertical="center"/>
    </xf>
    <xf numFmtId="0" fontId="2" fillId="33" borderId="5" xfId="1258" applyFont="1" applyFill="1" applyBorder="1" applyAlignment="1">
      <alignment horizontal="center" vertical="center"/>
    </xf>
    <xf numFmtId="0" fontId="2" fillId="33" borderId="5" xfId="492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6" xfId="492" applyFont="1" applyBorder="1" applyAlignment="1">
      <alignment horizontal="left" vertical="center"/>
    </xf>
    <xf numFmtId="0" fontId="4" fillId="0" borderId="15" xfId="492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0" fillId="0" borderId="5" xfId="719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14" fontId="4" fillId="0" borderId="15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167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67" fontId="6" fillId="0" borderId="0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" fillId="33" borderId="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8" fontId="1" fillId="33" borderId="5" xfId="492" applyNumberFormat="1" applyFont="1" applyFill="1" applyBorder="1" applyAlignment="1">
      <alignment horizontal="center" vertical="center"/>
    </xf>
    <xf numFmtId="168" fontId="52" fillId="0" borderId="5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35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61" fillId="0" borderId="35" xfId="0" applyNumberFormat="1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2" fontId="53" fillId="32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2" fontId="52" fillId="32" borderId="5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shrinkToFit="1"/>
    </xf>
    <xf numFmtId="0" fontId="59" fillId="0" borderId="5" xfId="719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" fillId="0" borderId="5" xfId="727" applyFont="1" applyBorder="1" applyAlignment="1">
      <alignment horizontal="center" vertical="center"/>
    </xf>
    <xf numFmtId="0" fontId="6" fillId="0" borderId="0" xfId="727" applyFont="1" applyBorder="1" applyAlignment="1">
      <alignment horizontal="center" vertical="center"/>
    </xf>
    <xf numFmtId="0" fontId="8" fillId="0" borderId="17" xfId="1240" applyFont="1" applyBorder="1" applyAlignment="1">
      <alignment horizontal="center" vertical="center"/>
    </xf>
    <xf numFmtId="0" fontId="8" fillId="0" borderId="29" xfId="1240" applyFont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168" fontId="7" fillId="0" borderId="5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0" xfId="492" applyFont="1" applyBorder="1" applyAlignment="1">
      <alignment horizontal="right" vertical="center"/>
    </xf>
    <xf numFmtId="0" fontId="1" fillId="0" borderId="0" xfId="492" applyFont="1" applyBorder="1" applyAlignment="1">
      <alignment horizontal="left" vertical="center"/>
    </xf>
    <xf numFmtId="167" fontId="2" fillId="0" borderId="0" xfId="492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167" fontId="55" fillId="0" borderId="0" xfId="0" applyNumberFormat="1" applyFont="1" applyFill="1" applyBorder="1" applyAlignment="1">
      <alignment horizontal="center" vertical="center"/>
    </xf>
    <xf numFmtId="2" fontId="7" fillId="0" borderId="5" xfId="493" applyNumberFormat="1" applyFont="1" applyBorder="1" applyAlignment="1">
      <alignment horizontal="center" vertical="center"/>
    </xf>
    <xf numFmtId="0" fontId="6" fillId="0" borderId="0" xfId="0" applyFont="1"/>
    <xf numFmtId="0" fontId="22" fillId="0" borderId="5" xfId="493" applyFont="1" applyBorder="1" applyAlignment="1">
      <alignment horizontal="left" vertical="center"/>
    </xf>
    <xf numFmtId="0" fontId="22" fillId="0" borderId="0" xfId="493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55" fillId="0" borderId="15" xfId="493" applyFont="1" applyBorder="1" applyAlignment="1">
      <alignment horizontal="right" vertical="center"/>
    </xf>
    <xf numFmtId="0" fontId="54" fillId="0" borderId="16" xfId="493" applyFont="1" applyBorder="1" applyAlignment="1">
      <alignment horizontal="left" vertical="center"/>
    </xf>
    <xf numFmtId="167" fontId="55" fillId="0" borderId="5" xfId="493" applyNumberFormat="1" applyFont="1" applyBorder="1" applyAlignment="1">
      <alignment horizontal="center" vertical="center"/>
    </xf>
    <xf numFmtId="0" fontId="22" fillId="0" borderId="5" xfId="493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5" fillId="0" borderId="0" xfId="493" applyFont="1" applyBorder="1" applyAlignment="1">
      <alignment horizontal="right" vertical="center"/>
    </xf>
    <xf numFmtId="0" fontId="54" fillId="0" borderId="0" xfId="493" applyFont="1" applyBorder="1" applyAlignment="1">
      <alignment horizontal="left" vertical="center"/>
    </xf>
    <xf numFmtId="167" fontId="55" fillId="0" borderId="0" xfId="493" applyNumberFormat="1" applyFont="1" applyBorder="1" applyAlignment="1">
      <alignment horizontal="center" vertical="center"/>
    </xf>
    <xf numFmtId="0" fontId="22" fillId="0" borderId="0" xfId="493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/>
    <xf numFmtId="49" fontId="6" fillId="0" borderId="5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2" fontId="7" fillId="32" borderId="5" xfId="493" applyNumberFormat="1" applyFont="1" applyFill="1" applyBorder="1" applyAlignment="1">
      <alignment horizontal="center" vertical="center"/>
    </xf>
    <xf numFmtId="2" fontId="7" fillId="32" borderId="10" xfId="493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3" xfId="1240" applyFont="1" applyBorder="1" applyAlignment="1">
      <alignment horizontal="center" vertical="center"/>
    </xf>
    <xf numFmtId="0" fontId="8" fillId="0" borderId="14" xfId="1240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8" fillId="32" borderId="5" xfId="1257" applyFont="1" applyFill="1" applyBorder="1" applyAlignment="1">
      <alignment horizontal="center" vertical="center"/>
    </xf>
    <xf numFmtId="0" fontId="8" fillId="3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2" fillId="0" borderId="10" xfId="727" applyNumberFormat="1" applyFont="1" applyBorder="1" applyAlignment="1">
      <alignment horizontal="center" vertical="center"/>
    </xf>
    <xf numFmtId="49" fontId="2" fillId="0" borderId="5" xfId="727" applyNumberFormat="1" applyFont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68" fontId="2" fillId="33" borderId="5" xfId="492" applyNumberFormat="1" applyFont="1" applyFill="1" applyBorder="1" applyAlignment="1">
      <alignment horizontal="center" vertical="center"/>
    </xf>
    <xf numFmtId="2" fontId="64" fillId="32" borderId="5" xfId="0" applyNumberFormat="1" applyFont="1" applyFill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0" fontId="59" fillId="0" borderId="5" xfId="719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59" fillId="0" borderId="35" xfId="719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49" fontId="2" fillId="0" borderId="5" xfId="492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7" fillId="0" borderId="5" xfId="493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2" fontId="7" fillId="0" borderId="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2" fillId="0" borderId="10" xfId="493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2" fontId="65" fillId="0" borderId="5" xfId="719" applyNumberFormat="1" applyFont="1" applyBorder="1" applyAlignment="1">
      <alignment horizontal="center" vertical="center"/>
    </xf>
    <xf numFmtId="2" fontId="53" fillId="0" borderId="5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</cellXfs>
  <cellStyles count="1276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3 3" xfId="6"/>
    <cellStyle name="20% - Accent1 4" xfId="7"/>
    <cellStyle name="20% - Accent1 4 2" xfId="8"/>
    <cellStyle name="20% - Accent1 4 3" xfId="9"/>
    <cellStyle name="20% - Accent1 5" xfId="10"/>
    <cellStyle name="20% - Accent1 5 2" xfId="11"/>
    <cellStyle name="20% - Accent1 5 3" xfId="12"/>
    <cellStyle name="20% - Accent1 6" xfId="13"/>
    <cellStyle name="20% - Accent1 6 2" xfId="14"/>
    <cellStyle name="20% - Accent1 6 3" xfId="15"/>
    <cellStyle name="20% - Accent2 2" xfId="16"/>
    <cellStyle name="20% - Accent2 2 2" xfId="17"/>
    <cellStyle name="20% - Accent2 2 3" xfId="18"/>
    <cellStyle name="20% - Accent2 3" xfId="19"/>
    <cellStyle name="20% - Accent2 3 2" xfId="20"/>
    <cellStyle name="20% - Accent2 3 3" xfId="21"/>
    <cellStyle name="20% - Accent2 4" xfId="22"/>
    <cellStyle name="20% - Accent2 4 2" xfId="23"/>
    <cellStyle name="20% - Accent2 4 3" xfId="24"/>
    <cellStyle name="20% - Accent2 5" xfId="25"/>
    <cellStyle name="20% - Accent2 5 2" xfId="26"/>
    <cellStyle name="20% - Accent2 5 3" xfId="27"/>
    <cellStyle name="20% - Accent2 6" xfId="28"/>
    <cellStyle name="20% - Accent2 6 2" xfId="29"/>
    <cellStyle name="20% - Accent2 6 3" xfId="30"/>
    <cellStyle name="20% - Accent3 2" xfId="31"/>
    <cellStyle name="20% - Accent3 2 2" xfId="32"/>
    <cellStyle name="20% - Accent3 2 3" xfId="33"/>
    <cellStyle name="20% - Accent3 3" xfId="34"/>
    <cellStyle name="20% - Accent3 3 2" xfId="35"/>
    <cellStyle name="20% - Accent3 3 3" xfId="36"/>
    <cellStyle name="20% - Accent3 4" xfId="37"/>
    <cellStyle name="20% - Accent3 4 2" xfId="38"/>
    <cellStyle name="20% - Accent3 4 3" xfId="39"/>
    <cellStyle name="20% - Accent3 5" xfId="40"/>
    <cellStyle name="20% - Accent3 5 2" xfId="41"/>
    <cellStyle name="20% - Accent3 5 3" xfId="42"/>
    <cellStyle name="20% - Accent3 6" xfId="43"/>
    <cellStyle name="20% - Accent3 6 2" xfId="44"/>
    <cellStyle name="20% - Accent3 6 3" xfId="45"/>
    <cellStyle name="20% - Accent4 2" xfId="46"/>
    <cellStyle name="20% - Accent4 2 2" xfId="47"/>
    <cellStyle name="20% - Accent4 2 3" xfId="48"/>
    <cellStyle name="20% - Accent4 3" xfId="49"/>
    <cellStyle name="20% - Accent4 3 2" xfId="50"/>
    <cellStyle name="20% - Accent4 3 3" xfId="51"/>
    <cellStyle name="20% - Accent4 4" xfId="52"/>
    <cellStyle name="20% - Accent4 4 2" xfId="53"/>
    <cellStyle name="20% - Accent4 4 3" xfId="54"/>
    <cellStyle name="20% - Accent4 5" xfId="55"/>
    <cellStyle name="20% - Accent4 5 2" xfId="56"/>
    <cellStyle name="20% - Accent4 5 3" xfId="57"/>
    <cellStyle name="20% - Accent4 6" xfId="58"/>
    <cellStyle name="20% - Accent4 6 2" xfId="59"/>
    <cellStyle name="20% - Accent4 6 3" xfId="60"/>
    <cellStyle name="20% - Accent5 2" xfId="61"/>
    <cellStyle name="20% - Accent5 2 2" xfId="62"/>
    <cellStyle name="20% - Accent5 2 3" xfId="63"/>
    <cellStyle name="20% - Accent5 3" xfId="64"/>
    <cellStyle name="20% - Accent5 3 2" xfId="65"/>
    <cellStyle name="20% - Accent5 3 3" xfId="66"/>
    <cellStyle name="20% - Accent5 4" xfId="67"/>
    <cellStyle name="20% - Accent5 4 2" xfId="68"/>
    <cellStyle name="20% - Accent5 4 3" xfId="69"/>
    <cellStyle name="20% - Accent5 5" xfId="70"/>
    <cellStyle name="20% - Accent5 5 2" xfId="71"/>
    <cellStyle name="20% - Accent5 5 3" xfId="72"/>
    <cellStyle name="20% - Accent5 6" xfId="73"/>
    <cellStyle name="20% - Accent5 6 2" xfId="74"/>
    <cellStyle name="20% - Accent5 6 3" xfId="75"/>
    <cellStyle name="20% - Accent6 2" xfId="76"/>
    <cellStyle name="20% - Accent6 2 2" xfId="77"/>
    <cellStyle name="20% - Accent6 2 3" xfId="78"/>
    <cellStyle name="20% - Accent6 3" xfId="79"/>
    <cellStyle name="20% - Accent6 3 2" xfId="80"/>
    <cellStyle name="20% - Accent6 3 3" xfId="81"/>
    <cellStyle name="20% - Accent6 4" xfId="82"/>
    <cellStyle name="20% - Accent6 4 2" xfId="83"/>
    <cellStyle name="20% - Accent6 4 3" xfId="84"/>
    <cellStyle name="20% - Accent6 5" xfId="85"/>
    <cellStyle name="20% - Accent6 5 2" xfId="86"/>
    <cellStyle name="20% - Accent6 5 3" xfId="87"/>
    <cellStyle name="20% - Accent6 6" xfId="88"/>
    <cellStyle name="20% - Accent6 6 2" xfId="89"/>
    <cellStyle name="20% - Accent6 6 3" xfId="90"/>
    <cellStyle name="40% - Accent1 2" xfId="91"/>
    <cellStyle name="40% - Accent1 2 2" xfId="92"/>
    <cellStyle name="40% - Accent1 2 3" xfId="93"/>
    <cellStyle name="40% - Accent1 3" xfId="94"/>
    <cellStyle name="40% - Accent1 3 2" xfId="95"/>
    <cellStyle name="40% - Accent1 3 3" xfId="96"/>
    <cellStyle name="40% - Accent1 4" xfId="97"/>
    <cellStyle name="40% - Accent1 4 2" xfId="98"/>
    <cellStyle name="40% - Accent1 4 3" xfId="99"/>
    <cellStyle name="40% - Accent1 5" xfId="100"/>
    <cellStyle name="40% - Accent1 5 2" xfId="101"/>
    <cellStyle name="40% - Accent1 5 3" xfId="102"/>
    <cellStyle name="40% - Accent1 6" xfId="103"/>
    <cellStyle name="40% - Accent1 6 2" xfId="104"/>
    <cellStyle name="40% - Accent1 6 3" xfId="105"/>
    <cellStyle name="40% - Accent2 2" xfId="106"/>
    <cellStyle name="40% - Accent2 2 2" xfId="107"/>
    <cellStyle name="40% - Accent2 2 3" xfId="108"/>
    <cellStyle name="40% - Accent2 3" xfId="109"/>
    <cellStyle name="40% - Accent2 3 2" xfId="110"/>
    <cellStyle name="40% - Accent2 3 3" xfId="111"/>
    <cellStyle name="40% - Accent2 4" xfId="112"/>
    <cellStyle name="40% - Accent2 4 2" xfId="113"/>
    <cellStyle name="40% - Accent2 4 3" xfId="114"/>
    <cellStyle name="40% - Accent2 5" xfId="115"/>
    <cellStyle name="40% - Accent2 5 2" xfId="116"/>
    <cellStyle name="40% - Accent2 5 3" xfId="117"/>
    <cellStyle name="40% - Accent2 6" xfId="118"/>
    <cellStyle name="40% - Accent2 6 2" xfId="119"/>
    <cellStyle name="40% - Accent2 6 3" xfId="120"/>
    <cellStyle name="40% - Accent3 2" xfId="121"/>
    <cellStyle name="40% - Accent3 2 2" xfId="122"/>
    <cellStyle name="40% - Accent3 2 3" xfId="123"/>
    <cellStyle name="40% - Accent3 3" xfId="124"/>
    <cellStyle name="40% - Accent3 3 2" xfId="125"/>
    <cellStyle name="40% - Accent3 3 3" xfId="126"/>
    <cellStyle name="40% - Accent3 4" xfId="127"/>
    <cellStyle name="40% - Accent3 4 2" xfId="128"/>
    <cellStyle name="40% - Accent3 4 3" xfId="129"/>
    <cellStyle name="40% - Accent3 5" xfId="130"/>
    <cellStyle name="40% - Accent3 5 2" xfId="131"/>
    <cellStyle name="40% - Accent3 5 3" xfId="132"/>
    <cellStyle name="40% - Accent3 6" xfId="133"/>
    <cellStyle name="40% - Accent3 6 2" xfId="134"/>
    <cellStyle name="40% - Accent3 6 3" xfId="135"/>
    <cellStyle name="40% - Accent4 2" xfId="136"/>
    <cellStyle name="40% - Accent4 2 2" xfId="137"/>
    <cellStyle name="40% - Accent4 2 3" xfId="138"/>
    <cellStyle name="40% - Accent4 3" xfId="139"/>
    <cellStyle name="40% - Accent4 3 2" xfId="140"/>
    <cellStyle name="40% - Accent4 3 3" xfId="141"/>
    <cellStyle name="40% - Accent4 4" xfId="142"/>
    <cellStyle name="40% - Accent4 4 2" xfId="143"/>
    <cellStyle name="40% - Accent4 4 3" xfId="144"/>
    <cellStyle name="40% - Accent4 5" xfId="145"/>
    <cellStyle name="40% - Accent4 5 2" xfId="146"/>
    <cellStyle name="40% - Accent4 5 3" xfId="147"/>
    <cellStyle name="40% - Accent4 6" xfId="148"/>
    <cellStyle name="40% - Accent4 6 2" xfId="149"/>
    <cellStyle name="40% - Accent4 6 3" xfId="150"/>
    <cellStyle name="40% - Accent5 2" xfId="151"/>
    <cellStyle name="40% - Accent5 2 2" xfId="152"/>
    <cellStyle name="40% - Accent5 2 3" xfId="153"/>
    <cellStyle name="40% - Accent5 3" xfId="154"/>
    <cellStyle name="40% - Accent5 3 2" xfId="155"/>
    <cellStyle name="40% - Accent5 3 3" xfId="156"/>
    <cellStyle name="40% - Accent5 4" xfId="157"/>
    <cellStyle name="40% - Accent5 4 2" xfId="158"/>
    <cellStyle name="40% - Accent5 4 3" xfId="159"/>
    <cellStyle name="40% - Accent5 5" xfId="160"/>
    <cellStyle name="40% - Accent5 5 2" xfId="161"/>
    <cellStyle name="40% - Accent5 5 3" xfId="162"/>
    <cellStyle name="40% - Accent5 6" xfId="163"/>
    <cellStyle name="40% - Accent5 6 2" xfId="164"/>
    <cellStyle name="40% - Accent5 6 3" xfId="165"/>
    <cellStyle name="40% - Accent6 2" xfId="166"/>
    <cellStyle name="40% - Accent6 2 2" xfId="167"/>
    <cellStyle name="40% - Accent6 2 3" xfId="168"/>
    <cellStyle name="40% - Accent6 3" xfId="169"/>
    <cellStyle name="40% - Accent6 3 2" xfId="170"/>
    <cellStyle name="40% - Accent6 3 3" xfId="171"/>
    <cellStyle name="40% - Accent6 4" xfId="172"/>
    <cellStyle name="40% - Accent6 4 2" xfId="173"/>
    <cellStyle name="40% - Accent6 4 3" xfId="174"/>
    <cellStyle name="40% - Accent6 5" xfId="175"/>
    <cellStyle name="40% - Accent6 5 2" xfId="176"/>
    <cellStyle name="40% - Accent6 5 3" xfId="177"/>
    <cellStyle name="40% - Accent6 6" xfId="178"/>
    <cellStyle name="40% - Accent6 6 2" xfId="179"/>
    <cellStyle name="40% - Accent6 6 3" xfId="180"/>
    <cellStyle name="60% - Accent1 2" xfId="181"/>
    <cellStyle name="60% - Accent1 2 2" xfId="182"/>
    <cellStyle name="60% - Accent1 2 3" xfId="183"/>
    <cellStyle name="60% - Accent1 3" xfId="184"/>
    <cellStyle name="60% - Accent1 3 2" xfId="185"/>
    <cellStyle name="60% - Accent1 3 3" xfId="186"/>
    <cellStyle name="60% - Accent1 4" xfId="187"/>
    <cellStyle name="60% - Accent1 4 2" xfId="188"/>
    <cellStyle name="60% - Accent1 4 3" xfId="189"/>
    <cellStyle name="60% - Accent1 5" xfId="190"/>
    <cellStyle name="60% - Accent1 5 2" xfId="191"/>
    <cellStyle name="60% - Accent1 5 3" xfId="192"/>
    <cellStyle name="60% - Accent1 6" xfId="193"/>
    <cellStyle name="60% - Accent1 6 2" xfId="194"/>
    <cellStyle name="60% - Accent1 6 3" xfId="195"/>
    <cellStyle name="60% - Accent2 2" xfId="196"/>
    <cellStyle name="60% - Accent2 2 2" xfId="197"/>
    <cellStyle name="60% - Accent2 2 3" xfId="198"/>
    <cellStyle name="60% - Accent2 3" xfId="199"/>
    <cellStyle name="60% - Accent2 3 2" xfId="200"/>
    <cellStyle name="60% - Accent2 3 3" xfId="201"/>
    <cellStyle name="60% - Accent2 4" xfId="202"/>
    <cellStyle name="60% - Accent2 4 2" xfId="203"/>
    <cellStyle name="60% - Accent2 4 3" xfId="204"/>
    <cellStyle name="60% - Accent2 5" xfId="205"/>
    <cellStyle name="60% - Accent2 5 2" xfId="206"/>
    <cellStyle name="60% - Accent2 5 3" xfId="207"/>
    <cellStyle name="60% - Accent2 6" xfId="208"/>
    <cellStyle name="60% - Accent2 6 2" xfId="209"/>
    <cellStyle name="60% - Accent2 6 3" xfId="210"/>
    <cellStyle name="60% - Accent3 2" xfId="211"/>
    <cellStyle name="60% - Accent3 2 2" xfId="212"/>
    <cellStyle name="60% - Accent3 2 3" xfId="213"/>
    <cellStyle name="60% - Accent3 3" xfId="214"/>
    <cellStyle name="60% - Accent3 3 2" xfId="215"/>
    <cellStyle name="60% - Accent3 3 3" xfId="216"/>
    <cellStyle name="60% - Accent3 4" xfId="217"/>
    <cellStyle name="60% - Accent3 4 2" xfId="218"/>
    <cellStyle name="60% - Accent3 4 3" xfId="219"/>
    <cellStyle name="60% - Accent3 5" xfId="220"/>
    <cellStyle name="60% - Accent3 5 2" xfId="221"/>
    <cellStyle name="60% - Accent3 5 3" xfId="222"/>
    <cellStyle name="60% - Accent3 6" xfId="223"/>
    <cellStyle name="60% - Accent3 6 2" xfId="224"/>
    <cellStyle name="60% - Accent3 6 3" xfId="225"/>
    <cellStyle name="60% - Accent4 2" xfId="226"/>
    <cellStyle name="60% - Accent4 2 2" xfId="227"/>
    <cellStyle name="60% - Accent4 2 3" xfId="228"/>
    <cellStyle name="60% - Accent4 3" xfId="229"/>
    <cellStyle name="60% - Accent4 3 2" xfId="230"/>
    <cellStyle name="60% - Accent4 3 3" xfId="231"/>
    <cellStyle name="60% - Accent4 4" xfId="232"/>
    <cellStyle name="60% - Accent4 4 2" xfId="233"/>
    <cellStyle name="60% - Accent4 4 3" xfId="234"/>
    <cellStyle name="60% - Accent4 5" xfId="235"/>
    <cellStyle name="60% - Accent4 5 2" xfId="236"/>
    <cellStyle name="60% - Accent4 5 3" xfId="237"/>
    <cellStyle name="60% - Accent4 6" xfId="238"/>
    <cellStyle name="60% - Accent4 6 2" xfId="239"/>
    <cellStyle name="60% - Accent4 6 3" xfId="240"/>
    <cellStyle name="60% - Accent5 2" xfId="241"/>
    <cellStyle name="60% - Accent5 2 2" xfId="242"/>
    <cellStyle name="60% - Accent5 2 3" xfId="243"/>
    <cellStyle name="60% - Accent5 3" xfId="244"/>
    <cellStyle name="60% - Accent5 3 2" xfId="245"/>
    <cellStyle name="60% - Accent5 3 3" xfId="246"/>
    <cellStyle name="60% - Accent5 4" xfId="247"/>
    <cellStyle name="60% - Accent5 4 2" xfId="248"/>
    <cellStyle name="60% - Accent5 4 3" xfId="249"/>
    <cellStyle name="60% - Accent5 5" xfId="250"/>
    <cellStyle name="60% - Accent5 5 2" xfId="251"/>
    <cellStyle name="60% - Accent5 5 3" xfId="252"/>
    <cellStyle name="60% - Accent5 6" xfId="253"/>
    <cellStyle name="60% - Accent5 6 2" xfId="254"/>
    <cellStyle name="60% - Accent5 6 3" xfId="255"/>
    <cellStyle name="60% - Accent6 2" xfId="256"/>
    <cellStyle name="60% - Accent6 2 2" xfId="257"/>
    <cellStyle name="60% - Accent6 2 3" xfId="258"/>
    <cellStyle name="60% - Accent6 3" xfId="259"/>
    <cellStyle name="60% - Accent6 3 2" xfId="260"/>
    <cellStyle name="60% - Accent6 3 3" xfId="261"/>
    <cellStyle name="60% - Accent6 4" xfId="262"/>
    <cellStyle name="60% - Accent6 4 2" xfId="263"/>
    <cellStyle name="60% - Accent6 4 3" xfId="264"/>
    <cellStyle name="60% - Accent6 5" xfId="265"/>
    <cellStyle name="60% - Accent6 5 2" xfId="266"/>
    <cellStyle name="60% - Accent6 5 3" xfId="267"/>
    <cellStyle name="60% - Accent6 6" xfId="268"/>
    <cellStyle name="60% - Accent6 6 2" xfId="269"/>
    <cellStyle name="60% - Accent6 6 3" xfId="270"/>
    <cellStyle name="Accent" xfId="271"/>
    <cellStyle name="Accent 1" xfId="272"/>
    <cellStyle name="Accent 2" xfId="273"/>
    <cellStyle name="Accent 3" xfId="274"/>
    <cellStyle name="Accent1 2" xfId="275"/>
    <cellStyle name="Accent1 2 2" xfId="276"/>
    <cellStyle name="Accent1 2 3" xfId="277"/>
    <cellStyle name="Accent1 3" xfId="278"/>
    <cellStyle name="Accent1 3 2" xfId="279"/>
    <cellStyle name="Accent1 3 3" xfId="280"/>
    <cellStyle name="Accent1 4" xfId="281"/>
    <cellStyle name="Accent1 4 2" xfId="282"/>
    <cellStyle name="Accent1 4 3" xfId="283"/>
    <cellStyle name="Accent1 5" xfId="284"/>
    <cellStyle name="Accent1 5 2" xfId="285"/>
    <cellStyle name="Accent1 5 3" xfId="286"/>
    <cellStyle name="Accent1 6" xfId="287"/>
    <cellStyle name="Accent1 6 2" xfId="288"/>
    <cellStyle name="Accent1 6 3" xfId="289"/>
    <cellStyle name="Accent2 2" xfId="290"/>
    <cellStyle name="Accent2 2 2" xfId="291"/>
    <cellStyle name="Accent2 2 3" xfId="292"/>
    <cellStyle name="Accent2 3" xfId="293"/>
    <cellStyle name="Accent2 3 2" xfId="294"/>
    <cellStyle name="Accent2 3 3" xfId="295"/>
    <cellStyle name="Accent2 4" xfId="296"/>
    <cellStyle name="Accent2 4 2" xfId="297"/>
    <cellStyle name="Accent2 4 3" xfId="298"/>
    <cellStyle name="Accent2 5" xfId="299"/>
    <cellStyle name="Accent2 5 2" xfId="300"/>
    <cellStyle name="Accent2 5 3" xfId="301"/>
    <cellStyle name="Accent2 6" xfId="302"/>
    <cellStyle name="Accent2 6 2" xfId="303"/>
    <cellStyle name="Accent2 6 3" xfId="304"/>
    <cellStyle name="Accent3 2" xfId="305"/>
    <cellStyle name="Accent3 2 2" xfId="306"/>
    <cellStyle name="Accent3 2 3" xfId="307"/>
    <cellStyle name="Accent3 3" xfId="308"/>
    <cellStyle name="Accent3 3 2" xfId="309"/>
    <cellStyle name="Accent3 3 3" xfId="310"/>
    <cellStyle name="Accent3 4" xfId="311"/>
    <cellStyle name="Accent3 4 2" xfId="312"/>
    <cellStyle name="Accent3 4 3" xfId="313"/>
    <cellStyle name="Accent3 5" xfId="314"/>
    <cellStyle name="Accent3 5 2" xfId="315"/>
    <cellStyle name="Accent3 5 3" xfId="316"/>
    <cellStyle name="Accent3 6" xfId="317"/>
    <cellStyle name="Accent3 6 2" xfId="318"/>
    <cellStyle name="Accent3 6 3" xfId="319"/>
    <cellStyle name="Accent4 2" xfId="320"/>
    <cellStyle name="Accent4 2 2" xfId="321"/>
    <cellStyle name="Accent4 2 3" xfId="322"/>
    <cellStyle name="Accent4 3" xfId="323"/>
    <cellStyle name="Accent4 3 2" xfId="324"/>
    <cellStyle name="Accent4 3 3" xfId="325"/>
    <cellStyle name="Accent4 4" xfId="326"/>
    <cellStyle name="Accent4 4 2" xfId="327"/>
    <cellStyle name="Accent4 4 3" xfId="328"/>
    <cellStyle name="Accent4 5" xfId="329"/>
    <cellStyle name="Accent4 5 2" xfId="330"/>
    <cellStyle name="Accent4 5 3" xfId="331"/>
    <cellStyle name="Accent4 6" xfId="332"/>
    <cellStyle name="Accent4 6 2" xfId="333"/>
    <cellStyle name="Accent4 6 3" xfId="334"/>
    <cellStyle name="Accent5 2" xfId="335"/>
    <cellStyle name="Accent5 2 2" xfId="336"/>
    <cellStyle name="Accent5 2 3" xfId="337"/>
    <cellStyle name="Accent5 3" xfId="338"/>
    <cellStyle name="Accent5 3 2" xfId="339"/>
    <cellStyle name="Accent5 3 3" xfId="340"/>
    <cellStyle name="Accent5 4" xfId="341"/>
    <cellStyle name="Accent5 4 2" xfId="342"/>
    <cellStyle name="Accent5 4 3" xfId="343"/>
    <cellStyle name="Accent5 5" xfId="344"/>
    <cellStyle name="Accent5 5 2" xfId="345"/>
    <cellStyle name="Accent5 5 3" xfId="346"/>
    <cellStyle name="Accent5 6" xfId="347"/>
    <cellStyle name="Accent5 6 2" xfId="348"/>
    <cellStyle name="Accent5 6 3" xfId="349"/>
    <cellStyle name="Accent6 2" xfId="350"/>
    <cellStyle name="Accent6 2 2" xfId="351"/>
    <cellStyle name="Accent6 2 3" xfId="352"/>
    <cellStyle name="Accent6 3" xfId="353"/>
    <cellStyle name="Accent6 3 2" xfId="354"/>
    <cellStyle name="Accent6 3 3" xfId="355"/>
    <cellStyle name="Accent6 4" xfId="356"/>
    <cellStyle name="Accent6 4 2" xfId="357"/>
    <cellStyle name="Accent6 4 3" xfId="358"/>
    <cellStyle name="Accent6 5" xfId="359"/>
    <cellStyle name="Accent6 5 2" xfId="360"/>
    <cellStyle name="Accent6 5 3" xfId="361"/>
    <cellStyle name="Accent6 6" xfId="362"/>
    <cellStyle name="Accent6 6 2" xfId="363"/>
    <cellStyle name="Accent6 6 3" xfId="364"/>
    <cellStyle name="Bad" xfId="365"/>
    <cellStyle name="Bad 2" xfId="366"/>
    <cellStyle name="Bad 2 2" xfId="367"/>
    <cellStyle name="Bad 2 3" xfId="368"/>
    <cellStyle name="Bad 3" xfId="369"/>
    <cellStyle name="Bad 3 2" xfId="370"/>
    <cellStyle name="Bad 3 3" xfId="371"/>
    <cellStyle name="Bad 4" xfId="372"/>
    <cellStyle name="Bad 4 2" xfId="373"/>
    <cellStyle name="Bad 4 3" xfId="374"/>
    <cellStyle name="Bad 5" xfId="375"/>
    <cellStyle name="Bad 5 2" xfId="376"/>
    <cellStyle name="Bad 5 3" xfId="377"/>
    <cellStyle name="Bad 6" xfId="378"/>
    <cellStyle name="Bad 6 2" xfId="379"/>
    <cellStyle name="Bad 6 3" xfId="380"/>
    <cellStyle name="Calc Currency (0)" xfId="381"/>
    <cellStyle name="Calc Currency (2)" xfId="382"/>
    <cellStyle name="Calc Percent (0)" xfId="383"/>
    <cellStyle name="Calc Percent (1)" xfId="384"/>
    <cellStyle name="Calc Percent (2)" xfId="385"/>
    <cellStyle name="Calc Units (0)" xfId="386"/>
    <cellStyle name="Calc Units (1)" xfId="387"/>
    <cellStyle name="Calc Units (2)" xfId="388"/>
    <cellStyle name="Calculation 2" xfId="389"/>
    <cellStyle name="Calculation 2 2" xfId="390"/>
    <cellStyle name="Calculation 2 3" xfId="391"/>
    <cellStyle name="Calculation 3" xfId="392"/>
    <cellStyle name="Calculation 3 2" xfId="393"/>
    <cellStyle name="Calculation 3 3" xfId="394"/>
    <cellStyle name="Calculation 4" xfId="395"/>
    <cellStyle name="Calculation 4 2" xfId="396"/>
    <cellStyle name="Calculation 4 3" xfId="397"/>
    <cellStyle name="Calculation 5" xfId="398"/>
    <cellStyle name="Calculation 5 2" xfId="399"/>
    <cellStyle name="Calculation 5 3" xfId="400"/>
    <cellStyle name="Calculation 6" xfId="401"/>
    <cellStyle name="Calculation 6 2" xfId="402"/>
    <cellStyle name="Calculation 6 3" xfId="403"/>
    <cellStyle name="Check Cell 2" xfId="404"/>
    <cellStyle name="Check Cell 2 2" xfId="405"/>
    <cellStyle name="Check Cell 2 3" xfId="406"/>
    <cellStyle name="Check Cell 3" xfId="407"/>
    <cellStyle name="Check Cell 3 2" xfId="408"/>
    <cellStyle name="Check Cell 3 3" xfId="409"/>
    <cellStyle name="Check Cell 4" xfId="410"/>
    <cellStyle name="Check Cell 4 2" xfId="411"/>
    <cellStyle name="Check Cell 4 3" xfId="412"/>
    <cellStyle name="Check Cell 5" xfId="413"/>
    <cellStyle name="Check Cell 5 2" xfId="414"/>
    <cellStyle name="Check Cell 5 3" xfId="415"/>
    <cellStyle name="Check Cell 6" xfId="416"/>
    <cellStyle name="Check Cell 6 2" xfId="417"/>
    <cellStyle name="Check Cell 6 3" xfId="418"/>
    <cellStyle name="Comma [00]" xfId="419"/>
    <cellStyle name="Comma 10" xfId="420"/>
    <cellStyle name="Comma 11" xfId="421"/>
    <cellStyle name="Comma 12" xfId="422"/>
    <cellStyle name="Comma 13" xfId="423"/>
    <cellStyle name="Comma 14" xfId="424"/>
    <cellStyle name="Comma 15" xfId="425"/>
    <cellStyle name="Comma 16" xfId="426"/>
    <cellStyle name="Comma 17" xfId="427"/>
    <cellStyle name="Comma 18" xfId="428"/>
    <cellStyle name="Comma 19" xfId="429"/>
    <cellStyle name="Comma 2" xfId="430"/>
    <cellStyle name="Comma 2 2" xfId="431"/>
    <cellStyle name="Comma 2 3" xfId="432"/>
    <cellStyle name="Comma 2_DALYVIAI" xfId="433"/>
    <cellStyle name="Comma 20" xfId="434"/>
    <cellStyle name="Comma 21" xfId="435"/>
    <cellStyle name="Comma 22" xfId="436"/>
    <cellStyle name="Comma 23" xfId="437"/>
    <cellStyle name="Comma 24" xfId="438"/>
    <cellStyle name="Comma 25" xfId="439"/>
    <cellStyle name="Comma 26" xfId="440"/>
    <cellStyle name="Comma 27" xfId="441"/>
    <cellStyle name="Comma 28" xfId="442"/>
    <cellStyle name="Comma 29" xfId="443"/>
    <cellStyle name="Comma 3" xfId="444"/>
    <cellStyle name="Comma 30" xfId="445"/>
    <cellStyle name="Comma 30 2" xfId="446"/>
    <cellStyle name="Comma 30 3" xfId="447"/>
    <cellStyle name="Comma 31" xfId="448"/>
    <cellStyle name="Comma 32" xfId="449"/>
    <cellStyle name="Comma 33" xfId="450"/>
    <cellStyle name="Comma 34" xfId="451"/>
    <cellStyle name="Comma 35" xfId="452"/>
    <cellStyle name="Comma 4" xfId="453"/>
    <cellStyle name="Comma 5" xfId="454"/>
    <cellStyle name="Comma 6" xfId="455"/>
    <cellStyle name="Comma 7" xfId="456"/>
    <cellStyle name="Comma 8" xfId="457"/>
    <cellStyle name="Comma 9" xfId="458"/>
    <cellStyle name="Currency [00]" xfId="459"/>
    <cellStyle name="Currency 2" xfId="460"/>
    <cellStyle name="Date Short" xfId="461"/>
    <cellStyle name="Dziesiętny [0]_PLDT" xfId="462"/>
    <cellStyle name="Dziesiętny_PLDT" xfId="463"/>
    <cellStyle name="Enter Currency (0)" xfId="464"/>
    <cellStyle name="Enter Currency (2)" xfId="465"/>
    <cellStyle name="Enter Units (0)" xfId="466"/>
    <cellStyle name="Enter Units (1)" xfId="467"/>
    <cellStyle name="Enter Units (2)" xfId="468"/>
    <cellStyle name="Error" xfId="469"/>
    <cellStyle name="Footnote" xfId="470"/>
    <cellStyle name="Grey" xfId="471"/>
    <cellStyle name="Header1" xfId="472"/>
    <cellStyle name="Header2" xfId="473"/>
    <cellStyle name="Heading" xfId="474"/>
    <cellStyle name="Hiperłącze" xfId="475"/>
    <cellStyle name="Input [yellow]" xfId="476"/>
    <cellStyle name="Input 2" xfId="477"/>
    <cellStyle name="Input 2 2" xfId="478"/>
    <cellStyle name="Input 2 3" xfId="479"/>
    <cellStyle name="Input 3" xfId="480"/>
    <cellStyle name="Input 3 2" xfId="481"/>
    <cellStyle name="Input 3 3" xfId="482"/>
    <cellStyle name="Input 4" xfId="483"/>
    <cellStyle name="Input 4 2" xfId="484"/>
    <cellStyle name="Input 4 3" xfId="485"/>
    <cellStyle name="Input 5" xfId="486"/>
    <cellStyle name="Input 5 2" xfId="487"/>
    <cellStyle name="Input 5 3" xfId="488"/>
    <cellStyle name="Input 6" xfId="489"/>
    <cellStyle name="Input 6 2" xfId="490"/>
    <cellStyle name="Input 6 3" xfId="491"/>
    <cellStyle name="Įprastas 2" xfId="492"/>
    <cellStyle name="Įprastas 2 2" xfId="493"/>
    <cellStyle name="Įprastas 2 2 2" xfId="494"/>
    <cellStyle name="Įprastas 2 3" xfId="495"/>
    <cellStyle name="Įprastas 2 4" xfId="496"/>
    <cellStyle name="Įprastas 3" xfId="497"/>
    <cellStyle name="Įprastas 3 2" xfId="498"/>
    <cellStyle name="Įprastas 3 3" xfId="499"/>
    <cellStyle name="Įprastas 4" xfId="500"/>
    <cellStyle name="Įprastas 4 2" xfId="501"/>
    <cellStyle name="Įprastas 5" xfId="502"/>
    <cellStyle name="Įprastas 6" xfId="503"/>
    <cellStyle name="Įprastas 7" xfId="504"/>
    <cellStyle name="Įprastas 8" xfId="505"/>
    <cellStyle name="Įprastas 9" xfId="506"/>
    <cellStyle name="Kablelis 2" xfId="507"/>
    <cellStyle name="Link Currency (0)" xfId="508"/>
    <cellStyle name="Link Currency (2)" xfId="509"/>
    <cellStyle name="Link Units (0)" xfId="510"/>
    <cellStyle name="Link Units (1)" xfId="511"/>
    <cellStyle name="Link Units (2)" xfId="512"/>
    <cellStyle name="Linked Cell 2" xfId="513"/>
    <cellStyle name="Linked Cell 2 2" xfId="514"/>
    <cellStyle name="Linked Cell 2 3" xfId="515"/>
    <cellStyle name="Linked Cell 3" xfId="516"/>
    <cellStyle name="Linked Cell 3 2" xfId="517"/>
    <cellStyle name="Linked Cell 3 3" xfId="518"/>
    <cellStyle name="Linked Cell 4" xfId="519"/>
    <cellStyle name="Linked Cell 4 2" xfId="520"/>
    <cellStyle name="Linked Cell 4 3" xfId="521"/>
    <cellStyle name="Linked Cell 5" xfId="522"/>
    <cellStyle name="Linked Cell 5 2" xfId="523"/>
    <cellStyle name="Linked Cell 5 3" xfId="524"/>
    <cellStyle name="Linked Cell 6" xfId="525"/>
    <cellStyle name="Linked Cell 6 2" xfId="526"/>
    <cellStyle name="Linked Cell 6 3" xfId="527"/>
    <cellStyle name="Neutral" xfId="528"/>
    <cellStyle name="Neutral 2" xfId="529"/>
    <cellStyle name="Neutral 2 2" xfId="530"/>
    <cellStyle name="Neutral 2 3" xfId="531"/>
    <cellStyle name="Neutral 3" xfId="532"/>
    <cellStyle name="Neutral 3 2" xfId="533"/>
    <cellStyle name="Neutral 3 3" xfId="534"/>
    <cellStyle name="Neutral 4" xfId="535"/>
    <cellStyle name="Neutral 4 2" xfId="536"/>
    <cellStyle name="Neutral 4 3" xfId="537"/>
    <cellStyle name="Neutral 5" xfId="538"/>
    <cellStyle name="Neutral 5 2" xfId="539"/>
    <cellStyle name="Neutral 5 3" xfId="540"/>
    <cellStyle name="Neutral 6" xfId="541"/>
    <cellStyle name="Neutral 6 2" xfId="542"/>
    <cellStyle name="Neutral 6 3" xfId="543"/>
    <cellStyle name="Normal" xfId="0" builtinId="0"/>
    <cellStyle name="Normal - Style1" xfId="544"/>
    <cellStyle name="Normal 10" xfId="545"/>
    <cellStyle name="Normal 10 2" xfId="546"/>
    <cellStyle name="Normal 10 2 2" xfId="547"/>
    <cellStyle name="Normal 10 2 2 2" xfId="548"/>
    <cellStyle name="Normal 10 2 2 3" xfId="549"/>
    <cellStyle name="Normal 10 2 2 4" xfId="550"/>
    <cellStyle name="Normal 10 2 2_aukstis 2 2" xfId="551"/>
    <cellStyle name="Normal 10 2 3" xfId="552"/>
    <cellStyle name="Normal 10 2 4" xfId="553"/>
    <cellStyle name="Normal 10 2 5" xfId="554"/>
    <cellStyle name="Normal 10 2_DALYVIAI" xfId="555"/>
    <cellStyle name="Normal 10 3" xfId="556"/>
    <cellStyle name="Normal 10 3 2" xfId="557"/>
    <cellStyle name="Normal 10 3 3" xfId="558"/>
    <cellStyle name="Normal 10 3 4" xfId="559"/>
    <cellStyle name="Normal 10 3_DALYVIAI" xfId="560"/>
    <cellStyle name="Normal 10 4" xfId="561"/>
    <cellStyle name="Normal 10 5" xfId="562"/>
    <cellStyle name="Normal 10 5 2" xfId="563"/>
    <cellStyle name="Normal 10 5 3" xfId="564"/>
    <cellStyle name="Normal 10 5 4" xfId="565"/>
    <cellStyle name="Normal 10 5_DALYVIAI" xfId="566"/>
    <cellStyle name="Normal 10 6" xfId="567"/>
    <cellStyle name="Normal 10 7" xfId="568"/>
    <cellStyle name="Normal 10_DALYVIAI" xfId="569"/>
    <cellStyle name="Normal 11" xfId="570"/>
    <cellStyle name="Normal 11 2" xfId="571"/>
    <cellStyle name="Normal 11 2 2" xfId="572"/>
    <cellStyle name="Normal 11 2 3" xfId="573"/>
    <cellStyle name="Normal 11 2 4" xfId="574"/>
    <cellStyle name="Normal 11 2_DALYVIAI" xfId="575"/>
    <cellStyle name="Normal 11 3" xfId="576"/>
    <cellStyle name="Normal 11 3 2" xfId="577"/>
    <cellStyle name="Normal 11 3 3" xfId="578"/>
    <cellStyle name="Normal 11 3 4" xfId="579"/>
    <cellStyle name="Normal 11 3_DALYVIAI" xfId="580"/>
    <cellStyle name="Normal 11 4" xfId="581"/>
    <cellStyle name="Normal 11 5" xfId="582"/>
    <cellStyle name="Normal 11 5 2" xfId="583"/>
    <cellStyle name="Normal 11 5 3" xfId="584"/>
    <cellStyle name="Normal 11 5 4" xfId="585"/>
    <cellStyle name="Normal 11 5_DALYVIAI" xfId="586"/>
    <cellStyle name="Normal 11 6" xfId="587"/>
    <cellStyle name="Normal 11 7" xfId="588"/>
    <cellStyle name="Normal 11_DALYVIAI" xfId="589"/>
    <cellStyle name="Normal 12" xfId="590"/>
    <cellStyle name="Normal 12 2" xfId="591"/>
    <cellStyle name="Normal 12 2 2" xfId="592"/>
    <cellStyle name="Normal 12 2 3" xfId="593"/>
    <cellStyle name="Normal 12 2 4" xfId="594"/>
    <cellStyle name="Normal 12 2_DALYVIAI" xfId="595"/>
    <cellStyle name="Normal 12 3" xfId="596"/>
    <cellStyle name="Normal 12 4" xfId="597"/>
    <cellStyle name="Normal 12 4 2" xfId="598"/>
    <cellStyle name="Normal 12 4 3" xfId="599"/>
    <cellStyle name="Normal 12 4 4" xfId="600"/>
    <cellStyle name="Normal 12 4_DALYVIAI" xfId="601"/>
    <cellStyle name="Normal 12 5" xfId="602"/>
    <cellStyle name="Normal 12 6" xfId="603"/>
    <cellStyle name="Normal 12_DALYVIAI" xfId="604"/>
    <cellStyle name="Normal 13" xfId="605"/>
    <cellStyle name="Normal 13 2" xfId="606"/>
    <cellStyle name="Normal 13 2 2" xfId="607"/>
    <cellStyle name="Normal 13 2 2 2" xfId="608"/>
    <cellStyle name="Normal 13 2 2 3" xfId="609"/>
    <cellStyle name="Normal 13 2 2 4" xfId="610"/>
    <cellStyle name="Normal 13 2 2_DALYVIAI" xfId="611"/>
    <cellStyle name="Normal 13 2 3" xfId="612"/>
    <cellStyle name="Normal 13 2 4" xfId="613"/>
    <cellStyle name="Normal 13 2 5" xfId="614"/>
    <cellStyle name="Normal 13 2_DALYVIAI" xfId="615"/>
    <cellStyle name="Normal 13 3" xfId="616"/>
    <cellStyle name="Normal 13 3 2" xfId="617"/>
    <cellStyle name="Normal 13 3 3" xfId="618"/>
    <cellStyle name="Normal 13 3 4" xfId="619"/>
    <cellStyle name="Normal 13 3_DALYVIAI" xfId="620"/>
    <cellStyle name="Normal 13 4" xfId="621"/>
    <cellStyle name="Normal 13 5" xfId="622"/>
    <cellStyle name="Normal 13_1500 V" xfId="623"/>
    <cellStyle name="Normal 14" xfId="624"/>
    <cellStyle name="Normal 14 2" xfId="625"/>
    <cellStyle name="Normal 14 2 2" xfId="626"/>
    <cellStyle name="Normal 14 2 2 2" xfId="627"/>
    <cellStyle name="Normal 14 2 2 3" xfId="628"/>
    <cellStyle name="Normal 14 2 2 4" xfId="629"/>
    <cellStyle name="Normal 14 2 2_DALYVIAI" xfId="630"/>
    <cellStyle name="Normal 14 2 3" xfId="631"/>
    <cellStyle name="Normal 14 2 4" xfId="632"/>
    <cellStyle name="Normal 14 2 5" xfId="633"/>
    <cellStyle name="Normal 14 2_DALYVIAI" xfId="634"/>
    <cellStyle name="Normal 14 3" xfId="635"/>
    <cellStyle name="Normal 14 3 2" xfId="636"/>
    <cellStyle name="Normal 14 3 3" xfId="637"/>
    <cellStyle name="Normal 14 3 4" xfId="638"/>
    <cellStyle name="Normal 14 3_DALYVIAI" xfId="639"/>
    <cellStyle name="Normal 14 4" xfId="640"/>
    <cellStyle name="Normal 14 5" xfId="641"/>
    <cellStyle name="Normal 14_DALYVIAI" xfId="642"/>
    <cellStyle name="Normal 15" xfId="643"/>
    <cellStyle name="Normal 15 2" xfId="644"/>
    <cellStyle name="Normal 15 2 2" xfId="645"/>
    <cellStyle name="Normal 15 2 3" xfId="646"/>
    <cellStyle name="Normal 15 2 4" xfId="647"/>
    <cellStyle name="Normal 15 2_DALYVIAI" xfId="648"/>
    <cellStyle name="Normal 15 3" xfId="649"/>
    <cellStyle name="Normal 15 4" xfId="650"/>
    <cellStyle name="Normal 15 4 2" xfId="651"/>
    <cellStyle name="Normal 15 4 3" xfId="652"/>
    <cellStyle name="Normal 15 4 4" xfId="653"/>
    <cellStyle name="Normal 15 4_DALYVIAI" xfId="654"/>
    <cellStyle name="Normal 15 5" xfId="655"/>
    <cellStyle name="Normal 15 6" xfId="656"/>
    <cellStyle name="Normal 15_DALYVIAI" xfId="657"/>
    <cellStyle name="Normal 16" xfId="658"/>
    <cellStyle name="Normal 16 2" xfId="659"/>
    <cellStyle name="Normal 16 2 2" xfId="660"/>
    <cellStyle name="Normal 16 2 3" xfId="661"/>
    <cellStyle name="Normal 16 2 4" xfId="662"/>
    <cellStyle name="Normal 16 2_DALYVIAI" xfId="663"/>
    <cellStyle name="Normal 16 3" xfId="664"/>
    <cellStyle name="Normal 16_DALYVIAI" xfId="665"/>
    <cellStyle name="Normal 17" xfId="666"/>
    <cellStyle name="Normal 17 2" xfId="667"/>
    <cellStyle name="Normal 17 2 2" xfId="668"/>
    <cellStyle name="Normal 17 2 3" xfId="669"/>
    <cellStyle name="Normal 17 2 4" xfId="670"/>
    <cellStyle name="Normal 17 2_DALYVIAI" xfId="671"/>
    <cellStyle name="Normal 17 3" xfId="672"/>
    <cellStyle name="Normal 17 4" xfId="673"/>
    <cellStyle name="Normal 17 4 2" xfId="674"/>
    <cellStyle name="Normal 17 4 3" xfId="675"/>
    <cellStyle name="Normal 17 4 4" xfId="676"/>
    <cellStyle name="Normal 17 4_DALYVIAI" xfId="677"/>
    <cellStyle name="Normal 17 5" xfId="678"/>
    <cellStyle name="Normal 17 6" xfId="679"/>
    <cellStyle name="Normal 17_DALYVIAI" xfId="680"/>
    <cellStyle name="Normal 18" xfId="681"/>
    <cellStyle name="Normal 18 2" xfId="682"/>
    <cellStyle name="Normal 18 2 2" xfId="683"/>
    <cellStyle name="Normal 18 2 2 2" xfId="684"/>
    <cellStyle name="Normal 18 2 2 3" xfId="685"/>
    <cellStyle name="Normal 18 2 2 4" xfId="686"/>
    <cellStyle name="Normal 18 2 2_DALYVIAI" xfId="687"/>
    <cellStyle name="Normal 18 2 3" xfId="688"/>
    <cellStyle name="Normal 18 2 4" xfId="689"/>
    <cellStyle name="Normal 18 2 5" xfId="690"/>
    <cellStyle name="Normal 18 2_DALYVIAI" xfId="691"/>
    <cellStyle name="Normal 18 3" xfId="692"/>
    <cellStyle name="Normal 18 3 2" xfId="693"/>
    <cellStyle name="Normal 18 3 3" xfId="694"/>
    <cellStyle name="Normal 18 3 4" xfId="695"/>
    <cellStyle name="Normal 18 3_DALYVIAI" xfId="696"/>
    <cellStyle name="Normal 18 4" xfId="697"/>
    <cellStyle name="Normal 18 5" xfId="698"/>
    <cellStyle name="Normal 18_DALYVIAI" xfId="699"/>
    <cellStyle name="Normal 19" xfId="700"/>
    <cellStyle name="Normal 19 2" xfId="701"/>
    <cellStyle name="Normal 19 2 2" xfId="702"/>
    <cellStyle name="Normal 19 2 2 2" xfId="703"/>
    <cellStyle name="Normal 19 2 2 3" xfId="704"/>
    <cellStyle name="Normal 19 2 2 4" xfId="705"/>
    <cellStyle name="Normal 19 2 2_DALYVIAI" xfId="706"/>
    <cellStyle name="Normal 19 2 3" xfId="707"/>
    <cellStyle name="Normal 19 2 4" xfId="708"/>
    <cellStyle name="Normal 19 2 5" xfId="709"/>
    <cellStyle name="Normal 19 2_DALYVIAI" xfId="710"/>
    <cellStyle name="Normal 19 3" xfId="711"/>
    <cellStyle name="Normal 19 3 2" xfId="712"/>
    <cellStyle name="Normal 19 3 3" xfId="713"/>
    <cellStyle name="Normal 19 3 4" xfId="714"/>
    <cellStyle name="Normal 19 3_DALYVIAI" xfId="715"/>
    <cellStyle name="Normal 19 4" xfId="716"/>
    <cellStyle name="Normal 19 5" xfId="717"/>
    <cellStyle name="Normal 19_DALYVIAI" xfId="718"/>
    <cellStyle name="Normal 2" xfId="719"/>
    <cellStyle name="Normal 2 10" xfId="720"/>
    <cellStyle name="Normal 2 11" xfId="721"/>
    <cellStyle name="Normal 2 2" xfId="722"/>
    <cellStyle name="Normal 2 2 10" xfId="723"/>
    <cellStyle name="Normal 2 2 10 2" xfId="724"/>
    <cellStyle name="Normal 2 2 10 3" xfId="725"/>
    <cellStyle name="Normal 2 2 10 4" xfId="726"/>
    <cellStyle name="Normal 2 2 10_aukstis" xfId="727"/>
    <cellStyle name="Normal 2 2 11" xfId="728"/>
    <cellStyle name="Normal 2 2 12" xfId="729"/>
    <cellStyle name="Normal 2 2 2" xfId="730"/>
    <cellStyle name="Normal 2 2 2 2" xfId="731"/>
    <cellStyle name="Normal 2 2 2 2 2" xfId="732"/>
    <cellStyle name="Normal 2 2 2 2 3" xfId="733"/>
    <cellStyle name="Normal 2 2 2 2 4" xfId="734"/>
    <cellStyle name="Normal 2 2 2 2 5" xfId="735"/>
    <cellStyle name="Normal 2 2 2 2 5 2" xfId="736"/>
    <cellStyle name="Normal 2 2 2 2 5 3" xfId="737"/>
    <cellStyle name="Normal 2 2 2 3" xfId="738"/>
    <cellStyle name="Normal 2 2 2 4" xfId="739"/>
    <cellStyle name="Normal 2 2 2 4 2" xfId="740"/>
    <cellStyle name="Normal 2 2 2 4 3" xfId="741"/>
    <cellStyle name="Normal 2 2 2 4 4" xfId="742"/>
    <cellStyle name="Normal 2 2 2 4_DALYVIAI" xfId="743"/>
    <cellStyle name="Normal 2 2 2 5" xfId="744"/>
    <cellStyle name="Normal 2 2 2 6" xfId="745"/>
    <cellStyle name="Normal 2 2 2_DALYVIAI" xfId="746"/>
    <cellStyle name="Normal 2 2 3" xfId="747"/>
    <cellStyle name="Normal 2 2 3 10" xfId="748"/>
    <cellStyle name="Normal 2 2 3 2" xfId="749"/>
    <cellStyle name="Normal 2 2 3 2 2" xfId="750"/>
    <cellStyle name="Normal 2 2 3 2 2 2" xfId="751"/>
    <cellStyle name="Normal 2 2 3 2 2 2 2" xfId="752"/>
    <cellStyle name="Normal 2 2 3 2 2 2 3" xfId="753"/>
    <cellStyle name="Normal 2 2 3 2 2 2 4" xfId="754"/>
    <cellStyle name="Normal 2 2 3 2 2 2_DALYVIAI" xfId="755"/>
    <cellStyle name="Normal 2 2 3 2 2 3" xfId="756"/>
    <cellStyle name="Normal 2 2 3 2 2 3 2" xfId="757"/>
    <cellStyle name="Normal 2 2 3 2 2 3 3" xfId="758"/>
    <cellStyle name="Normal 2 2 3 2 2 3 4" xfId="759"/>
    <cellStyle name="Normal 2 2 3 2 2 3_DALYVIAI" xfId="760"/>
    <cellStyle name="Normal 2 2 3 2 2 4" xfId="761"/>
    <cellStyle name="Normal 2 2 3 2 2 4 2" xfId="762"/>
    <cellStyle name="Normal 2 2 3 2 2 4 3" xfId="763"/>
    <cellStyle name="Normal 2 2 3 2 2 4 4" xfId="764"/>
    <cellStyle name="Normal 2 2 3 2 2 4_DALYVIAI" xfId="765"/>
    <cellStyle name="Normal 2 2 3 2 2 5" xfId="766"/>
    <cellStyle name="Normal 2 2 3 2 2 5 2" xfId="767"/>
    <cellStyle name="Normal 2 2 3 2 2 5 3" xfId="768"/>
    <cellStyle name="Normal 2 2 3 2 2 5 4" xfId="769"/>
    <cellStyle name="Normal 2 2 3 2 2 5_DALYVIAI" xfId="770"/>
    <cellStyle name="Normal 2 2 3 2 2 6" xfId="771"/>
    <cellStyle name="Normal 2 2 3 2 2 7" xfId="772"/>
    <cellStyle name="Normal 2 2 3 2 2 8" xfId="773"/>
    <cellStyle name="Normal 2 2 3 2 2_DALYVIAI" xfId="774"/>
    <cellStyle name="Normal 2 2 3 2 3" xfId="775"/>
    <cellStyle name="Normal 2 2 3 2 4" xfId="776"/>
    <cellStyle name="Normal 2 2 3 2 5" xfId="777"/>
    <cellStyle name="Normal 2 2 3 2_DALYVIAI" xfId="778"/>
    <cellStyle name="Normal 2 2 3 3" xfId="779"/>
    <cellStyle name="Normal 2 2 3 3 2" xfId="780"/>
    <cellStyle name="Normal 2 2 3 3 2 2" xfId="781"/>
    <cellStyle name="Normal 2 2 3 3 2 3" xfId="782"/>
    <cellStyle name="Normal 2 2 3 3 2 4" xfId="783"/>
    <cellStyle name="Normal 2 2 3 3 2_DALYVIAI" xfId="784"/>
    <cellStyle name="Normal 2 2 3 3 3" xfId="785"/>
    <cellStyle name="Normal 2 2 3 3 3 2" xfId="786"/>
    <cellStyle name="Normal 2 2 3 3 3 3" xfId="787"/>
    <cellStyle name="Normal 2 2 3 3 3 4" xfId="788"/>
    <cellStyle name="Normal 2 2 3 3 3_DALYVIAI" xfId="789"/>
    <cellStyle name="Normal 2 2 3 3 4" xfId="790"/>
    <cellStyle name="Normal 2 2 3 3 5" xfId="791"/>
    <cellStyle name="Normal 2 2 3 3 6" xfId="792"/>
    <cellStyle name="Normal 2 2 3 3 7" xfId="793"/>
    <cellStyle name="Normal 2 2 3 3_DALYVIAI" xfId="794"/>
    <cellStyle name="Normal 2 2 3 4" xfId="795"/>
    <cellStyle name="Normal 2 2 3 4 2" xfId="796"/>
    <cellStyle name="Normal 2 2 3 4 2 2" xfId="797"/>
    <cellStyle name="Normal 2 2 3 4 2 2 2" xfId="798"/>
    <cellStyle name="Normal 2 2 3 4 2 2 3" xfId="799"/>
    <cellStyle name="Normal 2 2 3 4 2 2 4" xfId="800"/>
    <cellStyle name="Normal 2 2 3 4 2 2_DALYVIAI" xfId="801"/>
    <cellStyle name="Normal 2 2 3 4 2 3" xfId="802"/>
    <cellStyle name="Normal 2 2 3 4 2 3 2" xfId="803"/>
    <cellStyle name="Normal 2 2 3 4 2 3 3" xfId="804"/>
    <cellStyle name="Normal 2 2 3 4 2 3 4" xfId="805"/>
    <cellStyle name="Normal 2 2 3 4 2 3_DALYVIAI" xfId="806"/>
    <cellStyle name="Normal 2 2 3 4 2 4" xfId="807"/>
    <cellStyle name="Normal 2 2 3 4 2 5" xfId="808"/>
    <cellStyle name="Normal 2 2 3 4 2 6" xfId="809"/>
    <cellStyle name="Normal 2 2 3 4 2_DALYVIAI" xfId="810"/>
    <cellStyle name="Normal 2 2 3 4 3" xfId="811"/>
    <cellStyle name="Normal 2 2 3 4 4" xfId="812"/>
    <cellStyle name="Normal 2 2 3 4 5" xfId="813"/>
    <cellStyle name="Normal 2 2 3 4_DALYVIAI" xfId="814"/>
    <cellStyle name="Normal 2 2 3 5" xfId="815"/>
    <cellStyle name="Normal 2 2 3 5 2" xfId="816"/>
    <cellStyle name="Normal 2 2 3 5 2 2" xfId="817"/>
    <cellStyle name="Normal 2 2 3 5 2 3" xfId="818"/>
    <cellStyle name="Normal 2 2 3 5 2 4" xfId="819"/>
    <cellStyle name="Normal 2 2 3 5 2_DALYVIAI" xfId="820"/>
    <cellStyle name="Normal 2 2 3 5 3" xfId="821"/>
    <cellStyle name="Normal 2 2 3 5 3 2" xfId="822"/>
    <cellStyle name="Normal 2 2 3 5 3 3" xfId="823"/>
    <cellStyle name="Normal 2 2 3 5 3 4" xfId="824"/>
    <cellStyle name="Normal 2 2 3 5 3_DALYVIAI" xfId="825"/>
    <cellStyle name="Normal 2 2 3 5 4" xfId="826"/>
    <cellStyle name="Normal 2 2 3 5 4 2" xfId="827"/>
    <cellStyle name="Normal 2 2 3 5 4 3" xfId="828"/>
    <cellStyle name="Normal 2 2 3 5 4 4" xfId="829"/>
    <cellStyle name="Normal 2 2 3 5 4_DALYVIAI" xfId="830"/>
    <cellStyle name="Normal 2 2 3 5 5" xfId="831"/>
    <cellStyle name="Normal 2 2 3 5 5 2" xfId="832"/>
    <cellStyle name="Normal 2 2 3 5 5 3" xfId="833"/>
    <cellStyle name="Normal 2 2 3 5 5 4" xfId="834"/>
    <cellStyle name="Normal 2 2 3 5 5_DALYVIAI" xfId="835"/>
    <cellStyle name="Normal 2 2 3 5 6" xfId="836"/>
    <cellStyle name="Normal 2 2 3 5 7" xfId="837"/>
    <cellStyle name="Normal 2 2 3 5 8" xfId="838"/>
    <cellStyle name="Normal 2 2 3 5_DALYVIAI" xfId="839"/>
    <cellStyle name="Normal 2 2 3 6" xfId="840"/>
    <cellStyle name="Normal 2 2 3 6 10" xfId="841"/>
    <cellStyle name="Normal 2 2 3 6 11" xfId="842"/>
    <cellStyle name="Normal 2 2 3 6 12" xfId="843"/>
    <cellStyle name="Normal 2 2 3 6 2" xfId="844"/>
    <cellStyle name="Normal 2 2 3 6 2 2" xfId="845"/>
    <cellStyle name="Normal 2 2 3 6 2_DALYVIAI" xfId="846"/>
    <cellStyle name="Normal 2 2 3 6 3" xfId="847"/>
    <cellStyle name="Normal 2 2 3 6 3 2" xfId="848"/>
    <cellStyle name="Normal 2 2 3 6 3_LJnP0207" xfId="849"/>
    <cellStyle name="Normal 2 2 3 6 4" xfId="850"/>
    <cellStyle name="Normal 2 2 3 6 5" xfId="851"/>
    <cellStyle name="Normal 2 2 3 6 6" xfId="852"/>
    <cellStyle name="Normal 2 2 3 6 7" xfId="853"/>
    <cellStyle name="Normal 2 2 3 6 8" xfId="854"/>
    <cellStyle name="Normal 2 2 3 6 9" xfId="855"/>
    <cellStyle name="Normal 2 2 3 6_DALYVIAI" xfId="856"/>
    <cellStyle name="Normal 2 2 3 7" xfId="857"/>
    <cellStyle name="Normal 2 2 3 8" xfId="858"/>
    <cellStyle name="Normal 2 2 3 9" xfId="859"/>
    <cellStyle name="Normal 2 2 3_DALYVIAI" xfId="860"/>
    <cellStyle name="Normal 2 2 4" xfId="861"/>
    <cellStyle name="Normal 2 2 4 2" xfId="862"/>
    <cellStyle name="Normal 2 2 4 2 2" xfId="863"/>
    <cellStyle name="Normal 2 2 4 2 3" xfId="864"/>
    <cellStyle name="Normal 2 2 4 2 4" xfId="865"/>
    <cellStyle name="Normal 2 2 4 2_DALYVIAI" xfId="866"/>
    <cellStyle name="Normal 2 2 4 3" xfId="867"/>
    <cellStyle name="Normal 2 2 4 4" xfId="868"/>
    <cellStyle name="Normal 2 2 4 5" xfId="869"/>
    <cellStyle name="Normal 2 2 4_DALYVIAI" xfId="870"/>
    <cellStyle name="Normal 2 2 5" xfId="871"/>
    <cellStyle name="Normal 2 2 5 2" xfId="872"/>
    <cellStyle name="Normal 2 2 5 2 2" xfId="873"/>
    <cellStyle name="Normal 2 2 5 2 2 2" xfId="874"/>
    <cellStyle name="Normal 2 2 5 2 2 3" xfId="875"/>
    <cellStyle name="Normal 2 2 5 2 2 4" xfId="876"/>
    <cellStyle name="Normal 2 2 5 2 2_DALYVIAI" xfId="877"/>
    <cellStyle name="Normal 2 2 5 2 3" xfId="878"/>
    <cellStyle name="Normal 2 2 5 2 3 2" xfId="879"/>
    <cellStyle name="Normal 2 2 5 2 3 3" xfId="880"/>
    <cellStyle name="Normal 2 2 5 2 3 4" xfId="881"/>
    <cellStyle name="Normal 2 2 5 2 3_DALYVIAI" xfId="882"/>
    <cellStyle name="Normal 2 2 5 2 4" xfId="883"/>
    <cellStyle name="Normal 2 2 5 2 5" xfId="884"/>
    <cellStyle name="Normal 2 2 5 2 6" xfId="885"/>
    <cellStyle name="Normal 2 2 5 2_DALYVIAI" xfId="886"/>
    <cellStyle name="Normal 2 2 5 3" xfId="887"/>
    <cellStyle name="Normal 2 2 5 4" xfId="888"/>
    <cellStyle name="Normal 2 2 5 5" xfId="889"/>
    <cellStyle name="Normal 2 2 5_DALYVIAI" xfId="890"/>
    <cellStyle name="Normal 2 2 6" xfId="891"/>
    <cellStyle name="Normal 2 2 6 2" xfId="892"/>
    <cellStyle name="Normal 2 2 6 3" xfId="893"/>
    <cellStyle name="Normal 2 2 6 4" xfId="894"/>
    <cellStyle name="Normal 2 2 6_DALYVIAI" xfId="895"/>
    <cellStyle name="Normal 2 2 7" xfId="896"/>
    <cellStyle name="Normal 2 2 7 2" xfId="897"/>
    <cellStyle name="Normal 2 2 7 3" xfId="898"/>
    <cellStyle name="Normal 2 2 7 4" xfId="899"/>
    <cellStyle name="Normal 2 2 7_DALYVIAI" xfId="900"/>
    <cellStyle name="Normal 2 2 8" xfId="901"/>
    <cellStyle name="Normal 2 2 8 2" xfId="902"/>
    <cellStyle name="Normal 2 2 8 3" xfId="903"/>
    <cellStyle name="Normal 2 2 8 4" xfId="904"/>
    <cellStyle name="Normal 2 2 8_DALYVIAI" xfId="905"/>
    <cellStyle name="Normal 2 2 9" xfId="906"/>
    <cellStyle name="Normal 2 2_DALYVIAI" xfId="907"/>
    <cellStyle name="Normal 2 3" xfId="908"/>
    <cellStyle name="Normal 2 3 2" xfId="909"/>
    <cellStyle name="Normal 2 3 3" xfId="910"/>
    <cellStyle name="Normal 2 4" xfId="911"/>
    <cellStyle name="Normal 2 4 2" xfId="912"/>
    <cellStyle name="Normal 2 4 3" xfId="913"/>
    <cellStyle name="Normal 2 4 3 2" xfId="914"/>
    <cellStyle name="Normal 2 4 3 3" xfId="915"/>
    <cellStyle name="Normal 2 4 3 4" xfId="916"/>
    <cellStyle name="Normal 2 5" xfId="917"/>
    <cellStyle name="Normal 2 6" xfId="918"/>
    <cellStyle name="Normal 2 7" xfId="919"/>
    <cellStyle name="Normal 2 7 2" xfId="920"/>
    <cellStyle name="Normal 2 7 3" xfId="921"/>
    <cellStyle name="Normal 2 7 4" xfId="922"/>
    <cellStyle name="Normal 2 7_DALYVIAI" xfId="923"/>
    <cellStyle name="Normal 2 8" xfId="924"/>
    <cellStyle name="Normal 2 9" xfId="925"/>
    <cellStyle name="Normal 2_20151106a" xfId="926"/>
    <cellStyle name="Normal 20" xfId="927"/>
    <cellStyle name="Normal 20 2" xfId="928"/>
    <cellStyle name="Normal 20 2 2" xfId="929"/>
    <cellStyle name="Normal 20 2 2 2" xfId="930"/>
    <cellStyle name="Normal 20 2 2 3" xfId="931"/>
    <cellStyle name="Normal 20 2 2 4" xfId="932"/>
    <cellStyle name="Normal 20 2 2_DALYVIAI" xfId="933"/>
    <cellStyle name="Normal 20 2 3" xfId="934"/>
    <cellStyle name="Normal 20 2 4" xfId="935"/>
    <cellStyle name="Normal 20 2 5" xfId="936"/>
    <cellStyle name="Normal 20 2_DALYVIAI" xfId="937"/>
    <cellStyle name="Normal 20 3" xfId="938"/>
    <cellStyle name="Normal 20 3 2" xfId="939"/>
    <cellStyle name="Normal 20 3 3" xfId="940"/>
    <cellStyle name="Normal 20 3 4" xfId="941"/>
    <cellStyle name="Normal 20 3_DALYVIAI" xfId="942"/>
    <cellStyle name="Normal 20 4" xfId="943"/>
    <cellStyle name="Normal 20 5" xfId="944"/>
    <cellStyle name="Normal 20_DALYVIAI" xfId="945"/>
    <cellStyle name="Normal 21" xfId="946"/>
    <cellStyle name="Normal 21 2" xfId="947"/>
    <cellStyle name="Normal 21 2 2" xfId="948"/>
    <cellStyle name="Normal 21 2 2 2" xfId="949"/>
    <cellStyle name="Normal 21 2 2 3" xfId="950"/>
    <cellStyle name="Normal 21 2 2 4" xfId="951"/>
    <cellStyle name="Normal 21 2 2_DALYVIAI" xfId="952"/>
    <cellStyle name="Normal 21 2 3" xfId="953"/>
    <cellStyle name="Normal 21 2 4" xfId="954"/>
    <cellStyle name="Normal 21 2 5" xfId="955"/>
    <cellStyle name="Normal 21 2_DALYVIAI" xfId="956"/>
    <cellStyle name="Normal 21 3" xfId="957"/>
    <cellStyle name="Normal 21 3 2" xfId="958"/>
    <cellStyle name="Normal 21 3 3" xfId="959"/>
    <cellStyle name="Normal 21 3 4" xfId="960"/>
    <cellStyle name="Normal 21 3_DALYVIAI" xfId="961"/>
    <cellStyle name="Normal 21 4" xfId="962"/>
    <cellStyle name="Normal 21 5" xfId="963"/>
    <cellStyle name="Normal 21_DALYVIAI" xfId="964"/>
    <cellStyle name="Normal 22" xfId="965"/>
    <cellStyle name="Normal 22 2" xfId="966"/>
    <cellStyle name="Normal 22 2 2" xfId="967"/>
    <cellStyle name="Normal 22 2 2 2" xfId="968"/>
    <cellStyle name="Normal 22 2 2 3" xfId="969"/>
    <cellStyle name="Normal 22 2 2 4" xfId="970"/>
    <cellStyle name="Normal 22 2 2_DALYVIAI" xfId="971"/>
    <cellStyle name="Normal 22 2 3" xfId="972"/>
    <cellStyle name="Normal 22 2 4" xfId="973"/>
    <cellStyle name="Normal 22 2 5" xfId="974"/>
    <cellStyle name="Normal 22 2_DALYVIAI" xfId="975"/>
    <cellStyle name="Normal 22 3" xfId="976"/>
    <cellStyle name="Normal 22 3 2" xfId="977"/>
    <cellStyle name="Normal 22 3 3" xfId="978"/>
    <cellStyle name="Normal 22 3 4" xfId="979"/>
    <cellStyle name="Normal 22 3_DALYVIAI" xfId="980"/>
    <cellStyle name="Normal 22 4" xfId="981"/>
    <cellStyle name="Normal 22 5" xfId="982"/>
    <cellStyle name="Normal 22_DALYVIAI" xfId="983"/>
    <cellStyle name="Normal 23" xfId="984"/>
    <cellStyle name="Normal 23 2" xfId="985"/>
    <cellStyle name="Normal 23 3" xfId="986"/>
    <cellStyle name="Normal 24" xfId="987"/>
    <cellStyle name="Normal 24 2" xfId="988"/>
    <cellStyle name="Normal 24 3" xfId="989"/>
    <cellStyle name="Normal 24 4" xfId="990"/>
    <cellStyle name="Normal 24 5" xfId="991"/>
    <cellStyle name="Normal 24_DALYVIAI" xfId="992"/>
    <cellStyle name="Normal 25" xfId="993"/>
    <cellStyle name="Normal 25 2" xfId="994"/>
    <cellStyle name="Normal 25 3" xfId="995"/>
    <cellStyle name="Normal 25_DALYVIAI" xfId="996"/>
    <cellStyle name="Normal 26" xfId="997"/>
    <cellStyle name="Normal 26 2" xfId="998"/>
    <cellStyle name="Normal 26 3" xfId="999"/>
    <cellStyle name="Normal 26 4" xfId="1000"/>
    <cellStyle name="Normal 26_DALYVIAI" xfId="1001"/>
    <cellStyle name="Normal 27" xfId="1002"/>
    <cellStyle name="Normal 28" xfId="1003"/>
    <cellStyle name="Normal 29" xfId="1004"/>
    <cellStyle name="Normal 3" xfId="1005"/>
    <cellStyle name="Normal 3 10" xfId="1006"/>
    <cellStyle name="Normal 3 11" xfId="1007"/>
    <cellStyle name="Normal 3 12" xfId="1008"/>
    <cellStyle name="Normal 3 12 2" xfId="1009"/>
    <cellStyle name="Normal 3 12 3" xfId="1010"/>
    <cellStyle name="Normal 3 12 4" xfId="1011"/>
    <cellStyle name="Normal 3 12_DALYVIAI" xfId="1012"/>
    <cellStyle name="Normal 3 13" xfId="1013"/>
    <cellStyle name="Normal 3 14" xfId="1014"/>
    <cellStyle name="Normal 3 15" xfId="1015"/>
    <cellStyle name="Normal 3 16" xfId="1016"/>
    <cellStyle name="Normal 3 2" xfId="1017"/>
    <cellStyle name="Normal 3 3" xfId="1018"/>
    <cellStyle name="Normal 3 3 2" xfId="1019"/>
    <cellStyle name="Normal 3 3 3" xfId="1020"/>
    <cellStyle name="Normal 3 4" xfId="1021"/>
    <cellStyle name="Normal 3 4 2" xfId="1022"/>
    <cellStyle name="Normal 3 4 3" xfId="1023"/>
    <cellStyle name="Normal 3 5" xfId="1024"/>
    <cellStyle name="Normal 3 5 2" xfId="1025"/>
    <cellStyle name="Normal 3 6" xfId="1026"/>
    <cellStyle name="Normal 3 7" xfId="1027"/>
    <cellStyle name="Normal 3 8" xfId="1028"/>
    <cellStyle name="Normal 3 8 2" xfId="1029"/>
    <cellStyle name="Normal 3 9" xfId="1030"/>
    <cellStyle name="Normal 3 9 2" xfId="1031"/>
    <cellStyle name="Normal 3_1500 V" xfId="1032"/>
    <cellStyle name="Normal 30" xfId="1033"/>
    <cellStyle name="Normal 31" xfId="1034"/>
    <cellStyle name="Normal 4" xfId="1035"/>
    <cellStyle name="Normal 4 10" xfId="1036"/>
    <cellStyle name="Normal 4 11" xfId="1037"/>
    <cellStyle name="Normal 4 11 2" xfId="1038"/>
    <cellStyle name="Normal 4 11 3" xfId="1039"/>
    <cellStyle name="Normal 4 11 4" xfId="1040"/>
    <cellStyle name="Normal 4 11_DALYVIAI" xfId="1041"/>
    <cellStyle name="Normal 4 12" xfId="1042"/>
    <cellStyle name="Normal 4 13" xfId="1043"/>
    <cellStyle name="Normal 4 14" xfId="1044"/>
    <cellStyle name="Normal 4 15" xfId="1045"/>
    <cellStyle name="Normal 4 2" xfId="1046"/>
    <cellStyle name="Normal 4 2 2" xfId="1047"/>
    <cellStyle name="Normal 4 2 2 2" xfId="1048"/>
    <cellStyle name="Normal 4 2 2 3" xfId="1049"/>
    <cellStyle name="Normal 4 2 2 4" xfId="1050"/>
    <cellStyle name="Normal 4 2 2_DALYVIAI" xfId="1051"/>
    <cellStyle name="Normal 4 2 3" xfId="1052"/>
    <cellStyle name="Normal 4 2 3 2" xfId="1053"/>
    <cellStyle name="Normal 4 2 3 3" xfId="1054"/>
    <cellStyle name="Normal 4 2 3 4" xfId="1055"/>
    <cellStyle name="Normal 4 2 3_DALYVIAI" xfId="1056"/>
    <cellStyle name="Normal 4 2 4" xfId="1057"/>
    <cellStyle name="Normal 4 2 5" xfId="1058"/>
    <cellStyle name="Normal 4 2 6" xfId="1059"/>
    <cellStyle name="Normal 4 2_DALYVIAI" xfId="1060"/>
    <cellStyle name="Normal 4 3" xfId="1061"/>
    <cellStyle name="Normal 4 3 2" xfId="1062"/>
    <cellStyle name="Normal 4 3 3" xfId="1063"/>
    <cellStyle name="Normal 4 3 4" xfId="1064"/>
    <cellStyle name="Normal 4 3_DALYVIAI" xfId="1065"/>
    <cellStyle name="Normal 4 4" xfId="1066"/>
    <cellStyle name="Normal 4 4 2" xfId="1067"/>
    <cellStyle name="Normal 4 4 3" xfId="1068"/>
    <cellStyle name="Normal 4 4 4" xfId="1069"/>
    <cellStyle name="Normal 4 4_DALYVIAI" xfId="1070"/>
    <cellStyle name="Normal 4 5" xfId="1071"/>
    <cellStyle name="Normal 4 5 2" xfId="1072"/>
    <cellStyle name="Normal 4 5 3" xfId="1073"/>
    <cellStyle name="Normal 4 5 4" xfId="1074"/>
    <cellStyle name="Normal 4 5_DALYVIAI" xfId="1075"/>
    <cellStyle name="Normal 4 6" xfId="1076"/>
    <cellStyle name="Normal 4 6 2" xfId="1077"/>
    <cellStyle name="Normal 4 6 3" xfId="1078"/>
    <cellStyle name="Normal 4 6 4" xfId="1079"/>
    <cellStyle name="Normal 4 6_DALYVIAI" xfId="1080"/>
    <cellStyle name="Normal 4 7" xfId="1081"/>
    <cellStyle name="Normal 4 7 2" xfId="1082"/>
    <cellStyle name="Normal 4 7 3" xfId="1083"/>
    <cellStyle name="Normal 4 7 4" xfId="1084"/>
    <cellStyle name="Normal 4 7_DALYVIAI" xfId="1085"/>
    <cellStyle name="Normal 4 8" xfId="1086"/>
    <cellStyle name="Normal 4 8 2" xfId="1087"/>
    <cellStyle name="Normal 4 8 3" xfId="1088"/>
    <cellStyle name="Normal 4 8 4" xfId="1089"/>
    <cellStyle name="Normal 4 8_DALYVIAI" xfId="1090"/>
    <cellStyle name="Normal 4 9" xfId="1091"/>
    <cellStyle name="Normal 4 9 2" xfId="1092"/>
    <cellStyle name="Normal 4 9 2 2" xfId="1093"/>
    <cellStyle name="Normal 4 9 2 3" xfId="1094"/>
    <cellStyle name="Normal 4 9 2 4" xfId="1095"/>
    <cellStyle name="Normal 4 9 2_DALYVIAI" xfId="1096"/>
    <cellStyle name="Normal 4 9 3" xfId="1097"/>
    <cellStyle name="Normal 4 9 3 2" xfId="1098"/>
    <cellStyle name="Normal 4 9 3 3" xfId="1099"/>
    <cellStyle name="Normal 4 9 3 4" xfId="1100"/>
    <cellStyle name="Normal 4 9 3_DALYVIAI" xfId="1101"/>
    <cellStyle name="Normal 4 9 4" xfId="1102"/>
    <cellStyle name="Normal 4 9 4 2" xfId="1103"/>
    <cellStyle name="Normal 4 9 4 3" xfId="1104"/>
    <cellStyle name="Normal 4 9 4 4" xfId="1105"/>
    <cellStyle name="Normal 4 9 4_DALYVIAI" xfId="1106"/>
    <cellStyle name="Normal 4 9 5" xfId="1107"/>
    <cellStyle name="Normal 4 9 5 2" xfId="1108"/>
    <cellStyle name="Normal 4 9 5 3" xfId="1109"/>
    <cellStyle name="Normal 4 9 5 4" xfId="1110"/>
    <cellStyle name="Normal 4 9 5_DALYVIAI" xfId="1111"/>
    <cellStyle name="Normal 4 9 6" xfId="1112"/>
    <cellStyle name="Normal 4 9 6 2" xfId="1113"/>
    <cellStyle name="Normal 4 9 6 3" xfId="1114"/>
    <cellStyle name="Normal 4 9 6 4" xfId="1115"/>
    <cellStyle name="Normal 4 9 6_DALYVIAI" xfId="1116"/>
    <cellStyle name="Normal 4 9 7" xfId="1117"/>
    <cellStyle name="Normal 4 9 8" xfId="1118"/>
    <cellStyle name="Normal 4 9 9" xfId="1119"/>
    <cellStyle name="Normal 4 9_DALYVIAI" xfId="1120"/>
    <cellStyle name="Normal 4_20151106a" xfId="1121"/>
    <cellStyle name="Normal 5" xfId="1122"/>
    <cellStyle name="Normal 5 2" xfId="1123"/>
    <cellStyle name="Normal 5 2 2" xfId="1124"/>
    <cellStyle name="Normal 5 2 2 2" xfId="1125"/>
    <cellStyle name="Normal 5 2 2 3" xfId="1126"/>
    <cellStyle name="Normal 5 2 2 4" xfId="1127"/>
    <cellStyle name="Normal 5 2 2_DALYVIAI" xfId="1128"/>
    <cellStyle name="Normal 5 2 3" xfId="1129"/>
    <cellStyle name="Normal 5 2 4" xfId="1130"/>
    <cellStyle name="Normal 5 2 5" xfId="1131"/>
    <cellStyle name="Normal 5 2_DALYVIAI" xfId="1132"/>
    <cellStyle name="Normal 5 3" xfId="1133"/>
    <cellStyle name="Normal 5 3 2" xfId="1134"/>
    <cellStyle name="Normal 5 3 3" xfId="1135"/>
    <cellStyle name="Normal 5 3 4" xfId="1136"/>
    <cellStyle name="Normal 5 3_DALYVIAI" xfId="1137"/>
    <cellStyle name="Normal 5 4" xfId="1138"/>
    <cellStyle name="Normal 5 5" xfId="1139"/>
    <cellStyle name="Normal 5 6" xfId="1140"/>
    <cellStyle name="Normal 5 7" xfId="1141"/>
    <cellStyle name="Normal 5_20151106a" xfId="1142"/>
    <cellStyle name="Normal 6" xfId="1143"/>
    <cellStyle name="Normal 6 10" xfId="1144"/>
    <cellStyle name="Normal 6 2" xfId="1145"/>
    <cellStyle name="Normal 6 2 2" xfId="1146"/>
    <cellStyle name="Normal 6 2 3" xfId="1147"/>
    <cellStyle name="Normal 6 2 4" xfId="1148"/>
    <cellStyle name="Normal 6 2_DALYVIAI" xfId="1149"/>
    <cellStyle name="Normal 6 3" xfId="1150"/>
    <cellStyle name="Normal 6 3 2" xfId="1151"/>
    <cellStyle name="Normal 6 3 3" xfId="1152"/>
    <cellStyle name="Normal 6 3 4" xfId="1153"/>
    <cellStyle name="Normal 6 3_DALYVIAI" xfId="1154"/>
    <cellStyle name="Normal 6 4" xfId="1155"/>
    <cellStyle name="Normal 6 4 2" xfId="1156"/>
    <cellStyle name="Normal 6 4 3" xfId="1157"/>
    <cellStyle name="Normal 6 4 4" xfId="1158"/>
    <cellStyle name="Normal 6 4_DALYVIAI" xfId="1159"/>
    <cellStyle name="Normal 6 5" xfId="1160"/>
    <cellStyle name="Normal 6 6" xfId="1161"/>
    <cellStyle name="Normal 6 6 2" xfId="1162"/>
    <cellStyle name="Normal 6 6 3" xfId="1163"/>
    <cellStyle name="Normal 6 6 4" xfId="1164"/>
    <cellStyle name="Normal 6 6_DALYVIAI" xfId="1165"/>
    <cellStyle name="Normal 6 7" xfId="1166"/>
    <cellStyle name="Normal 6 8" xfId="1167"/>
    <cellStyle name="Normal 6 9" xfId="1168"/>
    <cellStyle name="Normal 6_20151106a" xfId="1169"/>
    <cellStyle name="Normal 7 2" xfId="1170"/>
    <cellStyle name="Normal 7 2 2" xfId="1171"/>
    <cellStyle name="Normal 7 2 2 2" xfId="1172"/>
    <cellStyle name="Normal 7 2 2 3" xfId="1173"/>
    <cellStyle name="Normal 7 2 2 4" xfId="1174"/>
    <cellStyle name="Normal 7 2 2_DALYVIAI" xfId="1175"/>
    <cellStyle name="Normal 7 2 3" xfId="1176"/>
    <cellStyle name="Normal 7 2 4" xfId="1177"/>
    <cellStyle name="Normal 7 2 5" xfId="1178"/>
    <cellStyle name="Normal 7 2_DALYVIAI" xfId="1179"/>
    <cellStyle name="Normal 7 3" xfId="1180"/>
    <cellStyle name="Normal 7 4" xfId="1181"/>
    <cellStyle name="Normal 7 5" xfId="1182"/>
    <cellStyle name="Normal 7 6" xfId="1183"/>
    <cellStyle name="Normal 7 7" xfId="1184"/>
    <cellStyle name="Normal 8" xfId="1185"/>
    <cellStyle name="Normal 8 2" xfId="1186"/>
    <cellStyle name="Normal 8 2 2" xfId="1187"/>
    <cellStyle name="Normal 8 2 2 2" xfId="1188"/>
    <cellStyle name="Normal 8 2 2 3" xfId="1189"/>
    <cellStyle name="Normal 8 2 2 4" xfId="1190"/>
    <cellStyle name="Normal 8 2 2_DALYVIAI" xfId="1191"/>
    <cellStyle name="Normal 8 2 3" xfId="1192"/>
    <cellStyle name="Normal 8 2 4" xfId="1193"/>
    <cellStyle name="Normal 8 2 5" xfId="1194"/>
    <cellStyle name="Normal 8 2_DALYVIAI" xfId="1195"/>
    <cellStyle name="Normal 8 3" xfId="1196"/>
    <cellStyle name="Normal 8 4" xfId="1197"/>
    <cellStyle name="Normal 8 4 2" xfId="1198"/>
    <cellStyle name="Normal 8 4 3" xfId="1199"/>
    <cellStyle name="Normal 8 4 4" xfId="1200"/>
    <cellStyle name="Normal 8 4_DALYVIAI" xfId="1201"/>
    <cellStyle name="Normal 8 5" xfId="1202"/>
    <cellStyle name="Normal 8 6" xfId="1203"/>
    <cellStyle name="Normal 8_DALYVIAI" xfId="1204"/>
    <cellStyle name="Normal 9" xfId="1205"/>
    <cellStyle name="Normal 9 2" xfId="1206"/>
    <cellStyle name="Normal 9 2 2" xfId="1207"/>
    <cellStyle name="Normal 9 2 3" xfId="1208"/>
    <cellStyle name="Normal 9 2 4" xfId="1209"/>
    <cellStyle name="Normal 9 2_DALYVIAI" xfId="1210"/>
    <cellStyle name="Normal 9 3" xfId="1211"/>
    <cellStyle name="Normal 9 3 2" xfId="1212"/>
    <cellStyle name="Normal 9 3 2 2" xfId="1213"/>
    <cellStyle name="Normal 9 3 2 3" xfId="1214"/>
    <cellStyle name="Normal 9 3 2 4" xfId="1215"/>
    <cellStyle name="Normal 9 3 2_DALYVIAI" xfId="1216"/>
    <cellStyle name="Normal 9 3 3" xfId="1217"/>
    <cellStyle name="Normal 9 3 4" xfId="1218"/>
    <cellStyle name="Normal 9 3 5" xfId="1219"/>
    <cellStyle name="Normal 9 3_DALYVIAI" xfId="1220"/>
    <cellStyle name="Normal 9 4" xfId="1221"/>
    <cellStyle name="Normal 9 4 2" xfId="1222"/>
    <cellStyle name="Normal 9 4 3" xfId="1223"/>
    <cellStyle name="Normal 9 4 4" xfId="1224"/>
    <cellStyle name="Normal 9 4_DALYVIAI" xfId="1225"/>
    <cellStyle name="Normal 9 5" xfId="1226"/>
    <cellStyle name="Normal 9 5 2" xfId="1227"/>
    <cellStyle name="Normal 9 5 3" xfId="1228"/>
    <cellStyle name="Normal 9 5 4" xfId="1229"/>
    <cellStyle name="Normal 9 5_DALYVIAI" xfId="1230"/>
    <cellStyle name="Normal 9 6" xfId="1231"/>
    <cellStyle name="Normal 9 7" xfId="1232"/>
    <cellStyle name="Normal 9 7 2" xfId="1233"/>
    <cellStyle name="Normal 9 7 3" xfId="1234"/>
    <cellStyle name="Normal 9 7 4" xfId="1235"/>
    <cellStyle name="Normal 9 7_DALYVIAI" xfId="1236"/>
    <cellStyle name="Normal 9 8" xfId="1237"/>
    <cellStyle name="Normal 9 9" xfId="1238"/>
    <cellStyle name="Normal 9_DALYVIAI" xfId="1239"/>
    <cellStyle name="Normal_paraiska varzyboms 2" xfId="1240"/>
    <cellStyle name="Note" xfId="1241"/>
    <cellStyle name="Note 2" xfId="1242"/>
    <cellStyle name="Note 2 2" xfId="1243"/>
    <cellStyle name="Note 2 3" xfId="1244"/>
    <cellStyle name="Note 3" xfId="1245"/>
    <cellStyle name="Note 3 2" xfId="1246"/>
    <cellStyle name="Note 3 3" xfId="1247"/>
    <cellStyle name="Note 4" xfId="1248"/>
    <cellStyle name="Note 4 2" xfId="1249"/>
    <cellStyle name="Note 4 3" xfId="1250"/>
    <cellStyle name="Note 5" xfId="1251"/>
    <cellStyle name="Note 5 2" xfId="1252"/>
    <cellStyle name="Note 5 3" xfId="1253"/>
    <cellStyle name="Note 6" xfId="1254"/>
    <cellStyle name="Note 6 2" xfId="1255"/>
    <cellStyle name="Note 6 3" xfId="1256"/>
    <cellStyle name="Paprastas 2" xfId="1257"/>
    <cellStyle name="Paprastas_Lapas1" xfId="1258"/>
    <cellStyle name="Percent [0]" xfId="1259"/>
    <cellStyle name="Percent [00]" xfId="1260"/>
    <cellStyle name="Percent [2]" xfId="1261"/>
    <cellStyle name="PrePop Currency (0)" xfId="1262"/>
    <cellStyle name="PrePop Currency (2)" xfId="1263"/>
    <cellStyle name="PrePop Units (0)" xfId="1264"/>
    <cellStyle name="PrePop Units (1)" xfId="1265"/>
    <cellStyle name="PrePop Units (2)" xfId="1266"/>
    <cellStyle name="Status" xfId="1267"/>
    <cellStyle name="Text" xfId="1268"/>
    <cellStyle name="Text Indent A" xfId="1269"/>
    <cellStyle name="Text Indent B" xfId="1270"/>
    <cellStyle name="Text Indent C" xfId="1271"/>
    <cellStyle name="Walutowy [0]_PLDT" xfId="1272"/>
    <cellStyle name="Walutowy_PLDT" xfId="1273"/>
    <cellStyle name="Warning" xfId="1274"/>
    <cellStyle name="Обычный_Итоговый спартакиады 1991-92 г" xfId="12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295275</xdr:colOff>
      <xdr:row>3</xdr:row>
      <xdr:rowOff>38100</xdr:rowOff>
    </xdr:from>
    <xdr:to>
      <xdr:col>23</xdr:col>
      <xdr:colOff>361950</xdr:colOff>
      <xdr:row>18</xdr:row>
      <xdr:rowOff>123825</xdr:rowOff>
    </xdr:to>
    <xdr:pic>
      <xdr:nvPicPr>
        <xdr:cNvPr id="21306" name="il_fi" descr="http://www.siauliai.lt/img/heraldika/siauliu_didysis_herba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523875"/>
          <a:ext cx="2733675" cy="280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X51"/>
  <sheetViews>
    <sheetView topLeftCell="A7" workbookViewId="0">
      <selection activeCell="L30" sqref="L30"/>
    </sheetView>
  </sheetViews>
  <sheetFormatPr defaultColWidth="9.140625" defaultRowHeight="12.75"/>
  <cols>
    <col min="1" max="1" width="4.42578125" style="1" customWidth="1"/>
    <col min="2" max="2" width="0.5703125" style="1" customWidth="1"/>
    <col min="3" max="3" width="3.7109375" style="1" customWidth="1"/>
    <col min="4" max="39" width="5.7109375" style="1" customWidth="1"/>
    <col min="40" max="16384" width="9.140625" style="1"/>
  </cols>
  <sheetData>
    <row r="1" spans="2:4">
      <c r="B1" s="5"/>
    </row>
    <row r="2" spans="2:4">
      <c r="B2" s="5"/>
    </row>
    <row r="3" spans="2:4">
      <c r="B3" s="5"/>
    </row>
    <row r="4" spans="2:4">
      <c r="B4" s="5"/>
    </row>
    <row r="5" spans="2:4">
      <c r="B5" s="5"/>
    </row>
    <row r="6" spans="2:4">
      <c r="B6" s="5"/>
    </row>
    <row r="7" spans="2:4">
      <c r="B7" s="5"/>
    </row>
    <row r="8" spans="2:4">
      <c r="B8" s="5"/>
    </row>
    <row r="9" spans="2:4">
      <c r="B9" s="5"/>
    </row>
    <row r="10" spans="2:4">
      <c r="B10" s="5"/>
    </row>
    <row r="11" spans="2:4">
      <c r="B11" s="5"/>
    </row>
    <row r="12" spans="2:4">
      <c r="B12" s="5"/>
    </row>
    <row r="13" spans="2:4">
      <c r="B13" s="5"/>
    </row>
    <row r="14" spans="2:4">
      <c r="B14" s="5"/>
    </row>
    <row r="15" spans="2:4">
      <c r="B15" s="5"/>
    </row>
    <row r="16" spans="2:4" ht="20.25">
      <c r="B16" s="5"/>
      <c r="D16" s="8" t="s">
        <v>8</v>
      </c>
    </row>
    <row r="17" spans="1:24" ht="20.25">
      <c r="B17" s="5"/>
      <c r="D17" s="48"/>
    </row>
    <row r="18" spans="1:24" ht="20.25">
      <c r="B18" s="5"/>
      <c r="D18" s="8" t="s">
        <v>327</v>
      </c>
    </row>
    <row r="19" spans="1:24" ht="17.25" customHeight="1">
      <c r="B19" s="5"/>
      <c r="D19" s="6"/>
    </row>
    <row r="20" spans="1:24" ht="5.0999999999999996" customHeight="1">
      <c r="B20" s="5"/>
    </row>
    <row r="21" spans="1:24" ht="3" customHeight="1">
      <c r="A21" s="7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5.0999999999999996" customHeight="1">
      <c r="B22" s="5"/>
    </row>
    <row r="23" spans="1:24">
      <c r="B23" s="5"/>
    </row>
    <row r="24" spans="1:24">
      <c r="B24" s="5"/>
    </row>
    <row r="25" spans="1:24">
      <c r="B25" s="5"/>
      <c r="T25" s="50"/>
    </row>
    <row r="26" spans="1:24">
      <c r="B26" s="5"/>
      <c r="T26"/>
    </row>
    <row r="27" spans="1:24">
      <c r="B27" s="5"/>
      <c r="T27"/>
    </row>
    <row r="28" spans="1:24" ht="18">
      <c r="B28" s="5"/>
      <c r="T28"/>
      <c r="W28" s="49"/>
    </row>
    <row r="29" spans="1:24">
      <c r="B29" s="5"/>
      <c r="T29"/>
      <c r="W29"/>
    </row>
    <row r="30" spans="1:24">
      <c r="B30" s="5"/>
      <c r="T30"/>
      <c r="W30"/>
    </row>
    <row r="31" spans="1:24" ht="15.75">
      <c r="B31" s="5"/>
      <c r="D31" s="4" t="s">
        <v>328</v>
      </c>
      <c r="T31"/>
      <c r="W31"/>
    </row>
    <row r="32" spans="1:24" ht="6.95" customHeight="1">
      <c r="A32" s="9"/>
      <c r="B32" s="10"/>
      <c r="C32" s="9"/>
      <c r="D32" s="9"/>
      <c r="E32" s="9"/>
      <c r="F32" s="9"/>
      <c r="G32" s="9"/>
      <c r="H32" s="9"/>
      <c r="I32" s="9"/>
      <c r="T32"/>
      <c r="W32"/>
    </row>
    <row r="33" spans="2:23" ht="6.95" customHeight="1">
      <c r="B33" s="5"/>
      <c r="T33"/>
      <c r="W33"/>
    </row>
    <row r="34" spans="2:23" ht="15.75">
      <c r="B34" s="5"/>
      <c r="D34" s="2" t="s">
        <v>11</v>
      </c>
      <c r="T34"/>
      <c r="W34"/>
    </row>
    <row r="35" spans="2:23">
      <c r="B35" s="5"/>
      <c r="T35"/>
      <c r="W35"/>
    </row>
    <row r="36" spans="2:23">
      <c r="B36" s="5"/>
      <c r="E36" s="1" t="s">
        <v>9</v>
      </c>
      <c r="L36" s="67" t="s">
        <v>329</v>
      </c>
      <c r="T36"/>
    </row>
    <row r="37" spans="2:23">
      <c r="B37" s="5"/>
      <c r="T37"/>
    </row>
    <row r="38" spans="2:23">
      <c r="B38" s="5"/>
      <c r="E38" s="235" t="s">
        <v>43</v>
      </c>
      <c r="F38" s="235"/>
      <c r="G38" s="235"/>
      <c r="H38" s="235"/>
      <c r="I38" s="235"/>
      <c r="J38" s="235"/>
      <c r="K38" s="235"/>
      <c r="L38" s="235" t="s">
        <v>44</v>
      </c>
      <c r="M38" s="67"/>
      <c r="N38" s="67"/>
      <c r="T38"/>
    </row>
    <row r="39" spans="2:23">
      <c r="T39"/>
    </row>
    <row r="40" spans="2:23">
      <c r="M40" s="235"/>
      <c r="N40" s="235"/>
      <c r="T40"/>
    </row>
    <row r="41" spans="2:23">
      <c r="T41"/>
    </row>
    <row r="42" spans="2:23">
      <c r="T42"/>
    </row>
    <row r="43" spans="2:23">
      <c r="T43"/>
    </row>
    <row r="44" spans="2:23">
      <c r="T44"/>
    </row>
    <row r="45" spans="2:23">
      <c r="T45"/>
    </row>
    <row r="46" spans="2:23">
      <c r="T46"/>
    </row>
    <row r="47" spans="2:23">
      <c r="T47"/>
    </row>
    <row r="48" spans="2:23">
      <c r="T48"/>
    </row>
    <row r="49" spans="20:20">
      <c r="T49"/>
    </row>
    <row r="50" spans="20:20">
      <c r="T50"/>
    </row>
    <row r="51" spans="20:20">
      <c r="T51"/>
    </row>
  </sheetData>
  <pageMargins left="0.78740157480314965" right="0.78740157480314965" top="0.39370078740157483" bottom="1.1811023622047245" header="0" footer="0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8">
    <tabColor rgb="FFFFFF00"/>
  </sheetPr>
  <dimension ref="A1:L10"/>
  <sheetViews>
    <sheetView workbookViewId="0">
      <selection activeCell="E15" sqref="E15"/>
    </sheetView>
  </sheetViews>
  <sheetFormatPr defaultColWidth="9.140625" defaultRowHeight="12.75"/>
  <cols>
    <col min="1" max="1" width="8.140625" style="19" customWidth="1"/>
    <col min="2" max="2" width="15.28515625" style="19" customWidth="1"/>
    <col min="3" max="3" width="17" style="19" customWidth="1"/>
    <col min="4" max="4" width="12.140625" style="24" customWidth="1"/>
    <col min="5" max="5" width="10.42578125" style="25" customWidth="1"/>
    <col min="6" max="6" width="15" style="25" customWidth="1"/>
    <col min="7" max="7" width="11.28515625" style="42" bestFit="1" customWidth="1"/>
    <col min="8" max="8" width="11.28515625" style="42" customWidth="1"/>
    <col min="9" max="9" width="26.42578125" style="23" bestFit="1" customWidth="1"/>
    <col min="10" max="16384" width="9.140625" style="19"/>
  </cols>
  <sheetData>
    <row r="1" spans="1:12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12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12" s="27" customFormat="1" ht="15" customHeight="1">
      <c r="A3" s="51"/>
      <c r="C3" s="28"/>
      <c r="D3" s="36"/>
      <c r="E3" s="36"/>
      <c r="F3" s="45"/>
      <c r="G3" s="30"/>
      <c r="H3" s="30"/>
      <c r="I3" s="30"/>
      <c r="J3" s="29"/>
      <c r="K3" s="30"/>
      <c r="L3" s="47"/>
    </row>
    <row r="4" spans="1:12" s="26" customFormat="1" ht="15" customHeight="1">
      <c r="B4" s="27" t="s">
        <v>20</v>
      </c>
      <c r="C4" s="27"/>
      <c r="D4" s="28"/>
      <c r="E4" s="28"/>
      <c r="F4" s="28"/>
      <c r="G4" s="43"/>
      <c r="H4" s="43"/>
      <c r="I4" s="30"/>
    </row>
    <row r="5" spans="1:12" s="26" customFormat="1" ht="16.5" thickBot="1">
      <c r="B5" s="27"/>
      <c r="C5" s="21"/>
      <c r="D5" s="28"/>
      <c r="E5" s="28"/>
      <c r="F5" s="28"/>
      <c r="G5" s="43"/>
      <c r="H5" s="43"/>
      <c r="I5" s="30"/>
    </row>
    <row r="6" spans="1:12" s="22" customFormat="1" ht="18" customHeight="1" thickBot="1">
      <c r="A6" s="109" t="s">
        <v>17</v>
      </c>
      <c r="B6" s="110" t="s">
        <v>0</v>
      </c>
      <c r="C6" s="111" t="s">
        <v>1</v>
      </c>
      <c r="D6" s="112" t="s">
        <v>7</v>
      </c>
      <c r="E6" s="113" t="s">
        <v>2</v>
      </c>
      <c r="F6" s="113" t="s">
        <v>3</v>
      </c>
      <c r="G6" s="114" t="s">
        <v>4</v>
      </c>
      <c r="H6" s="198" t="s">
        <v>36</v>
      </c>
      <c r="I6" s="115" t="s">
        <v>5</v>
      </c>
    </row>
    <row r="7" spans="1:12" ht="18" customHeight="1">
      <c r="A7" s="104">
        <v>1</v>
      </c>
      <c r="B7" s="122" t="s">
        <v>265</v>
      </c>
      <c r="C7" s="107" t="s">
        <v>266</v>
      </c>
      <c r="D7" s="283" t="s">
        <v>267</v>
      </c>
      <c r="E7" s="202" t="s">
        <v>52</v>
      </c>
      <c r="F7" s="75" t="s">
        <v>53</v>
      </c>
      <c r="G7" s="190">
        <v>1.2662037037037036E-3</v>
      </c>
      <c r="H7" s="284" t="str">
        <f>IF(ISBLANK(G7),"",IF(G7&lt;=0.00109375,"KSM",IF(G7&lt;=0.00115162037037037,"I A",IF(G7&lt;=0.00124421296296296,"II A",IF(G7&lt;=0.0013599537037037,"III A",IF(G7&lt;=0.00148726851851852,"I JA",IF(G7&lt;=0.00160300925925926,"II JA",IF(G7&lt;=0.00169560185185185,"III JA"))))))))</f>
        <v>III A</v>
      </c>
      <c r="I7" s="290" t="s">
        <v>58</v>
      </c>
    </row>
    <row r="8" spans="1:12" ht="18" customHeight="1">
      <c r="A8" s="104">
        <v>2</v>
      </c>
      <c r="B8" s="108" t="s">
        <v>263</v>
      </c>
      <c r="C8" s="107" t="s">
        <v>264</v>
      </c>
      <c r="D8" s="283" t="s">
        <v>317</v>
      </c>
      <c r="E8" s="75" t="s">
        <v>52</v>
      </c>
      <c r="F8" s="201" t="s">
        <v>53</v>
      </c>
      <c r="G8" s="191">
        <v>1.5418981481481481E-3</v>
      </c>
      <c r="H8" s="284" t="str">
        <f>IF(ISBLANK(G8),"",IF(G8&lt;=0.00109375,"KSM",IF(G8&lt;=0.00115162037037037,"I A",IF(G8&lt;=0.00124421296296296,"II A",IF(G8&lt;=0.0013599537037037,"III A",IF(G8&lt;=0.00148726851851852,"I JA",IF(G8&lt;=0.00160300925925926,"II JA",IF(G8&lt;=0.00169560185185185,"III JA"))))))))</f>
        <v>II JA</v>
      </c>
      <c r="I8" s="205" t="s">
        <v>229</v>
      </c>
    </row>
    <row r="9" spans="1:12" ht="18" customHeight="1">
      <c r="A9" s="104">
        <v>3</v>
      </c>
      <c r="B9" s="106" t="s">
        <v>268</v>
      </c>
      <c r="C9" s="105" t="s">
        <v>269</v>
      </c>
      <c r="D9" s="291" t="s">
        <v>270</v>
      </c>
      <c r="E9" s="97" t="s">
        <v>52</v>
      </c>
      <c r="F9" s="98" t="s">
        <v>53</v>
      </c>
      <c r="G9" s="190">
        <v>1.5810185185185187E-3</v>
      </c>
      <c r="H9" s="284" t="str">
        <f>IF(ISBLANK(G9),"",IF(G9&lt;=0.00109375,"KSM",IF(G9&lt;=0.00115162037037037,"I A",IF(G9&lt;=0.00124421296296296,"II A",IF(G9&lt;=0.0013599537037037,"III A",IF(G9&lt;=0.00148726851851852,"I JA",IF(G9&lt;=0.00160300925925926,"II JA",IF(G9&lt;=0.00169560185185185,"III JA"))))))))</f>
        <v>II JA</v>
      </c>
      <c r="I9" s="94" t="s">
        <v>272</v>
      </c>
    </row>
    <row r="10" spans="1:12" ht="18" customHeight="1">
      <c r="A10" s="104">
        <v>4</v>
      </c>
      <c r="B10" s="122" t="s">
        <v>261</v>
      </c>
      <c r="C10" s="107" t="s">
        <v>262</v>
      </c>
      <c r="D10" s="283" t="s">
        <v>270</v>
      </c>
      <c r="E10" s="75" t="s">
        <v>52</v>
      </c>
      <c r="F10" s="75" t="s">
        <v>53</v>
      </c>
      <c r="G10" s="190">
        <v>1.5858796296296296E-3</v>
      </c>
      <c r="H10" s="284" t="str">
        <f>IF(ISBLANK(G10),"",IF(G10&lt;=0.00109375,"KSM",IF(G10&lt;=0.00115162037037037,"I A",IF(G10&lt;=0.00124421296296296,"II A",IF(G10&lt;=0.0013599537037037,"III A",IF(G10&lt;=0.00148726851851852,"I JA",IF(G10&lt;=0.00160300925925926,"II JA",IF(G10&lt;=0.00169560185185185,"III JA"))))))))</f>
        <v>II JA</v>
      </c>
      <c r="I10" s="204" t="s">
        <v>271</v>
      </c>
    </row>
  </sheetData>
  <sortState ref="B7:I10">
    <sortCondition ref="G7:G10"/>
  </sortState>
  <pageMargins left="0.78740157480314965" right="0.78740157480314965" top="0.39370078740157483" bottom="1.1811023622047245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9">
    <tabColor theme="1"/>
  </sheetPr>
  <dimension ref="A1:L11"/>
  <sheetViews>
    <sheetView workbookViewId="0">
      <selection activeCell="H7" sqref="H7"/>
    </sheetView>
  </sheetViews>
  <sheetFormatPr defaultColWidth="9.140625" defaultRowHeight="12.75"/>
  <cols>
    <col min="1" max="1" width="8.140625" style="19" customWidth="1"/>
    <col min="2" max="2" width="15.28515625" style="19" customWidth="1"/>
    <col min="3" max="3" width="18.5703125" style="19" customWidth="1"/>
    <col min="4" max="4" width="12.140625" style="24" customWidth="1"/>
    <col min="5" max="5" width="9.42578125" style="25" customWidth="1"/>
    <col min="6" max="6" width="15" style="25" customWidth="1"/>
    <col min="7" max="7" width="10" style="42" bestFit="1" customWidth="1"/>
    <col min="8" max="8" width="10" style="42" customWidth="1"/>
    <col min="9" max="9" width="22.85546875" style="23" bestFit="1" customWidth="1"/>
    <col min="10" max="16384" width="9.140625" style="19"/>
  </cols>
  <sheetData>
    <row r="1" spans="1:12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12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12" ht="12.75" customHeight="1">
      <c r="B3" s="21"/>
    </row>
    <row r="4" spans="1:12" ht="15" customHeight="1">
      <c r="A4" s="26"/>
      <c r="B4" s="27" t="s">
        <v>21</v>
      </c>
      <c r="C4" s="27"/>
      <c r="D4" s="28"/>
      <c r="E4" s="19"/>
      <c r="F4" s="19"/>
      <c r="G4" s="19"/>
      <c r="H4" s="19"/>
      <c r="I4" s="19"/>
    </row>
    <row r="5" spans="1:12" ht="12.75" customHeight="1" thickBot="1">
      <c r="A5" s="26"/>
      <c r="B5" s="27"/>
      <c r="C5" s="21"/>
      <c r="D5" s="28"/>
      <c r="E5" s="28"/>
      <c r="F5" s="28"/>
      <c r="G5" s="43"/>
      <c r="H5" s="43"/>
      <c r="I5" s="30"/>
    </row>
    <row r="6" spans="1:12" ht="18" customHeight="1" thickBot="1">
      <c r="A6" s="109" t="s">
        <v>17</v>
      </c>
      <c r="B6" s="110" t="s">
        <v>0</v>
      </c>
      <c r="C6" s="111" t="s">
        <v>1</v>
      </c>
      <c r="D6" s="112" t="s">
        <v>7</v>
      </c>
      <c r="E6" s="113" t="s">
        <v>2</v>
      </c>
      <c r="F6" s="113" t="s">
        <v>3</v>
      </c>
      <c r="G6" s="114" t="s">
        <v>4</v>
      </c>
      <c r="H6" s="323" t="s">
        <v>36</v>
      </c>
      <c r="I6" s="115" t="s">
        <v>5</v>
      </c>
    </row>
    <row r="7" spans="1:12" ht="18" customHeight="1">
      <c r="A7" s="104">
        <v>1</v>
      </c>
      <c r="B7" s="267" t="s">
        <v>282</v>
      </c>
      <c r="C7" s="121" t="s">
        <v>283</v>
      </c>
      <c r="D7" s="283" t="s">
        <v>267</v>
      </c>
      <c r="E7" s="75" t="s">
        <v>52</v>
      </c>
      <c r="F7" s="75" t="s">
        <v>53</v>
      </c>
      <c r="G7" s="190">
        <v>1.0819444444444442E-3</v>
      </c>
      <c r="H7" s="283" t="str">
        <f>IF(ISBLANK(G7),"",IF(G7&lt;=0.000966435185185185,"KSM",IF(G7&lt;=0.00101273148148148,"I A",IF(G7&lt;=0.00108217592592593,"II A",IF(G7&lt;=0.00118634259259259,"III A",IF(G7&lt;=0.00130208333333333,"I JA",IF(G7&lt;=0.00140625,"II JA",IF(G7&lt;=0.00147569444444444,"III JA"))))))))</f>
        <v>II A</v>
      </c>
      <c r="I7" s="200" t="s">
        <v>229</v>
      </c>
    </row>
    <row r="8" spans="1:12" ht="18" customHeight="1">
      <c r="A8" s="104">
        <v>2</v>
      </c>
      <c r="B8" s="267" t="s">
        <v>281</v>
      </c>
      <c r="C8" s="121" t="s">
        <v>274</v>
      </c>
      <c r="D8" s="283" t="s">
        <v>317</v>
      </c>
      <c r="E8" s="75" t="s">
        <v>275</v>
      </c>
      <c r="F8" s="201" t="s">
        <v>276</v>
      </c>
      <c r="G8" s="192">
        <v>1.089351851851852E-3</v>
      </c>
      <c r="H8" s="283" t="str">
        <f>IF(ISBLANK(G8),"",IF(G8&lt;=0.000966435185185185,"KSM",IF(G8&lt;=0.00101273148148148,"I A",IF(G8&lt;=0.00108217592592593,"II A",IF(G8&lt;=0.00118634259259259,"III A",IF(G8&lt;=0.00130208333333333,"I JA",IF(G8&lt;=0.00140625,"II JA",IF(G8&lt;=0.00147569444444444,"III JA"))))))))</f>
        <v>III A</v>
      </c>
      <c r="I8" s="94" t="s">
        <v>277</v>
      </c>
    </row>
    <row r="9" spans="1:12" ht="18" customHeight="1">
      <c r="A9" s="104">
        <v>3</v>
      </c>
      <c r="B9" s="106" t="s">
        <v>284</v>
      </c>
      <c r="C9" s="105" t="s">
        <v>285</v>
      </c>
      <c r="D9" s="283" t="s">
        <v>270</v>
      </c>
      <c r="E9" s="202" t="s">
        <v>52</v>
      </c>
      <c r="F9" s="75" t="s">
        <v>53</v>
      </c>
      <c r="G9" s="190">
        <v>1.0974537037037038E-3</v>
      </c>
      <c r="H9" s="283" t="str">
        <f>IF(ISBLANK(G9),"",IF(G9&lt;=0.000966435185185185,"KSM",IF(G9&lt;=0.00101273148148148,"I A",IF(G9&lt;=0.00108217592592593,"II A",IF(G9&lt;=0.00118634259259259,"III A",IF(G9&lt;=0.00130208333333333,"I JA",IF(G9&lt;=0.00140625,"II JA",IF(G9&lt;=0.00147569444444444,"III JA"))))))))</f>
        <v>III A</v>
      </c>
      <c r="I9" s="94" t="s">
        <v>229</v>
      </c>
    </row>
    <row r="10" spans="1:12" ht="18" customHeight="1">
      <c r="A10" s="104">
        <v>4</v>
      </c>
      <c r="B10" s="106" t="s">
        <v>69</v>
      </c>
      <c r="C10" s="105" t="s">
        <v>286</v>
      </c>
      <c r="D10" s="291" t="s">
        <v>270</v>
      </c>
      <c r="E10" s="97" t="s">
        <v>52</v>
      </c>
      <c r="F10" s="98" t="s">
        <v>53</v>
      </c>
      <c r="G10" s="192">
        <v>1.5280092592592593E-3</v>
      </c>
      <c r="H10" s="283"/>
      <c r="I10" s="99" t="s">
        <v>229</v>
      </c>
    </row>
    <row r="11" spans="1:12">
      <c r="G11" s="23"/>
      <c r="H11" s="19"/>
      <c r="I11" s="19"/>
    </row>
  </sheetData>
  <sortState ref="B7:I10">
    <sortCondition ref="G7:G10"/>
  </sortState>
  <pageMargins left="0.78740157480314965" right="0.78740157480314965" top="0.39370078740157483" bottom="1.1811023622047245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0">
    <tabColor rgb="FFFFFF00"/>
  </sheetPr>
  <dimension ref="A1:L8"/>
  <sheetViews>
    <sheetView workbookViewId="0">
      <selection activeCell="E15" sqref="E15"/>
    </sheetView>
  </sheetViews>
  <sheetFormatPr defaultColWidth="9.140625" defaultRowHeight="12.75"/>
  <cols>
    <col min="1" max="1" width="8.140625" style="19" customWidth="1"/>
    <col min="2" max="2" width="13.42578125" style="19" customWidth="1"/>
    <col min="3" max="3" width="15.85546875" style="19" customWidth="1"/>
    <col min="4" max="4" width="12.140625" style="24" customWidth="1"/>
    <col min="5" max="5" width="15.5703125" style="25" customWidth="1"/>
    <col min="6" max="6" width="15" style="25" customWidth="1"/>
    <col min="7" max="8" width="10" style="42" customWidth="1"/>
    <col min="9" max="9" width="20.5703125" style="19" bestFit="1" customWidth="1"/>
    <col min="10" max="16384" width="9.140625" style="19"/>
  </cols>
  <sheetData>
    <row r="1" spans="1:12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12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12" ht="18" customHeight="1">
      <c r="A3" s="135"/>
      <c r="B3" s="228"/>
      <c r="C3" s="229"/>
      <c r="D3" s="230"/>
      <c r="E3" s="22"/>
      <c r="F3" s="22"/>
      <c r="G3" s="22"/>
      <c r="H3" s="22"/>
      <c r="I3" s="22"/>
    </row>
    <row r="4" spans="1:12" s="26" customFormat="1" ht="15" customHeight="1">
      <c r="B4" s="27" t="s">
        <v>22</v>
      </c>
      <c r="C4" s="27"/>
      <c r="D4" s="28"/>
      <c r="E4" s="22"/>
      <c r="F4" s="22"/>
      <c r="G4" s="22"/>
      <c r="H4" s="22"/>
      <c r="I4" s="22"/>
    </row>
    <row r="5" spans="1:12" s="26" customFormat="1" ht="12.75" customHeight="1" thickBot="1">
      <c r="B5" s="27"/>
      <c r="C5" s="21"/>
      <c r="D5" s="28"/>
      <c r="E5" s="28"/>
      <c r="F5" s="28"/>
      <c r="G5" s="43"/>
      <c r="H5" s="43"/>
      <c r="I5" s="30"/>
    </row>
    <row r="6" spans="1:12" s="22" customFormat="1" ht="18" customHeight="1" thickBot="1">
      <c r="A6" s="124" t="s">
        <v>17</v>
      </c>
      <c r="B6" s="125" t="s">
        <v>0</v>
      </c>
      <c r="C6" s="297" t="s">
        <v>1</v>
      </c>
      <c r="D6" s="126" t="s">
        <v>7</v>
      </c>
      <c r="E6" s="127" t="s">
        <v>2</v>
      </c>
      <c r="F6" s="127" t="s">
        <v>3</v>
      </c>
      <c r="G6" s="322" t="s">
        <v>4</v>
      </c>
      <c r="H6" s="300" t="s">
        <v>36</v>
      </c>
      <c r="I6" s="128" t="s">
        <v>5</v>
      </c>
    </row>
    <row r="7" spans="1:12" ht="18" customHeight="1">
      <c r="A7" s="102">
        <v>1</v>
      </c>
      <c r="B7" s="108" t="s">
        <v>289</v>
      </c>
      <c r="C7" s="107" t="s">
        <v>290</v>
      </c>
      <c r="D7" s="283" t="s">
        <v>318</v>
      </c>
      <c r="E7" s="75" t="s">
        <v>275</v>
      </c>
      <c r="F7" s="75" t="s">
        <v>276</v>
      </c>
      <c r="G7" s="231">
        <v>2.5211805555555556E-3</v>
      </c>
      <c r="H7" s="75" t="str">
        <f>IF(ISBLANK(G7),"",IF(G7&lt;=0.00202546296296296,"KSM",IF(G7&lt;=0.00216435185185185,"I A",IF(G7&lt;=0.00233796296296296,"II A",IF(G7&lt;=0.00256944444444444,"III A",IF(G7&lt;=0.00280092592592593,"I JA",IF(G7&lt;=0.00303240740740741,"II JA",IF(G7&lt;=0.00320601851851852,"III JA"))))))))</f>
        <v>III A</v>
      </c>
      <c r="I7" s="94" t="s">
        <v>291</v>
      </c>
    </row>
    <row r="8" spans="1:12" ht="18" customHeight="1">
      <c r="A8" s="102">
        <v>2</v>
      </c>
      <c r="B8" s="122" t="s">
        <v>287</v>
      </c>
      <c r="C8" s="107" t="s">
        <v>288</v>
      </c>
      <c r="D8" s="283" t="s">
        <v>319</v>
      </c>
      <c r="E8" s="75" t="s">
        <v>52</v>
      </c>
      <c r="F8" s="201" t="s">
        <v>53</v>
      </c>
      <c r="G8" s="231">
        <v>2.7059027777777776E-3</v>
      </c>
      <c r="H8" s="75" t="str">
        <f>IF(ISBLANK(G8),"",IF(G8&lt;=0.00202546296296296,"KSM",IF(G8&lt;=0.00216435185185185,"I A",IF(G8&lt;=0.00233796296296296,"II A",IF(G8&lt;=0.00256944444444444,"III A",IF(G8&lt;=0.00280092592592593,"I JA",IF(G8&lt;=0.00303240740740741,"II JA",IF(G8&lt;=0.00320601851851852,"III JA"))))))))</f>
        <v>I JA</v>
      </c>
      <c r="I8" s="188" t="s">
        <v>271</v>
      </c>
    </row>
  </sheetData>
  <sortState ref="B7:I8">
    <sortCondition ref="G7:G8"/>
  </sortState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1">
    <tabColor theme="1"/>
  </sheetPr>
  <dimension ref="A1:L8"/>
  <sheetViews>
    <sheetView workbookViewId="0">
      <selection activeCell="C16" sqref="C16"/>
    </sheetView>
  </sheetViews>
  <sheetFormatPr defaultColWidth="9.140625" defaultRowHeight="12.75"/>
  <cols>
    <col min="1" max="1" width="8.140625" style="19" customWidth="1"/>
    <col min="2" max="2" width="13" style="19" customWidth="1"/>
    <col min="3" max="3" width="13.140625" style="19" customWidth="1"/>
    <col min="4" max="4" width="12.140625" style="24" customWidth="1"/>
    <col min="5" max="5" width="15.5703125" style="25" customWidth="1"/>
    <col min="6" max="6" width="15" style="25" customWidth="1"/>
    <col min="7" max="7" width="11.7109375" style="42" customWidth="1"/>
    <col min="8" max="8" width="9.140625" style="42"/>
    <col min="9" max="9" width="22.140625" style="19" customWidth="1"/>
    <col min="10" max="16384" width="9.140625" style="19"/>
  </cols>
  <sheetData>
    <row r="1" spans="1:12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12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12" ht="18" customHeight="1">
      <c r="A3" s="166"/>
      <c r="B3" s="225"/>
      <c r="C3" s="136"/>
      <c r="D3" s="165"/>
      <c r="E3" s="166"/>
      <c r="F3" s="166"/>
      <c r="G3" s="226"/>
      <c r="H3" s="135"/>
      <c r="I3" s="227"/>
    </row>
    <row r="4" spans="1:12" s="26" customFormat="1" ht="15" customHeight="1">
      <c r="B4" s="27" t="s">
        <v>23</v>
      </c>
      <c r="C4" s="27"/>
      <c r="D4" s="28"/>
      <c r="E4" s="28"/>
      <c r="F4" s="28"/>
      <c r="G4" s="43"/>
      <c r="H4" s="43"/>
      <c r="I4" s="30"/>
    </row>
    <row r="5" spans="1:12" s="26" customFormat="1" ht="12.75" customHeight="1" thickBot="1">
      <c r="B5" s="27"/>
      <c r="C5" s="21"/>
      <c r="D5" s="28"/>
      <c r="E5" s="28"/>
      <c r="F5" s="28"/>
      <c r="G5" s="43"/>
      <c r="H5" s="43"/>
      <c r="I5" s="30"/>
    </row>
    <row r="6" spans="1:12" s="22" customFormat="1" ht="18" customHeight="1" thickBot="1">
      <c r="A6" s="124" t="s">
        <v>17</v>
      </c>
      <c r="B6" s="125" t="s">
        <v>0</v>
      </c>
      <c r="C6" s="297" t="s">
        <v>1</v>
      </c>
      <c r="D6" s="126" t="s">
        <v>7</v>
      </c>
      <c r="E6" s="127" t="s">
        <v>2</v>
      </c>
      <c r="F6" s="127" t="s">
        <v>3</v>
      </c>
      <c r="G6" s="322" t="s">
        <v>4</v>
      </c>
      <c r="H6" s="300" t="s">
        <v>36</v>
      </c>
      <c r="I6" s="128" t="s">
        <v>5</v>
      </c>
    </row>
    <row r="7" spans="1:12" ht="18" customHeight="1">
      <c r="A7" s="75">
        <v>1</v>
      </c>
      <c r="B7" s="122" t="s">
        <v>94</v>
      </c>
      <c r="C7" s="107" t="s">
        <v>292</v>
      </c>
      <c r="D7" s="283" t="s">
        <v>293</v>
      </c>
      <c r="E7" s="75" t="s">
        <v>275</v>
      </c>
      <c r="F7" s="75" t="s">
        <v>83</v>
      </c>
      <c r="G7" s="224">
        <v>2.1693287037037037E-3</v>
      </c>
      <c r="H7" s="70" t="str">
        <f t="shared" ref="H7:H8" si="0">IF(ISBLANK(G7),"",IF(G7&lt;=0.00174189814814815,"KSM",IF(G7&lt;=0.00185763888888889,"I A",IF(G7&lt;=0.00203125,"II A",IF(G7&lt;=0.00225115740740741,"III A",IF(G7&lt;=0.00245949074074074,"I JA",IF(G7&lt;=0.00264467592592593,"II JA",IF(G7&lt;=0.00280671296296296,"III JA"))))))))</f>
        <v>III A</v>
      </c>
      <c r="I7" s="204" t="s">
        <v>100</v>
      </c>
    </row>
    <row r="8" spans="1:12" ht="18" customHeight="1">
      <c r="A8" s="75">
        <v>2</v>
      </c>
      <c r="B8" s="122" t="s">
        <v>294</v>
      </c>
      <c r="C8" s="107" t="s">
        <v>295</v>
      </c>
      <c r="D8" s="283" t="s">
        <v>316</v>
      </c>
      <c r="E8" s="75" t="s">
        <v>52</v>
      </c>
      <c r="F8" s="75" t="s">
        <v>53</v>
      </c>
      <c r="G8" s="224">
        <v>2.5065972222222221E-3</v>
      </c>
      <c r="H8" s="70" t="str">
        <f t="shared" si="0"/>
        <v>II JA</v>
      </c>
      <c r="I8" s="204" t="s">
        <v>272</v>
      </c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"/>
  <sheetViews>
    <sheetView workbookViewId="0">
      <selection activeCell="D12" sqref="D12"/>
    </sheetView>
  </sheetViews>
  <sheetFormatPr defaultColWidth="9.140625" defaultRowHeight="12.75"/>
  <cols>
    <col min="1" max="1" width="8.140625" style="19" customWidth="1"/>
    <col min="2" max="2" width="13" style="19" customWidth="1"/>
    <col min="3" max="3" width="14" style="19" customWidth="1"/>
    <col min="4" max="4" width="12.140625" style="24" customWidth="1"/>
    <col min="5" max="5" width="15.5703125" style="25" customWidth="1"/>
    <col min="6" max="6" width="15" style="25" customWidth="1"/>
    <col min="7" max="7" width="9.140625" style="42"/>
    <col min="8" max="8" width="0" style="42" hidden="1" customWidth="1"/>
    <col min="9" max="9" width="19.28515625" style="19" customWidth="1"/>
    <col min="10" max="16384" width="9.140625" style="19"/>
  </cols>
  <sheetData>
    <row r="1" spans="1:11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46"/>
    </row>
    <row r="2" spans="1:11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29"/>
      <c r="J2" s="30"/>
      <c r="K2" s="47"/>
    </row>
    <row r="3" spans="1:11" ht="12.75" customHeight="1">
      <c r="B3" s="21"/>
      <c r="I3" s="23"/>
    </row>
    <row r="4" spans="1:11" s="26" customFormat="1" ht="15" customHeight="1">
      <c r="B4" s="27" t="s">
        <v>39</v>
      </c>
      <c r="C4" s="27"/>
      <c r="D4" s="28"/>
      <c r="E4" s="28"/>
      <c r="F4" s="28"/>
      <c r="G4" s="43"/>
      <c r="H4" s="43"/>
      <c r="I4" s="30"/>
    </row>
    <row r="5" spans="1:11" s="26" customFormat="1" ht="12.75" customHeight="1" thickBot="1">
      <c r="A5" s="27"/>
      <c r="B5" s="27" t="s">
        <v>207</v>
      </c>
      <c r="C5" s="21"/>
      <c r="D5" s="28"/>
      <c r="E5" s="28"/>
      <c r="F5" s="28"/>
      <c r="G5" s="43"/>
      <c r="H5" s="43"/>
      <c r="I5" s="30"/>
    </row>
    <row r="6" spans="1:11" s="22" customFormat="1" ht="18" customHeight="1" thickBot="1">
      <c r="A6" s="68" t="s">
        <v>18</v>
      </c>
      <c r="B6" s="31" t="s">
        <v>0</v>
      </c>
      <c r="C6" s="32" t="s">
        <v>1</v>
      </c>
      <c r="D6" s="34" t="s">
        <v>7</v>
      </c>
      <c r="E6" s="33" t="s">
        <v>2</v>
      </c>
      <c r="F6" s="33" t="s">
        <v>3</v>
      </c>
      <c r="G6" s="44" t="s">
        <v>4</v>
      </c>
      <c r="H6" s="232"/>
      <c r="I6" s="35" t="s">
        <v>5</v>
      </c>
    </row>
    <row r="7" spans="1:11" s="22" customFormat="1" ht="18" customHeight="1">
      <c r="A7" s="133">
        <v>1</v>
      </c>
      <c r="B7" s="130" t="s">
        <v>123</v>
      </c>
      <c r="C7" s="131" t="s">
        <v>60</v>
      </c>
      <c r="D7" s="257" t="s">
        <v>330</v>
      </c>
      <c r="E7" s="70" t="s">
        <v>52</v>
      </c>
      <c r="F7" s="70" t="s">
        <v>53</v>
      </c>
      <c r="G7" s="134" t="s">
        <v>202</v>
      </c>
      <c r="H7" s="134" t="s">
        <v>58</v>
      </c>
      <c r="I7" s="72" t="s">
        <v>58</v>
      </c>
    </row>
    <row r="8" spans="1:11" s="22" customFormat="1" ht="18" customHeight="1">
      <c r="A8" s="133">
        <v>2</v>
      </c>
      <c r="B8" s="130" t="s">
        <v>50</v>
      </c>
      <c r="C8" s="131" t="s">
        <v>51</v>
      </c>
      <c r="D8" s="257" t="s">
        <v>323</v>
      </c>
      <c r="E8" s="70" t="s">
        <v>52</v>
      </c>
      <c r="F8" s="70" t="s">
        <v>53</v>
      </c>
      <c r="G8" s="134" t="s">
        <v>203</v>
      </c>
      <c r="H8" s="134" t="s">
        <v>54</v>
      </c>
      <c r="I8" s="72" t="s">
        <v>54</v>
      </c>
    </row>
    <row r="9" spans="1:11" s="22" customFormat="1" ht="18" customHeight="1">
      <c r="A9" s="133">
        <v>3</v>
      </c>
      <c r="B9" s="130" t="s">
        <v>55</v>
      </c>
      <c r="C9" s="131" t="s">
        <v>51</v>
      </c>
      <c r="D9" s="257" t="s">
        <v>331</v>
      </c>
      <c r="E9" s="70" t="s">
        <v>52</v>
      </c>
      <c r="F9" s="70" t="s">
        <v>53</v>
      </c>
      <c r="G9" s="134">
        <v>10.41</v>
      </c>
      <c r="H9" s="134" t="s">
        <v>54</v>
      </c>
      <c r="I9" s="72" t="s">
        <v>54</v>
      </c>
    </row>
    <row r="10" spans="1:11" s="22" customFormat="1" ht="18" customHeight="1">
      <c r="A10" s="133">
        <v>4</v>
      </c>
      <c r="B10" s="130" t="s">
        <v>56</v>
      </c>
      <c r="C10" s="131" t="s">
        <v>57</v>
      </c>
      <c r="D10" s="257" t="s">
        <v>325</v>
      </c>
      <c r="E10" s="70" t="s">
        <v>52</v>
      </c>
      <c r="F10" s="70" t="s">
        <v>53</v>
      </c>
      <c r="G10" s="134" t="s">
        <v>204</v>
      </c>
      <c r="H10" s="134" t="s">
        <v>58</v>
      </c>
      <c r="I10" s="72" t="s">
        <v>58</v>
      </c>
    </row>
    <row r="11" spans="1:11" s="22" customFormat="1" ht="18" customHeight="1">
      <c r="A11" s="133">
        <v>5</v>
      </c>
      <c r="B11" s="130" t="s">
        <v>59</v>
      </c>
      <c r="C11" s="131" t="s">
        <v>60</v>
      </c>
      <c r="D11" s="257" t="s">
        <v>330</v>
      </c>
      <c r="E11" s="70" t="s">
        <v>52</v>
      </c>
      <c r="F11" s="70" t="s">
        <v>53</v>
      </c>
      <c r="G11" s="134" t="s">
        <v>205</v>
      </c>
      <c r="H11" s="134" t="s">
        <v>58</v>
      </c>
      <c r="I11" s="72" t="s">
        <v>58</v>
      </c>
    </row>
    <row r="12" spans="1:11" s="22" customFormat="1" ht="18" customHeight="1">
      <c r="A12" s="133">
        <v>6</v>
      </c>
      <c r="B12" s="130" t="s">
        <v>61</v>
      </c>
      <c r="C12" s="131" t="s">
        <v>62</v>
      </c>
      <c r="D12" s="257" t="s">
        <v>332</v>
      </c>
      <c r="E12" s="70" t="s">
        <v>63</v>
      </c>
      <c r="F12" s="70" t="s">
        <v>64</v>
      </c>
      <c r="G12" s="134" t="s">
        <v>206</v>
      </c>
      <c r="H12" s="134" t="s">
        <v>65</v>
      </c>
      <c r="I12" s="72" t="s">
        <v>65</v>
      </c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2"/>
  <sheetViews>
    <sheetView workbookViewId="0">
      <selection activeCell="D12" sqref="D12"/>
    </sheetView>
  </sheetViews>
  <sheetFormatPr defaultColWidth="9.140625" defaultRowHeight="12.75"/>
  <cols>
    <col min="1" max="1" width="8.140625" style="19" customWidth="1"/>
    <col min="2" max="2" width="13" style="19" customWidth="1"/>
    <col min="3" max="3" width="14" style="19" customWidth="1"/>
    <col min="4" max="4" width="12.140625" style="24" customWidth="1"/>
    <col min="5" max="5" width="15.5703125" style="25" customWidth="1"/>
    <col min="6" max="6" width="15" style="25" customWidth="1"/>
    <col min="7" max="7" width="9.140625" style="42"/>
    <col min="8" max="8" width="0" style="42" hidden="1" customWidth="1"/>
    <col min="9" max="9" width="9.140625" style="42"/>
    <col min="10" max="10" width="19.28515625" style="19" customWidth="1"/>
    <col min="11" max="16384" width="9.140625" style="19"/>
  </cols>
  <sheetData>
    <row r="1" spans="1:12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12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12" ht="12.75" customHeight="1">
      <c r="B3" s="21"/>
      <c r="J3" s="23"/>
    </row>
    <row r="4" spans="1:12" s="26" customFormat="1" ht="15" customHeight="1">
      <c r="B4" s="27" t="s">
        <v>39</v>
      </c>
      <c r="C4" s="27"/>
      <c r="D4" s="28"/>
      <c r="E4" s="28"/>
      <c r="F4" s="28"/>
      <c r="G4" s="43"/>
      <c r="H4" s="43"/>
      <c r="I4" s="43"/>
      <c r="J4" s="30"/>
    </row>
    <row r="5" spans="1:12" s="26" customFormat="1" ht="12.75" customHeight="1" thickBot="1">
      <c r="B5" s="27"/>
      <c r="C5" s="21"/>
      <c r="D5" s="28"/>
      <c r="E5" s="28"/>
      <c r="F5" s="28"/>
      <c r="G5" s="43"/>
      <c r="H5" s="43"/>
      <c r="I5" s="43"/>
      <c r="J5" s="30"/>
    </row>
    <row r="6" spans="1:12" s="22" customFormat="1" ht="18" customHeight="1" thickBot="1">
      <c r="A6" s="124" t="s">
        <v>17</v>
      </c>
      <c r="B6" s="125" t="s">
        <v>0</v>
      </c>
      <c r="C6" s="297" t="s">
        <v>1</v>
      </c>
      <c r="D6" s="126" t="s">
        <v>7</v>
      </c>
      <c r="E6" s="127" t="s">
        <v>2</v>
      </c>
      <c r="F6" s="127" t="s">
        <v>3</v>
      </c>
      <c r="G6" s="322" t="s">
        <v>4</v>
      </c>
      <c r="H6" s="327"/>
      <c r="I6" s="328" t="s">
        <v>36</v>
      </c>
      <c r="J6" s="128" t="s">
        <v>5</v>
      </c>
    </row>
    <row r="7" spans="1:12" s="22" customFormat="1" ht="18" customHeight="1">
      <c r="A7" s="133">
        <v>1</v>
      </c>
      <c r="B7" s="130" t="s">
        <v>61</v>
      </c>
      <c r="C7" s="131" t="s">
        <v>62</v>
      </c>
      <c r="D7" s="257" t="s">
        <v>332</v>
      </c>
      <c r="E7" s="70" t="s">
        <v>63</v>
      </c>
      <c r="F7" s="70" t="s">
        <v>64</v>
      </c>
      <c r="G7" s="134">
        <v>9.4</v>
      </c>
      <c r="H7" s="134"/>
      <c r="I7" s="102" t="str">
        <f t="shared" ref="I7:I12" si="0">IF(ISBLANK(G7),"",IF(G7&gt;13.34,"",IF(G7&lt;=9.24,"I A",IF(G7&lt;=9.84,"II A",IF(G7&lt;=10.84,"III A",IF(G7&lt;=11.94,"I JA",IF(G7&lt;=12.74,"II JA",IF(G7&lt;=13.34,"III JA"))))))))</f>
        <v>II A</v>
      </c>
      <c r="J7" s="72" t="s">
        <v>65</v>
      </c>
    </row>
    <row r="8" spans="1:12" s="22" customFormat="1" ht="18" customHeight="1">
      <c r="A8" s="133">
        <v>2</v>
      </c>
      <c r="B8" s="130" t="s">
        <v>50</v>
      </c>
      <c r="C8" s="131" t="s">
        <v>51</v>
      </c>
      <c r="D8" s="257" t="s">
        <v>323</v>
      </c>
      <c r="E8" s="70" t="s">
        <v>52</v>
      </c>
      <c r="F8" s="70" t="s">
        <v>53</v>
      </c>
      <c r="G8" s="134">
        <v>10.14</v>
      </c>
      <c r="H8" s="134"/>
      <c r="I8" s="102" t="str">
        <f t="shared" si="0"/>
        <v>III A</v>
      </c>
      <c r="J8" s="72" t="s">
        <v>54</v>
      </c>
    </row>
    <row r="9" spans="1:12" s="22" customFormat="1" ht="18" customHeight="1">
      <c r="A9" s="133">
        <v>3</v>
      </c>
      <c r="B9" s="130" t="s">
        <v>55</v>
      </c>
      <c r="C9" s="131" t="s">
        <v>51</v>
      </c>
      <c r="D9" s="257" t="s">
        <v>331</v>
      </c>
      <c r="E9" s="70" t="s">
        <v>52</v>
      </c>
      <c r="F9" s="70" t="s">
        <v>53</v>
      </c>
      <c r="G9" s="134">
        <v>10.41</v>
      </c>
      <c r="H9" s="134"/>
      <c r="I9" s="102" t="str">
        <f t="shared" si="0"/>
        <v>III A</v>
      </c>
      <c r="J9" s="72" t="s">
        <v>54</v>
      </c>
    </row>
    <row r="10" spans="1:12" s="22" customFormat="1" ht="18" customHeight="1">
      <c r="A10" s="133">
        <v>4</v>
      </c>
      <c r="B10" s="130" t="s">
        <v>123</v>
      </c>
      <c r="C10" s="131" t="s">
        <v>60</v>
      </c>
      <c r="D10" s="257" t="s">
        <v>330</v>
      </c>
      <c r="E10" s="70" t="s">
        <v>52</v>
      </c>
      <c r="F10" s="70" t="s">
        <v>53</v>
      </c>
      <c r="G10" s="134">
        <v>10.6</v>
      </c>
      <c r="H10" s="134"/>
      <c r="I10" s="102" t="str">
        <f t="shared" si="0"/>
        <v>III A</v>
      </c>
      <c r="J10" s="72" t="s">
        <v>58</v>
      </c>
    </row>
    <row r="11" spans="1:12" s="22" customFormat="1" ht="18" customHeight="1">
      <c r="A11" s="133">
        <v>5</v>
      </c>
      <c r="B11" s="130" t="s">
        <v>59</v>
      </c>
      <c r="C11" s="131" t="s">
        <v>60</v>
      </c>
      <c r="D11" s="257" t="s">
        <v>330</v>
      </c>
      <c r="E11" s="70" t="s">
        <v>52</v>
      </c>
      <c r="F11" s="70" t="s">
        <v>53</v>
      </c>
      <c r="G11" s="134">
        <v>12.36</v>
      </c>
      <c r="H11" s="134"/>
      <c r="I11" s="102" t="str">
        <f t="shared" si="0"/>
        <v>II JA</v>
      </c>
      <c r="J11" s="72" t="s">
        <v>58</v>
      </c>
    </row>
    <row r="12" spans="1:12" s="22" customFormat="1" ht="18" customHeight="1">
      <c r="A12" s="133">
        <v>6</v>
      </c>
      <c r="B12" s="130" t="s">
        <v>56</v>
      </c>
      <c r="C12" s="131" t="s">
        <v>57</v>
      </c>
      <c r="D12" s="257" t="s">
        <v>325</v>
      </c>
      <c r="E12" s="70" t="s">
        <v>52</v>
      </c>
      <c r="F12" s="70" t="s">
        <v>53</v>
      </c>
      <c r="G12" s="134">
        <v>13.24</v>
      </c>
      <c r="H12" s="134"/>
      <c r="I12" s="102" t="str">
        <f t="shared" si="0"/>
        <v>III JA</v>
      </c>
      <c r="J12" s="72" t="s">
        <v>58</v>
      </c>
    </row>
  </sheetData>
  <sortState ref="B7:J12">
    <sortCondition ref="G7:G12"/>
  </sortState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2"/>
  <sheetViews>
    <sheetView workbookViewId="0">
      <selection activeCell="R24" sqref="R24"/>
    </sheetView>
  </sheetViews>
  <sheetFormatPr defaultColWidth="9.140625" defaultRowHeight="12.75"/>
  <cols>
    <col min="1" max="1" width="8.140625" style="19" customWidth="1"/>
    <col min="2" max="2" width="11.140625" style="19" customWidth="1"/>
    <col min="3" max="3" width="15" style="19" bestFit="1" customWidth="1"/>
    <col min="4" max="4" width="12.140625" style="24" customWidth="1"/>
    <col min="5" max="5" width="15.5703125" style="25" customWidth="1"/>
    <col min="6" max="6" width="15" style="25" customWidth="1"/>
    <col min="7" max="7" width="11.28515625" style="42" bestFit="1" customWidth="1"/>
    <col min="8" max="8" width="22.140625" style="19" customWidth="1"/>
    <col min="9" max="16384" width="9.140625" style="19"/>
  </cols>
  <sheetData>
    <row r="1" spans="1:9" s="27" customFormat="1" ht="15" customHeight="1">
      <c r="A1" s="51" t="s">
        <v>48</v>
      </c>
      <c r="C1" s="28"/>
      <c r="D1" s="36"/>
      <c r="E1" s="36"/>
      <c r="F1" s="36"/>
      <c r="G1" s="30"/>
      <c r="H1" s="46"/>
    </row>
    <row r="2" spans="1:9" s="27" customFormat="1" ht="15" customHeight="1">
      <c r="A2" s="51" t="s">
        <v>356</v>
      </c>
      <c r="C2" s="28"/>
      <c r="D2" s="36"/>
      <c r="E2" s="36"/>
      <c r="F2" s="45"/>
      <c r="G2" s="30"/>
      <c r="H2" s="29"/>
      <c r="I2" s="47"/>
    </row>
    <row r="3" spans="1:9" s="27" customFormat="1" ht="15" customHeight="1">
      <c r="A3" s="51"/>
      <c r="C3" s="28"/>
      <c r="D3" s="36"/>
      <c r="E3" s="36"/>
      <c r="F3" s="45"/>
      <c r="G3" s="30"/>
      <c r="H3" s="29"/>
      <c r="I3" s="47"/>
    </row>
    <row r="4" spans="1:9" s="26" customFormat="1" ht="18" customHeight="1">
      <c r="B4" s="27" t="s">
        <v>40</v>
      </c>
      <c r="C4" s="27"/>
      <c r="D4" s="28"/>
      <c r="E4" s="28"/>
      <c r="F4" s="28"/>
      <c r="G4" s="43"/>
      <c r="H4" s="30"/>
    </row>
    <row r="5" spans="1:9" s="26" customFormat="1" ht="16.5" thickBot="1">
      <c r="A5" s="27">
        <v>1</v>
      </c>
      <c r="B5" s="27" t="s">
        <v>47</v>
      </c>
      <c r="C5" s="21"/>
      <c r="D5" s="28"/>
      <c r="E5" s="28"/>
      <c r="F5" s="28"/>
      <c r="G5" s="43"/>
      <c r="H5" s="30"/>
    </row>
    <row r="6" spans="1:9" s="22" customFormat="1" ht="18" customHeight="1" thickBot="1">
      <c r="A6" s="68" t="s">
        <v>18</v>
      </c>
      <c r="B6" s="31" t="s">
        <v>0</v>
      </c>
      <c r="C6" s="32" t="s">
        <v>1</v>
      </c>
      <c r="D6" s="34" t="s">
        <v>7</v>
      </c>
      <c r="E6" s="33" t="s">
        <v>2</v>
      </c>
      <c r="F6" s="33" t="s">
        <v>3</v>
      </c>
      <c r="G6" s="44" t="s">
        <v>4</v>
      </c>
      <c r="H6" s="35" t="s">
        <v>5</v>
      </c>
    </row>
    <row r="7" spans="1:9" ht="18" customHeight="1">
      <c r="A7" s="102">
        <v>1</v>
      </c>
      <c r="B7" s="130"/>
      <c r="C7" s="131"/>
      <c r="D7" s="132"/>
      <c r="E7" s="70"/>
      <c r="F7" s="70"/>
      <c r="G7" s="119"/>
      <c r="H7" s="129"/>
      <c r="I7" s="22"/>
    </row>
    <row r="8" spans="1:9" ht="18" customHeight="1">
      <c r="A8" s="102">
        <v>2</v>
      </c>
      <c r="B8" s="130" t="s">
        <v>66</v>
      </c>
      <c r="C8" s="131" t="s">
        <v>67</v>
      </c>
      <c r="D8" s="132">
        <v>38448</v>
      </c>
      <c r="E8" s="70" t="s">
        <v>52</v>
      </c>
      <c r="F8" s="70" t="s">
        <v>53</v>
      </c>
      <c r="G8" s="294">
        <v>12.07</v>
      </c>
      <c r="H8" s="129" t="s">
        <v>68</v>
      </c>
    </row>
    <row r="9" spans="1:9" ht="18" customHeight="1">
      <c r="A9" s="102">
        <v>3</v>
      </c>
      <c r="B9" s="130" t="s">
        <v>69</v>
      </c>
      <c r="C9" s="131" t="s">
        <v>70</v>
      </c>
      <c r="D9" s="132">
        <v>38451</v>
      </c>
      <c r="E9" s="70" t="s">
        <v>52</v>
      </c>
      <c r="F9" s="70" t="s">
        <v>53</v>
      </c>
      <c r="G9" s="234" t="s">
        <v>212</v>
      </c>
      <c r="H9" s="129" t="s">
        <v>54</v>
      </c>
      <c r="I9" s="22"/>
    </row>
    <row r="10" spans="1:9" ht="18" customHeight="1">
      <c r="A10" s="102">
        <v>4</v>
      </c>
      <c r="B10" s="130" t="s">
        <v>71</v>
      </c>
      <c r="C10" s="131" t="s">
        <v>72</v>
      </c>
      <c r="D10" s="132">
        <v>38681</v>
      </c>
      <c r="E10" s="70" t="s">
        <v>52</v>
      </c>
      <c r="F10" s="70" t="s">
        <v>53</v>
      </c>
      <c r="G10" s="234" t="s">
        <v>212</v>
      </c>
      <c r="H10" s="129" t="s">
        <v>58</v>
      </c>
      <c r="I10" s="22"/>
    </row>
    <row r="11" spans="1:9" ht="18" customHeight="1">
      <c r="A11" s="102">
        <v>5</v>
      </c>
      <c r="B11" s="130" t="s">
        <v>73</v>
      </c>
      <c r="C11" s="131" t="s">
        <v>74</v>
      </c>
      <c r="D11" s="132">
        <v>38659</v>
      </c>
      <c r="E11" s="70" t="s">
        <v>52</v>
      </c>
      <c r="F11" s="70" t="s">
        <v>53</v>
      </c>
      <c r="G11" s="134">
        <v>13.7</v>
      </c>
      <c r="H11" s="129" t="s">
        <v>75</v>
      </c>
      <c r="I11" s="22"/>
    </row>
    <row r="12" spans="1:9" ht="18" customHeight="1">
      <c r="A12" s="102">
        <v>6</v>
      </c>
      <c r="B12" s="130"/>
      <c r="C12" s="131"/>
      <c r="D12" s="132"/>
      <c r="E12" s="70"/>
      <c r="F12" s="70"/>
      <c r="G12" s="134"/>
      <c r="H12" s="129"/>
      <c r="I12" s="22"/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0"/>
  <sheetViews>
    <sheetView workbookViewId="0">
      <selection activeCell="R24" sqref="R24"/>
    </sheetView>
  </sheetViews>
  <sheetFormatPr defaultColWidth="9.140625" defaultRowHeight="12.75"/>
  <cols>
    <col min="1" max="1" width="8.140625" style="19" customWidth="1"/>
    <col min="2" max="2" width="11.140625" style="19" customWidth="1"/>
    <col min="3" max="3" width="13.140625" style="19" customWidth="1"/>
    <col min="4" max="4" width="12.140625" style="24" customWidth="1"/>
    <col min="5" max="5" width="15.5703125" style="25" customWidth="1"/>
    <col min="6" max="6" width="15" style="25" customWidth="1"/>
    <col min="7" max="7" width="11.28515625" style="42" bestFit="1" customWidth="1"/>
    <col min="8" max="8" width="11.28515625" style="42" hidden="1" customWidth="1"/>
    <col min="9" max="9" width="11.28515625" style="42" customWidth="1"/>
    <col min="10" max="10" width="22.140625" style="19" customWidth="1"/>
    <col min="11" max="16384" width="9.140625" style="19"/>
  </cols>
  <sheetData>
    <row r="1" spans="1:11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11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47"/>
    </row>
    <row r="3" spans="1:11" s="27" customFormat="1" ht="15" customHeight="1">
      <c r="A3" s="51"/>
      <c r="C3" s="28"/>
      <c r="D3" s="36"/>
      <c r="E3" s="36"/>
      <c r="F3" s="45"/>
      <c r="G3" s="30"/>
      <c r="H3" s="30"/>
      <c r="I3" s="30"/>
      <c r="J3" s="29"/>
      <c r="K3" s="47"/>
    </row>
    <row r="4" spans="1:11" s="26" customFormat="1" ht="18" customHeight="1">
      <c r="B4" s="27" t="s">
        <v>40</v>
      </c>
      <c r="C4" s="27"/>
      <c r="D4" s="28"/>
      <c r="E4" s="28"/>
      <c r="F4" s="28"/>
      <c r="G4" s="43"/>
      <c r="H4" s="43"/>
      <c r="I4" s="43"/>
      <c r="J4" s="30"/>
    </row>
    <row r="5" spans="1:11" s="26" customFormat="1" ht="16.5" thickBot="1">
      <c r="B5" s="27"/>
      <c r="C5" s="21"/>
      <c r="D5" s="28"/>
      <c r="E5" s="28"/>
      <c r="F5" s="28"/>
      <c r="G5" s="43"/>
      <c r="H5" s="43"/>
      <c r="I5" s="43"/>
      <c r="J5" s="30"/>
    </row>
    <row r="6" spans="1:11" s="22" customFormat="1" ht="18" customHeight="1" thickBot="1">
      <c r="A6" s="124" t="s">
        <v>17</v>
      </c>
      <c r="B6" s="125" t="s">
        <v>0</v>
      </c>
      <c r="C6" s="297" t="s">
        <v>1</v>
      </c>
      <c r="D6" s="126" t="s">
        <v>7</v>
      </c>
      <c r="E6" s="127" t="s">
        <v>2</v>
      </c>
      <c r="F6" s="127" t="s">
        <v>3</v>
      </c>
      <c r="G6" s="322" t="s">
        <v>4</v>
      </c>
      <c r="H6" s="327"/>
      <c r="I6" s="327" t="s">
        <v>36</v>
      </c>
      <c r="J6" s="128" t="s">
        <v>5</v>
      </c>
    </row>
    <row r="7" spans="1:11" ht="18" customHeight="1">
      <c r="A7" s="102">
        <v>1</v>
      </c>
      <c r="B7" s="130" t="s">
        <v>66</v>
      </c>
      <c r="C7" s="131" t="s">
        <v>67</v>
      </c>
      <c r="D7" s="132">
        <v>38448</v>
      </c>
      <c r="E7" s="70" t="s">
        <v>52</v>
      </c>
      <c r="F7" s="70" t="s">
        <v>53</v>
      </c>
      <c r="G7" s="119">
        <v>12.07</v>
      </c>
      <c r="H7" s="234"/>
      <c r="I7" s="102" t="str">
        <f>IF(ISBLANK(G7),"",IF(G7&gt;12,"",IF(G7&lt;=8.5,"I A",IF(G7&lt;=9.1,"II A",IF(G7&lt;=9.8,"III A",IF(G7&lt;=10.7,"I JA",IF(G7&lt;=11.4,"II JA",IF(G7&lt;=12,"III JA"))))))))</f>
        <v/>
      </c>
      <c r="J7" s="129" t="s">
        <v>68</v>
      </c>
      <c r="K7" s="22"/>
    </row>
    <row r="8" spans="1:11" ht="18" customHeight="1">
      <c r="A8" s="102">
        <v>2</v>
      </c>
      <c r="B8" s="130" t="s">
        <v>73</v>
      </c>
      <c r="C8" s="131" t="s">
        <v>74</v>
      </c>
      <c r="D8" s="132">
        <v>38659</v>
      </c>
      <c r="E8" s="70" t="s">
        <v>52</v>
      </c>
      <c r="F8" s="70" t="s">
        <v>53</v>
      </c>
      <c r="G8" s="234">
        <v>13.7</v>
      </c>
      <c r="H8" s="234"/>
      <c r="I8" s="102" t="str">
        <f>IF(ISBLANK(G8),"",IF(G8&gt;12,"",IF(G8&lt;=8.5,"I A",IF(G8&lt;=9.1,"II A",IF(G8&lt;=9.8,"III A",IF(G8&lt;=10.7,"I JA",IF(G8&lt;=11.4,"II JA",IF(G8&lt;=12,"III JA"))))))))</f>
        <v/>
      </c>
      <c r="J8" s="129" t="s">
        <v>75</v>
      </c>
    </row>
    <row r="9" spans="1:11" ht="18" customHeight="1">
      <c r="A9" s="102">
        <v>3</v>
      </c>
      <c r="B9" s="130" t="s">
        <v>69</v>
      </c>
      <c r="C9" s="131" t="s">
        <v>70</v>
      </c>
      <c r="D9" s="132">
        <v>38451</v>
      </c>
      <c r="E9" s="70" t="s">
        <v>52</v>
      </c>
      <c r="F9" s="70" t="s">
        <v>53</v>
      </c>
      <c r="G9" s="234" t="s">
        <v>212</v>
      </c>
      <c r="H9" s="234"/>
      <c r="I9" s="102" t="str">
        <f>IF(ISBLANK(G9),"",IF(G9&gt;12,"",IF(G9&lt;=8.5,"I A",IF(G9&lt;=9.1,"II A",IF(G9&lt;=9.8,"III A",IF(G9&lt;=10.7,"I JA",IF(G9&lt;=11.4,"II JA",IF(G9&lt;=12,"III JA"))))))))</f>
        <v/>
      </c>
      <c r="J9" s="129" t="s">
        <v>54</v>
      </c>
      <c r="K9" s="22"/>
    </row>
    <row r="10" spans="1:11" ht="18" customHeight="1">
      <c r="A10" s="102">
        <v>4</v>
      </c>
      <c r="B10" s="130" t="s">
        <v>71</v>
      </c>
      <c r="C10" s="131" t="s">
        <v>72</v>
      </c>
      <c r="D10" s="132">
        <v>38681</v>
      </c>
      <c r="E10" s="70" t="s">
        <v>52</v>
      </c>
      <c r="F10" s="70" t="s">
        <v>53</v>
      </c>
      <c r="G10" s="234" t="s">
        <v>212</v>
      </c>
      <c r="H10" s="234"/>
      <c r="I10" s="102" t="str">
        <f>IF(ISBLANK(G10),"",IF(G10&gt;12,"",IF(G10&lt;=8.5,"I A",IF(G10&lt;=9.1,"II A",IF(G10&lt;=9.8,"III A",IF(G10&lt;=10.7,"I JA",IF(G10&lt;=11.4,"II JA",IF(G10&lt;=12,"III JA"))))))))</f>
        <v/>
      </c>
      <c r="J10" s="129" t="s">
        <v>58</v>
      </c>
      <c r="K10" s="22"/>
    </row>
  </sheetData>
  <sortState ref="B8:J11">
    <sortCondition ref="G8:G11"/>
  </sortState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3">
    <tabColor rgb="FFFFFF00"/>
  </sheetPr>
  <dimension ref="A1:AJ11"/>
  <sheetViews>
    <sheetView workbookViewId="0">
      <selection activeCell="AJ17" sqref="AJ17"/>
    </sheetView>
  </sheetViews>
  <sheetFormatPr defaultColWidth="9.140625" defaultRowHeight="12.75"/>
  <cols>
    <col min="1" max="1" width="6.140625" style="82" customWidth="1"/>
    <col min="2" max="2" width="9.85546875" style="19" customWidth="1"/>
    <col min="3" max="3" width="13.28515625" style="19" customWidth="1"/>
    <col min="4" max="4" width="10.42578125" style="93" customWidth="1"/>
    <col min="5" max="5" width="9.5703125" style="25" customWidth="1"/>
    <col min="6" max="6" width="13.28515625" style="25" customWidth="1"/>
    <col min="7" max="12" width="2.28515625" style="25" customWidth="1"/>
    <col min="13" max="33" width="2.28515625" style="89" customWidth="1"/>
    <col min="34" max="34" width="9.28515625" style="19" bestFit="1" customWidth="1"/>
    <col min="35" max="35" width="5.42578125" style="19" customWidth="1"/>
    <col min="36" max="36" width="19.42578125" style="19" bestFit="1" customWidth="1"/>
    <col min="37" max="16384" width="9.140625" style="19"/>
  </cols>
  <sheetData>
    <row r="1" spans="1:36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36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36" ht="18" customHeight="1">
      <c r="A3" s="220"/>
      <c r="B3" s="153"/>
      <c r="C3" s="154"/>
      <c r="D3" s="155"/>
      <c r="E3" s="179"/>
      <c r="F3" s="179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36"/>
      <c r="AI3" s="279"/>
      <c r="AJ3" s="36"/>
    </row>
    <row r="4" spans="1:36" s="26" customFormat="1" ht="15" customHeight="1">
      <c r="A4" s="86"/>
      <c r="B4" s="27" t="s">
        <v>38</v>
      </c>
      <c r="C4" s="27"/>
      <c r="D4" s="30"/>
      <c r="E4" s="36"/>
      <c r="F4" s="36"/>
      <c r="G4" s="87"/>
      <c r="H4" s="87"/>
      <c r="I4" s="87"/>
      <c r="J4" s="87"/>
      <c r="K4" s="87"/>
      <c r="L4" s="8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6"/>
      <c r="AI4" s="279"/>
      <c r="AJ4" s="36"/>
    </row>
    <row r="5" spans="1:36" s="26" customFormat="1" ht="12.75" customHeight="1" thickBot="1">
      <c r="B5" s="27"/>
      <c r="C5" s="27"/>
      <c r="D5" s="23"/>
      <c r="E5" s="88"/>
      <c r="F5" s="88"/>
      <c r="G5" s="88"/>
      <c r="H5" s="88"/>
      <c r="I5" s="88"/>
      <c r="J5" s="88"/>
      <c r="K5" s="88"/>
      <c r="L5" s="88"/>
      <c r="M5" s="89"/>
      <c r="N5" s="84"/>
      <c r="O5" s="84"/>
      <c r="P5" s="85"/>
      <c r="AH5" s="36"/>
      <c r="AI5" s="279"/>
      <c r="AJ5" s="36"/>
    </row>
    <row r="6" spans="1:36" s="22" customFormat="1" ht="18" customHeight="1" thickBot="1">
      <c r="A6" s="124" t="s">
        <v>17</v>
      </c>
      <c r="B6" s="125" t="s">
        <v>0</v>
      </c>
      <c r="C6" s="297" t="s">
        <v>1</v>
      </c>
      <c r="D6" s="126" t="s">
        <v>7</v>
      </c>
      <c r="E6" s="127" t="s">
        <v>2</v>
      </c>
      <c r="F6" s="298" t="s">
        <v>3</v>
      </c>
      <c r="G6" s="331" t="s">
        <v>347</v>
      </c>
      <c r="H6" s="332"/>
      <c r="I6" s="333"/>
      <c r="J6" s="331" t="s">
        <v>27</v>
      </c>
      <c r="K6" s="332"/>
      <c r="L6" s="333"/>
      <c r="M6" s="331" t="s">
        <v>28</v>
      </c>
      <c r="N6" s="332"/>
      <c r="O6" s="333"/>
      <c r="P6" s="331" t="s">
        <v>29</v>
      </c>
      <c r="Q6" s="332"/>
      <c r="R6" s="333"/>
      <c r="S6" s="331" t="s">
        <v>30</v>
      </c>
      <c r="T6" s="332"/>
      <c r="U6" s="333"/>
      <c r="V6" s="331" t="s">
        <v>31</v>
      </c>
      <c r="W6" s="332"/>
      <c r="X6" s="333"/>
      <c r="Y6" s="334" t="s">
        <v>31</v>
      </c>
      <c r="Z6" s="335"/>
      <c r="AA6" s="336"/>
      <c r="AB6" s="334" t="s">
        <v>30</v>
      </c>
      <c r="AC6" s="335"/>
      <c r="AD6" s="336"/>
      <c r="AE6" s="334"/>
      <c r="AF6" s="335"/>
      <c r="AG6" s="336"/>
      <c r="AH6" s="299" t="s">
        <v>4</v>
      </c>
      <c r="AI6" s="318" t="s">
        <v>24</v>
      </c>
      <c r="AJ6" s="301" t="s">
        <v>5</v>
      </c>
    </row>
    <row r="7" spans="1:36" ht="18" customHeight="1" thickBot="1">
      <c r="A7" s="219">
        <v>1</v>
      </c>
      <c r="B7" s="130" t="s">
        <v>55</v>
      </c>
      <c r="C7" s="131" t="s">
        <v>51</v>
      </c>
      <c r="D7" s="132">
        <v>38368</v>
      </c>
      <c r="E7" s="70" t="s">
        <v>52</v>
      </c>
      <c r="F7" s="70" t="s">
        <v>53</v>
      </c>
      <c r="G7" s="90" t="s">
        <v>346</v>
      </c>
      <c r="H7" s="91"/>
      <c r="I7" s="92"/>
      <c r="J7" s="90" t="s">
        <v>346</v>
      </c>
      <c r="K7" s="91"/>
      <c r="L7" s="92"/>
      <c r="M7" s="90" t="s">
        <v>346</v>
      </c>
      <c r="N7" s="91"/>
      <c r="O7" s="92"/>
      <c r="P7" s="90" t="s">
        <v>339</v>
      </c>
      <c r="Q7" s="91" t="s">
        <v>339</v>
      </c>
      <c r="R7" s="92" t="s">
        <v>339</v>
      </c>
      <c r="S7" s="90" t="s">
        <v>333</v>
      </c>
      <c r="T7" s="91" t="s">
        <v>333</v>
      </c>
      <c r="U7" s="92" t="s">
        <v>346</v>
      </c>
      <c r="V7" s="90" t="s">
        <v>333</v>
      </c>
      <c r="W7" s="91" t="s">
        <v>333</v>
      </c>
      <c r="X7" s="92" t="s">
        <v>333</v>
      </c>
      <c r="Y7" s="90" t="s">
        <v>333</v>
      </c>
      <c r="Z7" s="91"/>
      <c r="AA7" s="92"/>
      <c r="AB7" s="90" t="s">
        <v>346</v>
      </c>
      <c r="AC7" s="91"/>
      <c r="AD7" s="92"/>
      <c r="AE7" s="90"/>
      <c r="AF7" s="91"/>
      <c r="AG7" s="92"/>
      <c r="AH7" s="223">
        <v>1.4</v>
      </c>
      <c r="AI7" s="278" t="str">
        <f>IF(ISBLANK(AH7),"",IF(AH7&gt;=1.75,"KSM",IF(AH7&gt;=1.65,"I A",IF(AH7&gt;=1.5,"II A",IF(AH7&gt;=1.39,"III A",IF(AH7&gt;=1.3,"I JA",IF(AH7&gt;=1.22,"II JA",IF(AH7&gt;=1.15,"III JA"))))))))</f>
        <v>III A</v>
      </c>
      <c r="AJ7" s="72" t="s">
        <v>54</v>
      </c>
    </row>
    <row r="8" spans="1:36" ht="18" customHeight="1" thickBot="1">
      <c r="A8" s="219">
        <v>2</v>
      </c>
      <c r="B8" s="130" t="s">
        <v>105</v>
      </c>
      <c r="C8" s="131" t="s">
        <v>106</v>
      </c>
      <c r="D8" s="132">
        <v>38338</v>
      </c>
      <c r="E8" s="70" t="s">
        <v>52</v>
      </c>
      <c r="F8" s="70" t="s">
        <v>53</v>
      </c>
      <c r="G8" s="76" t="s">
        <v>346</v>
      </c>
      <c r="H8" s="77"/>
      <c r="I8" s="78"/>
      <c r="J8" s="76" t="s">
        <v>346</v>
      </c>
      <c r="K8" s="77"/>
      <c r="L8" s="78"/>
      <c r="M8" s="76" t="s">
        <v>346</v>
      </c>
      <c r="N8" s="77"/>
      <c r="O8" s="78"/>
      <c r="P8" s="76" t="s">
        <v>346</v>
      </c>
      <c r="Q8" s="77"/>
      <c r="R8" s="78"/>
      <c r="S8" s="76" t="s">
        <v>333</v>
      </c>
      <c r="T8" s="77" t="s">
        <v>333</v>
      </c>
      <c r="U8" s="78" t="s">
        <v>346</v>
      </c>
      <c r="V8" s="76" t="s">
        <v>333</v>
      </c>
      <c r="W8" s="77" t="s">
        <v>333</v>
      </c>
      <c r="X8" s="78" t="s">
        <v>333</v>
      </c>
      <c r="Y8" s="76" t="s">
        <v>333</v>
      </c>
      <c r="Z8" s="77"/>
      <c r="AA8" s="78"/>
      <c r="AB8" s="76" t="s">
        <v>333</v>
      </c>
      <c r="AC8" s="77"/>
      <c r="AD8" s="78"/>
      <c r="AE8" s="76"/>
      <c r="AF8" s="77"/>
      <c r="AG8" s="78"/>
      <c r="AH8" s="223">
        <v>1.4</v>
      </c>
      <c r="AI8" s="278" t="str">
        <f>IF(ISBLANK(AH8),"",IF(AH8&gt;=1.75,"KSM",IF(AH8&gt;=1.65,"I A",IF(AH8&gt;=1.5,"II A",IF(AH8&gt;=1.39,"III A",IF(AH8&gt;=1.3,"I JA",IF(AH8&gt;=1.22,"II JA",IF(AH8&gt;=1.15,"III JA"))))))))</f>
        <v>III A</v>
      </c>
      <c r="AJ8" s="72" t="s">
        <v>54</v>
      </c>
    </row>
    <row r="9" spans="1:36" ht="18" customHeight="1" thickBot="1">
      <c r="A9" s="219">
        <v>3</v>
      </c>
      <c r="B9" s="130" t="s">
        <v>125</v>
      </c>
      <c r="C9" s="131" t="s">
        <v>126</v>
      </c>
      <c r="D9" s="132">
        <v>38412</v>
      </c>
      <c r="E9" s="70" t="s">
        <v>52</v>
      </c>
      <c r="F9" s="70" t="s">
        <v>53</v>
      </c>
      <c r="G9" s="76" t="s">
        <v>346</v>
      </c>
      <c r="H9" s="77"/>
      <c r="I9" s="78"/>
      <c r="J9" s="76" t="s">
        <v>346</v>
      </c>
      <c r="K9" s="77"/>
      <c r="L9" s="78"/>
      <c r="M9" s="76" t="s">
        <v>333</v>
      </c>
      <c r="N9" s="77" t="s">
        <v>346</v>
      </c>
      <c r="O9" s="78"/>
      <c r="P9" s="76" t="s">
        <v>333</v>
      </c>
      <c r="Q9" s="77" t="s">
        <v>346</v>
      </c>
      <c r="R9" s="78"/>
      <c r="S9" s="76" t="s">
        <v>333</v>
      </c>
      <c r="T9" s="77" t="s">
        <v>333</v>
      </c>
      <c r="U9" s="78" t="s">
        <v>333</v>
      </c>
      <c r="V9" s="76"/>
      <c r="W9" s="77"/>
      <c r="X9" s="78"/>
      <c r="Y9" s="76"/>
      <c r="Z9" s="77"/>
      <c r="AA9" s="78"/>
      <c r="AB9" s="76"/>
      <c r="AC9" s="77"/>
      <c r="AD9" s="78"/>
      <c r="AE9" s="76"/>
      <c r="AF9" s="77"/>
      <c r="AG9" s="78"/>
      <c r="AH9" s="223">
        <v>1.35</v>
      </c>
      <c r="AI9" s="278" t="str">
        <f>IF(ISBLANK(AH9),"",IF(AH9&gt;=1.75,"KSM",IF(AH9&gt;=1.65,"I A",IF(AH9&gt;=1.5,"II A",IF(AH9&gt;=1.39,"III A",IF(AH9&gt;=1.3,"I JA",IF(AH9&gt;=1.22,"II JA",IF(AH9&gt;=1.15,"III JA"))))))))</f>
        <v>I JA</v>
      </c>
      <c r="AJ9" s="72" t="s">
        <v>54</v>
      </c>
    </row>
    <row r="10" spans="1:36" ht="18" customHeight="1" thickBot="1">
      <c r="A10" s="219"/>
      <c r="B10" s="130" t="s">
        <v>127</v>
      </c>
      <c r="C10" s="131" t="s">
        <v>128</v>
      </c>
      <c r="D10" s="132">
        <v>38718</v>
      </c>
      <c r="E10" s="70" t="s">
        <v>52</v>
      </c>
      <c r="F10" s="70" t="s">
        <v>53</v>
      </c>
      <c r="G10" s="76"/>
      <c r="H10" s="77"/>
      <c r="I10" s="78"/>
      <c r="J10" s="76"/>
      <c r="K10" s="77"/>
      <c r="L10" s="78"/>
      <c r="M10" s="76"/>
      <c r="N10" s="77"/>
      <c r="O10" s="78"/>
      <c r="P10" s="76"/>
      <c r="Q10" s="77"/>
      <c r="R10" s="78"/>
      <c r="S10" s="76"/>
      <c r="T10" s="77"/>
      <c r="U10" s="78"/>
      <c r="V10" s="76"/>
      <c r="W10" s="77"/>
      <c r="X10" s="78"/>
      <c r="Y10" s="76"/>
      <c r="Z10" s="77"/>
      <c r="AA10" s="78"/>
      <c r="AB10" s="76"/>
      <c r="AC10" s="77"/>
      <c r="AD10" s="78"/>
      <c r="AE10" s="76"/>
      <c r="AF10" s="77"/>
      <c r="AG10" s="78"/>
      <c r="AH10" s="223" t="s">
        <v>212</v>
      </c>
      <c r="AI10" s="278"/>
      <c r="AJ10" s="72" t="s">
        <v>54</v>
      </c>
    </row>
    <row r="11" spans="1:36">
      <c r="D11" s="89"/>
      <c r="E11" s="137"/>
      <c r="F11" s="137"/>
      <c r="G11" s="137"/>
      <c r="H11" s="137"/>
      <c r="I11" s="137"/>
      <c r="J11" s="137"/>
      <c r="K11" s="137"/>
      <c r="L11" s="137"/>
    </row>
  </sheetData>
  <sortState ref="B16:AS26">
    <sortCondition descending="1" ref="AH16:AH26"/>
  </sortState>
  <mergeCells count="9">
    <mergeCell ref="V6:X6"/>
    <mergeCell ref="Y6:AA6"/>
    <mergeCell ref="AB6:AD6"/>
    <mergeCell ref="AE6:AG6"/>
    <mergeCell ref="G6:I6"/>
    <mergeCell ref="J6:L6"/>
    <mergeCell ref="M6:O6"/>
    <mergeCell ref="P6:R6"/>
    <mergeCell ref="S6:U6"/>
  </mergeCells>
  <printOptions horizontalCentered="1"/>
  <pageMargins left="0.19685039370078741" right="0.19685039370078741" top="0.39370078740157483" bottom="1.1811023622047245" header="0" footer="0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4">
    <tabColor theme="1"/>
  </sheetPr>
  <dimension ref="A1:AJ30"/>
  <sheetViews>
    <sheetView workbookViewId="0">
      <selection activeCell="I23" sqref="I23"/>
    </sheetView>
  </sheetViews>
  <sheetFormatPr defaultColWidth="9.140625" defaultRowHeight="12.75"/>
  <cols>
    <col min="1" max="1" width="8.140625" style="82" customWidth="1"/>
    <col min="2" max="2" width="9.85546875" style="19" customWidth="1"/>
    <col min="3" max="3" width="13.28515625" style="19" customWidth="1"/>
    <col min="4" max="4" width="10.42578125" style="93" customWidth="1"/>
    <col min="5" max="5" width="10.28515625" style="25" bestFit="1" customWidth="1"/>
    <col min="6" max="6" width="14.5703125" style="25" customWidth="1"/>
    <col min="7" max="12" width="2.28515625" style="25" customWidth="1"/>
    <col min="13" max="33" width="2.28515625" style="89" customWidth="1"/>
    <col min="34" max="34" width="9.28515625" style="19" customWidth="1"/>
    <col min="35" max="35" width="6" style="19" customWidth="1"/>
    <col min="36" max="36" width="14.7109375" style="19" customWidth="1"/>
    <col min="37" max="16384" width="9.140625" style="19"/>
  </cols>
  <sheetData>
    <row r="1" spans="1:36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36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4" spans="1:36" s="26" customFormat="1" ht="15.75">
      <c r="A4" s="86"/>
      <c r="B4" s="27" t="s">
        <v>37</v>
      </c>
      <c r="C4" s="27"/>
      <c r="D4" s="30"/>
      <c r="E4" s="36"/>
      <c r="F4" s="36"/>
      <c r="G4" s="87"/>
      <c r="H4" s="87"/>
      <c r="I4" s="87"/>
      <c r="J4" s="87"/>
      <c r="K4" s="87"/>
      <c r="L4" s="8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6" s="26" customFormat="1" ht="12.75" customHeight="1" thickBot="1">
      <c r="B5" s="27"/>
      <c r="C5" s="27"/>
      <c r="D5" s="23"/>
      <c r="E5" s="88"/>
      <c r="F5" s="88"/>
      <c r="G5" s="88"/>
      <c r="H5" s="88"/>
      <c r="I5" s="88"/>
      <c r="J5" s="88"/>
      <c r="K5" s="88"/>
      <c r="L5" s="88"/>
      <c r="M5" s="89"/>
      <c r="N5" s="84"/>
      <c r="O5" s="84"/>
      <c r="P5" s="85"/>
    </row>
    <row r="6" spans="1:36" s="22" customFormat="1" ht="18" customHeight="1" thickBot="1">
      <c r="A6" s="124" t="s">
        <v>17</v>
      </c>
      <c r="B6" s="125" t="s">
        <v>0</v>
      </c>
      <c r="C6" s="297" t="s">
        <v>1</v>
      </c>
      <c r="D6" s="126" t="s">
        <v>7</v>
      </c>
      <c r="E6" s="127" t="s">
        <v>2</v>
      </c>
      <c r="F6" s="298" t="s">
        <v>3</v>
      </c>
      <c r="G6" s="331" t="s">
        <v>27</v>
      </c>
      <c r="H6" s="332"/>
      <c r="I6" s="333"/>
      <c r="J6" s="331" t="s">
        <v>28</v>
      </c>
      <c r="K6" s="332"/>
      <c r="L6" s="333"/>
      <c r="M6" s="331" t="s">
        <v>29</v>
      </c>
      <c r="N6" s="332"/>
      <c r="O6" s="333"/>
      <c r="P6" s="331" t="s">
        <v>30</v>
      </c>
      <c r="Q6" s="332"/>
      <c r="R6" s="333"/>
      <c r="S6" s="331" t="s">
        <v>31</v>
      </c>
      <c r="T6" s="332"/>
      <c r="U6" s="333"/>
      <c r="V6" s="331" t="s">
        <v>32</v>
      </c>
      <c r="W6" s="332"/>
      <c r="X6" s="333"/>
      <c r="Y6" s="331" t="s">
        <v>33</v>
      </c>
      <c r="Z6" s="332"/>
      <c r="AA6" s="333"/>
      <c r="AB6" s="331" t="s">
        <v>34</v>
      </c>
      <c r="AC6" s="332"/>
      <c r="AD6" s="333"/>
      <c r="AE6" s="331" t="s">
        <v>35</v>
      </c>
      <c r="AF6" s="332"/>
      <c r="AG6" s="333"/>
      <c r="AH6" s="299" t="s">
        <v>4</v>
      </c>
      <c r="AI6" s="300" t="s">
        <v>36</v>
      </c>
      <c r="AJ6" s="301" t="s">
        <v>5</v>
      </c>
    </row>
    <row r="7" spans="1:36" ht="18" customHeight="1" thickBot="1">
      <c r="A7" s="219">
        <v>1</v>
      </c>
      <c r="B7" s="130" t="s">
        <v>129</v>
      </c>
      <c r="C7" s="131" t="s">
        <v>130</v>
      </c>
      <c r="D7" s="132" t="s">
        <v>131</v>
      </c>
      <c r="E7" s="70" t="s">
        <v>52</v>
      </c>
      <c r="F7" s="70" t="s">
        <v>53</v>
      </c>
      <c r="G7" s="221"/>
      <c r="H7" s="222"/>
      <c r="I7" s="92"/>
      <c r="J7" s="90"/>
      <c r="K7" s="91"/>
      <c r="L7" s="92"/>
      <c r="M7" s="79"/>
      <c r="N7" s="80"/>
      <c r="O7" s="81"/>
      <c r="P7" s="79"/>
      <c r="Q7" s="80"/>
      <c r="R7" s="81"/>
      <c r="S7" s="79"/>
      <c r="T7" s="80"/>
      <c r="U7" s="81"/>
      <c r="V7" s="79" t="s">
        <v>346</v>
      </c>
      <c r="W7" s="80"/>
      <c r="X7" s="81"/>
      <c r="Y7" s="79" t="s">
        <v>346</v>
      </c>
      <c r="Z7" s="80"/>
      <c r="AA7" s="81"/>
      <c r="AB7" s="79" t="s">
        <v>333</v>
      </c>
      <c r="AC7" s="80" t="s">
        <v>346</v>
      </c>
      <c r="AD7" s="81"/>
      <c r="AE7" s="79" t="s">
        <v>333</v>
      </c>
      <c r="AF7" s="80" t="s">
        <v>333</v>
      </c>
      <c r="AG7" s="81" t="s">
        <v>333</v>
      </c>
      <c r="AH7" s="223">
        <v>1.6</v>
      </c>
      <c r="AI7" s="277" t="str">
        <f>IF(ISBLANK(AH7),"",IF(AH7&gt;=2.03,"KSM",IF(AH7&gt;=1.9,"I A",IF(AH7&gt;=1.75,"II A",IF(AH7&gt;=1.6,"III A",IF(AH7&gt;=1.47,"I JA",IF(AH7&gt;=1.35,"II JA",IF(AH7&gt;=1.25,"III JA"))))))))</f>
        <v>III A</v>
      </c>
      <c r="AJ7" s="72" t="s">
        <v>54</v>
      </c>
    </row>
    <row r="8" spans="1:36" ht="18" customHeight="1" thickBot="1">
      <c r="A8" s="219">
        <v>2</v>
      </c>
      <c r="B8" s="130" t="s">
        <v>132</v>
      </c>
      <c r="C8" s="131" t="s">
        <v>133</v>
      </c>
      <c r="D8" s="132" t="s">
        <v>134</v>
      </c>
      <c r="E8" s="70" t="s">
        <v>82</v>
      </c>
      <c r="F8" s="70" t="s">
        <v>83</v>
      </c>
      <c r="G8" s="221"/>
      <c r="H8" s="222"/>
      <c r="I8" s="92"/>
      <c r="J8" s="90"/>
      <c r="K8" s="91"/>
      <c r="L8" s="92"/>
      <c r="M8" s="79" t="s">
        <v>346</v>
      </c>
      <c r="N8" s="80"/>
      <c r="O8" s="81"/>
      <c r="P8" s="79" t="s">
        <v>346</v>
      </c>
      <c r="Q8" s="80"/>
      <c r="R8" s="81"/>
      <c r="S8" s="79" t="s">
        <v>346</v>
      </c>
      <c r="T8" s="80"/>
      <c r="U8" s="81"/>
      <c r="V8" s="79" t="s">
        <v>346</v>
      </c>
      <c r="W8" s="80"/>
      <c r="X8" s="81"/>
      <c r="Y8" s="79" t="s">
        <v>333</v>
      </c>
      <c r="Z8" s="80" t="s">
        <v>333</v>
      </c>
      <c r="AA8" s="81" t="s">
        <v>333</v>
      </c>
      <c r="AB8" s="79"/>
      <c r="AC8" s="80"/>
      <c r="AD8" s="81"/>
      <c r="AE8" s="79"/>
      <c r="AF8" s="80"/>
      <c r="AG8" s="81"/>
      <c r="AH8" s="223">
        <v>1.5</v>
      </c>
      <c r="AI8" s="277" t="str">
        <f>IF(ISBLANK(AH8),"",IF(AH8&gt;=2.03,"KSM",IF(AH8&gt;=1.9,"I A",IF(AH8&gt;=1.75,"II A",IF(AH8&gt;=1.6,"III A",IF(AH8&gt;=1.47,"I JA",IF(AH8&gt;=1.35,"II JA",IF(AH8&gt;=1.25,"III JA"))))))))</f>
        <v>I JA</v>
      </c>
      <c r="AJ8" s="72" t="s">
        <v>100</v>
      </c>
    </row>
    <row r="9" spans="1:36" ht="18" customHeight="1" thickBot="1">
      <c r="A9" s="219">
        <v>3</v>
      </c>
      <c r="B9" s="243" t="s">
        <v>342</v>
      </c>
      <c r="C9" s="244" t="s">
        <v>343</v>
      </c>
      <c r="D9" s="245">
        <v>38025</v>
      </c>
      <c r="E9" s="246" t="s">
        <v>52</v>
      </c>
      <c r="F9" s="246" t="s">
        <v>53</v>
      </c>
      <c r="G9" s="221" t="s">
        <v>346</v>
      </c>
      <c r="H9" s="222"/>
      <c r="I9" s="92"/>
      <c r="J9" s="90" t="s">
        <v>346</v>
      </c>
      <c r="K9" s="91"/>
      <c r="L9" s="92"/>
      <c r="M9" s="79" t="s">
        <v>333</v>
      </c>
      <c r="N9" s="80" t="s">
        <v>346</v>
      </c>
      <c r="O9" s="81"/>
      <c r="P9" s="79" t="s">
        <v>333</v>
      </c>
      <c r="Q9" s="80" t="s">
        <v>333</v>
      </c>
      <c r="R9" s="81" t="s">
        <v>333</v>
      </c>
      <c r="S9" s="79"/>
      <c r="T9" s="80"/>
      <c r="U9" s="81"/>
      <c r="V9" s="79"/>
      <c r="W9" s="80"/>
      <c r="X9" s="81"/>
      <c r="Y9" s="79"/>
      <c r="Z9" s="80"/>
      <c r="AA9" s="81"/>
      <c r="AB9" s="79"/>
      <c r="AC9" s="80"/>
      <c r="AD9" s="81"/>
      <c r="AE9" s="79"/>
      <c r="AF9" s="80"/>
      <c r="AG9" s="81"/>
      <c r="AH9" s="223">
        <v>1.35</v>
      </c>
      <c r="AI9" s="277" t="str">
        <f>IF(ISBLANK(AH9),"",IF(AH9&gt;=2.03,"KSM",IF(AH9&gt;=1.9,"I A",IF(AH9&gt;=1.75,"II A",IF(AH9&gt;=1.6,"III A",IF(AH9&gt;=1.47,"I JA",IF(AH9&gt;=1.35,"II JA",IF(AH9&gt;=1.25,"III JA"))))))))</f>
        <v>II JA</v>
      </c>
      <c r="AJ9" s="72" t="s">
        <v>341</v>
      </c>
    </row>
    <row r="10" spans="1:36" ht="18" customHeight="1" thickBot="1">
      <c r="A10" s="219">
        <v>4</v>
      </c>
      <c r="B10" s="130" t="s">
        <v>129</v>
      </c>
      <c r="C10" s="131" t="s">
        <v>340</v>
      </c>
      <c r="D10" s="132">
        <v>38239</v>
      </c>
      <c r="E10" s="70" t="s">
        <v>52</v>
      </c>
      <c r="F10" s="70" t="s">
        <v>53</v>
      </c>
      <c r="G10" s="221" t="s">
        <v>346</v>
      </c>
      <c r="H10" s="222"/>
      <c r="I10" s="92"/>
      <c r="J10" s="90" t="s">
        <v>346</v>
      </c>
      <c r="K10" s="91"/>
      <c r="L10" s="92"/>
      <c r="M10" s="79" t="s">
        <v>346</v>
      </c>
      <c r="N10" s="80"/>
      <c r="O10" s="81"/>
      <c r="P10" s="79" t="s">
        <v>333</v>
      </c>
      <c r="Q10" s="80" t="s">
        <v>333</v>
      </c>
      <c r="R10" s="81" t="s">
        <v>333</v>
      </c>
      <c r="S10" s="79"/>
      <c r="T10" s="80"/>
      <c r="U10" s="81"/>
      <c r="V10" s="79"/>
      <c r="W10" s="80"/>
      <c r="X10" s="81"/>
      <c r="Y10" s="79"/>
      <c r="Z10" s="80"/>
      <c r="AA10" s="81"/>
      <c r="AB10" s="79"/>
      <c r="AC10" s="80"/>
      <c r="AD10" s="81"/>
      <c r="AE10" s="79"/>
      <c r="AF10" s="80"/>
      <c r="AG10" s="81"/>
      <c r="AH10" s="223">
        <v>1.35</v>
      </c>
      <c r="AI10" s="277" t="str">
        <f>IF(ISBLANK(AH10),"",IF(AH10&gt;=2.03,"KSM",IF(AH10&gt;=1.9,"I A",IF(AH10&gt;=1.75,"II A",IF(AH10&gt;=1.6,"III A",IF(AH10&gt;=1.47,"I JA",IF(AH10&gt;=1.35,"II JA",IF(AH10&gt;=1.25,"III JA"))))))))</f>
        <v>II JA</v>
      </c>
      <c r="AJ10" s="72" t="s">
        <v>341</v>
      </c>
    </row>
    <row r="11" spans="1:36" ht="18" customHeight="1" thickBot="1">
      <c r="A11" s="219">
        <v>3</v>
      </c>
      <c r="B11" s="130" t="s">
        <v>135</v>
      </c>
      <c r="C11" s="131" t="s">
        <v>136</v>
      </c>
      <c r="D11" s="132">
        <v>38000</v>
      </c>
      <c r="E11" s="70" t="s">
        <v>82</v>
      </c>
      <c r="F11" s="70" t="s">
        <v>83</v>
      </c>
      <c r="G11" s="76"/>
      <c r="H11" s="77"/>
      <c r="I11" s="78"/>
      <c r="J11" s="76"/>
      <c r="K11" s="77"/>
      <c r="L11" s="78"/>
      <c r="M11" s="76"/>
      <c r="N11" s="77"/>
      <c r="O11" s="78"/>
      <c r="P11" s="76"/>
      <c r="Q11" s="77"/>
      <c r="R11" s="78"/>
      <c r="S11" s="76"/>
      <c r="T11" s="77"/>
      <c r="U11" s="78"/>
      <c r="V11" s="76"/>
      <c r="W11" s="77"/>
      <c r="X11" s="78"/>
      <c r="Y11" s="76"/>
      <c r="Z11" s="77"/>
      <c r="AA11" s="78"/>
      <c r="AB11" s="76"/>
      <c r="AC11" s="77"/>
      <c r="AD11" s="78"/>
      <c r="AE11" s="76"/>
      <c r="AF11" s="77"/>
      <c r="AG11" s="78"/>
      <c r="AH11" s="223" t="s">
        <v>212</v>
      </c>
      <c r="AI11" s="277"/>
      <c r="AJ11" s="72" t="s">
        <v>100</v>
      </c>
    </row>
    <row r="30" ht="12" customHeight="1"/>
  </sheetData>
  <sortState ref="B7:AP10">
    <sortCondition descending="1" ref="AH7:AH10"/>
  </sortState>
  <mergeCells count="9">
    <mergeCell ref="V6:X6"/>
    <mergeCell ref="Y6:AA6"/>
    <mergeCell ref="AB6:AD6"/>
    <mergeCell ref="AE6:AG6"/>
    <mergeCell ref="G6:I6"/>
    <mergeCell ref="J6:L6"/>
    <mergeCell ref="M6:O6"/>
    <mergeCell ref="P6:R6"/>
    <mergeCell ref="S6:U6"/>
  </mergeCells>
  <printOptions horizontalCentered="1"/>
  <pageMargins left="0.19685039370078741" right="0.19685039370078741" top="0.39370078740157483" bottom="1.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workbookViewId="0">
      <selection activeCell="C31" sqref="C31"/>
    </sheetView>
  </sheetViews>
  <sheetFormatPr defaultColWidth="9.140625" defaultRowHeight="12.75"/>
  <cols>
    <col min="1" max="1" width="6.140625" style="19" customWidth="1"/>
    <col min="2" max="2" width="14.42578125" style="19" customWidth="1"/>
    <col min="3" max="3" width="17.42578125" style="19" customWidth="1"/>
    <col min="4" max="4" width="12.140625" style="24" customWidth="1"/>
    <col min="5" max="5" width="15.5703125" style="25" customWidth="1"/>
    <col min="6" max="6" width="15" style="25" customWidth="1"/>
    <col min="7" max="7" width="11.28515625" style="37" bestFit="1" customWidth="1"/>
    <col min="8" max="8" width="22.140625" style="19" customWidth="1"/>
    <col min="9" max="16384" width="9.140625" style="19"/>
  </cols>
  <sheetData>
    <row r="1" spans="1:10" s="27" customFormat="1" ht="15" customHeight="1">
      <c r="A1" s="51" t="s">
        <v>48</v>
      </c>
      <c r="C1" s="28"/>
      <c r="D1" s="36"/>
      <c r="E1" s="36"/>
      <c r="F1" s="36"/>
      <c r="G1" s="101"/>
      <c r="H1" s="46"/>
    </row>
    <row r="2" spans="1:10" s="27" customFormat="1" ht="15" customHeight="1">
      <c r="A2" s="51" t="s">
        <v>356</v>
      </c>
      <c r="C2" s="28"/>
      <c r="D2" s="36"/>
      <c r="E2" s="36"/>
      <c r="F2" s="45"/>
      <c r="G2" s="101"/>
      <c r="H2" s="29"/>
      <c r="I2" s="30"/>
      <c r="J2" s="47"/>
    </row>
    <row r="3" spans="1:10" s="27" customFormat="1" ht="15" customHeight="1">
      <c r="A3" s="51"/>
      <c r="C3" s="28"/>
      <c r="D3" s="36"/>
      <c r="E3" s="36"/>
      <c r="F3" s="45"/>
      <c r="G3" s="101"/>
      <c r="H3" s="29"/>
      <c r="I3" s="30"/>
      <c r="J3" s="47"/>
    </row>
    <row r="4" spans="1:10" s="26" customFormat="1" ht="15" customHeight="1">
      <c r="B4" s="27" t="s">
        <v>16</v>
      </c>
      <c r="C4" s="27"/>
      <c r="D4" s="28"/>
      <c r="E4" s="28"/>
      <c r="F4" s="28"/>
      <c r="G4" s="38"/>
      <c r="H4" s="30"/>
    </row>
    <row r="5" spans="1:10" s="26" customFormat="1" ht="12.75" customHeight="1" thickBot="1">
      <c r="A5" s="27">
        <v>1</v>
      </c>
      <c r="B5" s="27" t="s">
        <v>47</v>
      </c>
      <c r="C5" s="21"/>
      <c r="D5" s="28"/>
      <c r="E5" s="28"/>
      <c r="F5" s="28"/>
      <c r="G5" s="38"/>
      <c r="H5" s="30"/>
    </row>
    <row r="6" spans="1:10" s="22" customFormat="1" ht="18" customHeight="1" thickBot="1">
      <c r="A6" s="194" t="s">
        <v>18</v>
      </c>
      <c r="B6" s="195" t="s">
        <v>0</v>
      </c>
      <c r="C6" s="100" t="s">
        <v>1</v>
      </c>
      <c r="D6" s="196" t="s">
        <v>7</v>
      </c>
      <c r="E6" s="169" t="s">
        <v>2</v>
      </c>
      <c r="F6" s="169" t="s">
        <v>3</v>
      </c>
      <c r="G6" s="197" t="s">
        <v>4</v>
      </c>
      <c r="H6" s="199" t="s">
        <v>5</v>
      </c>
    </row>
    <row r="7" spans="1:10" ht="18" customHeight="1">
      <c r="A7" s="104">
        <v>1</v>
      </c>
      <c r="B7" s="130" t="s">
        <v>150</v>
      </c>
      <c r="C7" s="131" t="s">
        <v>151</v>
      </c>
      <c r="D7" s="95">
        <v>38103</v>
      </c>
      <c r="E7" s="70" t="s">
        <v>52</v>
      </c>
      <c r="F7" s="70" t="s">
        <v>53</v>
      </c>
      <c r="G7" s="116">
        <v>8.5399999999999991</v>
      </c>
      <c r="H7" s="94" t="s">
        <v>68</v>
      </c>
    </row>
    <row r="8" spans="1:10" ht="18" customHeight="1">
      <c r="A8" s="104">
        <v>2</v>
      </c>
      <c r="B8" s="130" t="s">
        <v>125</v>
      </c>
      <c r="C8" s="131" t="s">
        <v>152</v>
      </c>
      <c r="D8" s="95">
        <v>38252</v>
      </c>
      <c r="E8" s="70" t="s">
        <v>52</v>
      </c>
      <c r="F8" s="70" t="s">
        <v>53</v>
      </c>
      <c r="G8" s="116">
        <v>11</v>
      </c>
      <c r="H8" s="94" t="s">
        <v>75</v>
      </c>
    </row>
    <row r="9" spans="1:10" ht="18" customHeight="1">
      <c r="A9" s="104">
        <v>3</v>
      </c>
      <c r="B9" s="130" t="s">
        <v>153</v>
      </c>
      <c r="C9" s="131" t="s">
        <v>154</v>
      </c>
      <c r="D9" s="95">
        <v>38369</v>
      </c>
      <c r="E9" s="70" t="s">
        <v>52</v>
      </c>
      <c r="F9" s="70" t="s">
        <v>53</v>
      </c>
      <c r="G9" s="116">
        <v>10.34</v>
      </c>
      <c r="H9" s="215" t="s">
        <v>54</v>
      </c>
    </row>
    <row r="10" spans="1:10" ht="18" customHeight="1">
      <c r="A10" s="118">
        <v>4</v>
      </c>
      <c r="B10" s="130" t="s">
        <v>155</v>
      </c>
      <c r="C10" s="131" t="s">
        <v>156</v>
      </c>
      <c r="D10" s="95">
        <v>38412</v>
      </c>
      <c r="E10" s="70" t="s">
        <v>52</v>
      </c>
      <c r="F10" s="70" t="s">
        <v>53</v>
      </c>
      <c r="G10" s="116">
        <v>8.7799999999999994</v>
      </c>
      <c r="H10" s="216" t="s">
        <v>54</v>
      </c>
    </row>
    <row r="11" spans="1:10" ht="18" customHeight="1">
      <c r="A11" s="118">
        <v>5</v>
      </c>
      <c r="B11" s="130" t="s">
        <v>157</v>
      </c>
      <c r="C11" s="131" t="s">
        <v>158</v>
      </c>
      <c r="D11" s="95">
        <v>38621</v>
      </c>
      <c r="E11" s="70" t="s">
        <v>52</v>
      </c>
      <c r="F11" s="70" t="s">
        <v>53</v>
      </c>
      <c r="G11" s="116">
        <v>9.2799999999999994</v>
      </c>
      <c r="H11" s="203" t="s">
        <v>75</v>
      </c>
    </row>
    <row r="12" spans="1:10" ht="18" customHeight="1">
      <c r="A12" s="118">
        <v>6</v>
      </c>
      <c r="B12" s="130" t="s">
        <v>159</v>
      </c>
      <c r="C12" s="131" t="s">
        <v>160</v>
      </c>
      <c r="D12" s="95">
        <v>38802</v>
      </c>
      <c r="E12" s="70" t="s">
        <v>52</v>
      </c>
      <c r="F12" s="70" t="s">
        <v>53</v>
      </c>
      <c r="G12" s="116" t="s">
        <v>213</v>
      </c>
      <c r="H12" s="203" t="s">
        <v>68</v>
      </c>
    </row>
    <row r="13" spans="1:10" s="26" customFormat="1" ht="12.75" customHeight="1" thickBot="1">
      <c r="A13" s="27">
        <v>2</v>
      </c>
      <c r="B13" s="27" t="s">
        <v>47</v>
      </c>
      <c r="C13" s="21"/>
      <c r="D13" s="28"/>
      <c r="E13" s="28"/>
      <c r="F13" s="28"/>
      <c r="G13" s="38"/>
      <c r="H13" s="30"/>
    </row>
    <row r="14" spans="1:10" s="22" customFormat="1" ht="18" customHeight="1" thickBot="1">
      <c r="A14" s="194" t="s">
        <v>18</v>
      </c>
      <c r="B14" s="195" t="s">
        <v>0</v>
      </c>
      <c r="C14" s="100" t="s">
        <v>1</v>
      </c>
      <c r="D14" s="196" t="s">
        <v>7</v>
      </c>
      <c r="E14" s="169" t="s">
        <v>2</v>
      </c>
      <c r="F14" s="169" t="s">
        <v>3</v>
      </c>
      <c r="G14" s="197" t="s">
        <v>4</v>
      </c>
      <c r="H14" s="199" t="s">
        <v>5</v>
      </c>
    </row>
    <row r="15" spans="1:10" ht="18" customHeight="1">
      <c r="A15" s="104">
        <v>1</v>
      </c>
      <c r="B15" s="130"/>
      <c r="C15" s="131"/>
      <c r="D15" s="95"/>
      <c r="E15" s="70"/>
      <c r="F15" s="70"/>
      <c r="G15" s="119"/>
      <c r="H15" s="217"/>
      <c r="J15" s="218"/>
    </row>
    <row r="16" spans="1:10" ht="18" customHeight="1">
      <c r="A16" s="104">
        <v>2</v>
      </c>
      <c r="B16" s="130" t="s">
        <v>161</v>
      </c>
      <c r="C16" s="131" t="s">
        <v>162</v>
      </c>
      <c r="D16" s="95">
        <v>38952</v>
      </c>
      <c r="E16" s="70" t="s">
        <v>52</v>
      </c>
      <c r="F16" s="70" t="s">
        <v>53</v>
      </c>
      <c r="G16" s="119" t="s">
        <v>222</v>
      </c>
      <c r="H16" s="217" t="s">
        <v>68</v>
      </c>
    </row>
    <row r="17" spans="1:8" ht="18" customHeight="1">
      <c r="A17" s="104">
        <v>3</v>
      </c>
      <c r="B17" s="130" t="s">
        <v>107</v>
      </c>
      <c r="C17" s="131" t="s">
        <v>108</v>
      </c>
      <c r="D17" s="95" t="s">
        <v>79</v>
      </c>
      <c r="E17" s="70" t="s">
        <v>52</v>
      </c>
      <c r="F17" s="70" t="s">
        <v>53</v>
      </c>
      <c r="G17" s="116" t="s">
        <v>212</v>
      </c>
      <c r="H17" s="216" t="s">
        <v>54</v>
      </c>
    </row>
    <row r="18" spans="1:8" ht="18" customHeight="1">
      <c r="A18" s="104">
        <v>4</v>
      </c>
      <c r="B18" s="130" t="s">
        <v>141</v>
      </c>
      <c r="C18" s="131" t="s">
        <v>163</v>
      </c>
      <c r="D18" s="95">
        <v>38622</v>
      </c>
      <c r="E18" s="70" t="s">
        <v>52</v>
      </c>
      <c r="F18" s="70" t="s">
        <v>53</v>
      </c>
      <c r="G18" s="116" t="s">
        <v>223</v>
      </c>
      <c r="H18" s="94" t="s">
        <v>167</v>
      </c>
    </row>
    <row r="19" spans="1:8" ht="18" customHeight="1">
      <c r="A19" s="104">
        <v>5</v>
      </c>
      <c r="B19" s="130" t="s">
        <v>164</v>
      </c>
      <c r="C19" s="131" t="s">
        <v>165</v>
      </c>
      <c r="D19" s="95">
        <v>38944</v>
      </c>
      <c r="E19" s="70" t="s">
        <v>52</v>
      </c>
      <c r="F19" s="70" t="s">
        <v>53</v>
      </c>
      <c r="G19" s="116" t="s">
        <v>224</v>
      </c>
      <c r="H19" s="204" t="s">
        <v>168</v>
      </c>
    </row>
    <row r="20" spans="1:8" ht="18" customHeight="1">
      <c r="A20" s="118">
        <v>6</v>
      </c>
      <c r="B20" s="130" t="s">
        <v>105</v>
      </c>
      <c r="C20" s="131" t="s">
        <v>166</v>
      </c>
      <c r="D20" s="95">
        <v>38013</v>
      </c>
      <c r="E20" s="70" t="s">
        <v>52</v>
      </c>
      <c r="F20" s="70" t="s">
        <v>53</v>
      </c>
      <c r="G20" s="119" t="s">
        <v>225</v>
      </c>
      <c r="H20" s="94" t="s">
        <v>58</v>
      </c>
    </row>
    <row r="21" spans="1:8" s="26" customFormat="1" ht="12.75" customHeight="1" thickBot="1">
      <c r="A21" s="27">
        <v>3</v>
      </c>
      <c r="B21" s="27" t="s">
        <v>47</v>
      </c>
      <c r="C21" s="21"/>
      <c r="D21" s="28"/>
      <c r="E21" s="28"/>
      <c r="F21" s="28"/>
      <c r="G21" s="38"/>
      <c r="H21" s="30"/>
    </row>
    <row r="22" spans="1:8" s="22" customFormat="1" ht="18" customHeight="1" thickBot="1">
      <c r="A22" s="194" t="s">
        <v>18</v>
      </c>
      <c r="B22" s="195" t="s">
        <v>0</v>
      </c>
      <c r="C22" s="100" t="s">
        <v>1</v>
      </c>
      <c r="D22" s="196" t="s">
        <v>7</v>
      </c>
      <c r="E22" s="169" t="s">
        <v>2</v>
      </c>
      <c r="F22" s="169" t="s">
        <v>3</v>
      </c>
      <c r="G22" s="197" t="s">
        <v>4</v>
      </c>
      <c r="H22" s="199" t="s">
        <v>5</v>
      </c>
    </row>
    <row r="23" spans="1:8" ht="18" customHeight="1">
      <c r="A23" s="104">
        <v>1</v>
      </c>
      <c r="B23" s="130" t="s">
        <v>169</v>
      </c>
      <c r="C23" s="131" t="s">
        <v>170</v>
      </c>
      <c r="D23" s="95">
        <v>38393</v>
      </c>
      <c r="E23" s="70" t="s">
        <v>52</v>
      </c>
      <c r="F23" s="70" t="s">
        <v>53</v>
      </c>
      <c r="G23" s="120" t="s">
        <v>230</v>
      </c>
      <c r="H23" s="94" t="s">
        <v>58</v>
      </c>
    </row>
    <row r="24" spans="1:8" ht="18" customHeight="1">
      <c r="A24" s="104">
        <v>2</v>
      </c>
      <c r="B24" s="130" t="s">
        <v>112</v>
      </c>
      <c r="C24" s="131" t="s">
        <v>113</v>
      </c>
      <c r="D24" s="95" t="s">
        <v>114</v>
      </c>
      <c r="E24" s="70" t="s">
        <v>63</v>
      </c>
      <c r="F24" s="70" t="s">
        <v>64</v>
      </c>
      <c r="G24" s="119" t="s">
        <v>231</v>
      </c>
      <c r="H24" s="94" t="s">
        <v>65</v>
      </c>
    </row>
    <row r="25" spans="1:8" ht="18" customHeight="1">
      <c r="A25" s="104">
        <v>3</v>
      </c>
      <c r="B25" s="130" t="s">
        <v>50</v>
      </c>
      <c r="C25" s="131" t="s">
        <v>171</v>
      </c>
      <c r="D25" s="95" t="s">
        <v>172</v>
      </c>
      <c r="E25" s="70" t="s">
        <v>63</v>
      </c>
      <c r="F25" s="70" t="s">
        <v>64</v>
      </c>
      <c r="G25" s="116">
        <v>11.27</v>
      </c>
      <c r="H25" s="94" t="s">
        <v>65</v>
      </c>
    </row>
    <row r="26" spans="1:8" ht="18" customHeight="1">
      <c r="A26" s="104">
        <v>4</v>
      </c>
      <c r="B26" s="130" t="s">
        <v>115</v>
      </c>
      <c r="C26" s="131" t="s">
        <v>173</v>
      </c>
      <c r="D26" s="95" t="s">
        <v>174</v>
      </c>
      <c r="E26" s="70" t="s">
        <v>63</v>
      </c>
      <c r="F26" s="70" t="s">
        <v>64</v>
      </c>
      <c r="G26" s="116" t="s">
        <v>232</v>
      </c>
      <c r="H26" s="204" t="s">
        <v>65</v>
      </c>
    </row>
    <row r="27" spans="1:8" ht="18" customHeight="1">
      <c r="A27" s="104">
        <v>5</v>
      </c>
      <c r="B27" s="130" t="s">
        <v>105</v>
      </c>
      <c r="C27" s="131" t="s">
        <v>175</v>
      </c>
      <c r="D27" s="95" t="s">
        <v>176</v>
      </c>
      <c r="E27" s="70" t="s">
        <v>63</v>
      </c>
      <c r="F27" s="70" t="s">
        <v>64</v>
      </c>
      <c r="G27" s="117" t="s">
        <v>233</v>
      </c>
      <c r="H27" s="94" t="s">
        <v>65</v>
      </c>
    </row>
    <row r="28" spans="1:8" ht="18" customHeight="1">
      <c r="A28" s="118">
        <v>6</v>
      </c>
      <c r="B28" s="130" t="s">
        <v>177</v>
      </c>
      <c r="C28" s="131" t="s">
        <v>178</v>
      </c>
      <c r="D28" s="95">
        <v>38028</v>
      </c>
      <c r="E28" s="70" t="s">
        <v>63</v>
      </c>
      <c r="F28" s="70" t="s">
        <v>64</v>
      </c>
      <c r="G28" s="116" t="s">
        <v>234</v>
      </c>
      <c r="H28" s="94" t="s">
        <v>101</v>
      </c>
    </row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3">
    <tabColor rgb="FFFFFF00"/>
  </sheetPr>
  <dimension ref="A1:AJ9"/>
  <sheetViews>
    <sheetView workbookViewId="0">
      <selection activeCell="L15" sqref="L15"/>
    </sheetView>
  </sheetViews>
  <sheetFormatPr defaultColWidth="9.140625" defaultRowHeight="12.75"/>
  <cols>
    <col min="1" max="1" width="7.140625" style="82" customWidth="1"/>
    <col min="2" max="2" width="9.85546875" style="19" customWidth="1"/>
    <col min="3" max="3" width="13.28515625" style="19" customWidth="1"/>
    <col min="4" max="4" width="10.42578125" style="93" customWidth="1"/>
    <col min="5" max="5" width="9.5703125" style="25" customWidth="1"/>
    <col min="6" max="6" width="13.5703125" style="25" bestFit="1" customWidth="1"/>
    <col min="7" max="12" width="2.28515625" style="25" customWidth="1"/>
    <col min="13" max="33" width="2.28515625" style="89" customWidth="1"/>
    <col min="34" max="34" width="9.85546875" style="19" customWidth="1"/>
    <col min="35" max="35" width="9.28515625" style="19" customWidth="1"/>
    <col min="36" max="36" width="17.5703125" style="19" bestFit="1" customWidth="1"/>
    <col min="37" max="16384" width="9.140625" style="19"/>
  </cols>
  <sheetData>
    <row r="1" spans="1:36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36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36" s="27" customFormat="1" ht="15" customHeight="1">
      <c r="A3" s="51"/>
      <c r="C3" s="28"/>
      <c r="D3" s="45"/>
      <c r="E3" s="36"/>
      <c r="F3" s="36"/>
      <c r="G3" s="45"/>
      <c r="H3" s="45"/>
      <c r="I3" s="45"/>
      <c r="J3" s="45"/>
      <c r="K3" s="45"/>
      <c r="L3" s="45"/>
      <c r="M3" s="30"/>
      <c r="N3" s="29"/>
      <c r="O3" s="29"/>
      <c r="P3" s="30"/>
      <c r="Q3" s="30"/>
      <c r="R3" s="47"/>
    </row>
    <row r="4" spans="1:36" s="26" customFormat="1" ht="18" customHeight="1">
      <c r="A4" s="86"/>
      <c r="B4" s="27" t="s">
        <v>25</v>
      </c>
      <c r="C4" s="27"/>
      <c r="D4" s="30"/>
      <c r="E4" s="36"/>
      <c r="F4" s="36"/>
      <c r="G4" s="87"/>
      <c r="H4" s="87"/>
      <c r="I4" s="87"/>
      <c r="J4" s="87"/>
      <c r="K4" s="87"/>
      <c r="L4" s="8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178"/>
      <c r="AG4" s="178"/>
      <c r="AH4" s="178"/>
      <c r="AI4" s="178"/>
    </row>
    <row r="5" spans="1:36" s="26" customFormat="1" ht="18" customHeight="1" thickBot="1">
      <c r="B5" s="27"/>
      <c r="C5" s="27"/>
      <c r="D5" s="23"/>
      <c r="E5" s="88"/>
      <c r="F5" s="88"/>
      <c r="G5" s="88"/>
      <c r="H5" s="88"/>
      <c r="I5" s="88"/>
      <c r="J5" s="88"/>
      <c r="K5" s="88"/>
      <c r="L5" s="88"/>
      <c r="M5" s="89"/>
      <c r="N5" s="84"/>
      <c r="O5" s="84"/>
      <c r="P5" s="85"/>
    </row>
    <row r="6" spans="1:36" s="22" customFormat="1" ht="18" customHeight="1" thickBot="1">
      <c r="A6" s="124" t="s">
        <v>17</v>
      </c>
      <c r="B6" s="125" t="s">
        <v>0</v>
      </c>
      <c r="C6" s="297" t="s">
        <v>1</v>
      </c>
      <c r="D6" s="126" t="s">
        <v>7</v>
      </c>
      <c r="E6" s="127" t="s">
        <v>2</v>
      </c>
      <c r="F6" s="298" t="s">
        <v>3</v>
      </c>
      <c r="G6" s="340" t="s">
        <v>348</v>
      </c>
      <c r="H6" s="341"/>
      <c r="I6" s="342"/>
      <c r="J6" s="340" t="s">
        <v>349</v>
      </c>
      <c r="K6" s="341"/>
      <c r="L6" s="342"/>
      <c r="M6" s="340" t="s">
        <v>350</v>
      </c>
      <c r="N6" s="341"/>
      <c r="O6" s="342"/>
      <c r="P6" s="340" t="s">
        <v>353</v>
      </c>
      <c r="Q6" s="341"/>
      <c r="R6" s="342"/>
      <c r="S6" s="340" t="s">
        <v>354</v>
      </c>
      <c r="T6" s="341"/>
      <c r="U6" s="342"/>
      <c r="V6" s="340" t="s">
        <v>355</v>
      </c>
      <c r="W6" s="341"/>
      <c r="X6" s="342"/>
      <c r="Y6" s="337"/>
      <c r="Z6" s="338"/>
      <c r="AA6" s="339"/>
      <c r="AB6" s="337"/>
      <c r="AC6" s="338"/>
      <c r="AD6" s="339"/>
      <c r="AE6" s="340"/>
      <c r="AF6" s="341"/>
      <c r="AG6" s="342"/>
      <c r="AH6" s="299" t="s">
        <v>4</v>
      </c>
      <c r="AI6" s="302" t="s">
        <v>36</v>
      </c>
      <c r="AJ6" s="321" t="s">
        <v>5</v>
      </c>
    </row>
    <row r="7" spans="1:36" ht="18" customHeight="1" thickBot="1">
      <c r="A7" s="103">
        <v>1</v>
      </c>
      <c r="B7" s="130" t="s">
        <v>137</v>
      </c>
      <c r="C7" s="131" t="s">
        <v>138</v>
      </c>
      <c r="D7" s="132">
        <v>38373</v>
      </c>
      <c r="E7" s="70" t="s">
        <v>52</v>
      </c>
      <c r="F7" s="258" t="s">
        <v>53</v>
      </c>
      <c r="G7" s="262" t="s">
        <v>346</v>
      </c>
      <c r="H7" s="263"/>
      <c r="I7" s="264"/>
      <c r="J7" s="262" t="s">
        <v>346</v>
      </c>
      <c r="K7" s="263"/>
      <c r="L7" s="264"/>
      <c r="M7" s="262" t="s">
        <v>346</v>
      </c>
      <c r="N7" s="263"/>
      <c r="O7" s="264"/>
      <c r="P7" s="262" t="s">
        <v>333</v>
      </c>
      <c r="Q7" s="263" t="s">
        <v>333</v>
      </c>
      <c r="R7" s="264" t="s">
        <v>333</v>
      </c>
      <c r="S7" s="262"/>
      <c r="T7" s="263"/>
      <c r="U7" s="264"/>
      <c r="V7" s="262"/>
      <c r="W7" s="263"/>
      <c r="X7" s="264"/>
      <c r="Y7" s="262"/>
      <c r="Z7" s="263"/>
      <c r="AA7" s="264"/>
      <c r="AB7" s="262"/>
      <c r="AC7" s="263"/>
      <c r="AD7" s="264"/>
      <c r="AE7" s="262"/>
      <c r="AF7" s="263"/>
      <c r="AG7" s="264"/>
      <c r="AH7" s="260">
        <v>2.2000000000000002</v>
      </c>
      <c r="AI7" s="319" t="str">
        <f>IF(ISBLANK(AH7),"",IF(AH7&gt;=3.48,"KSM",IF(AH7&gt;=3.1,"I A",IF(AH7&gt;=2.7,"II A",IF(AH7&gt;=2.4,"III A",IF(AH7&gt;=2.15,"I JA",IF(AH7&gt;=1.95,"II JA",IF(AH7&gt;=1.8,"III JA"))))))))</f>
        <v>I JA</v>
      </c>
      <c r="AJ7" s="320" t="s">
        <v>54</v>
      </c>
    </row>
    <row r="8" spans="1:36" ht="18" customHeight="1" thickBot="1">
      <c r="A8" s="103" t="s">
        <v>124</v>
      </c>
      <c r="B8" s="130" t="s">
        <v>141</v>
      </c>
      <c r="C8" s="131" t="s">
        <v>142</v>
      </c>
      <c r="D8" s="132">
        <v>37614</v>
      </c>
      <c r="E8" s="70" t="s">
        <v>52</v>
      </c>
      <c r="F8" s="258" t="s">
        <v>53</v>
      </c>
      <c r="G8" s="262"/>
      <c r="H8" s="263"/>
      <c r="I8" s="264"/>
      <c r="J8" s="262"/>
      <c r="K8" s="263"/>
      <c r="L8" s="264"/>
      <c r="M8" s="262" t="s">
        <v>333</v>
      </c>
      <c r="N8" s="263" t="s">
        <v>346</v>
      </c>
      <c r="O8" s="264"/>
      <c r="P8" s="262" t="s">
        <v>346</v>
      </c>
      <c r="Q8" s="263"/>
      <c r="R8" s="264"/>
      <c r="S8" s="262" t="s">
        <v>333</v>
      </c>
      <c r="T8" s="263" t="s">
        <v>346</v>
      </c>
      <c r="U8" s="264"/>
      <c r="V8" s="262" t="s">
        <v>333</v>
      </c>
      <c r="W8" s="263" t="s">
        <v>333</v>
      </c>
      <c r="X8" s="264" t="s">
        <v>333</v>
      </c>
      <c r="Y8" s="262"/>
      <c r="Z8" s="263"/>
      <c r="AA8" s="264"/>
      <c r="AB8" s="262"/>
      <c r="AC8" s="263"/>
      <c r="AD8" s="264"/>
      <c r="AE8" s="262"/>
      <c r="AF8" s="263"/>
      <c r="AG8" s="264"/>
      <c r="AH8" s="259">
        <v>2.4</v>
      </c>
      <c r="AI8" s="282" t="str">
        <f>IF(ISBLANK(AH8),"",IF(AH8&gt;=3.48,"KSM",IF(AH8&gt;=3.1,"I A",IF(AH8&gt;=2.7,"II A",IF(AH8&gt;=2.4,"III A",IF(AH8&gt;=2.15,"I JA",IF(AH8&gt;=1.95,"II JA",IF(AH8&gt;=1.8,"III JA"))))))))</f>
        <v>III A</v>
      </c>
      <c r="AJ8" s="236" t="s">
        <v>58</v>
      </c>
    </row>
    <row r="9" spans="1:36" ht="18" customHeight="1" thickBot="1">
      <c r="A9" s="103" t="s">
        <v>124</v>
      </c>
      <c r="B9" s="130" t="s">
        <v>139</v>
      </c>
      <c r="C9" s="131" t="s">
        <v>140</v>
      </c>
      <c r="D9" s="132">
        <v>37334</v>
      </c>
      <c r="E9" s="70" t="s">
        <v>52</v>
      </c>
      <c r="F9" s="258" t="s">
        <v>53</v>
      </c>
      <c r="G9" s="262" t="s">
        <v>346</v>
      </c>
      <c r="H9" s="263"/>
      <c r="I9" s="264"/>
      <c r="J9" s="262" t="s">
        <v>333</v>
      </c>
      <c r="K9" s="263" t="s">
        <v>346</v>
      </c>
      <c r="L9" s="264"/>
      <c r="M9" s="262" t="s">
        <v>346</v>
      </c>
      <c r="N9" s="263"/>
      <c r="O9" s="264"/>
      <c r="P9" s="262" t="s">
        <v>346</v>
      </c>
      <c r="Q9" s="263"/>
      <c r="R9" s="264"/>
      <c r="S9" s="262" t="s">
        <v>333</v>
      </c>
      <c r="T9" s="263" t="s">
        <v>333</v>
      </c>
      <c r="U9" s="264" t="s">
        <v>333</v>
      </c>
      <c r="V9" s="262"/>
      <c r="W9" s="263"/>
      <c r="X9" s="264"/>
      <c r="Y9" s="262"/>
      <c r="Z9" s="263"/>
      <c r="AA9" s="264"/>
      <c r="AB9" s="262"/>
      <c r="AC9" s="263"/>
      <c r="AD9" s="264"/>
      <c r="AE9" s="262"/>
      <c r="AF9" s="263"/>
      <c r="AG9" s="264"/>
      <c r="AH9" s="259">
        <v>2.2999999999999998</v>
      </c>
      <c r="AI9" s="282" t="str">
        <f>IF(ISBLANK(AH9),"",IF(AH9&gt;=3.48,"KSM",IF(AH9&gt;=3.1,"I A",IF(AH9&gt;=2.7,"II A",IF(AH9&gt;=2.4,"III A",IF(AH9&gt;=2.15,"I JA",IF(AH9&gt;=1.95,"II JA",IF(AH9&gt;=1.8,"III JA"))))))))</f>
        <v>I JA</v>
      </c>
      <c r="AJ9" s="236" t="s">
        <v>58</v>
      </c>
    </row>
  </sheetData>
  <mergeCells count="9">
    <mergeCell ref="Y6:AA6"/>
    <mergeCell ref="AB6:AD6"/>
    <mergeCell ref="AE6:AG6"/>
    <mergeCell ref="G6:I6"/>
    <mergeCell ref="J6:L6"/>
    <mergeCell ref="M6:O6"/>
    <mergeCell ref="P6:R6"/>
    <mergeCell ref="S6:U6"/>
    <mergeCell ref="V6:X6"/>
  </mergeCells>
  <printOptions horizontalCentered="1"/>
  <pageMargins left="0.19685039370078741" right="0.19685039370078741" top="0.39370078740157483" bottom="1.1811023622047245" header="0" footer="0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4">
    <tabColor theme="1"/>
  </sheetPr>
  <dimension ref="A1:AJ8"/>
  <sheetViews>
    <sheetView workbookViewId="0">
      <selection activeCell="AB16" sqref="AB16"/>
    </sheetView>
  </sheetViews>
  <sheetFormatPr defaultColWidth="9.140625" defaultRowHeight="12.75"/>
  <cols>
    <col min="1" max="1" width="8.140625" style="82" customWidth="1"/>
    <col min="2" max="2" width="9.85546875" style="19" customWidth="1"/>
    <col min="3" max="3" width="13.28515625" style="19" customWidth="1"/>
    <col min="4" max="4" width="10.42578125" style="93" customWidth="1"/>
    <col min="5" max="5" width="9.5703125" style="25" customWidth="1"/>
    <col min="6" max="6" width="13.5703125" style="25" bestFit="1" customWidth="1"/>
    <col min="7" max="12" width="2.28515625" style="25" customWidth="1"/>
    <col min="13" max="33" width="2.28515625" style="89" customWidth="1"/>
    <col min="34" max="34" width="9.28515625" style="19" customWidth="1"/>
    <col min="35" max="35" width="5.85546875" style="19" customWidth="1"/>
    <col min="36" max="36" width="14.85546875" style="19" bestFit="1" customWidth="1"/>
    <col min="37" max="16384" width="9.140625" style="19"/>
  </cols>
  <sheetData>
    <row r="1" spans="1:36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36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36" s="85" customFormat="1" ht="12.75" customHeight="1">
      <c r="A3" s="82"/>
      <c r="B3" s="19"/>
      <c r="C3" s="21"/>
      <c r="D3" s="2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</row>
    <row r="4" spans="1:36" s="26" customFormat="1" ht="18" customHeight="1">
      <c r="A4" s="86"/>
      <c r="B4" s="27" t="s">
        <v>49</v>
      </c>
      <c r="C4" s="27"/>
      <c r="D4" s="30"/>
      <c r="E4" s="36"/>
      <c r="F4" s="36"/>
      <c r="G4" s="87"/>
      <c r="H4" s="87"/>
      <c r="I4" s="87"/>
      <c r="J4" s="87"/>
      <c r="K4" s="87"/>
      <c r="L4" s="8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I4" s="14"/>
    </row>
    <row r="5" spans="1:36" s="26" customFormat="1" ht="18" customHeight="1" thickBot="1">
      <c r="B5" s="27"/>
      <c r="C5" s="27"/>
      <c r="D5" s="23"/>
      <c r="E5" s="88"/>
      <c r="F5" s="88"/>
      <c r="G5" s="88"/>
      <c r="H5" s="88"/>
      <c r="I5" s="88"/>
      <c r="J5" s="88"/>
      <c r="K5" s="88"/>
      <c r="L5" s="88"/>
      <c r="M5" s="89"/>
      <c r="N5" s="84"/>
      <c r="O5" s="84"/>
      <c r="P5" s="85"/>
      <c r="AI5" s="14"/>
    </row>
    <row r="6" spans="1:36" s="22" customFormat="1" ht="18" customHeight="1" thickBot="1">
      <c r="A6" s="124" t="s">
        <v>17</v>
      </c>
      <c r="B6" s="125" t="s">
        <v>0</v>
      </c>
      <c r="C6" s="297" t="s">
        <v>1</v>
      </c>
      <c r="D6" s="126" t="s">
        <v>7</v>
      </c>
      <c r="E6" s="127" t="s">
        <v>2</v>
      </c>
      <c r="F6" s="298" t="s">
        <v>3</v>
      </c>
      <c r="G6" s="331" t="s">
        <v>34</v>
      </c>
      <c r="H6" s="332"/>
      <c r="I6" s="333"/>
      <c r="J6" s="331" t="s">
        <v>348</v>
      </c>
      <c r="K6" s="332"/>
      <c r="L6" s="333"/>
      <c r="M6" s="331" t="s">
        <v>349</v>
      </c>
      <c r="N6" s="332"/>
      <c r="O6" s="333"/>
      <c r="P6" s="331" t="s">
        <v>350</v>
      </c>
      <c r="Q6" s="332"/>
      <c r="R6" s="333"/>
      <c r="S6" s="331"/>
      <c r="T6" s="332"/>
      <c r="U6" s="333"/>
      <c r="V6" s="331"/>
      <c r="W6" s="332"/>
      <c r="X6" s="333"/>
      <c r="Y6" s="334"/>
      <c r="Z6" s="335"/>
      <c r="AA6" s="336"/>
      <c r="AB6" s="334"/>
      <c r="AC6" s="335"/>
      <c r="AD6" s="336"/>
      <c r="AE6" s="334"/>
      <c r="AF6" s="335"/>
      <c r="AG6" s="336"/>
      <c r="AH6" s="299" t="s">
        <v>4</v>
      </c>
      <c r="AI6" s="303" t="s">
        <v>26</v>
      </c>
      <c r="AJ6" s="301" t="s">
        <v>5</v>
      </c>
    </row>
    <row r="7" spans="1:36" ht="18" customHeight="1" thickBot="1">
      <c r="A7" s="103">
        <v>1</v>
      </c>
      <c r="B7" s="130" t="s">
        <v>94</v>
      </c>
      <c r="C7" s="131" t="s">
        <v>143</v>
      </c>
      <c r="D7" s="132">
        <v>38037</v>
      </c>
      <c r="E7" s="70" t="s">
        <v>52</v>
      </c>
      <c r="F7" s="258" t="s">
        <v>53</v>
      </c>
      <c r="G7" s="221" t="s">
        <v>346</v>
      </c>
      <c r="H7" s="265"/>
      <c r="I7" s="266"/>
      <c r="J7" s="221" t="s">
        <v>346</v>
      </c>
      <c r="K7" s="265"/>
      <c r="L7" s="266"/>
      <c r="M7" s="221" t="s">
        <v>333</v>
      </c>
      <c r="N7" s="265" t="s">
        <v>346</v>
      </c>
      <c r="O7" s="266"/>
      <c r="P7" s="221" t="s">
        <v>333</v>
      </c>
      <c r="Q7" s="265" t="s">
        <v>333</v>
      </c>
      <c r="R7" s="266" t="s">
        <v>333</v>
      </c>
      <c r="S7" s="221"/>
      <c r="T7" s="265"/>
      <c r="U7" s="266"/>
      <c r="V7" s="221"/>
      <c r="W7" s="265"/>
      <c r="X7" s="266"/>
      <c r="Y7" s="221"/>
      <c r="Z7" s="265"/>
      <c r="AA7" s="266"/>
      <c r="AB7" s="221"/>
      <c r="AC7" s="265"/>
      <c r="AD7" s="266"/>
      <c r="AE7" s="221"/>
      <c r="AF7" s="265"/>
      <c r="AG7" s="266"/>
      <c r="AH7" s="260">
        <v>2</v>
      </c>
      <c r="AI7" s="280" t="str">
        <f t="shared" ref="AI7" si="0">IF(ISBLANK(AH7),"",IF(AH7&gt;=4.6,"KSM",IF(AH7&gt;=4.1,"I A",IF(AH7&gt;=3.5,"II A",IF(AH7&gt;=3.05,"III A",IF(AH7&gt;=2.6,"I JA",IF(AH7&gt;=2.2,"II JA",IF(AH7&gt;=1.9,"III JA"))))))))</f>
        <v>III JA</v>
      </c>
      <c r="AJ7" s="261" t="s">
        <v>58</v>
      </c>
    </row>
    <row r="8" spans="1:36" ht="18" customHeight="1" thickBot="1">
      <c r="A8" s="103">
        <v>2</v>
      </c>
      <c r="B8" s="130" t="s">
        <v>351</v>
      </c>
      <c r="C8" s="131" t="s">
        <v>352</v>
      </c>
      <c r="D8" s="132">
        <v>38813</v>
      </c>
      <c r="E8" s="70" t="s">
        <v>52</v>
      </c>
      <c r="F8" s="258" t="s">
        <v>53</v>
      </c>
      <c r="G8" s="221" t="s">
        <v>346</v>
      </c>
      <c r="H8" s="265"/>
      <c r="I8" s="266"/>
      <c r="J8" s="221" t="s">
        <v>333</v>
      </c>
      <c r="K8" s="265" t="s">
        <v>346</v>
      </c>
      <c r="L8" s="266"/>
      <c r="M8" s="221" t="s">
        <v>333</v>
      </c>
      <c r="N8" s="265" t="s">
        <v>333</v>
      </c>
      <c r="O8" s="266" t="s">
        <v>333</v>
      </c>
      <c r="P8" s="221"/>
      <c r="Q8" s="265"/>
      <c r="R8" s="266"/>
      <c r="S8" s="221"/>
      <c r="T8" s="265"/>
      <c r="U8" s="266"/>
      <c r="V8" s="221"/>
      <c r="W8" s="265"/>
      <c r="X8" s="266"/>
      <c r="Y8" s="221"/>
      <c r="Z8" s="265"/>
      <c r="AA8" s="266"/>
      <c r="AB8" s="221"/>
      <c r="AC8" s="265"/>
      <c r="AD8" s="266"/>
      <c r="AE8" s="221"/>
      <c r="AF8" s="265"/>
      <c r="AG8" s="266"/>
      <c r="AH8" s="259">
        <v>1.8</v>
      </c>
      <c r="AI8" s="281"/>
      <c r="AJ8" s="261" t="s">
        <v>58</v>
      </c>
    </row>
  </sheetData>
  <mergeCells count="9">
    <mergeCell ref="Y6:AA6"/>
    <mergeCell ref="AB6:AD6"/>
    <mergeCell ref="AE6:AG6"/>
    <mergeCell ref="G6:I6"/>
    <mergeCell ref="J6:L6"/>
    <mergeCell ref="M6:O6"/>
    <mergeCell ref="P6:R6"/>
    <mergeCell ref="S6:U6"/>
    <mergeCell ref="V6:X6"/>
  </mergeCells>
  <printOptions horizontalCentered="1"/>
  <pageMargins left="0.19685039370078741" right="0.19685039370078741" top="0.39370078740157483" bottom="1.1811023622047245" header="0" footer="0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5">
    <tabColor rgb="FFFFFF00"/>
  </sheetPr>
  <dimension ref="A1:O22"/>
  <sheetViews>
    <sheetView workbookViewId="0">
      <selection activeCell="N8" sqref="N8"/>
    </sheetView>
  </sheetViews>
  <sheetFormatPr defaultColWidth="9.140625" defaultRowHeight="12.75"/>
  <cols>
    <col min="1" max="1" width="8.140625" style="52" customWidth="1"/>
    <col min="2" max="2" width="9.42578125" style="52" customWidth="1"/>
    <col min="3" max="3" width="14.42578125" style="52" customWidth="1"/>
    <col min="4" max="4" width="10.7109375" style="61" customWidth="1"/>
    <col min="5" max="5" width="9.140625" style="63" customWidth="1"/>
    <col min="6" max="6" width="14.140625" style="63" customWidth="1"/>
    <col min="7" max="12" width="4.7109375" style="66" customWidth="1"/>
    <col min="13" max="13" width="9.140625" style="53" customWidth="1"/>
    <col min="14" max="14" width="6" style="53" customWidth="1"/>
    <col min="15" max="15" width="19.7109375" style="54" customWidth="1"/>
    <col min="16" max="16384" width="9.140625" style="52"/>
  </cols>
  <sheetData>
    <row r="1" spans="1:15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15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15" s="65" customFormat="1">
      <c r="A3" s="238"/>
      <c r="B3" s="181"/>
      <c r="C3" s="163"/>
      <c r="D3" s="183"/>
      <c r="E3" s="164"/>
      <c r="F3" s="164"/>
      <c r="G3" s="239"/>
      <c r="H3" s="240"/>
      <c r="I3" s="241"/>
      <c r="J3" s="241"/>
      <c r="K3" s="241"/>
      <c r="L3" s="241"/>
      <c r="M3" s="242"/>
      <c r="N3" s="242"/>
      <c r="O3" s="184"/>
    </row>
    <row r="4" spans="1:15" s="55" customFormat="1" ht="15" customHeight="1">
      <c r="B4" s="56" t="s">
        <v>12</v>
      </c>
      <c r="D4" s="57"/>
      <c r="E4" s="58"/>
      <c r="F4" s="58"/>
      <c r="G4" s="64"/>
      <c r="H4" s="64"/>
      <c r="I4" s="64"/>
      <c r="J4" s="64"/>
      <c r="K4" s="64"/>
      <c r="L4" s="64"/>
      <c r="M4" s="60"/>
      <c r="N4" s="60"/>
    </row>
    <row r="5" spans="1:15" s="55" customFormat="1" ht="12.75" customHeight="1" thickBot="1">
      <c r="B5" s="56"/>
      <c r="D5" s="57"/>
      <c r="E5" s="58"/>
      <c r="F5" s="58"/>
      <c r="G5" s="64"/>
      <c r="H5" s="64"/>
      <c r="I5" s="64"/>
      <c r="J5" s="64"/>
      <c r="K5" s="64"/>
      <c r="L5" s="64"/>
      <c r="M5" s="60"/>
      <c r="N5" s="60"/>
    </row>
    <row r="6" spans="1:15" s="54" customFormat="1" ht="12.75" customHeight="1" thickBot="1">
      <c r="D6" s="61"/>
      <c r="G6" s="343" t="s">
        <v>6</v>
      </c>
      <c r="H6" s="344"/>
      <c r="I6" s="344"/>
      <c r="J6" s="344"/>
      <c r="K6" s="344"/>
      <c r="L6" s="345"/>
      <c r="M6" s="62"/>
      <c r="N6" s="62"/>
    </row>
    <row r="7" spans="1:15" s="65" customFormat="1" ht="18" customHeight="1" thickBot="1">
      <c r="A7" s="109" t="s">
        <v>17</v>
      </c>
      <c r="B7" s="304" t="s">
        <v>0</v>
      </c>
      <c r="C7" s="305" t="s">
        <v>1</v>
      </c>
      <c r="D7" s="306" t="s">
        <v>7</v>
      </c>
      <c r="E7" s="307" t="s">
        <v>2</v>
      </c>
      <c r="F7" s="307" t="s">
        <v>3</v>
      </c>
      <c r="G7" s="308">
        <v>1</v>
      </c>
      <c r="H7" s="309">
        <v>2</v>
      </c>
      <c r="I7" s="309">
        <v>3</v>
      </c>
      <c r="J7" s="309">
        <v>4</v>
      </c>
      <c r="K7" s="309">
        <v>5</v>
      </c>
      <c r="L7" s="310">
        <v>6</v>
      </c>
      <c r="M7" s="311" t="s">
        <v>4</v>
      </c>
      <c r="N7" s="312" t="s">
        <v>26</v>
      </c>
      <c r="O7" s="313" t="s">
        <v>5</v>
      </c>
    </row>
    <row r="8" spans="1:15" s="65" customFormat="1" ht="18" customHeight="1">
      <c r="A8" s="123">
        <v>1</v>
      </c>
      <c r="B8" s="243" t="s">
        <v>115</v>
      </c>
      <c r="C8" s="244" t="s">
        <v>116</v>
      </c>
      <c r="D8" s="245">
        <v>38456</v>
      </c>
      <c r="E8" s="246" t="s">
        <v>63</v>
      </c>
      <c r="F8" s="246" t="s">
        <v>64</v>
      </c>
      <c r="G8" s="96">
        <v>4.66</v>
      </c>
      <c r="H8" s="73">
        <v>4.66</v>
      </c>
      <c r="I8" s="73" t="s">
        <v>333</v>
      </c>
      <c r="J8" s="73">
        <v>4.43</v>
      </c>
      <c r="K8" s="73">
        <v>5.04</v>
      </c>
      <c r="L8" s="73">
        <v>4.8499999999999996</v>
      </c>
      <c r="M8" s="139">
        <f t="shared" ref="M8:M19" si="0">MAX(G8:L8)</f>
        <v>5.04</v>
      </c>
      <c r="N8" s="268" t="str">
        <f t="shared" ref="N8:N15" si="1">IF(ISBLANK(M8),"",IF(M8&gt;=6,"KSM",IF(M8&gt;=5.6,"I A",IF(M8&gt;=5.15,"II A",IF(M8&gt;=4.6,"III A",IF(M8&gt;=4.2,"I JA",IF(M8&gt;=3.85,"II JA",IF(M8&gt;=3.6,"III JA"))))))))</f>
        <v>III A</v>
      </c>
      <c r="O8" s="236" t="s">
        <v>65</v>
      </c>
    </row>
    <row r="9" spans="1:15" s="65" customFormat="1" ht="18" customHeight="1">
      <c r="A9" s="123">
        <v>2</v>
      </c>
      <c r="B9" s="243" t="s">
        <v>102</v>
      </c>
      <c r="C9" s="244" t="s">
        <v>103</v>
      </c>
      <c r="D9" s="245" t="s">
        <v>104</v>
      </c>
      <c r="E9" s="246" t="s">
        <v>52</v>
      </c>
      <c r="F9" s="246" t="s">
        <v>53</v>
      </c>
      <c r="G9" s="96">
        <v>4.03</v>
      </c>
      <c r="H9" s="73">
        <v>3.8</v>
      </c>
      <c r="I9" s="73">
        <v>3.89</v>
      </c>
      <c r="J9" s="73">
        <v>4.3499999999999996</v>
      </c>
      <c r="K9" s="73">
        <v>4.1500000000000004</v>
      </c>
      <c r="L9" s="73">
        <v>3.48</v>
      </c>
      <c r="M9" s="139">
        <f t="shared" si="0"/>
        <v>4.3499999999999996</v>
      </c>
      <c r="N9" s="268" t="str">
        <f t="shared" si="1"/>
        <v>I JA</v>
      </c>
      <c r="O9" s="236" t="s">
        <v>54</v>
      </c>
    </row>
    <row r="10" spans="1:15" s="65" customFormat="1" ht="18" customHeight="1">
      <c r="A10" s="123">
        <v>3</v>
      </c>
      <c r="B10" s="243" t="s">
        <v>112</v>
      </c>
      <c r="C10" s="244" t="s">
        <v>113</v>
      </c>
      <c r="D10" s="245" t="s">
        <v>114</v>
      </c>
      <c r="E10" s="246" t="s">
        <v>63</v>
      </c>
      <c r="F10" s="246" t="s">
        <v>64</v>
      </c>
      <c r="G10" s="96">
        <v>4.03</v>
      </c>
      <c r="H10" s="73">
        <v>4.29</v>
      </c>
      <c r="I10" s="73" t="s">
        <v>333</v>
      </c>
      <c r="J10" s="73">
        <v>3.85</v>
      </c>
      <c r="K10" s="73">
        <v>4.28</v>
      </c>
      <c r="L10" s="73">
        <v>2.97</v>
      </c>
      <c r="M10" s="139">
        <f t="shared" si="0"/>
        <v>4.29</v>
      </c>
      <c r="N10" s="268" t="str">
        <f t="shared" si="1"/>
        <v>I JA</v>
      </c>
      <c r="O10" s="236" t="s">
        <v>65</v>
      </c>
    </row>
    <row r="11" spans="1:15" s="65" customFormat="1" ht="18" customHeight="1">
      <c r="A11" s="123">
        <v>4</v>
      </c>
      <c r="B11" s="243" t="s">
        <v>105</v>
      </c>
      <c r="C11" s="244" t="s">
        <v>106</v>
      </c>
      <c r="D11" s="245">
        <v>38338</v>
      </c>
      <c r="E11" s="246" t="s">
        <v>52</v>
      </c>
      <c r="F11" s="246" t="s">
        <v>53</v>
      </c>
      <c r="G11" s="96">
        <v>4.07</v>
      </c>
      <c r="H11" s="73">
        <v>4.21</v>
      </c>
      <c r="I11" s="73" t="s">
        <v>333</v>
      </c>
      <c r="J11" s="73">
        <v>4.13</v>
      </c>
      <c r="K11" s="73">
        <v>3.92</v>
      </c>
      <c r="L11" s="73">
        <v>3.86</v>
      </c>
      <c r="M11" s="139">
        <f t="shared" si="0"/>
        <v>4.21</v>
      </c>
      <c r="N11" s="268" t="str">
        <f t="shared" si="1"/>
        <v>I JA</v>
      </c>
      <c r="O11" s="236" t="s">
        <v>54</v>
      </c>
    </row>
    <row r="12" spans="1:15" s="65" customFormat="1" ht="18" customHeight="1">
      <c r="A12" s="123">
        <v>5</v>
      </c>
      <c r="B12" s="243" t="s">
        <v>137</v>
      </c>
      <c r="C12" s="244" t="s">
        <v>138</v>
      </c>
      <c r="D12" s="245">
        <v>38376</v>
      </c>
      <c r="E12" s="246" t="s">
        <v>52</v>
      </c>
      <c r="F12" s="246" t="s">
        <v>53</v>
      </c>
      <c r="G12" s="96">
        <v>3.71</v>
      </c>
      <c r="H12" s="73">
        <v>3.99</v>
      </c>
      <c r="I12" s="73">
        <v>3.9</v>
      </c>
      <c r="J12" s="73">
        <v>3.53</v>
      </c>
      <c r="K12" s="73" t="s">
        <v>333</v>
      </c>
      <c r="L12" s="73">
        <v>3.77</v>
      </c>
      <c r="M12" s="139">
        <f t="shared" si="0"/>
        <v>3.99</v>
      </c>
      <c r="N12" s="268" t="str">
        <f t="shared" si="1"/>
        <v>II JA</v>
      </c>
      <c r="O12" s="236" t="s">
        <v>54</v>
      </c>
    </row>
    <row r="13" spans="1:15" s="65" customFormat="1" ht="18" customHeight="1">
      <c r="A13" s="123">
        <v>6</v>
      </c>
      <c r="B13" s="243" t="s">
        <v>121</v>
      </c>
      <c r="C13" s="244" t="s">
        <v>122</v>
      </c>
      <c r="D13" s="245">
        <v>38083</v>
      </c>
      <c r="E13" s="246" t="s">
        <v>63</v>
      </c>
      <c r="F13" s="246" t="s">
        <v>64</v>
      </c>
      <c r="G13" s="96">
        <v>3.94</v>
      </c>
      <c r="H13" s="73">
        <v>3.75</v>
      </c>
      <c r="I13" s="73">
        <v>3.77</v>
      </c>
      <c r="J13" s="73">
        <v>3.91</v>
      </c>
      <c r="K13" s="73">
        <v>3.8</v>
      </c>
      <c r="L13" s="73">
        <v>3.65</v>
      </c>
      <c r="M13" s="139">
        <f t="shared" si="0"/>
        <v>3.94</v>
      </c>
      <c r="N13" s="268" t="str">
        <f t="shared" si="1"/>
        <v>II JA</v>
      </c>
      <c r="O13" s="236" t="s">
        <v>65</v>
      </c>
    </row>
    <row r="14" spans="1:15" s="65" customFormat="1" ht="18" customHeight="1">
      <c r="A14" s="123">
        <v>7</v>
      </c>
      <c r="B14" s="243" t="s">
        <v>119</v>
      </c>
      <c r="C14" s="244" t="s">
        <v>120</v>
      </c>
      <c r="D14" s="245">
        <v>38327</v>
      </c>
      <c r="E14" s="246" t="s">
        <v>63</v>
      </c>
      <c r="F14" s="246" t="s">
        <v>64</v>
      </c>
      <c r="G14" s="96">
        <v>3.89</v>
      </c>
      <c r="H14" s="73" t="s">
        <v>333</v>
      </c>
      <c r="I14" s="73">
        <v>3.7</v>
      </c>
      <c r="J14" s="73" t="s">
        <v>333</v>
      </c>
      <c r="K14" s="73" t="s">
        <v>333</v>
      </c>
      <c r="L14" s="73" t="s">
        <v>333</v>
      </c>
      <c r="M14" s="139">
        <f t="shared" si="0"/>
        <v>3.89</v>
      </c>
      <c r="N14" s="268" t="str">
        <f t="shared" si="1"/>
        <v>II JA</v>
      </c>
      <c r="O14" s="236" t="s">
        <v>65</v>
      </c>
    </row>
    <row r="15" spans="1:15" ht="18" customHeight="1">
      <c r="A15" s="123">
        <v>8</v>
      </c>
      <c r="B15" s="243" t="s">
        <v>117</v>
      </c>
      <c r="C15" s="244" t="s">
        <v>118</v>
      </c>
      <c r="D15" s="245">
        <v>38408</v>
      </c>
      <c r="E15" s="246" t="s">
        <v>63</v>
      </c>
      <c r="F15" s="246" t="s">
        <v>64</v>
      </c>
      <c r="G15" s="96">
        <v>3.62</v>
      </c>
      <c r="H15" s="73">
        <v>3.6</v>
      </c>
      <c r="I15" s="73">
        <v>3.7</v>
      </c>
      <c r="J15" s="73">
        <v>3.7</v>
      </c>
      <c r="K15" s="73" t="s">
        <v>333</v>
      </c>
      <c r="L15" s="73" t="s">
        <v>333</v>
      </c>
      <c r="M15" s="139">
        <f t="shared" si="0"/>
        <v>3.7</v>
      </c>
      <c r="N15" s="268" t="str">
        <f t="shared" si="1"/>
        <v>III JA</v>
      </c>
      <c r="O15" s="236" t="s">
        <v>65</v>
      </c>
    </row>
    <row r="16" spans="1:15" s="65" customFormat="1" ht="18" customHeight="1">
      <c r="A16" s="123">
        <v>9</v>
      </c>
      <c r="B16" s="243" t="s">
        <v>109</v>
      </c>
      <c r="C16" s="244" t="s">
        <v>110</v>
      </c>
      <c r="D16" s="245" t="s">
        <v>111</v>
      </c>
      <c r="E16" s="246" t="s">
        <v>52</v>
      </c>
      <c r="F16" s="246" t="s">
        <v>53</v>
      </c>
      <c r="G16" s="96">
        <v>3.46</v>
      </c>
      <c r="H16" s="73">
        <v>3.38</v>
      </c>
      <c r="I16" s="73">
        <v>3.59</v>
      </c>
      <c r="J16" s="73"/>
      <c r="K16" s="73"/>
      <c r="L16" s="73"/>
      <c r="M16" s="139">
        <f t="shared" si="0"/>
        <v>3.59</v>
      </c>
      <c r="N16" s="268"/>
      <c r="O16" s="236" t="s">
        <v>58</v>
      </c>
    </row>
    <row r="17" spans="1:15" ht="18" customHeight="1">
      <c r="A17" s="123">
        <v>10</v>
      </c>
      <c r="B17" s="243" t="s">
        <v>105</v>
      </c>
      <c r="C17" s="244" t="s">
        <v>344</v>
      </c>
      <c r="D17" s="245">
        <v>38009</v>
      </c>
      <c r="E17" s="246" t="s">
        <v>52</v>
      </c>
      <c r="F17" s="246" t="s">
        <v>53</v>
      </c>
      <c r="G17" s="96">
        <v>3.56</v>
      </c>
      <c r="H17" s="73">
        <v>3.45</v>
      </c>
      <c r="I17" s="73" t="s">
        <v>333</v>
      </c>
      <c r="J17" s="73"/>
      <c r="K17" s="73"/>
      <c r="L17" s="73"/>
      <c r="M17" s="139">
        <f t="shared" si="0"/>
        <v>3.56</v>
      </c>
      <c r="N17" s="268"/>
      <c r="O17" s="236" t="s">
        <v>341</v>
      </c>
    </row>
    <row r="18" spans="1:15" ht="18" customHeight="1">
      <c r="A18" s="123">
        <v>11</v>
      </c>
      <c r="B18" s="243" t="s">
        <v>105</v>
      </c>
      <c r="C18" s="244" t="s">
        <v>345</v>
      </c>
      <c r="D18" s="245">
        <v>38581</v>
      </c>
      <c r="E18" s="246" t="s">
        <v>52</v>
      </c>
      <c r="F18" s="246" t="s">
        <v>53</v>
      </c>
      <c r="G18" s="96">
        <v>3.41</v>
      </c>
      <c r="H18" s="73">
        <v>3.27</v>
      </c>
      <c r="I18" s="73">
        <v>3.38</v>
      </c>
      <c r="J18" s="73"/>
      <c r="K18" s="73"/>
      <c r="L18" s="73"/>
      <c r="M18" s="139">
        <f t="shared" si="0"/>
        <v>3.41</v>
      </c>
      <c r="N18" s="268"/>
      <c r="O18" s="236" t="s">
        <v>341</v>
      </c>
    </row>
    <row r="19" spans="1:15" ht="18" customHeight="1">
      <c r="A19" s="123">
        <v>12</v>
      </c>
      <c r="B19" s="243" t="s">
        <v>59</v>
      </c>
      <c r="C19" s="244" t="s">
        <v>60</v>
      </c>
      <c r="D19" s="245">
        <v>38400</v>
      </c>
      <c r="E19" s="246" t="s">
        <v>52</v>
      </c>
      <c r="F19" s="246" t="s">
        <v>53</v>
      </c>
      <c r="G19" s="96">
        <v>3.21</v>
      </c>
      <c r="H19" s="73">
        <v>3.13</v>
      </c>
      <c r="I19" s="73" t="s">
        <v>333</v>
      </c>
      <c r="J19" s="73"/>
      <c r="K19" s="73"/>
      <c r="L19" s="73"/>
      <c r="M19" s="139">
        <f t="shared" si="0"/>
        <v>3.21</v>
      </c>
      <c r="N19" s="268"/>
      <c r="O19" s="236" t="s">
        <v>58</v>
      </c>
    </row>
    <row r="20" spans="1:15" ht="18" customHeight="1">
      <c r="A20" s="123"/>
      <c r="B20" s="243" t="s">
        <v>105</v>
      </c>
      <c r="C20" s="244" t="s">
        <v>106</v>
      </c>
      <c r="D20" s="245">
        <v>38338</v>
      </c>
      <c r="E20" s="246" t="s">
        <v>52</v>
      </c>
      <c r="F20" s="246" t="s">
        <v>53</v>
      </c>
      <c r="G20" s="96"/>
      <c r="H20" s="73"/>
      <c r="I20" s="73"/>
      <c r="J20" s="73"/>
      <c r="K20" s="73"/>
      <c r="L20" s="73"/>
      <c r="M20" s="139" t="s">
        <v>212</v>
      </c>
      <c r="N20" s="268"/>
      <c r="O20" s="236" t="s">
        <v>54</v>
      </c>
    </row>
    <row r="21" spans="1:15" ht="18" customHeight="1">
      <c r="A21" s="123" t="s">
        <v>124</v>
      </c>
      <c r="B21" s="243" t="s">
        <v>123</v>
      </c>
      <c r="C21" s="244" t="s">
        <v>60</v>
      </c>
      <c r="D21" s="245">
        <v>38400</v>
      </c>
      <c r="E21" s="246" t="s">
        <v>52</v>
      </c>
      <c r="F21" s="246" t="s">
        <v>53</v>
      </c>
      <c r="G21" s="296">
        <v>4.2</v>
      </c>
      <c r="H21" s="73">
        <v>4</v>
      </c>
      <c r="I21" s="73">
        <v>4.09</v>
      </c>
      <c r="J21" s="73"/>
      <c r="K21" s="73"/>
      <c r="L21" s="73"/>
      <c r="M21" s="139">
        <f t="shared" ref="M21" si="2">MAX(G21:L21)</f>
        <v>4.2</v>
      </c>
      <c r="N21" s="268" t="str">
        <f>IF(ISBLANK(M21),"",IF(M21&gt;=6,"KSM",IF(M21&gt;=5.6,"I A",IF(M21&gt;=5.15,"II A",IF(M21&gt;=4.6,"III A",IF(M21&gt;=4.2,"I JA",IF(M21&gt;=3.85,"II JA",IF(M21&gt;=3.6,"III JA"))))))))</f>
        <v>I JA</v>
      </c>
      <c r="O21" s="236" t="s">
        <v>58</v>
      </c>
    </row>
    <row r="22" spans="1:15" s="65" customFormat="1" ht="18" customHeight="1">
      <c r="A22" s="123" t="s">
        <v>124</v>
      </c>
      <c r="B22" s="243" t="s">
        <v>164</v>
      </c>
      <c r="C22" s="244" t="s">
        <v>165</v>
      </c>
      <c r="D22" s="245">
        <v>38944</v>
      </c>
      <c r="E22" s="246" t="s">
        <v>52</v>
      </c>
      <c r="F22" s="246" t="s">
        <v>53</v>
      </c>
      <c r="G22" s="96">
        <v>3.96</v>
      </c>
      <c r="H22" s="73" t="s">
        <v>333</v>
      </c>
      <c r="I22" s="73">
        <v>3.67</v>
      </c>
      <c r="J22" s="73"/>
      <c r="K22" s="73"/>
      <c r="L22" s="73"/>
      <c r="M22" s="139">
        <f>MAX(G22:L22)</f>
        <v>3.96</v>
      </c>
      <c r="N22" s="268" t="str">
        <f>IF(ISBLANK(M22),"",IF(M22&gt;=6,"KSM",IF(M22&gt;=5.6,"I A",IF(M22&gt;=5.15,"II A",IF(M22&gt;=4.6,"III A",IF(M22&gt;=4.2,"I JA",IF(M22&gt;=3.85,"II JA",IF(M22&gt;=3.6,"III JA"))))))))</f>
        <v>II JA</v>
      </c>
      <c r="O22" s="236" t="s">
        <v>341</v>
      </c>
    </row>
  </sheetData>
  <sortState ref="B8:O21">
    <sortCondition descending="1" ref="M8:M21"/>
  </sortState>
  <mergeCells count="1">
    <mergeCell ref="G6:L6"/>
  </mergeCells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6">
    <tabColor theme="1"/>
  </sheetPr>
  <dimension ref="A1:O22"/>
  <sheetViews>
    <sheetView workbookViewId="0">
      <selection activeCell="F17" sqref="F17"/>
    </sheetView>
  </sheetViews>
  <sheetFormatPr defaultColWidth="9.140625" defaultRowHeight="12.75"/>
  <cols>
    <col min="1" max="1" width="5.28515625" style="52" customWidth="1"/>
    <col min="2" max="2" width="9.42578125" style="52" customWidth="1"/>
    <col min="3" max="3" width="13" style="52" bestFit="1" customWidth="1"/>
    <col min="4" max="4" width="10" style="61" customWidth="1"/>
    <col min="5" max="5" width="7.7109375" style="63" customWidth="1"/>
    <col min="6" max="6" width="13.140625" style="63" customWidth="1"/>
    <col min="7" max="12" width="6.85546875" style="66" customWidth="1"/>
    <col min="13" max="13" width="9.7109375" style="53" bestFit="1" customWidth="1"/>
    <col min="14" max="14" width="4.7109375" style="53" customWidth="1"/>
    <col min="15" max="15" width="17.5703125" style="54" bestFit="1" customWidth="1"/>
    <col min="16" max="16384" width="9.140625" style="52"/>
  </cols>
  <sheetData>
    <row r="1" spans="1:15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15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15">
      <c r="A3" s="170"/>
      <c r="B3" s="167"/>
      <c r="C3" s="171"/>
      <c r="D3" s="172"/>
      <c r="E3" s="172"/>
      <c r="F3" s="172"/>
      <c r="G3" s="173"/>
      <c r="H3" s="173"/>
      <c r="I3" s="173"/>
      <c r="J3" s="173"/>
      <c r="K3" s="173"/>
      <c r="L3" s="173"/>
      <c r="M3" s="174"/>
      <c r="N3" s="274"/>
      <c r="O3" s="175"/>
    </row>
    <row r="4" spans="1:15" ht="12.75" customHeight="1" thickBot="1">
      <c r="A4" s="55"/>
      <c r="B4" s="56" t="s">
        <v>45</v>
      </c>
      <c r="C4" s="55"/>
      <c r="D4" s="57"/>
      <c r="E4" s="58"/>
      <c r="F4" s="58"/>
      <c r="G4" s="59"/>
      <c r="H4" s="59"/>
      <c r="I4" s="59"/>
      <c r="J4" s="59"/>
      <c r="K4" s="59"/>
      <c r="L4" s="59"/>
      <c r="M4" s="60"/>
      <c r="N4" s="275"/>
      <c r="O4" s="55"/>
    </row>
    <row r="5" spans="1:15" ht="12.75" customHeight="1" thickBot="1">
      <c r="A5" s="54"/>
      <c r="B5" s="54"/>
      <c r="C5" s="54"/>
      <c r="E5" s="54"/>
      <c r="F5" s="54"/>
      <c r="G5" s="343" t="s">
        <v>6</v>
      </c>
      <c r="H5" s="344"/>
      <c r="I5" s="344"/>
      <c r="J5" s="344"/>
      <c r="K5" s="344"/>
      <c r="L5" s="345"/>
      <c r="M5" s="62"/>
      <c r="N5" s="276"/>
    </row>
    <row r="6" spans="1:15" ht="18" customHeight="1" thickBot="1">
      <c r="A6" s="124" t="s">
        <v>17</v>
      </c>
      <c r="B6" s="140" t="s">
        <v>0</v>
      </c>
      <c r="C6" s="141" t="s">
        <v>1</v>
      </c>
      <c r="D6" s="142" t="s">
        <v>7</v>
      </c>
      <c r="E6" s="143" t="s">
        <v>2</v>
      </c>
      <c r="F6" s="143" t="s">
        <v>3</v>
      </c>
      <c r="G6" s="144">
        <v>1</v>
      </c>
      <c r="H6" s="145">
        <v>2</v>
      </c>
      <c r="I6" s="145">
        <v>3</v>
      </c>
      <c r="J6" s="146">
        <v>4</v>
      </c>
      <c r="K6" s="145">
        <v>5</v>
      </c>
      <c r="L6" s="147">
        <v>6</v>
      </c>
      <c r="M6" s="148" t="s">
        <v>4</v>
      </c>
      <c r="N6" s="248" t="s">
        <v>26</v>
      </c>
      <c r="O6" s="149" t="s">
        <v>5</v>
      </c>
    </row>
    <row r="7" spans="1:15" ht="18" customHeight="1">
      <c r="A7" s="150">
        <v>1</v>
      </c>
      <c r="B7" s="243" t="s">
        <v>69</v>
      </c>
      <c r="C7" s="244" t="s">
        <v>76</v>
      </c>
      <c r="D7" s="245" t="s">
        <v>77</v>
      </c>
      <c r="E7" s="246" t="s">
        <v>52</v>
      </c>
      <c r="F7" s="246" t="s">
        <v>53</v>
      </c>
      <c r="G7" s="73">
        <v>4.4800000000000004</v>
      </c>
      <c r="H7" s="73">
        <v>4.79</v>
      </c>
      <c r="I7" s="73">
        <v>4.26</v>
      </c>
      <c r="J7" s="73">
        <v>4.1399999999999997</v>
      </c>
      <c r="K7" s="73">
        <v>4.38</v>
      </c>
      <c r="L7" s="73">
        <v>4.32</v>
      </c>
      <c r="M7" s="151">
        <f t="shared" ref="M7:M14" si="0">MAX(G7:L7)</f>
        <v>4.79</v>
      </c>
      <c r="N7" s="271" t="str">
        <f>IF(ISBLANK(M7),"",IF(M7&gt;=7.2,"KSM",IF(M7&gt;=6.7,"I A",IF(M7&gt;=6.2,"II A",IF(M7&gt;=5.6,"III A",IF(M7&gt;=5,"I JA",IF(M7&gt;=4.45,"II JA",IF(M7&gt;=4,"III JA"))))))))</f>
        <v>II JA</v>
      </c>
      <c r="O7" s="236" t="s">
        <v>54</v>
      </c>
    </row>
    <row r="8" spans="1:15" ht="18" customHeight="1">
      <c r="A8" s="150">
        <v>2</v>
      </c>
      <c r="B8" s="243" t="s">
        <v>129</v>
      </c>
      <c r="C8" s="244" t="s">
        <v>340</v>
      </c>
      <c r="D8" s="245">
        <v>38239</v>
      </c>
      <c r="E8" s="246" t="s">
        <v>52</v>
      </c>
      <c r="F8" s="246" t="s">
        <v>53</v>
      </c>
      <c r="G8" s="73" t="s">
        <v>333</v>
      </c>
      <c r="H8" s="73">
        <v>4.66</v>
      </c>
      <c r="I8" s="73" t="s">
        <v>333</v>
      </c>
      <c r="J8" s="73" t="s">
        <v>333</v>
      </c>
      <c r="K8" s="73" t="s">
        <v>333</v>
      </c>
      <c r="L8" s="73">
        <v>4.3</v>
      </c>
      <c r="M8" s="151">
        <f t="shared" si="0"/>
        <v>4.66</v>
      </c>
      <c r="N8" s="271" t="str">
        <f>IF(ISBLANK(M8),"",IF(M8&gt;=7.2,"KSM",IF(M8&gt;=6.7,"I A",IF(M8&gt;=6.2,"II A",IF(M8&gt;=5.6,"III A",IF(M8&gt;=5,"I JA",IF(M8&gt;=4.45,"II JA",IF(M8&gt;=4,"III JA"))))))))</f>
        <v>II JA</v>
      </c>
      <c r="O8" s="236" t="s">
        <v>341</v>
      </c>
    </row>
    <row r="9" spans="1:15" ht="18" customHeight="1">
      <c r="A9" s="150">
        <v>3</v>
      </c>
      <c r="B9" s="243" t="s">
        <v>342</v>
      </c>
      <c r="C9" s="244" t="s">
        <v>343</v>
      </c>
      <c r="D9" s="245">
        <v>38025</v>
      </c>
      <c r="E9" s="246" t="s">
        <v>52</v>
      </c>
      <c r="F9" s="246" t="s">
        <v>53</v>
      </c>
      <c r="G9" s="73">
        <v>4.38</v>
      </c>
      <c r="H9" s="73">
        <v>3.76</v>
      </c>
      <c r="I9" s="73">
        <v>4.28</v>
      </c>
      <c r="J9" s="73" t="s">
        <v>333</v>
      </c>
      <c r="K9" s="73" t="s">
        <v>333</v>
      </c>
      <c r="L9" s="73">
        <v>4.3099999999999996</v>
      </c>
      <c r="M9" s="151">
        <f t="shared" si="0"/>
        <v>4.38</v>
      </c>
      <c r="N9" s="271" t="str">
        <f>IF(ISBLANK(M9),"",IF(M9&gt;=7.2,"KSM",IF(M9&gt;=6.7,"I A",IF(M9&gt;=6.2,"II A",IF(M9&gt;=5.6,"III A",IF(M9&gt;=5,"I JA",IF(M9&gt;=4.45,"II JA",IF(M9&gt;=4,"III JA"))))))))</f>
        <v>III JA</v>
      </c>
      <c r="O9" s="236" t="s">
        <v>341</v>
      </c>
    </row>
    <row r="10" spans="1:15" ht="18" customHeight="1">
      <c r="A10" s="150">
        <v>4</v>
      </c>
      <c r="B10" s="243" t="s">
        <v>97</v>
      </c>
      <c r="C10" s="244" t="s">
        <v>98</v>
      </c>
      <c r="D10" s="245" t="s">
        <v>99</v>
      </c>
      <c r="E10" s="246" t="s">
        <v>63</v>
      </c>
      <c r="F10" s="246" t="s">
        <v>64</v>
      </c>
      <c r="G10" s="73" t="s">
        <v>333</v>
      </c>
      <c r="H10" s="73" t="s">
        <v>333</v>
      </c>
      <c r="I10" s="73">
        <v>4.2</v>
      </c>
      <c r="J10" s="73">
        <v>3.71</v>
      </c>
      <c r="K10" s="73" t="s">
        <v>333</v>
      </c>
      <c r="L10" s="73">
        <v>4.2</v>
      </c>
      <c r="M10" s="151">
        <f t="shared" si="0"/>
        <v>4.2</v>
      </c>
      <c r="N10" s="271" t="str">
        <f>IF(ISBLANK(M10),"",IF(M10&gt;=7.2,"KSM",IF(M10&gt;=6.7,"I A",IF(M10&gt;=6.2,"II A",IF(M10&gt;=5.6,"III A",IF(M10&gt;=5,"I JA",IF(M10&gt;=4.45,"II JA",IF(M10&gt;=4,"III JA"))))))))</f>
        <v>III JA</v>
      </c>
      <c r="O10" s="236" t="s">
        <v>101</v>
      </c>
    </row>
    <row r="11" spans="1:15" ht="18" customHeight="1">
      <c r="A11" s="150">
        <v>5</v>
      </c>
      <c r="B11" s="243" t="s">
        <v>91</v>
      </c>
      <c r="C11" s="244" t="s">
        <v>92</v>
      </c>
      <c r="D11" s="245" t="s">
        <v>93</v>
      </c>
      <c r="E11" s="246" t="s">
        <v>63</v>
      </c>
      <c r="F11" s="246" t="s">
        <v>64</v>
      </c>
      <c r="G11" s="70">
        <v>3.48</v>
      </c>
      <c r="H11" s="73" t="s">
        <v>333</v>
      </c>
      <c r="I11" s="73">
        <v>3.9</v>
      </c>
      <c r="J11" s="73">
        <v>3.46</v>
      </c>
      <c r="K11" s="73" t="s">
        <v>333</v>
      </c>
      <c r="L11" s="73" t="s">
        <v>333</v>
      </c>
      <c r="M11" s="151">
        <f t="shared" si="0"/>
        <v>3.9</v>
      </c>
      <c r="N11" s="271"/>
      <c r="O11" s="236" t="s">
        <v>101</v>
      </c>
    </row>
    <row r="12" spans="1:15" ht="18" customHeight="1">
      <c r="A12" s="150">
        <v>6</v>
      </c>
      <c r="B12" s="243" t="s">
        <v>94</v>
      </c>
      <c r="C12" s="244" t="s">
        <v>95</v>
      </c>
      <c r="D12" s="245" t="s">
        <v>96</v>
      </c>
      <c r="E12" s="246" t="s">
        <v>63</v>
      </c>
      <c r="F12" s="246" t="s">
        <v>64</v>
      </c>
      <c r="G12" s="70" t="s">
        <v>333</v>
      </c>
      <c r="H12" s="73">
        <v>3.79</v>
      </c>
      <c r="I12" s="73">
        <v>3.69</v>
      </c>
      <c r="J12" s="73">
        <v>3.76</v>
      </c>
      <c r="K12" s="73">
        <v>3.85</v>
      </c>
      <c r="L12" s="73">
        <v>3.66</v>
      </c>
      <c r="M12" s="151">
        <f t="shared" si="0"/>
        <v>3.85</v>
      </c>
      <c r="N12" s="271"/>
      <c r="O12" s="236" t="s">
        <v>101</v>
      </c>
    </row>
    <row r="13" spans="1:15" ht="18" customHeight="1">
      <c r="A13" s="150">
        <v>7</v>
      </c>
      <c r="B13" s="243" t="s">
        <v>73</v>
      </c>
      <c r="C13" s="244" t="s">
        <v>74</v>
      </c>
      <c r="D13" s="245">
        <v>38659</v>
      </c>
      <c r="E13" s="246" t="s">
        <v>52</v>
      </c>
      <c r="F13" s="246" t="s">
        <v>53</v>
      </c>
      <c r="G13" s="247">
        <v>3.5</v>
      </c>
      <c r="H13" s="247">
        <v>3.65</v>
      </c>
      <c r="I13" s="247" t="s">
        <v>333</v>
      </c>
      <c r="J13" s="247" t="s">
        <v>339</v>
      </c>
      <c r="K13" s="247" t="s">
        <v>339</v>
      </c>
      <c r="L13" s="247" t="s">
        <v>339</v>
      </c>
      <c r="M13" s="151">
        <f t="shared" si="0"/>
        <v>3.65</v>
      </c>
      <c r="N13" s="271"/>
      <c r="O13" s="236" t="s">
        <v>75</v>
      </c>
    </row>
    <row r="14" spans="1:15" ht="18" customHeight="1">
      <c r="A14" s="150">
        <v>8</v>
      </c>
      <c r="B14" s="243" t="s">
        <v>86</v>
      </c>
      <c r="C14" s="244" t="s">
        <v>87</v>
      </c>
      <c r="D14" s="245">
        <v>38757</v>
      </c>
      <c r="E14" s="246" t="s">
        <v>52</v>
      </c>
      <c r="F14" s="246" t="s">
        <v>53</v>
      </c>
      <c r="G14" s="295">
        <v>3.4</v>
      </c>
      <c r="H14" s="247">
        <v>3.38</v>
      </c>
      <c r="I14" s="247" t="s">
        <v>333</v>
      </c>
      <c r="J14" s="247">
        <v>3.22</v>
      </c>
      <c r="K14" s="247">
        <v>3.47</v>
      </c>
      <c r="L14" s="247">
        <v>3.29</v>
      </c>
      <c r="M14" s="151">
        <f t="shared" si="0"/>
        <v>3.47</v>
      </c>
      <c r="N14" s="271"/>
      <c r="O14" s="236" t="s">
        <v>75</v>
      </c>
    </row>
    <row r="15" spans="1:15" ht="18" customHeight="1">
      <c r="A15" s="150"/>
      <c r="B15" s="243" t="s">
        <v>73</v>
      </c>
      <c r="C15" s="244" t="s">
        <v>80</v>
      </c>
      <c r="D15" s="245" t="s">
        <v>81</v>
      </c>
      <c r="E15" s="246" t="s">
        <v>82</v>
      </c>
      <c r="F15" s="246" t="s">
        <v>83</v>
      </c>
      <c r="G15" s="69"/>
      <c r="H15" s="247"/>
      <c r="I15" s="247"/>
      <c r="J15" s="247"/>
      <c r="K15" s="247"/>
      <c r="L15" s="247"/>
      <c r="M15" s="151" t="s">
        <v>212</v>
      </c>
      <c r="N15" s="271"/>
      <c r="O15" s="236" t="s">
        <v>100</v>
      </c>
    </row>
    <row r="16" spans="1:15" ht="18" customHeight="1">
      <c r="A16" s="150"/>
      <c r="B16" s="243" t="s">
        <v>84</v>
      </c>
      <c r="C16" s="244" t="s">
        <v>85</v>
      </c>
      <c r="D16" s="245">
        <v>38639</v>
      </c>
      <c r="E16" s="246" t="s">
        <v>52</v>
      </c>
      <c r="F16" s="246" t="s">
        <v>53</v>
      </c>
      <c r="G16" s="295"/>
      <c r="H16" s="247"/>
      <c r="I16" s="247"/>
      <c r="J16" s="247"/>
      <c r="K16" s="247"/>
      <c r="L16" s="247"/>
      <c r="M16" s="151" t="s">
        <v>212</v>
      </c>
      <c r="N16" s="271"/>
      <c r="O16" s="236" t="s">
        <v>75</v>
      </c>
    </row>
    <row r="17" spans="1:15" ht="18" customHeight="1">
      <c r="A17" s="150"/>
      <c r="B17" s="243" t="s">
        <v>88</v>
      </c>
      <c r="C17" s="244" t="s">
        <v>89</v>
      </c>
      <c r="D17" s="245" t="s">
        <v>90</v>
      </c>
      <c r="E17" s="246" t="s">
        <v>52</v>
      </c>
      <c r="F17" s="246" t="s">
        <v>53</v>
      </c>
      <c r="G17" s="247"/>
      <c r="H17" s="247"/>
      <c r="I17" s="247"/>
      <c r="J17" s="247"/>
      <c r="K17" s="247"/>
      <c r="L17" s="247"/>
      <c r="M17" s="151" t="s">
        <v>212</v>
      </c>
      <c r="N17" s="271"/>
      <c r="O17" s="236" t="s">
        <v>75</v>
      </c>
    </row>
    <row r="18" spans="1:15"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</sheetData>
  <sortState ref="B7:O18">
    <sortCondition descending="1" ref="M7:M18"/>
  </sortState>
  <mergeCells count="1">
    <mergeCell ref="G5:L5"/>
  </mergeCells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5">
    <tabColor rgb="FFFFFF00"/>
  </sheetPr>
  <dimension ref="A1:O11"/>
  <sheetViews>
    <sheetView workbookViewId="0">
      <selection activeCell="F16" sqref="F16"/>
    </sheetView>
  </sheetViews>
  <sheetFormatPr defaultColWidth="9.140625" defaultRowHeight="12.75"/>
  <cols>
    <col min="1" max="1" width="5.28515625" style="52" customWidth="1"/>
    <col min="2" max="2" width="9.5703125" style="52" customWidth="1"/>
    <col min="3" max="3" width="11" style="52" customWidth="1"/>
    <col min="4" max="4" width="10.7109375" style="61" customWidth="1"/>
    <col min="5" max="5" width="12" style="63" customWidth="1"/>
    <col min="6" max="6" width="14.140625" style="63" customWidth="1"/>
    <col min="7" max="12" width="4.7109375" style="66" customWidth="1"/>
    <col min="13" max="13" width="9" style="53" bestFit="1" customWidth="1"/>
    <col min="14" max="14" width="9" style="53" customWidth="1"/>
    <col min="15" max="15" width="21.42578125" style="54" bestFit="1" customWidth="1"/>
    <col min="16" max="16384" width="9.140625" style="52"/>
  </cols>
  <sheetData>
    <row r="1" spans="1:15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15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15" ht="18" customHeight="1">
      <c r="A3" s="249"/>
      <c r="B3" s="250"/>
      <c r="C3" s="251"/>
      <c r="D3" s="252"/>
      <c r="E3" s="253"/>
      <c r="F3" s="253"/>
      <c r="G3" s="254"/>
      <c r="H3" s="254"/>
      <c r="I3" s="254"/>
      <c r="J3" s="254"/>
      <c r="K3" s="254"/>
      <c r="L3" s="254"/>
      <c r="M3" s="174"/>
      <c r="N3" s="272"/>
      <c r="O3" s="237"/>
    </row>
    <row r="4" spans="1:15" s="55" customFormat="1" ht="15" customHeight="1">
      <c r="B4" s="56" t="s">
        <v>46</v>
      </c>
      <c r="D4" s="57"/>
      <c r="E4" s="58"/>
      <c r="F4" s="58"/>
      <c r="G4" s="64"/>
      <c r="H4" s="64"/>
      <c r="I4" s="64"/>
      <c r="J4" s="64"/>
      <c r="K4" s="64"/>
      <c r="L4" s="64"/>
      <c r="M4" s="60"/>
      <c r="N4" s="273"/>
    </row>
    <row r="5" spans="1:15" s="55" customFormat="1" ht="12.75" customHeight="1" thickBot="1">
      <c r="B5" s="56"/>
      <c r="D5" s="57"/>
      <c r="E5" s="58"/>
      <c r="F5" s="58"/>
      <c r="G5" s="64"/>
      <c r="H5" s="64"/>
      <c r="I5" s="64"/>
      <c r="J5" s="64"/>
      <c r="K5" s="64"/>
      <c r="L5" s="64"/>
      <c r="M5" s="60"/>
      <c r="N5" s="273"/>
    </row>
    <row r="6" spans="1:15" s="54" customFormat="1" ht="12.75" customHeight="1" thickBot="1">
      <c r="D6" s="61"/>
      <c r="G6" s="343" t="s">
        <v>6</v>
      </c>
      <c r="H6" s="344"/>
      <c r="I6" s="344"/>
      <c r="J6" s="344"/>
      <c r="K6" s="344"/>
      <c r="L6" s="345"/>
      <c r="M6" s="62"/>
      <c r="N6" s="270"/>
    </row>
    <row r="7" spans="1:15" s="65" customFormat="1" ht="18" customHeight="1" thickBot="1">
      <c r="A7" s="124" t="s">
        <v>17</v>
      </c>
      <c r="B7" s="140" t="s">
        <v>0</v>
      </c>
      <c r="C7" s="141" t="s">
        <v>1</v>
      </c>
      <c r="D7" s="142" t="s">
        <v>7</v>
      </c>
      <c r="E7" s="143" t="s">
        <v>2</v>
      </c>
      <c r="F7" s="143" t="s">
        <v>3</v>
      </c>
      <c r="G7" s="144">
        <v>1</v>
      </c>
      <c r="H7" s="145">
        <v>2</v>
      </c>
      <c r="I7" s="145">
        <v>3</v>
      </c>
      <c r="J7" s="145">
        <v>4</v>
      </c>
      <c r="K7" s="145">
        <v>5</v>
      </c>
      <c r="L7" s="147">
        <v>6</v>
      </c>
      <c r="M7" s="148" t="s">
        <v>4</v>
      </c>
      <c r="N7" s="314" t="s">
        <v>26</v>
      </c>
      <c r="O7" s="149" t="s">
        <v>5</v>
      </c>
    </row>
    <row r="8" spans="1:15" s="65" customFormat="1" ht="18" customHeight="1">
      <c r="A8" s="74">
        <v>1</v>
      </c>
      <c r="B8" s="243" t="s">
        <v>145</v>
      </c>
      <c r="C8" s="244" t="s">
        <v>57</v>
      </c>
      <c r="D8" s="245">
        <v>38123</v>
      </c>
      <c r="E8" s="246" t="s">
        <v>52</v>
      </c>
      <c r="F8" s="246" t="s">
        <v>53</v>
      </c>
      <c r="G8" s="73">
        <v>10.44</v>
      </c>
      <c r="H8" s="73">
        <v>10.39</v>
      </c>
      <c r="I8" s="73">
        <v>10.25</v>
      </c>
      <c r="J8" s="73">
        <v>9.93</v>
      </c>
      <c r="K8" s="73" t="s">
        <v>333</v>
      </c>
      <c r="L8" s="73">
        <v>10.24</v>
      </c>
      <c r="M8" s="151">
        <f>MAX(G8:L8)</f>
        <v>10.44</v>
      </c>
      <c r="N8" s="271" t="str">
        <f>IF(ISBLANK(M8),"",IF(M8&gt;=12.8,"KSM",IF(M8&gt;=12,"I A",IF(M8&gt;=11.2,"II A",IF(M8&gt;=10.4,"III A",IF(M8&gt;=9.65,"I JA",IF(M8&gt;=9,"II JA",IF(M8&gt;=8.5,"III JA"))))))))</f>
        <v>III A</v>
      </c>
      <c r="O8" s="236" t="s">
        <v>58</v>
      </c>
    </row>
    <row r="9" spans="1:15" ht="18" customHeight="1">
      <c r="A9" s="150">
        <v>2</v>
      </c>
      <c r="B9" s="243" t="s">
        <v>115</v>
      </c>
      <c r="C9" s="244" t="s">
        <v>144</v>
      </c>
      <c r="D9" s="245">
        <v>38967</v>
      </c>
      <c r="E9" s="246" t="s">
        <v>52</v>
      </c>
      <c r="F9" s="246" t="s">
        <v>53</v>
      </c>
      <c r="G9" s="73">
        <v>9.25</v>
      </c>
      <c r="H9" s="73">
        <v>9.35</v>
      </c>
      <c r="I9" s="73">
        <v>9.4</v>
      </c>
      <c r="J9" s="73">
        <v>9.15</v>
      </c>
      <c r="K9" s="73" t="s">
        <v>333</v>
      </c>
      <c r="L9" s="73">
        <v>9.77</v>
      </c>
      <c r="M9" s="151">
        <f>MAX(G9:L9)</f>
        <v>9.77</v>
      </c>
      <c r="N9" s="271" t="str">
        <f>IF(ISBLANK(M9),"",IF(M9&gt;=12.8,"KSM",IF(M9&gt;=12,"I A",IF(M9&gt;=11.2,"II A",IF(M9&gt;=10.4,"III A",IF(M9&gt;=9.65,"I JA",IF(M9&gt;=9,"II JA",IF(M9&gt;=8.5,"III JA"))))))))</f>
        <v>I JA</v>
      </c>
      <c r="O9" s="236" t="s">
        <v>54</v>
      </c>
    </row>
    <row r="10" spans="1:15" ht="18" customHeight="1">
      <c r="A10" s="74">
        <v>3</v>
      </c>
      <c r="B10" s="243" t="s">
        <v>50</v>
      </c>
      <c r="C10" s="244" t="s">
        <v>51</v>
      </c>
      <c r="D10" s="245">
        <v>38228</v>
      </c>
      <c r="E10" s="246" t="s">
        <v>52</v>
      </c>
      <c r="F10" s="246" t="s">
        <v>53</v>
      </c>
      <c r="G10" s="73">
        <v>9.39</v>
      </c>
      <c r="H10" s="73">
        <v>9.4499999999999993</v>
      </c>
      <c r="I10" s="73">
        <v>9.4</v>
      </c>
      <c r="J10" s="73">
        <v>9.1</v>
      </c>
      <c r="K10" s="73">
        <v>8.19</v>
      </c>
      <c r="L10" s="73">
        <v>8.85</v>
      </c>
      <c r="M10" s="151">
        <f>MAX(G10:L10)</f>
        <v>9.4499999999999993</v>
      </c>
      <c r="N10" s="271" t="str">
        <f>IF(ISBLANK(M10),"",IF(M10&gt;=12.8,"KSM",IF(M10&gt;=12,"I A",IF(M10&gt;=11.2,"II A",IF(M10&gt;=10.4,"III A",IF(M10&gt;=9.65,"I JA",IF(M10&gt;=9,"II JA",IF(M10&gt;=8.5,"III JA"))))))))</f>
        <v>II JA</v>
      </c>
      <c r="O10" s="236" t="s">
        <v>54</v>
      </c>
    </row>
    <row r="11" spans="1:15" ht="18" customHeight="1">
      <c r="A11" s="249"/>
      <c r="B11" s="250"/>
      <c r="C11" s="251"/>
      <c r="D11" s="252"/>
      <c r="E11" s="253"/>
      <c r="F11" s="253"/>
      <c r="G11" s="254"/>
      <c r="H11" s="254"/>
      <c r="I11" s="254"/>
      <c r="J11" s="254"/>
      <c r="K11" s="254"/>
      <c r="L11" s="254"/>
      <c r="M11" s="174"/>
      <c r="N11" s="174"/>
      <c r="O11" s="237"/>
    </row>
  </sheetData>
  <sortState ref="B8:O10">
    <sortCondition descending="1" ref="M8:M10"/>
  </sortState>
  <mergeCells count="1">
    <mergeCell ref="G6:L6"/>
  </mergeCells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6">
    <tabColor theme="1"/>
  </sheetPr>
  <dimension ref="A1:O9"/>
  <sheetViews>
    <sheetView workbookViewId="0">
      <selection activeCell="F8" sqref="F8"/>
    </sheetView>
  </sheetViews>
  <sheetFormatPr defaultColWidth="9.140625" defaultRowHeight="12.75"/>
  <cols>
    <col min="1" max="1" width="8.140625" style="52" customWidth="1"/>
    <col min="2" max="2" width="9.42578125" style="52" customWidth="1"/>
    <col min="3" max="3" width="14.42578125" style="52" customWidth="1"/>
    <col min="4" max="4" width="10.7109375" style="61" customWidth="1"/>
    <col min="5" max="5" width="12" style="63" customWidth="1"/>
    <col min="6" max="6" width="14.140625" style="63" customWidth="1"/>
    <col min="7" max="12" width="4.7109375" style="66" customWidth="1"/>
    <col min="13" max="13" width="9" style="53" bestFit="1" customWidth="1"/>
    <col min="14" max="14" width="9" style="53" customWidth="1"/>
    <col min="15" max="15" width="10.85546875" style="54" customWidth="1"/>
    <col min="16" max="16384" width="9.140625" style="52"/>
  </cols>
  <sheetData>
    <row r="1" spans="1:15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15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15" ht="18" customHeight="1">
      <c r="A3" s="170"/>
      <c r="B3" s="250"/>
      <c r="C3" s="251"/>
      <c r="D3" s="252"/>
      <c r="E3" s="253"/>
      <c r="F3" s="253"/>
      <c r="G3" s="254"/>
      <c r="H3" s="254"/>
      <c r="I3" s="254"/>
      <c r="J3" s="254"/>
      <c r="K3" s="254"/>
      <c r="L3" s="254"/>
      <c r="M3" s="174"/>
      <c r="N3" s="272"/>
      <c r="O3" s="237"/>
    </row>
    <row r="4" spans="1:15" s="55" customFormat="1" ht="15" customHeight="1">
      <c r="B4" s="56" t="s">
        <v>15</v>
      </c>
      <c r="D4" s="57"/>
      <c r="E4" s="58"/>
      <c r="F4" s="58"/>
      <c r="G4" s="64"/>
      <c r="H4" s="64"/>
      <c r="I4" s="64"/>
      <c r="J4" s="64"/>
      <c r="K4" s="64"/>
      <c r="L4" s="64"/>
      <c r="M4" s="60"/>
      <c r="N4" s="273"/>
    </row>
    <row r="5" spans="1:15" s="55" customFormat="1" ht="12.75" customHeight="1" thickBot="1">
      <c r="B5" s="56"/>
      <c r="D5" s="57"/>
      <c r="E5" s="58"/>
      <c r="F5" s="58"/>
      <c r="G5" s="64"/>
      <c r="H5" s="64"/>
      <c r="I5" s="64"/>
      <c r="J5" s="64"/>
      <c r="K5" s="64"/>
      <c r="L5" s="64"/>
      <c r="M5" s="60"/>
      <c r="N5" s="273"/>
    </row>
    <row r="6" spans="1:15" s="54" customFormat="1" ht="12.75" customHeight="1" thickBot="1">
      <c r="D6" s="61"/>
      <c r="G6" s="343" t="s">
        <v>6</v>
      </c>
      <c r="H6" s="344"/>
      <c r="I6" s="344"/>
      <c r="J6" s="344"/>
      <c r="K6" s="344"/>
      <c r="L6" s="345"/>
      <c r="M6" s="62"/>
      <c r="N6" s="270"/>
    </row>
    <row r="7" spans="1:15" s="65" customFormat="1" ht="18" customHeight="1" thickBot="1">
      <c r="A7" s="124" t="s">
        <v>17</v>
      </c>
      <c r="B7" s="140" t="s">
        <v>0</v>
      </c>
      <c r="C7" s="315" t="s">
        <v>1</v>
      </c>
      <c r="D7" s="142" t="s">
        <v>7</v>
      </c>
      <c r="E7" s="143" t="s">
        <v>2</v>
      </c>
      <c r="F7" s="143" t="s">
        <v>3</v>
      </c>
      <c r="G7" s="144">
        <v>1</v>
      </c>
      <c r="H7" s="145">
        <v>2</v>
      </c>
      <c r="I7" s="145">
        <v>3</v>
      </c>
      <c r="J7" s="145">
        <v>4</v>
      </c>
      <c r="K7" s="145">
        <v>5</v>
      </c>
      <c r="L7" s="147">
        <v>6</v>
      </c>
      <c r="M7" s="148" t="s">
        <v>4</v>
      </c>
      <c r="N7" s="316" t="s">
        <v>26</v>
      </c>
      <c r="O7" s="149" t="s">
        <v>5</v>
      </c>
    </row>
    <row r="8" spans="1:15" ht="18" customHeight="1">
      <c r="A8" s="150">
        <v>1</v>
      </c>
      <c r="B8" s="243" t="s">
        <v>69</v>
      </c>
      <c r="C8" s="244" t="s">
        <v>76</v>
      </c>
      <c r="D8" s="245" t="s">
        <v>77</v>
      </c>
      <c r="E8" s="246" t="s">
        <v>52</v>
      </c>
      <c r="F8" s="246" t="s">
        <v>53</v>
      </c>
      <c r="G8" s="73">
        <v>10.56</v>
      </c>
      <c r="H8" s="73">
        <v>10.15</v>
      </c>
      <c r="I8" s="73">
        <v>10.5</v>
      </c>
      <c r="J8" s="73">
        <v>9.6199999999999992</v>
      </c>
      <c r="K8" s="73">
        <v>9.4600000000000009</v>
      </c>
      <c r="L8" s="73" t="s">
        <v>333</v>
      </c>
      <c r="M8" s="151">
        <f>MAX(G8:L8)</f>
        <v>10.56</v>
      </c>
      <c r="N8" s="271" t="str">
        <f>IF(ISBLANK(M8),"",IF(M8&gt;=15.2,"KSM",IF(M8&gt;=14.2,"I A",IF(M8&gt;=13.2,"II A",IF(M8&gt;=12.2,"III A",IF(M8&gt;=11.2,"I JA",IF(M8&gt;=10.3,"II JA",IF(M8&gt;=9.7,"III JA"))))))))</f>
        <v>II JA</v>
      </c>
      <c r="O8" s="236" t="s">
        <v>54</v>
      </c>
    </row>
    <row r="9" spans="1:15" ht="18" customHeight="1">
      <c r="A9" s="150">
        <v>2</v>
      </c>
      <c r="B9" s="243" t="s">
        <v>73</v>
      </c>
      <c r="C9" s="244" t="s">
        <v>78</v>
      </c>
      <c r="D9" s="245">
        <v>37987</v>
      </c>
      <c r="E9" s="246" t="s">
        <v>52</v>
      </c>
      <c r="F9" s="246" t="s">
        <v>53</v>
      </c>
      <c r="G9" s="73"/>
      <c r="H9" s="73"/>
      <c r="I9" s="73"/>
      <c r="J9" s="73"/>
      <c r="K9" s="73"/>
      <c r="L9" s="73"/>
      <c r="M9" s="151" t="s">
        <v>212</v>
      </c>
      <c r="N9" s="271"/>
      <c r="O9" s="236" t="s">
        <v>54</v>
      </c>
    </row>
  </sheetData>
  <sortState ref="B8:O10">
    <sortCondition descending="1" ref="M8:M10"/>
  </sortState>
  <mergeCells count="1">
    <mergeCell ref="G6:L6"/>
  </mergeCells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7">
    <tabColor rgb="FFFFFF00"/>
  </sheetPr>
  <dimension ref="A1:O14"/>
  <sheetViews>
    <sheetView workbookViewId="0">
      <selection activeCell="A7" sqref="A7"/>
    </sheetView>
  </sheetViews>
  <sheetFormatPr defaultColWidth="9.140625" defaultRowHeight="12.75"/>
  <cols>
    <col min="1" max="1" width="8.140625" style="12" customWidth="1"/>
    <col min="2" max="2" width="10.42578125" style="12" customWidth="1"/>
    <col min="3" max="3" width="12" style="12" customWidth="1"/>
    <col min="4" max="4" width="10.7109375" style="18" customWidth="1"/>
    <col min="5" max="5" width="9.140625" style="20" bestFit="1" customWidth="1"/>
    <col min="6" max="6" width="13.5703125" style="20" bestFit="1" customWidth="1"/>
    <col min="7" max="8" width="4.85546875" style="41" bestFit="1" customWidth="1"/>
    <col min="9" max="9" width="5.7109375" style="41" bestFit="1" customWidth="1"/>
    <col min="10" max="12" width="4.85546875" style="41" bestFit="1" customWidth="1"/>
    <col min="13" max="13" width="9.28515625" style="37" bestFit="1" customWidth="1"/>
    <col min="14" max="14" width="7.7109375" style="37" customWidth="1"/>
    <col min="15" max="15" width="20.28515625" style="13" customWidth="1"/>
    <col min="16" max="16384" width="9.140625" style="12"/>
  </cols>
  <sheetData>
    <row r="1" spans="1:15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15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15" ht="18" customHeight="1">
      <c r="A3" s="135"/>
      <c r="B3" s="176"/>
      <c r="C3" s="177"/>
      <c r="D3" s="233"/>
      <c r="E3" s="135"/>
      <c r="F3" s="135"/>
      <c r="G3" s="185"/>
      <c r="H3" s="185"/>
      <c r="I3" s="185"/>
      <c r="J3" s="185"/>
      <c r="K3" s="185"/>
      <c r="L3" s="185"/>
      <c r="M3" s="168"/>
      <c r="N3" s="168"/>
      <c r="O3" s="189"/>
    </row>
    <row r="4" spans="1:15" s="14" customFormat="1" ht="15" customHeight="1">
      <c r="B4" s="15" t="s">
        <v>41</v>
      </c>
      <c r="D4" s="16"/>
      <c r="E4" s="17"/>
      <c r="F4" s="17"/>
      <c r="G4" s="40"/>
      <c r="H4" s="40"/>
      <c r="I4" s="40"/>
      <c r="J4" s="40"/>
      <c r="K4" s="40"/>
      <c r="L4" s="40"/>
      <c r="M4" s="38"/>
      <c r="N4" s="38"/>
    </row>
    <row r="5" spans="1:15" s="14" customFormat="1" ht="15" customHeight="1" thickBot="1">
      <c r="B5" s="15"/>
      <c r="D5" s="16"/>
      <c r="E5" s="17"/>
      <c r="F5" s="17"/>
      <c r="G5" s="40"/>
      <c r="H5" s="40"/>
      <c r="I5" s="40"/>
      <c r="J5" s="40"/>
      <c r="K5" s="40"/>
      <c r="L5" s="40"/>
      <c r="M5" s="38"/>
      <c r="N5" s="38"/>
    </row>
    <row r="6" spans="1:15" s="13" customFormat="1" ht="12.75" customHeight="1" thickBot="1">
      <c r="D6" s="18"/>
      <c r="G6" s="346" t="s">
        <v>6</v>
      </c>
      <c r="H6" s="347"/>
      <c r="I6" s="347"/>
      <c r="J6" s="347"/>
      <c r="K6" s="347"/>
      <c r="L6" s="348"/>
      <c r="M6" s="39"/>
      <c r="N6" s="39"/>
    </row>
    <row r="7" spans="1:15" s="11" customFormat="1" ht="18" customHeight="1" thickBot="1">
      <c r="A7" s="124" t="s">
        <v>17</v>
      </c>
      <c r="B7" s="125" t="s">
        <v>0</v>
      </c>
      <c r="C7" s="111" t="s">
        <v>1</v>
      </c>
      <c r="D7" s="126" t="s">
        <v>7</v>
      </c>
      <c r="E7" s="127" t="s">
        <v>2</v>
      </c>
      <c r="F7" s="127" t="s">
        <v>3</v>
      </c>
      <c r="G7" s="156">
        <v>1</v>
      </c>
      <c r="H7" s="157">
        <v>2</v>
      </c>
      <c r="I7" s="157">
        <v>3</v>
      </c>
      <c r="J7" s="158">
        <v>4</v>
      </c>
      <c r="K7" s="157">
        <v>5</v>
      </c>
      <c r="L7" s="159">
        <v>6</v>
      </c>
      <c r="M7" s="160" t="s">
        <v>4</v>
      </c>
      <c r="N7" s="187" t="s">
        <v>36</v>
      </c>
      <c r="O7" s="128" t="s">
        <v>5</v>
      </c>
    </row>
    <row r="8" spans="1:15" ht="18" customHeight="1">
      <c r="A8" s="161">
        <v>1</v>
      </c>
      <c r="B8" s="130" t="s">
        <v>145</v>
      </c>
      <c r="C8" s="131" t="s">
        <v>57</v>
      </c>
      <c r="D8" s="132">
        <v>38123</v>
      </c>
      <c r="E8" s="70" t="s">
        <v>52</v>
      </c>
      <c r="F8" s="70" t="s">
        <v>53</v>
      </c>
      <c r="G8" s="71" t="s">
        <v>333</v>
      </c>
      <c r="H8" s="71" t="s">
        <v>333</v>
      </c>
      <c r="I8" s="71">
        <v>8.27</v>
      </c>
      <c r="J8" s="71">
        <v>8.2799999999999994</v>
      </c>
      <c r="K8" s="71">
        <v>8.6999999999999993</v>
      </c>
      <c r="L8" s="71" t="s">
        <v>333</v>
      </c>
      <c r="M8" s="134">
        <f>MAX(G8:L8)</f>
        <v>8.6999999999999993</v>
      </c>
      <c r="N8" s="269" t="str">
        <f>IF(ISBLANK(M8),"",IF(M8&gt;=15.2,"KSM",IF(M8&gt;=13.2,"I A",IF(M8&gt;=11,"II A",IF(M8&gt;=9.5,"III A",IF(M8&gt;=8,"I JA",IF(M8&gt;=7.2,"II JA",IF(M8&gt;=6.5,"III JA"))))))))</f>
        <v>I JA</v>
      </c>
      <c r="O8" s="72" t="s">
        <v>58</v>
      </c>
    </row>
    <row r="9" spans="1:15" ht="18" customHeight="1">
      <c r="A9" s="161">
        <v>2</v>
      </c>
      <c r="B9" s="130" t="s">
        <v>109</v>
      </c>
      <c r="C9" s="131" t="s">
        <v>110</v>
      </c>
      <c r="D9" s="132" t="s">
        <v>111</v>
      </c>
      <c r="E9" s="70" t="s">
        <v>52</v>
      </c>
      <c r="F9" s="70" t="s">
        <v>53</v>
      </c>
      <c r="G9" s="71">
        <v>8.4499999999999993</v>
      </c>
      <c r="H9" s="71">
        <v>8.56</v>
      </c>
      <c r="I9" s="71">
        <v>8.2200000000000006</v>
      </c>
      <c r="J9" s="71">
        <v>8.18</v>
      </c>
      <c r="K9" s="71">
        <v>8.09</v>
      </c>
      <c r="L9" s="71">
        <v>8.64</v>
      </c>
      <c r="M9" s="134">
        <f>MAX(G9:L9)</f>
        <v>8.64</v>
      </c>
      <c r="N9" s="269" t="str">
        <f>IF(ISBLANK(M9),"",IF(M9&gt;=15.2,"KSM",IF(M9&gt;=13.2,"I A",IF(M9&gt;=11,"II A",IF(M9&gt;=9.5,"III A",IF(M9&gt;=8,"I JA",IF(M9&gt;=7.2,"II JA",IF(M9&gt;=6.5,"III JA"))))))))</f>
        <v>I JA</v>
      </c>
      <c r="O9" s="72" t="s">
        <v>58</v>
      </c>
    </row>
    <row r="10" spans="1:15" ht="18" customHeight="1">
      <c r="A10" s="161">
        <v>3</v>
      </c>
      <c r="B10" s="130" t="s">
        <v>137</v>
      </c>
      <c r="C10" s="131" t="s">
        <v>148</v>
      </c>
      <c r="D10" s="257" t="s">
        <v>149</v>
      </c>
      <c r="E10" s="70" t="s">
        <v>52</v>
      </c>
      <c r="F10" s="70" t="s">
        <v>53</v>
      </c>
      <c r="G10" s="71">
        <v>7.49</v>
      </c>
      <c r="H10" s="71">
        <v>7.48</v>
      </c>
      <c r="I10" s="71">
        <v>7.81</v>
      </c>
      <c r="J10" s="71">
        <v>7.79</v>
      </c>
      <c r="K10" s="71">
        <v>7.67</v>
      </c>
      <c r="L10" s="71">
        <v>7.19</v>
      </c>
      <c r="M10" s="134">
        <f>MAX(G10:L10)</f>
        <v>7.81</v>
      </c>
      <c r="N10" s="269" t="str">
        <f>IF(ISBLANK(M10),"",IF(M10&gt;=15.2,"KSM",IF(M10&gt;=13.2,"I A",IF(M10&gt;=11,"II A",IF(M10&gt;=9.5,"III A",IF(M10&gt;=8,"I JA",IF(M10&gt;=7.2,"II JA",IF(M10&gt;=6.5,"III JA"))))))))</f>
        <v>II JA</v>
      </c>
      <c r="O10" s="72" t="s">
        <v>58</v>
      </c>
    </row>
    <row r="11" spans="1:15" ht="18" customHeight="1">
      <c r="A11" s="161">
        <v>4</v>
      </c>
      <c r="B11" s="130" t="s">
        <v>335</v>
      </c>
      <c r="C11" s="131" t="s">
        <v>336</v>
      </c>
      <c r="D11" s="132">
        <v>38113</v>
      </c>
      <c r="E11" s="70" t="s">
        <v>52</v>
      </c>
      <c r="F11" s="70" t="s">
        <v>53</v>
      </c>
      <c r="G11" s="71">
        <v>7.8</v>
      </c>
      <c r="H11" s="71">
        <v>7.37</v>
      </c>
      <c r="I11" s="71">
        <v>7.22</v>
      </c>
      <c r="J11" s="71">
        <v>6.98</v>
      </c>
      <c r="K11" s="71">
        <v>6.61</v>
      </c>
      <c r="L11" s="71">
        <v>7.58</v>
      </c>
      <c r="M11" s="134">
        <f>MAX(G11:L11)</f>
        <v>7.8</v>
      </c>
      <c r="N11" s="269" t="str">
        <f>IF(ISBLANK(M11),"",IF(M11&gt;=15.2,"KSM",IF(M11&gt;=13.2,"I A",IF(M11&gt;=11,"II A",IF(M11&gt;=9.5,"III A",IF(M11&gt;=8,"I JA",IF(M11&gt;=7.2,"II JA",IF(M11&gt;=6.5,"III JA"))))))))</f>
        <v>II JA</v>
      </c>
      <c r="O11" s="72" t="s">
        <v>334</v>
      </c>
    </row>
    <row r="12" spans="1:15" ht="18" customHeight="1">
      <c r="A12" s="161">
        <v>5</v>
      </c>
      <c r="B12" s="130" t="s">
        <v>337</v>
      </c>
      <c r="C12" s="131" t="s">
        <v>338</v>
      </c>
      <c r="D12" s="132">
        <v>38847</v>
      </c>
      <c r="E12" s="70" t="s">
        <v>52</v>
      </c>
      <c r="F12" s="70" t="s">
        <v>53</v>
      </c>
      <c r="G12" s="70">
        <v>7.37</v>
      </c>
      <c r="H12" s="71">
        <v>6.53</v>
      </c>
      <c r="I12" s="71">
        <v>7.03</v>
      </c>
      <c r="J12" s="71">
        <v>7.25</v>
      </c>
      <c r="K12" s="71">
        <v>6.57</v>
      </c>
      <c r="L12" s="71">
        <v>6.31</v>
      </c>
      <c r="M12" s="134">
        <f>MAX(G12:L12)</f>
        <v>7.37</v>
      </c>
      <c r="N12" s="269" t="str">
        <f>IF(ISBLANK(M12),"",IF(M12&gt;=15.2,"KSM",IF(M12&gt;=13.2,"I A",IF(M12&gt;=11,"II A",IF(M12&gt;=9.5,"III A",IF(M12&gt;=8,"I JA",IF(M12&gt;=7.2,"II JA",IF(M12&gt;=6.5,"III JA"))))))))</f>
        <v>II JA</v>
      </c>
      <c r="O12" s="72" t="s">
        <v>58</v>
      </c>
    </row>
    <row r="13" spans="1:15" ht="18" customHeight="1">
      <c r="A13" s="161">
        <v>6</v>
      </c>
      <c r="B13" s="130" t="s">
        <v>146</v>
      </c>
      <c r="C13" s="131" t="s">
        <v>147</v>
      </c>
      <c r="D13" s="293">
        <v>38503</v>
      </c>
      <c r="E13" s="70" t="s">
        <v>82</v>
      </c>
      <c r="F13" s="70" t="s">
        <v>83</v>
      </c>
      <c r="G13" s="71"/>
      <c r="H13" s="71"/>
      <c r="I13" s="71"/>
      <c r="J13" s="71"/>
      <c r="K13" s="71"/>
      <c r="L13" s="71"/>
      <c r="M13" s="134" t="s">
        <v>212</v>
      </c>
      <c r="N13" s="269"/>
      <c r="O13" s="72" t="s">
        <v>100</v>
      </c>
    </row>
    <row r="14" spans="1:15" ht="18" customHeight="1"/>
  </sheetData>
  <sortState ref="B8:O13">
    <sortCondition descending="1" ref="M8:M13"/>
  </sortState>
  <mergeCells count="1">
    <mergeCell ref="G6:L6"/>
  </mergeCells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8">
    <tabColor theme="1"/>
  </sheetPr>
  <dimension ref="A1:O9"/>
  <sheetViews>
    <sheetView workbookViewId="0">
      <selection activeCell="U20" sqref="U20"/>
    </sheetView>
  </sheetViews>
  <sheetFormatPr defaultColWidth="9.140625" defaultRowHeight="12.75"/>
  <cols>
    <col min="1" max="1" width="8.140625" style="12" customWidth="1"/>
    <col min="2" max="2" width="8.28515625" style="12" customWidth="1"/>
    <col min="3" max="3" width="11" style="12" customWidth="1"/>
    <col min="4" max="4" width="10.7109375" style="18" customWidth="1"/>
    <col min="5" max="5" width="10.85546875" style="20" customWidth="1"/>
    <col min="6" max="6" width="12.140625" style="20" customWidth="1"/>
    <col min="7" max="12" width="4.7109375" style="41" customWidth="1"/>
    <col min="13" max="14" width="10.42578125" style="37" customWidth="1"/>
    <col min="15" max="15" width="21" style="13" customWidth="1"/>
    <col min="16" max="16384" width="9.140625" style="12"/>
  </cols>
  <sheetData>
    <row r="1" spans="1:15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15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  <c r="N2" s="12"/>
      <c r="O2" s="12"/>
    </row>
    <row r="3" spans="1:15">
      <c r="A3" s="179"/>
      <c r="B3" s="181"/>
      <c r="C3" s="182"/>
      <c r="D3" s="183"/>
      <c r="E3" s="184"/>
      <c r="F3" s="182"/>
      <c r="G3" s="185"/>
      <c r="H3" s="185"/>
      <c r="I3" s="185"/>
      <c r="J3" s="185"/>
      <c r="K3" s="185"/>
      <c r="L3" s="185"/>
      <c r="M3" s="186"/>
      <c r="N3" s="12"/>
      <c r="O3" s="12"/>
    </row>
    <row r="4" spans="1:15" ht="12.75" customHeight="1">
      <c r="A4" s="14"/>
      <c r="B4" s="15" t="s">
        <v>42</v>
      </c>
      <c r="C4" s="14"/>
      <c r="D4" s="16"/>
      <c r="E4" s="17"/>
      <c r="F4" s="17"/>
      <c r="G4" s="40"/>
      <c r="H4" s="40"/>
      <c r="I4" s="40"/>
      <c r="J4" s="40"/>
      <c r="K4" s="40"/>
      <c r="L4" s="40"/>
      <c r="M4" s="38"/>
      <c r="N4" s="38"/>
      <c r="O4" s="14"/>
    </row>
    <row r="5" spans="1:15" ht="12.75" customHeight="1" thickBot="1">
      <c r="A5" s="14"/>
      <c r="B5" s="15"/>
      <c r="C5" s="14"/>
      <c r="D5" s="16"/>
      <c r="E5" s="17"/>
      <c r="F5" s="17"/>
      <c r="G5" s="40"/>
      <c r="H5" s="40"/>
      <c r="I5" s="40"/>
      <c r="J5" s="40"/>
      <c r="K5" s="40"/>
      <c r="L5" s="40"/>
      <c r="M5" s="38"/>
      <c r="N5" s="38"/>
      <c r="O5" s="14"/>
    </row>
    <row r="6" spans="1:15" ht="12.75" customHeight="1" thickBot="1">
      <c r="A6" s="13"/>
      <c r="B6" s="13"/>
      <c r="C6" s="13"/>
      <c r="E6" s="13"/>
      <c r="F6" s="13"/>
      <c r="G6" s="346" t="s">
        <v>6</v>
      </c>
      <c r="H6" s="347"/>
      <c r="I6" s="347"/>
      <c r="J6" s="347"/>
      <c r="K6" s="347"/>
      <c r="L6" s="348"/>
      <c r="M6" s="39"/>
      <c r="N6" s="39"/>
    </row>
    <row r="7" spans="1:15" ht="18" customHeight="1" thickBot="1">
      <c r="A7" s="124" t="s">
        <v>17</v>
      </c>
      <c r="B7" s="125" t="s">
        <v>0</v>
      </c>
      <c r="C7" s="297" t="s">
        <v>1</v>
      </c>
      <c r="D7" s="126" t="s">
        <v>7</v>
      </c>
      <c r="E7" s="127" t="s">
        <v>2</v>
      </c>
      <c r="F7" s="127" t="s">
        <v>3</v>
      </c>
      <c r="G7" s="156">
        <v>1</v>
      </c>
      <c r="H7" s="157">
        <v>2</v>
      </c>
      <c r="I7" s="157">
        <v>3</v>
      </c>
      <c r="J7" s="158">
        <v>4</v>
      </c>
      <c r="K7" s="157">
        <v>5</v>
      </c>
      <c r="L7" s="159">
        <v>6</v>
      </c>
      <c r="M7" s="160" t="s">
        <v>4</v>
      </c>
      <c r="N7" s="317" t="s">
        <v>24</v>
      </c>
      <c r="O7" s="128" t="s">
        <v>5</v>
      </c>
    </row>
    <row r="8" spans="1:15" ht="18" customHeight="1">
      <c r="A8" s="255">
        <v>1</v>
      </c>
      <c r="B8" s="108" t="s">
        <v>94</v>
      </c>
      <c r="C8" s="107" t="s">
        <v>143</v>
      </c>
      <c r="D8" s="286">
        <v>38037</v>
      </c>
      <c r="E8" s="287" t="s">
        <v>52</v>
      </c>
      <c r="F8" s="287" t="s">
        <v>53</v>
      </c>
      <c r="G8" s="269" t="s">
        <v>333</v>
      </c>
      <c r="H8" s="269">
        <v>8.41</v>
      </c>
      <c r="I8" s="269">
        <v>8.4600000000000009</v>
      </c>
      <c r="J8" s="269">
        <v>8.16</v>
      </c>
      <c r="K8" s="269">
        <v>8.08</v>
      </c>
      <c r="L8" s="269">
        <v>9.02</v>
      </c>
      <c r="M8" s="134">
        <f>MAX(G8:L8)</f>
        <v>9.02</v>
      </c>
      <c r="N8" s="269" t="str">
        <f>IF(ISBLANK(M8),"",IF(M8&lt;9,"",IF(M8&gt;=17,"I A",IF(M8&gt;=14.9,"II A",IF(M8&gt;=13.2,"III A",IF(M8&gt;=11.4,"I JA",IF(M8&gt;=10,"II JA",IF(M8&gt;=9,"III JA"))))))))</f>
        <v>III JA</v>
      </c>
      <c r="O8" s="188" t="s">
        <v>58</v>
      </c>
    </row>
    <row r="9" spans="1:15">
      <c r="A9" s="256"/>
    </row>
  </sheetData>
  <sortState ref="B8:N12">
    <sortCondition descending="1" ref="M8:M12"/>
  </sortState>
  <mergeCells count="1">
    <mergeCell ref="G6:L6"/>
  </mergeCells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>
    <tabColor rgb="FFFFFF00"/>
  </sheetPr>
  <dimension ref="A1:L23"/>
  <sheetViews>
    <sheetView workbookViewId="0">
      <selection activeCell="D15" sqref="D15"/>
    </sheetView>
  </sheetViews>
  <sheetFormatPr defaultColWidth="9.140625" defaultRowHeight="12.75"/>
  <cols>
    <col min="1" max="1" width="6.140625" style="19" customWidth="1"/>
    <col min="2" max="2" width="14.42578125" style="19" customWidth="1"/>
    <col min="3" max="3" width="14" style="19" customWidth="1"/>
    <col min="4" max="4" width="12.140625" style="24" customWidth="1"/>
    <col min="5" max="5" width="15.5703125" style="25" customWidth="1"/>
    <col min="6" max="6" width="15" style="25" customWidth="1"/>
    <col min="7" max="7" width="11.28515625" style="37" bestFit="1" customWidth="1"/>
    <col min="8" max="9" width="9.140625" style="42"/>
    <col min="10" max="10" width="22.140625" style="19" customWidth="1"/>
    <col min="11" max="16384" width="9.140625" style="19"/>
  </cols>
  <sheetData>
    <row r="1" spans="1:12" s="27" customFormat="1" ht="15" customHeight="1">
      <c r="A1" s="51" t="s">
        <v>48</v>
      </c>
      <c r="C1" s="28"/>
      <c r="D1" s="36"/>
      <c r="E1" s="36"/>
      <c r="F1" s="36"/>
      <c r="G1" s="101"/>
      <c r="H1" s="30"/>
      <c r="I1" s="30"/>
      <c r="J1" s="46"/>
    </row>
    <row r="2" spans="1:12" s="27" customFormat="1" ht="15" customHeight="1">
      <c r="A2" s="51" t="s">
        <v>356</v>
      </c>
      <c r="C2" s="28"/>
      <c r="D2" s="36"/>
      <c r="E2" s="36"/>
      <c r="F2" s="45"/>
      <c r="G2" s="101"/>
      <c r="H2" s="30"/>
      <c r="I2" s="30"/>
      <c r="J2" s="29"/>
      <c r="K2" s="30"/>
      <c r="L2" s="47"/>
    </row>
    <row r="3" spans="1:12" s="27" customFormat="1" ht="15" customHeight="1">
      <c r="A3" s="51"/>
      <c r="C3" s="28"/>
      <c r="D3" s="36"/>
      <c r="E3" s="36"/>
      <c r="F3" s="45"/>
      <c r="G3" s="101"/>
      <c r="H3" s="30"/>
      <c r="I3" s="30"/>
      <c r="J3" s="29"/>
      <c r="K3" s="30"/>
      <c r="L3" s="47"/>
    </row>
    <row r="4" spans="1:12" s="26" customFormat="1" ht="15" customHeight="1">
      <c r="B4" s="27" t="s">
        <v>16</v>
      </c>
      <c r="C4" s="27"/>
      <c r="D4" s="28"/>
      <c r="E4" s="28"/>
      <c r="F4" s="28"/>
      <c r="G4" s="38"/>
      <c r="H4" s="43"/>
      <c r="I4" s="43"/>
      <c r="J4" s="30"/>
    </row>
    <row r="5" spans="1:12" s="26" customFormat="1" ht="12.75" customHeight="1" thickBot="1">
      <c r="B5" s="27"/>
      <c r="C5" s="21"/>
      <c r="D5" s="28"/>
      <c r="E5" s="28"/>
      <c r="F5" s="28"/>
      <c r="G5" s="38"/>
      <c r="H5" s="43"/>
      <c r="I5" s="43"/>
      <c r="J5" s="30"/>
    </row>
    <row r="6" spans="1:12" s="22" customFormat="1" ht="18" customHeight="1" thickBot="1">
      <c r="A6" s="109" t="s">
        <v>17</v>
      </c>
      <c r="B6" s="110" t="s">
        <v>0</v>
      </c>
      <c r="C6" s="111" t="s">
        <v>1</v>
      </c>
      <c r="D6" s="112" t="s">
        <v>7</v>
      </c>
      <c r="E6" s="113" t="s">
        <v>2</v>
      </c>
      <c r="F6" s="113" t="s">
        <v>3</v>
      </c>
      <c r="G6" s="114" t="s">
        <v>4</v>
      </c>
      <c r="H6" s="329" t="s">
        <v>10</v>
      </c>
      <c r="I6" s="330" t="s">
        <v>36</v>
      </c>
      <c r="J6" s="115" t="s">
        <v>5</v>
      </c>
    </row>
    <row r="7" spans="1:12" ht="18" customHeight="1">
      <c r="A7" s="104">
        <v>1</v>
      </c>
      <c r="B7" s="130" t="s">
        <v>141</v>
      </c>
      <c r="C7" s="131" t="s">
        <v>163</v>
      </c>
      <c r="D7" s="95">
        <v>38622</v>
      </c>
      <c r="E7" s="70" t="s">
        <v>52</v>
      </c>
      <c r="F7" s="70" t="s">
        <v>53</v>
      </c>
      <c r="G7" s="138">
        <v>8.27</v>
      </c>
      <c r="H7" s="116">
        <v>8.25</v>
      </c>
      <c r="I7" s="138" t="str">
        <f>IF(ISBLANK(H7),"",IF(H7&lt;=7.7,"KSM",IF(H7&lt;=8,"I A",IF(H7&lt;=8.44,"II A",IF(H7&lt;=9.04,"III A",IF(H7&lt;=9.64,"I JA",IF(H7&lt;=10.04,"II JA",IF(H7&lt;=10.34,"III JA"))))))))</f>
        <v>II A</v>
      </c>
      <c r="J7" s="204" t="s">
        <v>167</v>
      </c>
    </row>
    <row r="8" spans="1:12" ht="18" customHeight="1">
      <c r="A8" s="104">
        <v>2</v>
      </c>
      <c r="B8" s="130" t="s">
        <v>150</v>
      </c>
      <c r="C8" s="131" t="s">
        <v>151</v>
      </c>
      <c r="D8" s="95">
        <v>38103</v>
      </c>
      <c r="E8" s="70" t="s">
        <v>52</v>
      </c>
      <c r="F8" s="70" t="s">
        <v>53</v>
      </c>
      <c r="G8" s="116">
        <v>8.5399999999999991</v>
      </c>
      <c r="H8" s="138">
        <v>8.56</v>
      </c>
      <c r="I8" s="138" t="str">
        <f>IF(ISBLANK(G8),"",IF(G8&lt;=7.7,"KSM",IF(G8&lt;=8,"I A",IF(G8&lt;=8.44,"II A",IF(G8&lt;=9.04,"III A",IF(G8&lt;=9.64,"I JA",IF(G8&lt;=10.04,"II JA",IF(G8&lt;=10.34,"III JA"))))))))</f>
        <v>III A</v>
      </c>
      <c r="J8" s="94" t="s">
        <v>68</v>
      </c>
    </row>
    <row r="9" spans="1:12" ht="18" customHeight="1">
      <c r="A9" s="104">
        <v>3</v>
      </c>
      <c r="B9" s="130" t="s">
        <v>105</v>
      </c>
      <c r="C9" s="131" t="s">
        <v>166</v>
      </c>
      <c r="D9" s="95">
        <v>38013</v>
      </c>
      <c r="E9" s="70" t="s">
        <v>52</v>
      </c>
      <c r="F9" s="70" t="s">
        <v>53</v>
      </c>
      <c r="G9" s="325">
        <v>8.6</v>
      </c>
      <c r="H9" s="116">
        <v>8.57</v>
      </c>
      <c r="I9" s="138" t="str">
        <f>IF(ISBLANK(H9),"",IF(H9&lt;=7.7,"KSM",IF(H9&lt;=8,"I A",IF(H9&lt;=8.44,"II A",IF(H9&lt;=9.04,"III A",IF(H9&lt;=9.64,"I JA",IF(H9&lt;=10.04,"II JA",IF(H9&lt;=10.34,"III JA"))))))))</f>
        <v>III A</v>
      </c>
      <c r="J9" s="94" t="s">
        <v>58</v>
      </c>
    </row>
    <row r="10" spans="1:12" ht="18" customHeight="1">
      <c r="A10" s="118">
        <v>4</v>
      </c>
      <c r="B10" s="130" t="s">
        <v>161</v>
      </c>
      <c r="C10" s="131" t="s">
        <v>162</v>
      </c>
      <c r="D10" s="95">
        <v>38952</v>
      </c>
      <c r="E10" s="70" t="s">
        <v>52</v>
      </c>
      <c r="F10" s="70" t="s">
        <v>53</v>
      </c>
      <c r="G10" s="138">
        <v>8.8699999999999992</v>
      </c>
      <c r="H10" s="116">
        <v>8.82</v>
      </c>
      <c r="I10" s="138" t="str">
        <f>IF(ISBLANK(H10),"",IF(H10&lt;=7.7,"KSM",IF(H10&lt;=8,"I A",IF(H10&lt;=8.44,"II A",IF(H10&lt;=9.04,"III A",IF(H10&lt;=9.64,"I JA",IF(H10&lt;=10.04,"II JA",IF(H10&lt;=10.34,"III JA"))))))))</f>
        <v>III A</v>
      </c>
      <c r="J10" s="216" t="s">
        <v>68</v>
      </c>
    </row>
    <row r="11" spans="1:12" ht="18" customHeight="1">
      <c r="A11" s="118">
        <v>5</v>
      </c>
      <c r="B11" s="130" t="s">
        <v>155</v>
      </c>
      <c r="C11" s="131" t="s">
        <v>156</v>
      </c>
      <c r="D11" s="95">
        <v>38412</v>
      </c>
      <c r="E11" s="70" t="s">
        <v>52</v>
      </c>
      <c r="F11" s="70" t="s">
        <v>53</v>
      </c>
      <c r="G11" s="116">
        <v>8.7799999999999994</v>
      </c>
      <c r="H11" s="138" t="s">
        <v>257</v>
      </c>
      <c r="I11" s="138" t="str">
        <f>IF(ISBLANK(G11),"",IF(G11&lt;=7.7,"KSM",IF(G11&lt;=8,"I A",IF(G11&lt;=8.44,"II A",IF(G11&lt;=9.04,"III A",IF(G11&lt;=9.64,"I JA",IF(G11&lt;=10.04,"II JA",IF(G11&lt;=10.34,"III JA"))))))))</f>
        <v>III A</v>
      </c>
      <c r="J11" s="289" t="s">
        <v>54</v>
      </c>
    </row>
    <row r="12" spans="1:12" ht="18" customHeight="1">
      <c r="A12" s="104">
        <v>6</v>
      </c>
      <c r="B12" s="130" t="s">
        <v>177</v>
      </c>
      <c r="C12" s="131" t="s">
        <v>178</v>
      </c>
      <c r="D12" s="95">
        <v>38028</v>
      </c>
      <c r="E12" s="70" t="s">
        <v>63</v>
      </c>
      <c r="F12" s="70" t="s">
        <v>64</v>
      </c>
      <c r="G12" s="117">
        <v>8.7899999999999991</v>
      </c>
      <c r="H12" s="326">
        <v>8.92</v>
      </c>
      <c r="I12" s="138" t="str">
        <f>IF(ISBLANK(G12),"",IF(G12&lt;=7.7,"KSM",IF(G12&lt;=8,"I A",IF(G12&lt;=8.44,"II A",IF(G12&lt;=9.04,"III A",IF(G12&lt;=9.64,"I JA",IF(G12&lt;=10.04,"II JA",IF(G12&lt;=10.34,"III JA"))))))))</f>
        <v>III A</v>
      </c>
      <c r="J12" s="203" t="s">
        <v>101</v>
      </c>
      <c r="L12" s="218"/>
    </row>
    <row r="13" spans="1:12" ht="18" customHeight="1">
      <c r="A13" s="104">
        <v>7</v>
      </c>
      <c r="B13" s="130" t="s">
        <v>164</v>
      </c>
      <c r="C13" s="131" t="s">
        <v>165</v>
      </c>
      <c r="D13" s="95">
        <v>38944</v>
      </c>
      <c r="E13" s="70" t="s">
        <v>52</v>
      </c>
      <c r="F13" s="70" t="s">
        <v>53</v>
      </c>
      <c r="G13" s="119">
        <v>8.8800000000000008</v>
      </c>
      <c r="H13" s="116"/>
      <c r="I13" s="138" t="str">
        <f t="shared" ref="I13:I19" si="0">IF(ISBLANK(G13),"",IF(G13&lt;=7.7,"KSM",IF(G13&lt;=8,"I A",IF(G13&lt;=8.44,"II A",IF(G13&lt;=9.04,"III A",IF(G13&lt;=9.64,"I JA",IF(G13&lt;=10.04,"II JA",IF(G13&lt;=10.34,"III JA"))))))))</f>
        <v>III A</v>
      </c>
      <c r="J13" s="94" t="s">
        <v>168</v>
      </c>
    </row>
    <row r="14" spans="1:12" ht="18" customHeight="1">
      <c r="A14" s="104">
        <v>8</v>
      </c>
      <c r="B14" s="130" t="s">
        <v>169</v>
      </c>
      <c r="C14" s="131" t="s">
        <v>170</v>
      </c>
      <c r="D14" s="95">
        <v>38393</v>
      </c>
      <c r="E14" s="70" t="s">
        <v>52</v>
      </c>
      <c r="F14" s="70" t="s">
        <v>53</v>
      </c>
      <c r="G14" s="119">
        <v>8.89</v>
      </c>
      <c r="H14" s="116"/>
      <c r="I14" s="138" t="str">
        <f t="shared" si="0"/>
        <v>III A</v>
      </c>
      <c r="J14" s="94" t="s">
        <v>58</v>
      </c>
    </row>
    <row r="15" spans="1:12" ht="18" customHeight="1">
      <c r="A15" s="104">
        <v>9</v>
      </c>
      <c r="B15" s="130" t="s">
        <v>115</v>
      </c>
      <c r="C15" s="131" t="s">
        <v>173</v>
      </c>
      <c r="D15" s="95" t="s">
        <v>174</v>
      </c>
      <c r="E15" s="70" t="s">
        <v>63</v>
      </c>
      <c r="F15" s="70" t="s">
        <v>64</v>
      </c>
      <c r="G15" s="117">
        <v>9.07</v>
      </c>
      <c r="H15" s="117"/>
      <c r="I15" s="138" t="str">
        <f t="shared" si="0"/>
        <v>I JA</v>
      </c>
      <c r="J15" s="94" t="s">
        <v>65</v>
      </c>
    </row>
    <row r="16" spans="1:12" ht="18" customHeight="1">
      <c r="A16" s="104">
        <v>10</v>
      </c>
      <c r="B16" s="130" t="s">
        <v>157</v>
      </c>
      <c r="C16" s="131" t="s">
        <v>158</v>
      </c>
      <c r="D16" s="95">
        <v>38621</v>
      </c>
      <c r="E16" s="70" t="s">
        <v>52</v>
      </c>
      <c r="F16" s="70" t="s">
        <v>53</v>
      </c>
      <c r="G16" s="116">
        <v>9.2799999999999994</v>
      </c>
      <c r="H16" s="116"/>
      <c r="I16" s="138" t="str">
        <f t="shared" si="0"/>
        <v>I JA</v>
      </c>
      <c r="J16" s="204" t="s">
        <v>75</v>
      </c>
    </row>
    <row r="17" spans="1:10" ht="18" customHeight="1">
      <c r="A17" s="118">
        <v>11</v>
      </c>
      <c r="B17" s="130" t="s">
        <v>159</v>
      </c>
      <c r="C17" s="131" t="s">
        <v>160</v>
      </c>
      <c r="D17" s="95">
        <v>38802</v>
      </c>
      <c r="E17" s="70" t="s">
        <v>52</v>
      </c>
      <c r="F17" s="70" t="s">
        <v>53</v>
      </c>
      <c r="G17" s="119">
        <v>9.2899999999999991</v>
      </c>
      <c r="H17" s="116"/>
      <c r="I17" s="138" t="str">
        <f t="shared" si="0"/>
        <v>I JA</v>
      </c>
      <c r="J17" s="94" t="s">
        <v>68</v>
      </c>
    </row>
    <row r="18" spans="1:10" ht="18" customHeight="1">
      <c r="A18" s="118">
        <v>12</v>
      </c>
      <c r="B18" s="130" t="s">
        <v>105</v>
      </c>
      <c r="C18" s="131" t="s">
        <v>175</v>
      </c>
      <c r="D18" s="95" t="s">
        <v>176</v>
      </c>
      <c r="E18" s="70" t="s">
        <v>63</v>
      </c>
      <c r="F18" s="70" t="s">
        <v>64</v>
      </c>
      <c r="G18" s="116">
        <v>9.93</v>
      </c>
      <c r="H18" s="116"/>
      <c r="I18" s="138" t="str">
        <f t="shared" si="0"/>
        <v>II JA</v>
      </c>
      <c r="J18" s="94" t="s">
        <v>65</v>
      </c>
    </row>
    <row r="19" spans="1:10" ht="18" customHeight="1">
      <c r="A19" s="104">
        <v>13</v>
      </c>
      <c r="B19" s="130" t="s">
        <v>153</v>
      </c>
      <c r="C19" s="131" t="s">
        <v>154</v>
      </c>
      <c r="D19" s="95">
        <v>38369</v>
      </c>
      <c r="E19" s="70" t="s">
        <v>52</v>
      </c>
      <c r="F19" s="70" t="s">
        <v>53</v>
      </c>
      <c r="G19" s="116">
        <v>10.34</v>
      </c>
      <c r="H19" s="138"/>
      <c r="I19" s="138" t="str">
        <f t="shared" si="0"/>
        <v>III JA</v>
      </c>
      <c r="J19" s="215" t="s">
        <v>54</v>
      </c>
    </row>
    <row r="20" spans="1:10" ht="18" customHeight="1">
      <c r="A20" s="104">
        <v>14</v>
      </c>
      <c r="B20" s="130" t="s">
        <v>125</v>
      </c>
      <c r="C20" s="131" t="s">
        <v>152</v>
      </c>
      <c r="D20" s="95">
        <v>38252</v>
      </c>
      <c r="E20" s="70" t="s">
        <v>52</v>
      </c>
      <c r="F20" s="70" t="s">
        <v>53</v>
      </c>
      <c r="G20" s="116">
        <v>11</v>
      </c>
      <c r="H20" s="116"/>
      <c r="I20" s="138"/>
      <c r="J20" s="94" t="s">
        <v>75</v>
      </c>
    </row>
    <row r="21" spans="1:10" ht="18" customHeight="1">
      <c r="A21" s="104">
        <v>15</v>
      </c>
      <c r="B21" s="130" t="s">
        <v>50</v>
      </c>
      <c r="C21" s="131" t="s">
        <v>171</v>
      </c>
      <c r="D21" s="95" t="s">
        <v>172</v>
      </c>
      <c r="E21" s="70" t="s">
        <v>63</v>
      </c>
      <c r="F21" s="70" t="s">
        <v>64</v>
      </c>
      <c r="G21" s="116">
        <v>11.27</v>
      </c>
      <c r="H21" s="116"/>
      <c r="I21" s="138"/>
      <c r="J21" s="204" t="s">
        <v>65</v>
      </c>
    </row>
    <row r="22" spans="1:10" ht="18" customHeight="1">
      <c r="A22" s="104"/>
      <c r="B22" s="130" t="s">
        <v>107</v>
      </c>
      <c r="C22" s="131" t="s">
        <v>108</v>
      </c>
      <c r="D22" s="95">
        <v>37987</v>
      </c>
      <c r="E22" s="70" t="s">
        <v>52</v>
      </c>
      <c r="F22" s="70" t="s">
        <v>53</v>
      </c>
      <c r="G22" s="116" t="s">
        <v>212</v>
      </c>
      <c r="H22" s="116"/>
      <c r="I22" s="138"/>
      <c r="J22" s="94" t="s">
        <v>54</v>
      </c>
    </row>
    <row r="23" spans="1:10" ht="18" customHeight="1">
      <c r="A23" s="104"/>
      <c r="B23" s="130" t="s">
        <v>112</v>
      </c>
      <c r="C23" s="131" t="s">
        <v>113</v>
      </c>
      <c r="D23" s="95" t="s">
        <v>114</v>
      </c>
      <c r="E23" s="70" t="s">
        <v>63</v>
      </c>
      <c r="F23" s="70" t="s">
        <v>64</v>
      </c>
      <c r="G23" s="116" t="s">
        <v>231</v>
      </c>
      <c r="H23" s="116"/>
      <c r="I23" s="138"/>
      <c r="J23" s="94" t="s">
        <v>65</v>
      </c>
    </row>
  </sheetData>
  <sortState ref="B7:J12">
    <sortCondition ref="H7:H12"/>
  </sortState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29"/>
  <sheetViews>
    <sheetView topLeftCell="A4" workbookViewId="0">
      <selection activeCell="A22" sqref="A22"/>
    </sheetView>
  </sheetViews>
  <sheetFormatPr defaultColWidth="9.140625" defaultRowHeight="12.75"/>
  <cols>
    <col min="1" max="1" width="8.140625" style="19" customWidth="1"/>
    <col min="2" max="2" width="12.7109375" style="19" customWidth="1"/>
    <col min="3" max="3" width="16" style="19" customWidth="1"/>
    <col min="4" max="4" width="12.140625" style="24" customWidth="1"/>
    <col min="5" max="5" width="15.5703125" style="25" customWidth="1"/>
    <col min="6" max="6" width="15" style="25" customWidth="1"/>
    <col min="7" max="7" width="9.140625" style="42"/>
    <col min="8" max="8" width="22.140625" style="137" customWidth="1"/>
    <col min="9" max="16384" width="9.140625" style="19"/>
  </cols>
  <sheetData>
    <row r="1" spans="1:10" s="27" customFormat="1" ht="15" customHeight="1">
      <c r="A1" s="51" t="s">
        <v>48</v>
      </c>
      <c r="C1" s="28"/>
      <c r="D1" s="36"/>
      <c r="E1" s="36"/>
      <c r="F1" s="36"/>
      <c r="G1" s="101"/>
    </row>
    <row r="2" spans="1:10" s="27" customFormat="1" ht="15" customHeight="1">
      <c r="A2" s="51" t="s">
        <v>356</v>
      </c>
      <c r="C2" s="28"/>
      <c r="D2" s="36"/>
      <c r="E2" s="36"/>
      <c r="F2" s="45"/>
      <c r="G2" s="30"/>
      <c r="H2" s="210"/>
      <c r="I2" s="30"/>
      <c r="J2" s="47"/>
    </row>
    <row r="3" spans="1:10" s="27" customFormat="1" ht="15" customHeight="1">
      <c r="A3" s="51"/>
      <c r="C3" s="28"/>
      <c r="D3" s="36"/>
      <c r="E3" s="36"/>
      <c r="F3" s="45"/>
      <c r="G3" s="30"/>
      <c r="H3" s="210"/>
      <c r="I3" s="30"/>
      <c r="J3" s="47"/>
    </row>
    <row r="4" spans="1:10" ht="15.75">
      <c r="A4" s="135"/>
      <c r="B4" s="27" t="s">
        <v>19</v>
      </c>
      <c r="C4" s="154"/>
      <c r="D4" s="155"/>
      <c r="E4" s="135"/>
      <c r="F4" s="162"/>
      <c r="G4" s="152"/>
      <c r="H4" s="175"/>
    </row>
    <row r="5" spans="1:10" s="26" customFormat="1" ht="15" customHeight="1" thickBot="1">
      <c r="A5" s="27">
        <v>1</v>
      </c>
      <c r="B5" s="27" t="s">
        <v>47</v>
      </c>
      <c r="C5" s="27"/>
      <c r="D5" s="28"/>
      <c r="E5" s="28"/>
      <c r="F5" s="28"/>
      <c r="G5" s="43"/>
      <c r="H5" s="28"/>
    </row>
    <row r="6" spans="1:10" s="22" customFormat="1" ht="18" customHeight="1" thickBot="1">
      <c r="A6" s="194" t="s">
        <v>18</v>
      </c>
      <c r="B6" s="195" t="s">
        <v>0</v>
      </c>
      <c r="C6" s="100" t="s">
        <v>1</v>
      </c>
      <c r="D6" s="196" t="s">
        <v>7</v>
      </c>
      <c r="E6" s="169" t="s">
        <v>2</v>
      </c>
      <c r="F6" s="169" t="s">
        <v>3</v>
      </c>
      <c r="G6" s="197" t="s">
        <v>4</v>
      </c>
      <c r="H6" s="288" t="s">
        <v>5</v>
      </c>
    </row>
    <row r="7" spans="1:10" ht="18" customHeight="1">
      <c r="A7" s="103">
        <v>1</v>
      </c>
      <c r="B7" s="130" t="s">
        <v>188</v>
      </c>
      <c r="C7" s="131" t="s">
        <v>190</v>
      </c>
      <c r="D7" s="95">
        <v>39422</v>
      </c>
      <c r="E7" s="70" t="s">
        <v>52</v>
      </c>
      <c r="F7" s="70" t="s">
        <v>53</v>
      </c>
      <c r="G7" s="104" t="s">
        <v>212</v>
      </c>
      <c r="H7" s="129" t="s">
        <v>54</v>
      </c>
    </row>
    <row r="8" spans="1:10" ht="18" customHeight="1">
      <c r="A8" s="103">
        <v>2</v>
      </c>
      <c r="B8" s="130" t="s">
        <v>191</v>
      </c>
      <c r="C8" s="131" t="s">
        <v>192</v>
      </c>
      <c r="D8" s="95">
        <v>39271</v>
      </c>
      <c r="E8" s="70" t="s">
        <v>52</v>
      </c>
      <c r="F8" s="70" t="s">
        <v>53</v>
      </c>
      <c r="G8" s="104" t="s">
        <v>235</v>
      </c>
      <c r="H8" s="129" t="s">
        <v>68</v>
      </c>
    </row>
    <row r="9" spans="1:10" ht="18" customHeight="1">
      <c r="A9" s="103">
        <v>3</v>
      </c>
      <c r="B9" s="130" t="s">
        <v>188</v>
      </c>
      <c r="C9" s="131" t="s">
        <v>189</v>
      </c>
      <c r="D9" s="95">
        <v>39210</v>
      </c>
      <c r="E9" s="70" t="s">
        <v>52</v>
      </c>
      <c r="F9" s="70" t="s">
        <v>53</v>
      </c>
      <c r="G9" s="119">
        <v>9.4700000000000006</v>
      </c>
      <c r="H9" s="129" t="s">
        <v>68</v>
      </c>
    </row>
    <row r="10" spans="1:10" ht="18" customHeight="1">
      <c r="A10" s="103">
        <v>4</v>
      </c>
      <c r="B10" s="130" t="s">
        <v>86</v>
      </c>
      <c r="C10" s="131" t="s">
        <v>87</v>
      </c>
      <c r="D10" s="95">
        <v>38757</v>
      </c>
      <c r="E10" s="70" t="s">
        <v>52</v>
      </c>
      <c r="F10" s="70" t="s">
        <v>53</v>
      </c>
      <c r="G10" s="119" t="s">
        <v>236</v>
      </c>
      <c r="H10" s="129" t="s">
        <v>75</v>
      </c>
    </row>
    <row r="11" spans="1:10" ht="18" customHeight="1">
      <c r="A11" s="103">
        <v>5</v>
      </c>
      <c r="B11" s="130" t="s">
        <v>88</v>
      </c>
      <c r="C11" s="131" t="s">
        <v>89</v>
      </c>
      <c r="D11" s="95" t="s">
        <v>90</v>
      </c>
      <c r="E11" s="70" t="s">
        <v>52</v>
      </c>
      <c r="F11" s="70" t="s">
        <v>53</v>
      </c>
      <c r="G11" s="119" t="s">
        <v>212</v>
      </c>
      <c r="H11" s="129" t="s">
        <v>75</v>
      </c>
    </row>
    <row r="12" spans="1:10" ht="18" customHeight="1">
      <c r="A12" s="103">
        <v>6</v>
      </c>
      <c r="B12" s="130" t="s">
        <v>187</v>
      </c>
      <c r="C12" s="131" t="s">
        <v>80</v>
      </c>
      <c r="D12" s="95">
        <v>38666</v>
      </c>
      <c r="E12" s="70" t="s">
        <v>52</v>
      </c>
      <c r="F12" s="70" t="s">
        <v>53</v>
      </c>
      <c r="G12" s="119" t="s">
        <v>212</v>
      </c>
      <c r="H12" s="129" t="s">
        <v>68</v>
      </c>
    </row>
    <row r="13" spans="1:10" s="26" customFormat="1" ht="15" customHeight="1" thickBot="1">
      <c r="A13" s="27">
        <v>2</v>
      </c>
      <c r="B13" s="27" t="s">
        <v>47</v>
      </c>
      <c r="C13" s="27"/>
      <c r="D13" s="28"/>
      <c r="E13" s="28"/>
      <c r="F13" s="28"/>
      <c r="G13" s="43"/>
      <c r="H13" s="28"/>
    </row>
    <row r="14" spans="1:10" s="22" customFormat="1" ht="18" customHeight="1" thickBot="1">
      <c r="A14" s="194" t="s">
        <v>18</v>
      </c>
      <c r="B14" s="195" t="s">
        <v>0</v>
      </c>
      <c r="C14" s="100" t="s">
        <v>1</v>
      </c>
      <c r="D14" s="196" t="s">
        <v>7</v>
      </c>
      <c r="E14" s="169" t="s">
        <v>2</v>
      </c>
      <c r="F14" s="169" t="s">
        <v>3</v>
      </c>
      <c r="G14" s="197" t="s">
        <v>4</v>
      </c>
      <c r="H14" s="288" t="s">
        <v>5</v>
      </c>
    </row>
    <row r="15" spans="1:10" ht="18" customHeight="1">
      <c r="A15" s="103">
        <v>1</v>
      </c>
      <c r="B15" s="130" t="s">
        <v>84</v>
      </c>
      <c r="C15" s="131" t="s">
        <v>85</v>
      </c>
      <c r="D15" s="95">
        <v>38639</v>
      </c>
      <c r="E15" s="70" t="s">
        <v>52</v>
      </c>
      <c r="F15" s="70" t="s">
        <v>53</v>
      </c>
      <c r="G15" s="119" t="s">
        <v>212</v>
      </c>
      <c r="H15" s="129" t="s">
        <v>75</v>
      </c>
    </row>
    <row r="16" spans="1:10" ht="18" customHeight="1">
      <c r="A16" s="103">
        <v>2</v>
      </c>
      <c r="B16" s="130" t="s">
        <v>193</v>
      </c>
      <c r="C16" s="131" t="s">
        <v>194</v>
      </c>
      <c r="D16" s="95">
        <v>38608</v>
      </c>
      <c r="E16" s="70" t="s">
        <v>52</v>
      </c>
      <c r="F16" s="70" t="s">
        <v>53</v>
      </c>
      <c r="G16" s="119" t="s">
        <v>237</v>
      </c>
      <c r="H16" s="129" t="s">
        <v>195</v>
      </c>
    </row>
    <row r="17" spans="1:8" ht="18" customHeight="1">
      <c r="A17" s="103">
        <v>3</v>
      </c>
      <c r="B17" s="130" t="s">
        <v>66</v>
      </c>
      <c r="C17" s="131" t="s">
        <v>67</v>
      </c>
      <c r="D17" s="95">
        <v>38448</v>
      </c>
      <c r="E17" s="70" t="s">
        <v>52</v>
      </c>
      <c r="F17" s="70" t="s">
        <v>53</v>
      </c>
      <c r="G17" s="116">
        <v>9.27</v>
      </c>
      <c r="H17" s="129" t="s">
        <v>68</v>
      </c>
    </row>
    <row r="18" spans="1:8" ht="18" customHeight="1">
      <c r="A18" s="103">
        <v>4</v>
      </c>
      <c r="B18" s="130" t="s">
        <v>185</v>
      </c>
      <c r="C18" s="131" t="s">
        <v>186</v>
      </c>
      <c r="D18" s="95">
        <v>38302</v>
      </c>
      <c r="E18" s="70" t="s">
        <v>52</v>
      </c>
      <c r="F18" s="70" t="s">
        <v>53</v>
      </c>
      <c r="G18" s="119" t="s">
        <v>238</v>
      </c>
      <c r="H18" s="129" t="s">
        <v>68</v>
      </c>
    </row>
    <row r="19" spans="1:8" ht="18" customHeight="1">
      <c r="A19" s="103">
        <v>5</v>
      </c>
      <c r="B19" s="130" t="s">
        <v>181</v>
      </c>
      <c r="C19" s="131" t="s">
        <v>182</v>
      </c>
      <c r="D19" s="95">
        <v>38228</v>
      </c>
      <c r="E19" s="70" t="s">
        <v>52</v>
      </c>
      <c r="F19" s="70" t="s">
        <v>53</v>
      </c>
      <c r="G19" s="119" t="s">
        <v>213</v>
      </c>
      <c r="H19" s="129" t="s">
        <v>68</v>
      </c>
    </row>
    <row r="20" spans="1:8" ht="18" customHeight="1">
      <c r="A20" s="103">
        <v>6</v>
      </c>
      <c r="B20" s="130" t="s">
        <v>179</v>
      </c>
      <c r="C20" s="131" t="s">
        <v>180</v>
      </c>
      <c r="D20" s="95">
        <v>38172</v>
      </c>
      <c r="E20" s="70" t="s">
        <v>52</v>
      </c>
      <c r="F20" s="70" t="s">
        <v>53</v>
      </c>
      <c r="G20" s="119" t="s">
        <v>239</v>
      </c>
      <c r="H20" s="129" t="s">
        <v>68</v>
      </c>
    </row>
    <row r="21" spans="1:8" s="26" customFormat="1" ht="15" customHeight="1" thickBot="1">
      <c r="A21" s="27">
        <v>3</v>
      </c>
      <c r="B21" s="27" t="s">
        <v>47</v>
      </c>
      <c r="C21" s="27"/>
      <c r="D21" s="28"/>
      <c r="E21" s="28"/>
      <c r="F21" s="28"/>
      <c r="G21" s="43"/>
      <c r="H21" s="28"/>
    </row>
    <row r="22" spans="1:8" s="22" customFormat="1" ht="18" customHeight="1" thickBot="1">
      <c r="A22" s="194" t="s">
        <v>18</v>
      </c>
      <c r="B22" s="195" t="s">
        <v>0</v>
      </c>
      <c r="C22" s="100" t="s">
        <v>1</v>
      </c>
      <c r="D22" s="196" t="s">
        <v>7</v>
      </c>
      <c r="E22" s="169" t="s">
        <v>2</v>
      </c>
      <c r="F22" s="169" t="s">
        <v>3</v>
      </c>
      <c r="G22" s="197" t="s">
        <v>4</v>
      </c>
      <c r="H22" s="288" t="s">
        <v>5</v>
      </c>
    </row>
    <row r="23" spans="1:8" ht="18" customHeight="1">
      <c r="A23" s="103">
        <v>1</v>
      </c>
      <c r="B23" s="130" t="s">
        <v>183</v>
      </c>
      <c r="C23" s="131" t="s">
        <v>184</v>
      </c>
      <c r="D23" s="95">
        <v>38156</v>
      </c>
      <c r="E23" s="70" t="s">
        <v>52</v>
      </c>
      <c r="F23" s="70" t="s">
        <v>53</v>
      </c>
      <c r="G23" s="119" t="s">
        <v>246</v>
      </c>
      <c r="H23" s="129" t="s">
        <v>68</v>
      </c>
    </row>
    <row r="24" spans="1:8" ht="18" customHeight="1">
      <c r="A24" s="103">
        <v>2</v>
      </c>
      <c r="B24" s="130" t="s">
        <v>94</v>
      </c>
      <c r="C24" s="131" t="s">
        <v>196</v>
      </c>
      <c r="D24" s="95">
        <v>38123</v>
      </c>
      <c r="E24" s="70" t="s">
        <v>63</v>
      </c>
      <c r="F24" s="70" t="s">
        <v>64</v>
      </c>
      <c r="G24" s="119" t="s">
        <v>247</v>
      </c>
      <c r="H24" s="129" t="s">
        <v>65</v>
      </c>
    </row>
    <row r="25" spans="1:8" ht="18" customHeight="1">
      <c r="A25" s="103">
        <v>3</v>
      </c>
      <c r="B25" s="130" t="s">
        <v>197</v>
      </c>
      <c r="C25" s="131" t="s">
        <v>198</v>
      </c>
      <c r="D25" s="95">
        <v>38100</v>
      </c>
      <c r="E25" s="70" t="s">
        <v>52</v>
      </c>
      <c r="F25" s="70" t="s">
        <v>53</v>
      </c>
      <c r="G25" s="119">
        <v>8.33</v>
      </c>
      <c r="H25" s="129" t="s">
        <v>167</v>
      </c>
    </row>
    <row r="26" spans="1:8" ht="18" customHeight="1">
      <c r="A26" s="103">
        <v>4</v>
      </c>
      <c r="B26" s="130" t="s">
        <v>69</v>
      </c>
      <c r="C26" s="131" t="s">
        <v>199</v>
      </c>
      <c r="D26" s="95">
        <v>38072</v>
      </c>
      <c r="E26" s="70" t="s">
        <v>63</v>
      </c>
      <c r="F26" s="70" t="s">
        <v>64</v>
      </c>
      <c r="G26" s="119" t="s">
        <v>248</v>
      </c>
      <c r="H26" s="129" t="s">
        <v>65</v>
      </c>
    </row>
    <row r="27" spans="1:8" ht="18" customHeight="1">
      <c r="A27" s="103">
        <v>5</v>
      </c>
      <c r="B27" s="130" t="s">
        <v>200</v>
      </c>
      <c r="C27" s="131" t="s">
        <v>89</v>
      </c>
      <c r="D27" s="95">
        <v>38071</v>
      </c>
      <c r="E27" s="70" t="s">
        <v>52</v>
      </c>
      <c r="F27" s="70" t="s">
        <v>53</v>
      </c>
      <c r="G27" s="119" t="s">
        <v>249</v>
      </c>
      <c r="H27" s="129" t="s">
        <v>68</v>
      </c>
    </row>
    <row r="28" spans="1:8" ht="18" customHeight="1">
      <c r="A28" s="103">
        <v>6</v>
      </c>
      <c r="B28" s="130" t="s">
        <v>135</v>
      </c>
      <c r="C28" s="131" t="s">
        <v>201</v>
      </c>
      <c r="D28" s="95">
        <v>37989</v>
      </c>
      <c r="E28" s="70" t="s">
        <v>63</v>
      </c>
      <c r="F28" s="70" t="s">
        <v>64</v>
      </c>
      <c r="G28" s="116" t="s">
        <v>250</v>
      </c>
      <c r="H28" s="129" t="s">
        <v>101</v>
      </c>
    </row>
    <row r="29" spans="1:8" ht="18" customHeight="1"/>
  </sheetData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25"/>
  <sheetViews>
    <sheetView topLeftCell="A4" workbookViewId="0">
      <selection activeCell="J13" sqref="J13:J19"/>
    </sheetView>
  </sheetViews>
  <sheetFormatPr defaultColWidth="9.140625" defaultRowHeight="12.75"/>
  <cols>
    <col min="1" max="1" width="8.140625" style="19" customWidth="1"/>
    <col min="2" max="2" width="12.7109375" style="19" customWidth="1"/>
    <col min="3" max="3" width="16" style="19" customWidth="1"/>
    <col min="4" max="4" width="12.140625" style="24" customWidth="1"/>
    <col min="5" max="5" width="15.5703125" style="25" customWidth="1"/>
    <col min="6" max="6" width="15" style="25" customWidth="1"/>
    <col min="7" max="9" width="9.140625" style="42"/>
    <col min="10" max="10" width="22.140625" style="137" customWidth="1"/>
    <col min="11" max="16384" width="9.140625" style="19"/>
  </cols>
  <sheetData>
    <row r="1" spans="1:12" s="27" customFormat="1" ht="15" customHeight="1">
      <c r="A1" s="51" t="s">
        <v>48</v>
      </c>
      <c r="C1" s="28"/>
      <c r="D1" s="36"/>
      <c r="E1" s="36"/>
      <c r="F1" s="36"/>
      <c r="G1" s="101"/>
      <c r="H1" s="30"/>
      <c r="I1" s="46"/>
    </row>
    <row r="2" spans="1:12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10"/>
      <c r="K2" s="30"/>
      <c r="L2" s="47"/>
    </row>
    <row r="3" spans="1:12" s="27" customFormat="1" ht="15" customHeight="1">
      <c r="A3" s="51"/>
      <c r="C3" s="28"/>
      <c r="D3" s="36"/>
      <c r="E3" s="36"/>
      <c r="F3" s="45"/>
      <c r="G3" s="30"/>
      <c r="H3" s="30"/>
      <c r="I3" s="30"/>
      <c r="J3" s="210"/>
      <c r="K3" s="30"/>
      <c r="L3" s="47"/>
    </row>
    <row r="4" spans="1:12" ht="15.75">
      <c r="A4" s="135"/>
      <c r="B4" s="27" t="s">
        <v>19</v>
      </c>
      <c r="C4" s="154"/>
      <c r="D4" s="155"/>
      <c r="E4" s="135"/>
      <c r="F4" s="162"/>
      <c r="G4" s="152"/>
      <c r="H4" s="152"/>
      <c r="I4" s="152"/>
      <c r="J4" s="175"/>
    </row>
    <row r="5" spans="1:12" s="26" customFormat="1" ht="15" customHeight="1" thickBot="1">
      <c r="C5" s="27"/>
      <c r="D5" s="28"/>
      <c r="E5" s="28"/>
      <c r="F5" s="28"/>
      <c r="G5" s="43"/>
      <c r="H5" s="43"/>
      <c r="I5" s="43"/>
      <c r="J5" s="28"/>
    </row>
    <row r="6" spans="1:12" s="22" customFormat="1" ht="18" customHeight="1" thickBot="1">
      <c r="A6" s="194" t="s">
        <v>17</v>
      </c>
      <c r="B6" s="195" t="s">
        <v>0</v>
      </c>
      <c r="C6" s="100" t="s">
        <v>1</v>
      </c>
      <c r="D6" s="196" t="s">
        <v>7</v>
      </c>
      <c r="E6" s="169" t="s">
        <v>2</v>
      </c>
      <c r="F6" s="169" t="s">
        <v>3</v>
      </c>
      <c r="G6" s="197" t="s">
        <v>4</v>
      </c>
      <c r="H6" s="213" t="s">
        <v>10</v>
      </c>
      <c r="I6" s="214" t="s">
        <v>36</v>
      </c>
      <c r="J6" s="199" t="s">
        <v>5</v>
      </c>
    </row>
    <row r="7" spans="1:12" ht="18" customHeight="1">
      <c r="A7" s="103">
        <v>1</v>
      </c>
      <c r="B7" s="130" t="s">
        <v>94</v>
      </c>
      <c r="C7" s="131" t="s">
        <v>196</v>
      </c>
      <c r="D7" s="95">
        <v>38123</v>
      </c>
      <c r="E7" s="70" t="s">
        <v>63</v>
      </c>
      <c r="F7" s="70" t="s">
        <v>64</v>
      </c>
      <c r="G7" s="119">
        <v>7.69</v>
      </c>
      <c r="H7" s="208" t="s">
        <v>260</v>
      </c>
      <c r="I7" s="70" t="str">
        <f>IF(ISBLANK(G7),"",IF(G7&lt;=7,"KSM",IF(G7&lt;=7.3,"I A",IF(G7&lt;=7.65,"II A",IF(G7&lt;=8.1,"III A",IF(G7&lt;=8.7,"I JA",IF(G7&lt;=9.15,"II JA",IF(G7&lt;=9.5,"III JA"))))))))</f>
        <v>III A</v>
      </c>
      <c r="J7" s="211" t="s">
        <v>65</v>
      </c>
    </row>
    <row r="8" spans="1:12" ht="18" customHeight="1">
      <c r="A8" s="103">
        <v>2</v>
      </c>
      <c r="B8" s="130" t="s">
        <v>193</v>
      </c>
      <c r="C8" s="131" t="s">
        <v>194</v>
      </c>
      <c r="D8" s="95">
        <v>38608</v>
      </c>
      <c r="E8" s="70" t="s">
        <v>52</v>
      </c>
      <c r="F8" s="70" t="s">
        <v>53</v>
      </c>
      <c r="G8" s="119">
        <v>7.93</v>
      </c>
      <c r="H8" s="208">
        <v>7.93</v>
      </c>
      <c r="I8" s="70" t="str">
        <f>IF(ISBLANK(G8),"",IF(G8&lt;=7,"KSM",IF(G8&lt;=7.3,"I A",IF(G8&lt;=7.65,"II A",IF(G8&lt;=8.1,"III A",IF(G8&lt;=8.7,"I JA",IF(G8&lt;=9.15,"II JA",IF(G8&lt;=9.5,"III JA"))))))))</f>
        <v>III A</v>
      </c>
      <c r="J8" s="211" t="s">
        <v>195</v>
      </c>
    </row>
    <row r="9" spans="1:12" ht="18" customHeight="1">
      <c r="A9" s="103">
        <v>3</v>
      </c>
      <c r="B9" s="130" t="s">
        <v>69</v>
      </c>
      <c r="C9" s="131" t="s">
        <v>199</v>
      </c>
      <c r="D9" s="95">
        <v>38072</v>
      </c>
      <c r="E9" s="70" t="s">
        <v>63</v>
      </c>
      <c r="F9" s="70" t="s">
        <v>64</v>
      </c>
      <c r="G9" s="104">
        <v>8.01</v>
      </c>
      <c r="H9" s="212">
        <v>7.94</v>
      </c>
      <c r="I9" s="70" t="str">
        <f>IF(ISBLANK(H9),"",IF(H9&lt;=7,"KSM",IF(H9&lt;=7.3,"I A",IF(H9&lt;=7.65,"II A",IF(H9&lt;=8.1,"III A",IF(H9&lt;=8.7,"I JA",IF(H9&lt;=9.15,"II JA",IF(H9&lt;=9.5,"III JA"))))))))</f>
        <v>III A</v>
      </c>
      <c r="J9" s="211" t="s">
        <v>65</v>
      </c>
    </row>
    <row r="10" spans="1:12" ht="18" customHeight="1">
      <c r="A10" s="103">
        <v>4</v>
      </c>
      <c r="B10" s="130" t="s">
        <v>135</v>
      </c>
      <c r="C10" s="131" t="s">
        <v>201</v>
      </c>
      <c r="D10" s="95">
        <v>37989</v>
      </c>
      <c r="E10" s="70" t="s">
        <v>63</v>
      </c>
      <c r="F10" s="70" t="s">
        <v>64</v>
      </c>
      <c r="G10" s="138">
        <v>8.36</v>
      </c>
      <c r="H10" s="212">
        <v>8.33</v>
      </c>
      <c r="I10" s="70" t="str">
        <f>IF(ISBLANK(H10),"",IF(H10&lt;=7,"KSM",IF(H10&lt;=7.3,"I A",IF(H10&lt;=7.65,"II A",IF(H10&lt;=8.1,"III A",IF(H10&lt;=8.7,"I JA",IF(H10&lt;=9.15,"II JA",IF(H10&lt;=9.5,"III JA"))))))))</f>
        <v>I JA</v>
      </c>
      <c r="J10" s="211" t="s">
        <v>101</v>
      </c>
    </row>
    <row r="11" spans="1:12" ht="18" customHeight="1">
      <c r="A11" s="103">
        <v>5</v>
      </c>
      <c r="B11" s="130" t="s">
        <v>197</v>
      </c>
      <c r="C11" s="131" t="s">
        <v>198</v>
      </c>
      <c r="D11" s="95">
        <v>38100</v>
      </c>
      <c r="E11" s="70" t="s">
        <v>52</v>
      </c>
      <c r="F11" s="70" t="s">
        <v>53</v>
      </c>
      <c r="G11" s="119">
        <v>8.33</v>
      </c>
      <c r="H11" s="208" t="s">
        <v>259</v>
      </c>
      <c r="I11" s="70" t="str">
        <f>IF(ISBLANK(G11),"",IF(G11&lt;=7,"KSM",IF(G11&lt;=7.3,"I A",IF(G11&lt;=7.65,"II A",IF(G11&lt;=8.1,"III A",IF(G11&lt;=8.7,"I JA",IF(G11&lt;=9.15,"II JA",IF(G11&lt;=9.5,"III JA"))))))))</f>
        <v>I JA</v>
      </c>
      <c r="J11" s="211" t="s">
        <v>167</v>
      </c>
    </row>
    <row r="12" spans="1:12" ht="18" customHeight="1">
      <c r="A12" s="103">
        <v>6</v>
      </c>
      <c r="B12" s="130" t="s">
        <v>183</v>
      </c>
      <c r="C12" s="131" t="s">
        <v>184</v>
      </c>
      <c r="D12" s="95">
        <v>38156</v>
      </c>
      <c r="E12" s="70" t="s">
        <v>52</v>
      </c>
      <c r="F12" s="70" t="s">
        <v>53</v>
      </c>
      <c r="G12" s="119">
        <v>8.52</v>
      </c>
      <c r="H12" s="208" t="s">
        <v>258</v>
      </c>
      <c r="I12" s="70" t="str">
        <f>IF(ISBLANK(G12),"",IF(G12&lt;=7,"KSM",IF(G12&lt;=7.3,"I A",IF(G12&lt;=7.65,"II A",IF(G12&lt;=8.1,"III A",IF(G12&lt;=8.7,"I JA",IF(G12&lt;=9.15,"II JA",IF(G12&lt;=9.5,"III JA"))))))))</f>
        <v>I JA</v>
      </c>
      <c r="J12" s="211" t="s">
        <v>68</v>
      </c>
    </row>
    <row r="13" spans="1:12" ht="18" customHeight="1">
      <c r="A13" s="103">
        <v>7</v>
      </c>
      <c r="B13" s="130" t="s">
        <v>179</v>
      </c>
      <c r="C13" s="131" t="s">
        <v>180</v>
      </c>
      <c r="D13" s="95">
        <v>38172</v>
      </c>
      <c r="E13" s="70" t="s">
        <v>52</v>
      </c>
      <c r="F13" s="70" t="s">
        <v>53</v>
      </c>
      <c r="G13" s="119">
        <v>8.67</v>
      </c>
      <c r="H13" s="208"/>
      <c r="I13" s="70" t="str">
        <f>IF(ISBLANK(G13),"",IF(G13&lt;=7,"KSM",IF(G13&lt;=7.3,"I A",IF(G13&lt;=7.65,"II A",IF(G13&lt;=8.1,"III A",IF(G13&lt;=8.7,"I JA",IF(G13&lt;=9.15,"II JA",IF(G13&lt;=9.5,"III JA"))))))))</f>
        <v>I JA</v>
      </c>
      <c r="J13" s="211" t="s">
        <v>68</v>
      </c>
    </row>
    <row r="14" spans="1:12" ht="18" customHeight="1">
      <c r="A14" s="103">
        <v>8</v>
      </c>
      <c r="B14" s="130" t="s">
        <v>66</v>
      </c>
      <c r="C14" s="131" t="s">
        <v>67</v>
      </c>
      <c r="D14" s="95">
        <v>38448</v>
      </c>
      <c r="E14" s="70" t="s">
        <v>52</v>
      </c>
      <c r="F14" s="70" t="s">
        <v>53</v>
      </c>
      <c r="G14" s="116">
        <v>9.27</v>
      </c>
      <c r="H14" s="208"/>
      <c r="I14" s="70" t="str">
        <f t="shared" ref="I14:I18" si="0">IF(ISBLANK(G14),"",IF(G14&lt;=7,"KSM",IF(G14&lt;=7.3,"I A",IF(G14&lt;=7.65,"II A",IF(G14&lt;=8.1,"III A",IF(G14&lt;=8.7,"I JA",IF(G14&lt;=9.15,"II JA",IF(G14&lt;=9.5,"III JA"))))))))</f>
        <v>III JA</v>
      </c>
      <c r="J14" s="211" t="s">
        <v>68</v>
      </c>
    </row>
    <row r="15" spans="1:12" ht="18" customHeight="1">
      <c r="A15" s="103">
        <v>9</v>
      </c>
      <c r="B15" s="130" t="s">
        <v>181</v>
      </c>
      <c r="C15" s="131" t="s">
        <v>182</v>
      </c>
      <c r="D15" s="95">
        <v>38228</v>
      </c>
      <c r="E15" s="70" t="s">
        <v>52</v>
      </c>
      <c r="F15" s="70" t="s">
        <v>53</v>
      </c>
      <c r="G15" s="119">
        <v>9.2899999999999991</v>
      </c>
      <c r="H15" s="208"/>
      <c r="I15" s="70" t="str">
        <f t="shared" si="0"/>
        <v>III JA</v>
      </c>
      <c r="J15" s="211" t="s">
        <v>68</v>
      </c>
    </row>
    <row r="16" spans="1:12" ht="18" customHeight="1">
      <c r="A16" s="103">
        <v>10</v>
      </c>
      <c r="B16" s="130" t="s">
        <v>200</v>
      </c>
      <c r="C16" s="131" t="s">
        <v>89</v>
      </c>
      <c r="D16" s="95">
        <v>38071</v>
      </c>
      <c r="E16" s="70" t="s">
        <v>52</v>
      </c>
      <c r="F16" s="70" t="s">
        <v>53</v>
      </c>
      <c r="G16" s="119">
        <v>9.32</v>
      </c>
      <c r="H16" s="208"/>
      <c r="I16" s="70" t="str">
        <f t="shared" si="0"/>
        <v>III JA</v>
      </c>
      <c r="J16" s="211" t="s">
        <v>68</v>
      </c>
    </row>
    <row r="17" spans="1:10" ht="18" customHeight="1">
      <c r="A17" s="103">
        <v>11</v>
      </c>
      <c r="B17" s="130" t="s">
        <v>185</v>
      </c>
      <c r="C17" s="131" t="s">
        <v>186</v>
      </c>
      <c r="D17" s="95">
        <v>38302</v>
      </c>
      <c r="E17" s="70" t="s">
        <v>52</v>
      </c>
      <c r="F17" s="70" t="s">
        <v>53</v>
      </c>
      <c r="G17" s="119">
        <v>9.41</v>
      </c>
      <c r="H17" s="208"/>
      <c r="I17" s="70" t="str">
        <f t="shared" si="0"/>
        <v>III JA</v>
      </c>
      <c r="J17" s="211" t="s">
        <v>68</v>
      </c>
    </row>
    <row r="18" spans="1:10" ht="18" customHeight="1">
      <c r="A18" s="103">
        <v>12</v>
      </c>
      <c r="B18" s="130" t="s">
        <v>188</v>
      </c>
      <c r="C18" s="131" t="s">
        <v>189</v>
      </c>
      <c r="D18" s="95">
        <v>39210</v>
      </c>
      <c r="E18" s="70" t="s">
        <v>52</v>
      </c>
      <c r="F18" s="70" t="s">
        <v>53</v>
      </c>
      <c r="G18" s="119">
        <v>9.4700000000000006</v>
      </c>
      <c r="H18" s="208"/>
      <c r="I18" s="70" t="str">
        <f t="shared" si="0"/>
        <v>III JA</v>
      </c>
      <c r="J18" s="211" t="s">
        <v>68</v>
      </c>
    </row>
    <row r="19" spans="1:10" ht="18" customHeight="1">
      <c r="A19" s="103">
        <v>13</v>
      </c>
      <c r="B19" s="130" t="s">
        <v>191</v>
      </c>
      <c r="C19" s="131" t="s">
        <v>192</v>
      </c>
      <c r="D19" s="95">
        <v>39271</v>
      </c>
      <c r="E19" s="70" t="s">
        <v>52</v>
      </c>
      <c r="F19" s="70" t="s">
        <v>53</v>
      </c>
      <c r="G19" s="119">
        <v>9.74</v>
      </c>
      <c r="H19" s="212"/>
      <c r="I19" s="70" t="str">
        <f>IF(ISBLANK(H19),"",IF(H19&lt;=7,"KSM",IF(H19&lt;=7.3,"I A",IF(H19&lt;=7.65,"II A",IF(H19&lt;=8.1,"III A",IF(H19&lt;=8.7,"I JA",IF(H19&lt;=9.15,"II JA",IF(H19&lt;=9.5,"III JA"))))))))</f>
        <v/>
      </c>
      <c r="J19" s="211" t="s">
        <v>68</v>
      </c>
    </row>
    <row r="20" spans="1:10" ht="18" customHeight="1">
      <c r="A20" s="103">
        <v>14</v>
      </c>
      <c r="B20" s="130" t="s">
        <v>86</v>
      </c>
      <c r="C20" s="131" t="s">
        <v>87</v>
      </c>
      <c r="D20" s="95">
        <v>38757</v>
      </c>
      <c r="E20" s="70" t="s">
        <v>52</v>
      </c>
      <c r="F20" s="70" t="s">
        <v>53</v>
      </c>
      <c r="G20" s="119">
        <v>9.98</v>
      </c>
      <c r="H20" s="208"/>
      <c r="I20" s="70"/>
      <c r="J20" s="211" t="s">
        <v>75</v>
      </c>
    </row>
    <row r="21" spans="1:10" ht="18" customHeight="1">
      <c r="A21" s="103"/>
      <c r="B21" s="130" t="s">
        <v>188</v>
      </c>
      <c r="C21" s="131" t="s">
        <v>190</v>
      </c>
      <c r="D21" s="95">
        <v>39422</v>
      </c>
      <c r="E21" s="70" t="s">
        <v>52</v>
      </c>
      <c r="F21" s="70" t="s">
        <v>53</v>
      </c>
      <c r="G21" s="104" t="s">
        <v>212</v>
      </c>
      <c r="H21" s="212"/>
      <c r="I21" s="70" t="str">
        <f>IF(ISBLANK(H21),"",IF(H21&lt;=7,"KSM",IF(H21&lt;=7.3,"I A",IF(H21&lt;=7.65,"II A",IF(H21&lt;=8.1,"III A",IF(H21&lt;=8.7,"I JA",IF(H21&lt;=9.15,"II JA",IF(H21&lt;=9.5,"III JA"))))))))</f>
        <v/>
      </c>
      <c r="J21" s="211" t="s">
        <v>54</v>
      </c>
    </row>
    <row r="22" spans="1:10" ht="18" customHeight="1">
      <c r="A22" s="103"/>
      <c r="B22" s="130" t="s">
        <v>88</v>
      </c>
      <c r="C22" s="131" t="s">
        <v>89</v>
      </c>
      <c r="D22" s="95" t="s">
        <v>90</v>
      </c>
      <c r="E22" s="70" t="s">
        <v>52</v>
      </c>
      <c r="F22" s="70" t="s">
        <v>53</v>
      </c>
      <c r="G22" s="119" t="s">
        <v>212</v>
      </c>
      <c r="H22" s="208"/>
      <c r="I22" s="70"/>
      <c r="J22" s="211" t="s">
        <v>75</v>
      </c>
    </row>
    <row r="23" spans="1:10" ht="18" customHeight="1">
      <c r="A23" s="103"/>
      <c r="B23" s="130" t="s">
        <v>187</v>
      </c>
      <c r="C23" s="131" t="s">
        <v>80</v>
      </c>
      <c r="D23" s="95">
        <v>38666</v>
      </c>
      <c r="E23" s="70" t="s">
        <v>52</v>
      </c>
      <c r="F23" s="70" t="s">
        <v>53</v>
      </c>
      <c r="G23" s="119" t="s">
        <v>212</v>
      </c>
      <c r="H23" s="208"/>
      <c r="I23" s="70"/>
      <c r="J23" s="211" t="s">
        <v>68</v>
      </c>
    </row>
    <row r="24" spans="1:10" ht="18" customHeight="1">
      <c r="A24" s="103"/>
      <c r="B24" s="130" t="s">
        <v>84</v>
      </c>
      <c r="C24" s="131" t="s">
        <v>85</v>
      </c>
      <c r="D24" s="95">
        <v>38639</v>
      </c>
      <c r="E24" s="70" t="s">
        <v>52</v>
      </c>
      <c r="F24" s="70" t="s">
        <v>53</v>
      </c>
      <c r="G24" s="119" t="s">
        <v>212</v>
      </c>
      <c r="H24" s="208"/>
      <c r="I24" s="70"/>
      <c r="J24" s="211" t="s">
        <v>75</v>
      </c>
    </row>
    <row r="25" spans="1:10" ht="18" customHeight="1"/>
  </sheetData>
  <sortState ref="B7:J12">
    <sortCondition ref="H7:H12"/>
  </sortState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0"/>
  <sheetViews>
    <sheetView tabSelected="1" zoomScale="80" zoomScaleNormal="80" workbookViewId="0">
      <selection activeCell="N10" sqref="N10"/>
    </sheetView>
  </sheetViews>
  <sheetFormatPr defaultColWidth="9.140625" defaultRowHeight="12.75"/>
  <cols>
    <col min="1" max="1" width="8.140625" style="19" customWidth="1"/>
    <col min="2" max="2" width="13.85546875" style="19" customWidth="1"/>
    <col min="3" max="3" width="15" style="19" customWidth="1"/>
    <col min="4" max="4" width="12.140625" style="24" customWidth="1"/>
    <col min="5" max="5" width="15.5703125" style="25" customWidth="1"/>
    <col min="6" max="6" width="15" style="25" customWidth="1"/>
    <col min="7" max="7" width="10.85546875" style="42" bestFit="1" customWidth="1"/>
    <col min="8" max="8" width="26.7109375" style="23" customWidth="1"/>
    <col min="9" max="16384" width="9.140625" style="19"/>
  </cols>
  <sheetData>
    <row r="1" spans="1:9" s="27" customFormat="1" ht="15" customHeight="1">
      <c r="A1" s="51" t="s">
        <v>48</v>
      </c>
      <c r="C1" s="28"/>
      <c r="D1" s="36"/>
      <c r="E1" s="36"/>
      <c r="F1" s="36"/>
      <c r="G1" s="30"/>
      <c r="H1" s="30"/>
    </row>
    <row r="2" spans="1:9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47"/>
    </row>
    <row r="3" spans="1:9" s="27" customFormat="1" ht="15" customHeight="1">
      <c r="A3" s="51"/>
      <c r="C3" s="28"/>
      <c r="D3" s="36"/>
      <c r="E3" s="36"/>
      <c r="F3" s="45"/>
      <c r="G3" s="30"/>
      <c r="H3" s="30"/>
      <c r="I3" s="47"/>
    </row>
    <row r="4" spans="1:9" ht="12.75" customHeight="1">
      <c r="B4" s="27" t="s">
        <v>13</v>
      </c>
    </row>
    <row r="5" spans="1:9" s="26" customFormat="1" ht="15" customHeight="1" thickBot="1">
      <c r="A5" s="27">
        <v>1</v>
      </c>
      <c r="B5" s="27" t="s">
        <v>47</v>
      </c>
      <c r="C5" s="27"/>
      <c r="D5" s="28"/>
      <c r="E5" s="28"/>
      <c r="F5" s="28"/>
      <c r="G5" s="43"/>
      <c r="H5" s="30"/>
    </row>
    <row r="6" spans="1:9" s="22" customFormat="1" ht="18" customHeight="1" thickBot="1">
      <c r="A6" s="68" t="s">
        <v>18</v>
      </c>
      <c r="B6" s="31" t="s">
        <v>0</v>
      </c>
      <c r="C6" s="206" t="s">
        <v>1</v>
      </c>
      <c r="D6" s="34" t="s">
        <v>7</v>
      </c>
      <c r="E6" s="33" t="s">
        <v>2</v>
      </c>
      <c r="F6" s="33" t="s">
        <v>3</v>
      </c>
      <c r="G6" s="44" t="s">
        <v>4</v>
      </c>
      <c r="H6" s="35" t="s">
        <v>5</v>
      </c>
    </row>
    <row r="7" spans="1:9" ht="18" customHeight="1">
      <c r="A7" s="102">
        <v>1</v>
      </c>
      <c r="B7" s="130" t="s">
        <v>208</v>
      </c>
      <c r="C7" s="131" t="s">
        <v>209</v>
      </c>
      <c r="D7" s="95">
        <v>38538</v>
      </c>
      <c r="E7" s="70" t="s">
        <v>52</v>
      </c>
      <c r="F7" s="70" t="s">
        <v>53</v>
      </c>
      <c r="G7" s="119" t="s">
        <v>278</v>
      </c>
      <c r="H7" s="72" t="s">
        <v>211</v>
      </c>
    </row>
    <row r="8" spans="1:9" ht="18" customHeight="1">
      <c r="A8" s="102">
        <v>2</v>
      </c>
      <c r="B8" s="130" t="s">
        <v>105</v>
      </c>
      <c r="C8" s="131" t="s">
        <v>166</v>
      </c>
      <c r="D8" s="95">
        <v>38013</v>
      </c>
      <c r="E8" s="70" t="s">
        <v>52</v>
      </c>
      <c r="F8" s="70" t="s">
        <v>53</v>
      </c>
      <c r="G8" s="119" t="s">
        <v>279</v>
      </c>
      <c r="H8" s="72" t="s">
        <v>58</v>
      </c>
    </row>
    <row r="9" spans="1:9" ht="18" customHeight="1">
      <c r="A9" s="102">
        <v>3</v>
      </c>
      <c r="B9" s="130" t="s">
        <v>55</v>
      </c>
      <c r="C9" s="131" t="s">
        <v>210</v>
      </c>
      <c r="D9" s="95">
        <v>38035</v>
      </c>
      <c r="E9" s="70" t="s">
        <v>52</v>
      </c>
      <c r="F9" s="70" t="s">
        <v>53</v>
      </c>
      <c r="G9" s="119" t="s">
        <v>212</v>
      </c>
      <c r="H9" s="72" t="s">
        <v>58</v>
      </c>
    </row>
    <row r="10" spans="1:9" ht="18" customHeight="1">
      <c r="A10" s="102">
        <v>4</v>
      </c>
      <c r="B10" s="130" t="s">
        <v>150</v>
      </c>
      <c r="C10" s="131" t="s">
        <v>151</v>
      </c>
      <c r="D10" s="95">
        <v>38103</v>
      </c>
      <c r="E10" s="70" t="s">
        <v>52</v>
      </c>
      <c r="F10" s="70" t="s">
        <v>53</v>
      </c>
      <c r="G10" s="119" t="s">
        <v>280</v>
      </c>
      <c r="H10" s="72" t="s">
        <v>68</v>
      </c>
    </row>
    <row r="11" spans="1:9" s="26" customFormat="1" ht="15" customHeight="1" thickBot="1">
      <c r="A11" s="27">
        <v>2</v>
      </c>
      <c r="B11" s="27" t="s">
        <v>47</v>
      </c>
      <c r="C11" s="27"/>
      <c r="D11" s="28"/>
      <c r="E11" s="28"/>
      <c r="F11" s="28"/>
      <c r="G11" s="43"/>
      <c r="H11" s="30"/>
    </row>
    <row r="12" spans="1:9" s="22" customFormat="1" ht="18" customHeight="1" thickBot="1">
      <c r="A12" s="68" t="s">
        <v>18</v>
      </c>
      <c r="B12" s="31" t="s">
        <v>0</v>
      </c>
      <c r="C12" s="206" t="s">
        <v>1</v>
      </c>
      <c r="D12" s="34" t="s">
        <v>7</v>
      </c>
      <c r="E12" s="33" t="s">
        <v>2</v>
      </c>
      <c r="F12" s="33" t="s">
        <v>3</v>
      </c>
      <c r="G12" s="44" t="s">
        <v>4</v>
      </c>
      <c r="H12" s="35" t="s">
        <v>5</v>
      </c>
    </row>
    <row r="13" spans="1:9" ht="18" customHeight="1">
      <c r="A13" s="102">
        <v>1</v>
      </c>
      <c r="B13" s="130" t="s">
        <v>214</v>
      </c>
      <c r="C13" s="131" t="s">
        <v>215</v>
      </c>
      <c r="D13" s="95">
        <v>39234</v>
      </c>
      <c r="E13" s="70" t="s">
        <v>52</v>
      </c>
      <c r="F13" s="70" t="s">
        <v>53</v>
      </c>
      <c r="G13" s="119" t="s">
        <v>296</v>
      </c>
      <c r="H13" s="209" t="s">
        <v>68</v>
      </c>
    </row>
    <row r="14" spans="1:9" ht="18" customHeight="1">
      <c r="A14" s="102">
        <v>2</v>
      </c>
      <c r="B14" s="130" t="s">
        <v>216</v>
      </c>
      <c r="C14" s="131" t="s">
        <v>217</v>
      </c>
      <c r="D14" s="95" t="s">
        <v>218</v>
      </c>
      <c r="E14" s="70" t="s">
        <v>52</v>
      </c>
      <c r="F14" s="70" t="s">
        <v>53</v>
      </c>
      <c r="G14" s="116" t="s">
        <v>297</v>
      </c>
      <c r="H14" s="72" t="s">
        <v>221</v>
      </c>
    </row>
    <row r="15" spans="1:9" ht="18" customHeight="1">
      <c r="A15" s="102">
        <v>3</v>
      </c>
      <c r="B15" s="130" t="s">
        <v>219</v>
      </c>
      <c r="C15" s="131" t="s">
        <v>220</v>
      </c>
      <c r="D15" s="95">
        <v>38079</v>
      </c>
      <c r="E15" s="70" t="s">
        <v>52</v>
      </c>
      <c r="F15" s="70" t="s">
        <v>53</v>
      </c>
      <c r="G15" s="119" t="s">
        <v>298</v>
      </c>
      <c r="H15" s="72" t="s">
        <v>58</v>
      </c>
    </row>
    <row r="16" spans="1:9" ht="18" customHeight="1">
      <c r="A16" s="102">
        <v>4</v>
      </c>
      <c r="B16" s="130" t="s">
        <v>56</v>
      </c>
      <c r="C16" s="131" t="s">
        <v>57</v>
      </c>
      <c r="D16" s="95">
        <v>38156</v>
      </c>
      <c r="E16" s="70" t="s">
        <v>52</v>
      </c>
      <c r="F16" s="70" t="s">
        <v>53</v>
      </c>
      <c r="G16" s="116" t="s">
        <v>299</v>
      </c>
      <c r="H16" s="72" t="s">
        <v>58</v>
      </c>
    </row>
    <row r="17" spans="1:8" s="26" customFormat="1" ht="15" customHeight="1" thickBot="1">
      <c r="A17" s="27">
        <v>3</v>
      </c>
      <c r="B17" s="27" t="s">
        <v>47</v>
      </c>
      <c r="C17" s="27"/>
      <c r="D17" s="28"/>
      <c r="E17" s="28"/>
      <c r="F17" s="28"/>
      <c r="G17" s="43"/>
      <c r="H17" s="30"/>
    </row>
    <row r="18" spans="1:8" s="22" customFormat="1" ht="18" customHeight="1" thickBot="1">
      <c r="A18" s="68" t="s">
        <v>18</v>
      </c>
      <c r="B18" s="31" t="s">
        <v>0</v>
      </c>
      <c r="C18" s="206" t="s">
        <v>1</v>
      </c>
      <c r="D18" s="34" t="s">
        <v>7</v>
      </c>
      <c r="E18" s="33" t="s">
        <v>2</v>
      </c>
      <c r="F18" s="33" t="s">
        <v>3</v>
      </c>
      <c r="G18" s="44" t="s">
        <v>4</v>
      </c>
      <c r="H18" s="35" t="s">
        <v>5</v>
      </c>
    </row>
    <row r="19" spans="1:8" ht="18" customHeight="1">
      <c r="A19" s="102">
        <v>1</v>
      </c>
      <c r="B19" s="130" t="s">
        <v>125</v>
      </c>
      <c r="C19" s="131" t="s">
        <v>152</v>
      </c>
      <c r="D19" s="95">
        <v>38252</v>
      </c>
      <c r="E19" s="70" t="s">
        <v>52</v>
      </c>
      <c r="F19" s="70" t="s">
        <v>53</v>
      </c>
      <c r="G19" s="119" t="s">
        <v>300</v>
      </c>
      <c r="H19" s="72" t="s">
        <v>75</v>
      </c>
    </row>
    <row r="20" spans="1:8" ht="18" customHeight="1">
      <c r="A20" s="102">
        <v>2</v>
      </c>
      <c r="B20" s="130" t="s">
        <v>157</v>
      </c>
      <c r="C20" s="131" t="s">
        <v>158</v>
      </c>
      <c r="D20" s="95">
        <v>38621</v>
      </c>
      <c r="E20" s="70" t="s">
        <v>52</v>
      </c>
      <c r="F20" s="70" t="s">
        <v>53</v>
      </c>
      <c r="G20" s="119" t="s">
        <v>301</v>
      </c>
      <c r="H20" s="72" t="s">
        <v>75</v>
      </c>
    </row>
    <row r="21" spans="1:8" ht="18" customHeight="1">
      <c r="A21" s="102">
        <v>3</v>
      </c>
      <c r="B21" s="130" t="s">
        <v>50</v>
      </c>
      <c r="C21" s="131" t="s">
        <v>226</v>
      </c>
      <c r="D21" s="95">
        <v>38728</v>
      </c>
      <c r="E21" s="70" t="s">
        <v>52</v>
      </c>
      <c r="F21" s="70" t="s">
        <v>53</v>
      </c>
      <c r="G21" s="119" t="s">
        <v>302</v>
      </c>
      <c r="H21" s="72" t="s">
        <v>229</v>
      </c>
    </row>
    <row r="22" spans="1:8" ht="18" customHeight="1">
      <c r="A22" s="102">
        <v>4</v>
      </c>
      <c r="B22" s="130" t="s">
        <v>227</v>
      </c>
      <c r="C22" s="131" t="s">
        <v>228</v>
      </c>
      <c r="D22" s="95">
        <v>38822</v>
      </c>
      <c r="E22" s="70" t="s">
        <v>52</v>
      </c>
      <c r="F22" s="70" t="s">
        <v>53</v>
      </c>
      <c r="G22" s="119" t="s">
        <v>212</v>
      </c>
      <c r="H22" s="72" t="s">
        <v>68</v>
      </c>
    </row>
    <row r="23" spans="1:8" s="26" customFormat="1" ht="15" customHeight="1" thickBot="1">
      <c r="A23" s="27">
        <v>4</v>
      </c>
      <c r="B23" s="27" t="s">
        <v>47</v>
      </c>
      <c r="C23" s="27"/>
      <c r="D23" s="28"/>
      <c r="E23" s="28"/>
      <c r="F23" s="28"/>
      <c r="G23" s="43"/>
      <c r="H23" s="30"/>
    </row>
    <row r="24" spans="1:8" s="22" customFormat="1" ht="18" customHeight="1" thickBot="1">
      <c r="A24" s="68" t="s">
        <v>18</v>
      </c>
      <c r="B24" s="31" t="s">
        <v>0</v>
      </c>
      <c r="C24" s="206" t="s">
        <v>1</v>
      </c>
      <c r="D24" s="34" t="s">
        <v>7</v>
      </c>
      <c r="E24" s="33" t="s">
        <v>2</v>
      </c>
      <c r="F24" s="33" t="s">
        <v>3</v>
      </c>
      <c r="G24" s="44" t="s">
        <v>4</v>
      </c>
      <c r="H24" s="35" t="s">
        <v>5</v>
      </c>
    </row>
    <row r="25" spans="1:8" ht="18" customHeight="1">
      <c r="A25" s="102">
        <v>1</v>
      </c>
      <c r="B25" s="130"/>
      <c r="C25" s="131"/>
      <c r="D25" s="95"/>
      <c r="E25" s="70"/>
      <c r="F25" s="70"/>
      <c r="G25" s="119"/>
      <c r="H25" s="72"/>
    </row>
    <row r="26" spans="1:8" ht="18" customHeight="1">
      <c r="A26" s="102">
        <v>2</v>
      </c>
      <c r="B26" s="130" t="s">
        <v>242</v>
      </c>
      <c r="C26" s="131" t="s">
        <v>243</v>
      </c>
      <c r="D26" s="95">
        <v>38205</v>
      </c>
      <c r="E26" s="70" t="s">
        <v>52</v>
      </c>
      <c r="F26" s="70" t="s">
        <v>53</v>
      </c>
      <c r="G26" s="119" t="s">
        <v>231</v>
      </c>
      <c r="H26" s="72" t="s">
        <v>211</v>
      </c>
    </row>
    <row r="27" spans="1:8" ht="18" customHeight="1">
      <c r="A27" s="102">
        <v>3</v>
      </c>
      <c r="B27" s="130" t="s">
        <v>240</v>
      </c>
      <c r="C27" s="131" t="s">
        <v>241</v>
      </c>
      <c r="D27" s="95">
        <v>38861</v>
      </c>
      <c r="E27" s="70" t="s">
        <v>52</v>
      </c>
      <c r="F27" s="70" t="s">
        <v>53</v>
      </c>
      <c r="G27" s="119" t="s">
        <v>212</v>
      </c>
      <c r="H27" s="72" t="s">
        <v>54</v>
      </c>
    </row>
    <row r="28" spans="1:8" ht="18" customHeight="1">
      <c r="A28" s="102">
        <v>4</v>
      </c>
      <c r="B28" s="130" t="s">
        <v>55</v>
      </c>
      <c r="C28" s="131" t="s">
        <v>51</v>
      </c>
      <c r="D28" s="95">
        <v>38368</v>
      </c>
      <c r="E28" s="70" t="s">
        <v>52</v>
      </c>
      <c r="F28" s="70" t="s">
        <v>53</v>
      </c>
      <c r="G28" s="119" t="s">
        <v>212</v>
      </c>
      <c r="H28" s="72" t="s">
        <v>54</v>
      </c>
    </row>
    <row r="29" spans="1:8" s="26" customFormat="1" ht="15" customHeight="1" thickBot="1">
      <c r="A29" s="27">
        <v>5</v>
      </c>
      <c r="B29" s="27" t="s">
        <v>47</v>
      </c>
      <c r="C29" s="27"/>
      <c r="D29" s="28"/>
      <c r="E29" s="28"/>
      <c r="F29" s="28"/>
      <c r="G29" s="43"/>
      <c r="H29" s="30"/>
    </row>
    <row r="30" spans="1:8" s="22" customFormat="1" ht="18" customHeight="1" thickBot="1">
      <c r="A30" s="68" t="s">
        <v>18</v>
      </c>
      <c r="B30" s="31" t="s">
        <v>0</v>
      </c>
      <c r="C30" s="206" t="s">
        <v>1</v>
      </c>
      <c r="D30" s="34" t="s">
        <v>7</v>
      </c>
      <c r="E30" s="33" t="s">
        <v>2</v>
      </c>
      <c r="F30" s="33" t="s">
        <v>3</v>
      </c>
      <c r="G30" s="44" t="s">
        <v>4</v>
      </c>
      <c r="H30" s="35" t="s">
        <v>5</v>
      </c>
    </row>
    <row r="31" spans="1:8" ht="18" customHeight="1">
      <c r="A31" s="102">
        <v>1</v>
      </c>
      <c r="B31" s="130" t="s">
        <v>169</v>
      </c>
      <c r="C31" s="131" t="s">
        <v>170</v>
      </c>
      <c r="D31" s="95">
        <v>38393</v>
      </c>
      <c r="E31" s="70" t="s">
        <v>52</v>
      </c>
      <c r="F31" s="70" t="s">
        <v>53</v>
      </c>
      <c r="G31" s="119" t="s">
        <v>303</v>
      </c>
      <c r="H31" s="72" t="s">
        <v>58</v>
      </c>
    </row>
    <row r="32" spans="1:8" ht="18" customHeight="1">
      <c r="A32" s="102">
        <v>2</v>
      </c>
      <c r="B32" s="130" t="s">
        <v>244</v>
      </c>
      <c r="C32" s="131" t="s">
        <v>245</v>
      </c>
      <c r="D32" s="95">
        <v>38607</v>
      </c>
      <c r="E32" s="70" t="s">
        <v>52</v>
      </c>
      <c r="F32" s="70" t="s">
        <v>53</v>
      </c>
      <c r="G32" s="119" t="s">
        <v>304</v>
      </c>
      <c r="H32" s="72" t="s">
        <v>211</v>
      </c>
    </row>
    <row r="33" spans="1:8" ht="18" customHeight="1">
      <c r="A33" s="102">
        <v>3</v>
      </c>
      <c r="B33" s="130" t="s">
        <v>251</v>
      </c>
      <c r="C33" s="131" t="s">
        <v>252</v>
      </c>
      <c r="D33" s="95">
        <v>38465</v>
      </c>
      <c r="E33" s="70" t="s">
        <v>52</v>
      </c>
      <c r="F33" s="70" t="s">
        <v>53</v>
      </c>
      <c r="G33" s="119" t="s">
        <v>305</v>
      </c>
      <c r="H33" s="72" t="s">
        <v>211</v>
      </c>
    </row>
    <row r="34" spans="1:8" ht="18" customHeight="1">
      <c r="A34" s="102">
        <v>4</v>
      </c>
      <c r="B34" s="130" t="s">
        <v>253</v>
      </c>
      <c r="C34" s="131" t="s">
        <v>254</v>
      </c>
      <c r="D34" s="95">
        <v>39044</v>
      </c>
      <c r="E34" s="70" t="s">
        <v>52</v>
      </c>
      <c r="F34" s="70" t="s">
        <v>53</v>
      </c>
      <c r="G34" s="119" t="s">
        <v>306</v>
      </c>
      <c r="H34" s="72" t="s">
        <v>68</v>
      </c>
    </row>
    <row r="35" spans="1:8" s="26" customFormat="1" ht="15" customHeight="1" thickBot="1">
      <c r="A35" s="27">
        <v>6</v>
      </c>
      <c r="B35" s="27" t="s">
        <v>47</v>
      </c>
      <c r="C35" s="27"/>
      <c r="D35" s="28"/>
      <c r="E35" s="28"/>
      <c r="F35" s="28"/>
      <c r="G35" s="43"/>
      <c r="H35" s="30"/>
    </row>
    <row r="36" spans="1:8" s="22" customFormat="1" ht="18" customHeight="1" thickBot="1">
      <c r="A36" s="68" t="s">
        <v>18</v>
      </c>
      <c r="B36" s="31" t="s">
        <v>0</v>
      </c>
      <c r="C36" s="206" t="s">
        <v>1</v>
      </c>
      <c r="D36" s="34" t="s">
        <v>7</v>
      </c>
      <c r="E36" s="33" t="s">
        <v>2</v>
      </c>
      <c r="F36" s="33" t="s">
        <v>3</v>
      </c>
      <c r="G36" s="44" t="s">
        <v>4</v>
      </c>
      <c r="H36" s="35" t="s">
        <v>5</v>
      </c>
    </row>
    <row r="37" spans="1:8" ht="18" customHeight="1">
      <c r="A37" s="102"/>
      <c r="B37" s="130"/>
      <c r="C37" s="131"/>
      <c r="D37" s="95"/>
      <c r="E37" s="70"/>
      <c r="F37" s="70"/>
      <c r="G37" s="119"/>
      <c r="H37" s="72"/>
    </row>
    <row r="38" spans="1:8" ht="18" customHeight="1">
      <c r="A38" s="102">
        <v>2</v>
      </c>
      <c r="B38" s="130" t="s">
        <v>255</v>
      </c>
      <c r="C38" s="131" t="s">
        <v>256</v>
      </c>
      <c r="D38" s="95">
        <v>38550</v>
      </c>
      <c r="E38" s="70" t="s">
        <v>52</v>
      </c>
      <c r="F38" s="70" t="s">
        <v>53</v>
      </c>
      <c r="G38" s="119" t="s">
        <v>307</v>
      </c>
      <c r="H38" s="72" t="s">
        <v>211</v>
      </c>
    </row>
    <row r="39" spans="1:8" ht="18" customHeight="1">
      <c r="A39" s="102">
        <v>3</v>
      </c>
      <c r="B39" s="130" t="s">
        <v>123</v>
      </c>
      <c r="C39" s="131" t="s">
        <v>60</v>
      </c>
      <c r="D39" s="95">
        <v>38400</v>
      </c>
      <c r="E39" s="70" t="s">
        <v>52</v>
      </c>
      <c r="F39" s="70" t="s">
        <v>53</v>
      </c>
      <c r="G39" s="116" t="s">
        <v>308</v>
      </c>
      <c r="H39" s="72" t="s">
        <v>58</v>
      </c>
    </row>
    <row r="40" spans="1:8" ht="18" customHeight="1">
      <c r="A40" s="102" t="s">
        <v>124</v>
      </c>
      <c r="B40" s="130" t="s">
        <v>137</v>
      </c>
      <c r="C40" s="131" t="s">
        <v>138</v>
      </c>
      <c r="D40" s="95">
        <v>37355</v>
      </c>
      <c r="E40" s="70" t="s">
        <v>52</v>
      </c>
      <c r="F40" s="70" t="s">
        <v>53</v>
      </c>
      <c r="G40" s="119" t="s">
        <v>309</v>
      </c>
      <c r="H40" s="72" t="s">
        <v>211</v>
      </c>
    </row>
  </sheetData>
  <printOptions horizontalCentered="1"/>
  <pageMargins left="0.78740157480314965" right="0.78740157480314965" top="0.39370078740157483" bottom="0.78740157480314965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6">
    <tabColor rgb="FFFFFF00"/>
  </sheetPr>
  <dimension ref="A1:J29"/>
  <sheetViews>
    <sheetView zoomScale="90" zoomScaleNormal="90" workbookViewId="0">
      <selection activeCell="B6" sqref="B6"/>
    </sheetView>
  </sheetViews>
  <sheetFormatPr defaultColWidth="9.140625" defaultRowHeight="12.75"/>
  <cols>
    <col min="1" max="1" width="8.140625" style="19" customWidth="1"/>
    <col min="2" max="2" width="13.85546875" style="19" customWidth="1"/>
    <col min="3" max="3" width="15" style="19" customWidth="1"/>
    <col min="4" max="4" width="12.140625" style="24" customWidth="1"/>
    <col min="5" max="5" width="15.5703125" style="25" customWidth="1"/>
    <col min="6" max="6" width="15" style="25" customWidth="1"/>
    <col min="7" max="7" width="10.85546875" style="42" bestFit="1" customWidth="1"/>
    <col min="8" max="8" width="6.42578125" style="42" customWidth="1"/>
    <col min="9" max="9" width="26.7109375" style="23" customWidth="1"/>
    <col min="10" max="16384" width="9.140625" style="19"/>
  </cols>
  <sheetData>
    <row r="1" spans="1:10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</row>
    <row r="2" spans="1:10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47"/>
    </row>
    <row r="3" spans="1:10" s="27" customFormat="1" ht="15" customHeight="1">
      <c r="A3" s="51"/>
      <c r="C3" s="28"/>
      <c r="D3" s="36"/>
      <c r="E3" s="36"/>
      <c r="F3" s="45"/>
      <c r="G3" s="30"/>
      <c r="H3" s="30"/>
      <c r="I3" s="30"/>
      <c r="J3" s="47"/>
    </row>
    <row r="4" spans="1:10" ht="12.75" customHeight="1">
      <c r="B4" s="27" t="s">
        <v>13</v>
      </c>
    </row>
    <row r="5" spans="1:10" s="26" customFormat="1" ht="15" customHeight="1" thickBot="1">
      <c r="C5" s="27"/>
      <c r="D5" s="28"/>
      <c r="E5" s="28"/>
      <c r="F5" s="28"/>
      <c r="G5" s="43"/>
      <c r="H5" s="43"/>
      <c r="I5" s="30"/>
    </row>
    <row r="6" spans="1:10" s="22" customFormat="1" ht="18" customHeight="1" thickBot="1">
      <c r="A6" s="124" t="s">
        <v>17</v>
      </c>
      <c r="B6" s="125" t="s">
        <v>0</v>
      </c>
      <c r="C6" s="324" t="s">
        <v>1</v>
      </c>
      <c r="D6" s="126" t="s">
        <v>7</v>
      </c>
      <c r="E6" s="127" t="s">
        <v>2</v>
      </c>
      <c r="F6" s="127" t="s">
        <v>3</v>
      </c>
      <c r="G6" s="322" t="s">
        <v>4</v>
      </c>
      <c r="H6" s="300" t="s">
        <v>24</v>
      </c>
      <c r="I6" s="128" t="s">
        <v>5</v>
      </c>
    </row>
    <row r="7" spans="1:10" ht="18" customHeight="1">
      <c r="A7" s="102">
        <v>1</v>
      </c>
      <c r="B7" s="130" t="s">
        <v>150</v>
      </c>
      <c r="C7" s="131" t="s">
        <v>151</v>
      </c>
      <c r="D7" s="95">
        <v>38103</v>
      </c>
      <c r="E7" s="70" t="s">
        <v>52</v>
      </c>
      <c r="F7" s="70" t="s">
        <v>53</v>
      </c>
      <c r="G7" s="119">
        <v>28.54</v>
      </c>
      <c r="H7" s="285" t="str">
        <f t="shared" ref="H7:H22" si="0">IF(ISBLANK(G7),"",IF(G7&lt;=25.95,"KSM",IF(G7&lt;=27.35,"I A",IF(G7&lt;=29.24,"II A",IF(G7&lt;=31.74,"III A",IF(G7&lt;=33.74,"I JA",IF(G7&lt;=35.44,"II JA",IF(G7&lt;=36.74,"III JA"))))))))</f>
        <v>II A</v>
      </c>
      <c r="I7" s="72" t="s">
        <v>68</v>
      </c>
    </row>
    <row r="8" spans="1:10" ht="18" customHeight="1">
      <c r="A8" s="102">
        <v>2</v>
      </c>
      <c r="B8" s="130" t="s">
        <v>105</v>
      </c>
      <c r="C8" s="131" t="s">
        <v>166</v>
      </c>
      <c r="D8" s="95">
        <v>38013</v>
      </c>
      <c r="E8" s="70" t="s">
        <v>52</v>
      </c>
      <c r="F8" s="70" t="s">
        <v>53</v>
      </c>
      <c r="G8" s="119">
        <v>29.09</v>
      </c>
      <c r="H8" s="285" t="str">
        <f t="shared" si="0"/>
        <v>II A</v>
      </c>
      <c r="I8" s="72" t="s">
        <v>58</v>
      </c>
    </row>
    <row r="9" spans="1:10" ht="18" customHeight="1">
      <c r="A9" s="102">
        <v>3</v>
      </c>
      <c r="B9" s="130" t="s">
        <v>169</v>
      </c>
      <c r="C9" s="131" t="s">
        <v>170</v>
      </c>
      <c r="D9" s="95">
        <v>38393</v>
      </c>
      <c r="E9" s="70" t="s">
        <v>52</v>
      </c>
      <c r="F9" s="70" t="s">
        <v>53</v>
      </c>
      <c r="G9" s="119">
        <v>30.51</v>
      </c>
      <c r="H9" s="285" t="str">
        <f t="shared" si="0"/>
        <v>III A</v>
      </c>
      <c r="I9" s="72" t="s">
        <v>58</v>
      </c>
    </row>
    <row r="10" spans="1:10" ht="18" customHeight="1">
      <c r="A10" s="102">
        <v>4</v>
      </c>
      <c r="B10" s="130" t="s">
        <v>123</v>
      </c>
      <c r="C10" s="131" t="s">
        <v>60</v>
      </c>
      <c r="D10" s="95">
        <v>38400</v>
      </c>
      <c r="E10" s="70" t="s">
        <v>52</v>
      </c>
      <c r="F10" s="70" t="s">
        <v>53</v>
      </c>
      <c r="G10" s="119">
        <v>30.58</v>
      </c>
      <c r="H10" s="285" t="str">
        <f t="shared" si="0"/>
        <v>III A</v>
      </c>
      <c r="I10" s="72" t="s">
        <v>58</v>
      </c>
    </row>
    <row r="11" spans="1:10" ht="18" customHeight="1">
      <c r="A11" s="102">
        <v>5</v>
      </c>
      <c r="B11" s="130" t="s">
        <v>216</v>
      </c>
      <c r="C11" s="131" t="s">
        <v>217</v>
      </c>
      <c r="D11" s="95" t="s">
        <v>218</v>
      </c>
      <c r="E11" s="70" t="s">
        <v>52</v>
      </c>
      <c r="F11" s="70" t="s">
        <v>53</v>
      </c>
      <c r="G11" s="119">
        <v>30.65</v>
      </c>
      <c r="H11" s="285" t="str">
        <f t="shared" si="0"/>
        <v>III A</v>
      </c>
      <c r="I11" s="72" t="s">
        <v>221</v>
      </c>
    </row>
    <row r="12" spans="1:10" ht="18" customHeight="1">
      <c r="A12" s="102">
        <v>6</v>
      </c>
      <c r="B12" s="130" t="s">
        <v>208</v>
      </c>
      <c r="C12" s="131" t="s">
        <v>209</v>
      </c>
      <c r="D12" s="95">
        <v>38538</v>
      </c>
      <c r="E12" s="70" t="s">
        <v>52</v>
      </c>
      <c r="F12" s="70" t="s">
        <v>53</v>
      </c>
      <c r="G12" s="119">
        <v>30.82</v>
      </c>
      <c r="H12" s="285" t="str">
        <f t="shared" si="0"/>
        <v>III A</v>
      </c>
      <c r="I12" s="72" t="s">
        <v>211</v>
      </c>
    </row>
    <row r="13" spans="1:10" ht="18" customHeight="1">
      <c r="A13" s="102">
        <v>7</v>
      </c>
      <c r="B13" s="130" t="s">
        <v>50</v>
      </c>
      <c r="C13" s="131" t="s">
        <v>226</v>
      </c>
      <c r="D13" s="95">
        <v>38728</v>
      </c>
      <c r="E13" s="70" t="s">
        <v>52</v>
      </c>
      <c r="F13" s="70" t="s">
        <v>53</v>
      </c>
      <c r="G13" s="116">
        <v>30.83</v>
      </c>
      <c r="H13" s="285" t="str">
        <f t="shared" si="0"/>
        <v>III A</v>
      </c>
      <c r="I13" s="72" t="s">
        <v>229</v>
      </c>
    </row>
    <row r="14" spans="1:10" ht="18" customHeight="1">
      <c r="A14" s="102">
        <v>8</v>
      </c>
      <c r="B14" s="130" t="s">
        <v>244</v>
      </c>
      <c r="C14" s="131" t="s">
        <v>245</v>
      </c>
      <c r="D14" s="95">
        <v>38607</v>
      </c>
      <c r="E14" s="70" t="s">
        <v>52</v>
      </c>
      <c r="F14" s="70" t="s">
        <v>53</v>
      </c>
      <c r="G14" s="119">
        <v>32.15</v>
      </c>
      <c r="H14" s="285" t="str">
        <f t="shared" si="0"/>
        <v>I JA</v>
      </c>
      <c r="I14" s="72" t="s">
        <v>211</v>
      </c>
    </row>
    <row r="15" spans="1:10" ht="18" customHeight="1">
      <c r="A15" s="102">
        <v>9</v>
      </c>
      <c r="B15" s="130" t="s">
        <v>155</v>
      </c>
      <c r="C15" s="131" t="s">
        <v>156</v>
      </c>
      <c r="D15" s="95">
        <v>38412</v>
      </c>
      <c r="E15" s="70" t="s">
        <v>52</v>
      </c>
      <c r="F15" s="70" t="s">
        <v>53</v>
      </c>
      <c r="G15" s="119">
        <v>32.15</v>
      </c>
      <c r="H15" s="285" t="str">
        <f t="shared" si="0"/>
        <v>I JA</v>
      </c>
      <c r="I15" s="72" t="s">
        <v>54</v>
      </c>
    </row>
    <row r="16" spans="1:10" ht="18" customHeight="1">
      <c r="A16" s="102">
        <v>10</v>
      </c>
      <c r="B16" s="130" t="s">
        <v>214</v>
      </c>
      <c r="C16" s="131" t="s">
        <v>215</v>
      </c>
      <c r="D16" s="95">
        <v>39234</v>
      </c>
      <c r="E16" s="70" t="s">
        <v>52</v>
      </c>
      <c r="F16" s="70" t="s">
        <v>53</v>
      </c>
      <c r="G16" s="119">
        <v>32.17</v>
      </c>
      <c r="H16" s="285" t="str">
        <f t="shared" si="0"/>
        <v>I JA</v>
      </c>
      <c r="I16" s="72" t="s">
        <v>68</v>
      </c>
    </row>
    <row r="17" spans="1:9" ht="18" customHeight="1">
      <c r="A17" s="102">
        <v>11</v>
      </c>
      <c r="B17" s="130" t="s">
        <v>253</v>
      </c>
      <c r="C17" s="131" t="s">
        <v>254</v>
      </c>
      <c r="D17" s="95">
        <v>39044</v>
      </c>
      <c r="E17" s="70" t="s">
        <v>52</v>
      </c>
      <c r="F17" s="70" t="s">
        <v>53</v>
      </c>
      <c r="G17" s="119">
        <v>32.58</v>
      </c>
      <c r="H17" s="285" t="str">
        <f t="shared" si="0"/>
        <v>I JA</v>
      </c>
      <c r="I17" s="72" t="s">
        <v>68</v>
      </c>
    </row>
    <row r="18" spans="1:9" ht="18" customHeight="1">
      <c r="A18" s="102">
        <v>12</v>
      </c>
      <c r="B18" s="130" t="s">
        <v>157</v>
      </c>
      <c r="C18" s="131" t="s">
        <v>158</v>
      </c>
      <c r="D18" s="95">
        <v>38621</v>
      </c>
      <c r="E18" s="70" t="s">
        <v>52</v>
      </c>
      <c r="F18" s="70" t="s">
        <v>53</v>
      </c>
      <c r="G18" s="116">
        <v>32.67</v>
      </c>
      <c r="H18" s="285" t="str">
        <f t="shared" si="0"/>
        <v>I JA</v>
      </c>
      <c r="I18" s="72" t="s">
        <v>75</v>
      </c>
    </row>
    <row r="19" spans="1:9" ht="18" customHeight="1">
      <c r="A19" s="102">
        <v>13</v>
      </c>
      <c r="B19" s="130" t="s">
        <v>255</v>
      </c>
      <c r="C19" s="131" t="s">
        <v>256</v>
      </c>
      <c r="D19" s="95">
        <v>38550</v>
      </c>
      <c r="E19" s="70" t="s">
        <v>52</v>
      </c>
      <c r="F19" s="70" t="s">
        <v>53</v>
      </c>
      <c r="G19" s="119">
        <v>33.840000000000003</v>
      </c>
      <c r="H19" s="285" t="str">
        <f t="shared" si="0"/>
        <v>II JA</v>
      </c>
      <c r="I19" s="72" t="s">
        <v>211</v>
      </c>
    </row>
    <row r="20" spans="1:9" ht="18" customHeight="1">
      <c r="A20" s="102">
        <v>14</v>
      </c>
      <c r="B20" s="130" t="s">
        <v>251</v>
      </c>
      <c r="C20" s="131" t="s">
        <v>252</v>
      </c>
      <c r="D20" s="95">
        <v>38465</v>
      </c>
      <c r="E20" s="70" t="s">
        <v>52</v>
      </c>
      <c r="F20" s="70" t="s">
        <v>53</v>
      </c>
      <c r="G20" s="119">
        <v>33.909999999999997</v>
      </c>
      <c r="H20" s="285" t="str">
        <f t="shared" si="0"/>
        <v>II JA</v>
      </c>
      <c r="I20" s="72" t="s">
        <v>211</v>
      </c>
    </row>
    <row r="21" spans="1:9" ht="18" customHeight="1">
      <c r="A21" s="102">
        <v>15</v>
      </c>
      <c r="B21" s="130" t="s">
        <v>219</v>
      </c>
      <c r="C21" s="131" t="s">
        <v>220</v>
      </c>
      <c r="D21" s="95">
        <v>38079</v>
      </c>
      <c r="E21" s="70" t="s">
        <v>52</v>
      </c>
      <c r="F21" s="70" t="s">
        <v>53</v>
      </c>
      <c r="G21" s="119">
        <v>33.99</v>
      </c>
      <c r="H21" s="285" t="str">
        <f t="shared" si="0"/>
        <v>II JA</v>
      </c>
      <c r="I21" s="209" t="s">
        <v>58</v>
      </c>
    </row>
    <row r="22" spans="1:9" ht="18" customHeight="1">
      <c r="A22" s="102">
        <v>16</v>
      </c>
      <c r="B22" s="130" t="s">
        <v>56</v>
      </c>
      <c r="C22" s="131" t="s">
        <v>57</v>
      </c>
      <c r="D22" s="95">
        <v>38156</v>
      </c>
      <c r="E22" s="70" t="s">
        <v>52</v>
      </c>
      <c r="F22" s="70" t="s">
        <v>53</v>
      </c>
      <c r="G22" s="116">
        <v>34.47</v>
      </c>
      <c r="H22" s="285" t="str">
        <f t="shared" si="0"/>
        <v>II JA</v>
      </c>
      <c r="I22" s="72" t="s">
        <v>58</v>
      </c>
    </row>
    <row r="23" spans="1:9" ht="18" customHeight="1">
      <c r="A23" s="102">
        <v>17</v>
      </c>
      <c r="B23" s="130" t="s">
        <v>125</v>
      </c>
      <c r="C23" s="131" t="s">
        <v>152</v>
      </c>
      <c r="D23" s="95">
        <v>38252</v>
      </c>
      <c r="E23" s="70" t="s">
        <v>52</v>
      </c>
      <c r="F23" s="70" t="s">
        <v>53</v>
      </c>
      <c r="G23" s="119">
        <v>38.020000000000003</v>
      </c>
      <c r="H23" s="285"/>
      <c r="I23" s="72" t="s">
        <v>75</v>
      </c>
    </row>
    <row r="24" spans="1:9" ht="18" customHeight="1">
      <c r="A24" s="102"/>
      <c r="B24" s="130" t="s">
        <v>55</v>
      </c>
      <c r="C24" s="131" t="s">
        <v>210</v>
      </c>
      <c r="D24" s="95">
        <v>38035</v>
      </c>
      <c r="E24" s="70" t="s">
        <v>52</v>
      </c>
      <c r="F24" s="70" t="s">
        <v>53</v>
      </c>
      <c r="G24" s="119" t="s">
        <v>212</v>
      </c>
      <c r="H24" s="285"/>
      <c r="I24" s="72" t="s">
        <v>58</v>
      </c>
    </row>
    <row r="25" spans="1:9" ht="18" customHeight="1">
      <c r="A25" s="102"/>
      <c r="B25" s="130" t="s">
        <v>227</v>
      </c>
      <c r="C25" s="131" t="s">
        <v>228</v>
      </c>
      <c r="D25" s="95">
        <v>38822</v>
      </c>
      <c r="E25" s="70" t="s">
        <v>52</v>
      </c>
      <c r="F25" s="70" t="s">
        <v>53</v>
      </c>
      <c r="G25" s="116" t="s">
        <v>212</v>
      </c>
      <c r="H25" s="285"/>
      <c r="I25" s="72" t="s">
        <v>68</v>
      </c>
    </row>
    <row r="26" spans="1:9" ht="18" customHeight="1">
      <c r="A26" s="102"/>
      <c r="B26" s="130" t="s">
        <v>240</v>
      </c>
      <c r="C26" s="131" t="s">
        <v>241</v>
      </c>
      <c r="D26" s="95">
        <v>38861</v>
      </c>
      <c r="E26" s="70" t="s">
        <v>52</v>
      </c>
      <c r="F26" s="70" t="s">
        <v>53</v>
      </c>
      <c r="G26" s="119" t="s">
        <v>212</v>
      </c>
      <c r="H26" s="285"/>
      <c r="I26" s="72" t="s">
        <v>54</v>
      </c>
    </row>
    <row r="27" spans="1:9" ht="18" customHeight="1">
      <c r="A27" s="102"/>
      <c r="B27" s="130" t="s">
        <v>55</v>
      </c>
      <c r="C27" s="131" t="s">
        <v>51</v>
      </c>
      <c r="D27" s="95">
        <v>38368</v>
      </c>
      <c r="E27" s="70" t="s">
        <v>52</v>
      </c>
      <c r="F27" s="70" t="s">
        <v>53</v>
      </c>
      <c r="G27" s="119" t="s">
        <v>212</v>
      </c>
      <c r="H27" s="285"/>
      <c r="I27" s="72" t="s">
        <v>54</v>
      </c>
    </row>
    <row r="28" spans="1:9" ht="18" customHeight="1">
      <c r="A28" s="102"/>
      <c r="B28" s="130" t="s">
        <v>242</v>
      </c>
      <c r="C28" s="131" t="s">
        <v>243</v>
      </c>
      <c r="D28" s="95">
        <v>38205</v>
      </c>
      <c r="E28" s="70" t="s">
        <v>52</v>
      </c>
      <c r="F28" s="70" t="s">
        <v>53</v>
      </c>
      <c r="G28" s="119" t="s">
        <v>231</v>
      </c>
      <c r="H28" s="285"/>
      <c r="I28" s="72" t="s">
        <v>211</v>
      </c>
    </row>
    <row r="29" spans="1:9" ht="18" customHeight="1">
      <c r="A29" s="102" t="s">
        <v>124</v>
      </c>
      <c r="B29" s="130" t="s">
        <v>137</v>
      </c>
      <c r="C29" s="131" t="s">
        <v>138</v>
      </c>
      <c r="D29" s="95">
        <v>37355</v>
      </c>
      <c r="E29" s="70" t="s">
        <v>52</v>
      </c>
      <c r="F29" s="70" t="s">
        <v>53</v>
      </c>
      <c r="G29" s="119">
        <v>30.08</v>
      </c>
      <c r="H29" s="285" t="str">
        <f t="shared" ref="H29" si="1">IF(ISBLANK(G29),"",IF(G29&lt;=25.95,"KSM",IF(G29&lt;=27.35,"I A",IF(G29&lt;=29.24,"II A",IF(G29&lt;=31.74,"III A",IF(G29&lt;=33.74,"I JA",IF(G29&lt;=35.44,"II JA",IF(G29&lt;=36.74,"III JA"))))))))</f>
        <v>III A</v>
      </c>
      <c r="I29" s="72" t="s">
        <v>211</v>
      </c>
    </row>
  </sheetData>
  <sortState ref="B7:I8">
    <sortCondition ref="G7:G8"/>
  </sortState>
  <phoneticPr fontId="0" type="noConversion"/>
  <printOptions horizontalCentered="1"/>
  <pageMargins left="0.78740157480314965" right="0.78740157480314965" top="0.39370078740157483" bottom="0.78740157480314965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6"/>
  <sheetViews>
    <sheetView workbookViewId="0">
      <selection activeCell="E25" sqref="E25"/>
    </sheetView>
  </sheetViews>
  <sheetFormatPr defaultColWidth="9.140625" defaultRowHeight="12.75"/>
  <cols>
    <col min="1" max="1" width="8.140625" style="19" customWidth="1"/>
    <col min="2" max="2" width="13.85546875" style="19" customWidth="1"/>
    <col min="3" max="3" width="15" style="19" customWidth="1"/>
    <col min="4" max="4" width="12.140625" style="24" customWidth="1"/>
    <col min="5" max="5" width="15.5703125" style="25" customWidth="1"/>
    <col min="6" max="6" width="15" style="25" customWidth="1"/>
    <col min="7" max="7" width="10.85546875" style="42" bestFit="1" customWidth="1"/>
    <col min="8" max="8" width="26.7109375" style="23" customWidth="1"/>
    <col min="9" max="16384" width="9.140625" style="19"/>
  </cols>
  <sheetData>
    <row r="1" spans="1:9" s="27" customFormat="1" ht="15" customHeight="1">
      <c r="A1" s="51" t="s">
        <v>48</v>
      </c>
      <c r="C1" s="28"/>
      <c r="D1" s="36"/>
      <c r="E1" s="36"/>
      <c r="F1" s="36"/>
      <c r="G1" s="30"/>
      <c r="H1" s="30"/>
    </row>
    <row r="2" spans="1:9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47"/>
    </row>
    <row r="3" spans="1:9" s="27" customFormat="1" ht="15" customHeight="1">
      <c r="A3" s="51"/>
      <c r="C3" s="28"/>
      <c r="D3" s="36"/>
      <c r="E3" s="36"/>
      <c r="F3" s="45"/>
      <c r="G3" s="30"/>
      <c r="H3" s="30"/>
      <c r="I3" s="47"/>
    </row>
    <row r="4" spans="1:9" ht="12.75" customHeight="1">
      <c r="B4" s="27" t="s">
        <v>14</v>
      </c>
    </row>
    <row r="5" spans="1:9" s="26" customFormat="1" ht="15" customHeight="1" thickBot="1">
      <c r="A5" s="27">
        <v>1</v>
      </c>
      <c r="B5" s="27" t="s">
        <v>47</v>
      </c>
      <c r="C5" s="27"/>
      <c r="D5" s="28"/>
      <c r="E5" s="28"/>
      <c r="F5" s="28"/>
      <c r="G5" s="43"/>
      <c r="H5" s="30"/>
    </row>
    <row r="6" spans="1:9" s="22" customFormat="1" ht="18" customHeight="1" thickBot="1">
      <c r="A6" s="68" t="s">
        <v>18</v>
      </c>
      <c r="B6" s="31" t="s">
        <v>0</v>
      </c>
      <c r="C6" s="206" t="s">
        <v>1</v>
      </c>
      <c r="D6" s="34" t="s">
        <v>7</v>
      </c>
      <c r="E6" s="33" t="s">
        <v>2</v>
      </c>
      <c r="F6" s="33" t="s">
        <v>3</v>
      </c>
      <c r="G6" s="44" t="s">
        <v>4</v>
      </c>
      <c r="H6" s="35" t="s">
        <v>5</v>
      </c>
    </row>
    <row r="7" spans="1:9" ht="18" customHeight="1">
      <c r="A7" s="102">
        <v>1</v>
      </c>
      <c r="B7" s="130" t="s">
        <v>187</v>
      </c>
      <c r="C7" s="131" t="s">
        <v>80</v>
      </c>
      <c r="D7" s="292" t="s">
        <v>320</v>
      </c>
      <c r="E7" s="70" t="s">
        <v>52</v>
      </c>
      <c r="F7" s="70" t="s">
        <v>53</v>
      </c>
      <c r="G7" s="119" t="s">
        <v>212</v>
      </c>
      <c r="H7" s="72" t="s">
        <v>68</v>
      </c>
    </row>
    <row r="8" spans="1:9" ht="18" customHeight="1">
      <c r="A8" s="102">
        <v>2</v>
      </c>
      <c r="B8" s="130" t="s">
        <v>273</v>
      </c>
      <c r="C8" s="131" t="s">
        <v>274</v>
      </c>
      <c r="D8" s="292" t="s">
        <v>321</v>
      </c>
      <c r="E8" s="70" t="s">
        <v>275</v>
      </c>
      <c r="F8" s="70" t="s">
        <v>276</v>
      </c>
      <c r="G8" s="119" t="s">
        <v>310</v>
      </c>
      <c r="H8" s="72" t="s">
        <v>277</v>
      </c>
    </row>
    <row r="9" spans="1:9" ht="18" customHeight="1">
      <c r="A9" s="102">
        <v>3</v>
      </c>
      <c r="B9" s="130" t="s">
        <v>185</v>
      </c>
      <c r="C9" s="131" t="s">
        <v>186</v>
      </c>
      <c r="D9" s="292" t="s">
        <v>322</v>
      </c>
      <c r="E9" s="70" t="s">
        <v>52</v>
      </c>
      <c r="F9" s="70" t="s">
        <v>53</v>
      </c>
      <c r="G9" s="119" t="s">
        <v>311</v>
      </c>
      <c r="H9" s="72" t="s">
        <v>68</v>
      </c>
    </row>
    <row r="10" spans="1:9" ht="18" customHeight="1">
      <c r="A10" s="102">
        <v>4</v>
      </c>
      <c r="B10" s="130" t="s">
        <v>132</v>
      </c>
      <c r="C10" s="131" t="s">
        <v>133</v>
      </c>
      <c r="D10" s="292" t="s">
        <v>134</v>
      </c>
      <c r="E10" s="70" t="s">
        <v>82</v>
      </c>
      <c r="F10" s="70" t="s">
        <v>83</v>
      </c>
      <c r="G10" s="119" t="s">
        <v>312</v>
      </c>
      <c r="H10" s="72" t="s">
        <v>100</v>
      </c>
    </row>
    <row r="11" spans="1:9" s="26" customFormat="1" ht="15" customHeight="1" thickBot="1">
      <c r="A11" s="27">
        <v>2</v>
      </c>
      <c r="B11" s="27" t="s">
        <v>47</v>
      </c>
      <c r="C11" s="27"/>
      <c r="D11" s="28"/>
      <c r="E11" s="28"/>
      <c r="F11" s="28"/>
      <c r="G11" s="43"/>
      <c r="H11" s="30"/>
    </row>
    <row r="12" spans="1:9" s="22" customFormat="1" ht="18" customHeight="1" thickBot="1">
      <c r="A12" s="68" t="s">
        <v>18</v>
      </c>
      <c r="B12" s="31" t="s">
        <v>0</v>
      </c>
      <c r="C12" s="206" t="s">
        <v>1</v>
      </c>
      <c r="D12" s="34" t="s">
        <v>7</v>
      </c>
      <c r="E12" s="33" t="s">
        <v>2</v>
      </c>
      <c r="F12" s="33" t="s">
        <v>3</v>
      </c>
      <c r="G12" s="44" t="s">
        <v>4</v>
      </c>
      <c r="H12" s="35" t="s">
        <v>5</v>
      </c>
    </row>
    <row r="13" spans="1:9" ht="18" customHeight="1">
      <c r="A13" s="102">
        <v>1</v>
      </c>
      <c r="B13" s="130" t="s">
        <v>181</v>
      </c>
      <c r="C13" s="131" t="s">
        <v>182</v>
      </c>
      <c r="D13" s="292" t="s">
        <v>323</v>
      </c>
      <c r="E13" s="70" t="s">
        <v>52</v>
      </c>
      <c r="F13" s="70" t="s">
        <v>53</v>
      </c>
      <c r="G13" s="119" t="s">
        <v>313</v>
      </c>
      <c r="H13" s="209" t="s">
        <v>68</v>
      </c>
    </row>
    <row r="14" spans="1:9" ht="18" customHeight="1">
      <c r="A14" s="102">
        <v>2</v>
      </c>
      <c r="B14" s="130" t="s">
        <v>179</v>
      </c>
      <c r="C14" s="131" t="s">
        <v>180</v>
      </c>
      <c r="D14" s="292" t="s">
        <v>324</v>
      </c>
      <c r="E14" s="70" t="s">
        <v>52</v>
      </c>
      <c r="F14" s="70" t="s">
        <v>53</v>
      </c>
      <c r="G14" s="116" t="s">
        <v>314</v>
      </c>
      <c r="H14" s="72" t="s">
        <v>68</v>
      </c>
    </row>
    <row r="15" spans="1:9" ht="18" customHeight="1">
      <c r="A15" s="102">
        <v>3</v>
      </c>
      <c r="B15" s="130" t="s">
        <v>183</v>
      </c>
      <c r="C15" s="131" t="s">
        <v>184</v>
      </c>
      <c r="D15" s="292" t="s">
        <v>325</v>
      </c>
      <c r="E15" s="70" t="s">
        <v>52</v>
      </c>
      <c r="F15" s="70" t="s">
        <v>53</v>
      </c>
      <c r="G15" s="119" t="s">
        <v>280</v>
      </c>
      <c r="H15" s="72" t="s">
        <v>68</v>
      </c>
    </row>
    <row r="16" spans="1:9" ht="18" customHeight="1">
      <c r="A16" s="102">
        <v>4</v>
      </c>
      <c r="B16" s="130" t="s">
        <v>200</v>
      </c>
      <c r="C16" s="131" t="s">
        <v>89</v>
      </c>
      <c r="D16" s="292" t="s">
        <v>326</v>
      </c>
      <c r="E16" s="70" t="s">
        <v>52</v>
      </c>
      <c r="F16" s="70" t="s">
        <v>53</v>
      </c>
      <c r="G16" s="116" t="s">
        <v>315</v>
      </c>
      <c r="H16" s="72" t="s">
        <v>68</v>
      </c>
    </row>
  </sheetData>
  <printOptions horizontalCentered="1"/>
  <pageMargins left="0.78740157480314965" right="0.78740157480314965" top="0.39370078740157483" bottom="0.78740157480314965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7">
    <tabColor theme="1"/>
  </sheetPr>
  <dimension ref="A1:L14"/>
  <sheetViews>
    <sheetView workbookViewId="0">
      <selection activeCell="A3" sqref="A3"/>
    </sheetView>
  </sheetViews>
  <sheetFormatPr defaultColWidth="9.140625" defaultRowHeight="12.75"/>
  <cols>
    <col min="1" max="1" width="8.140625" style="19" customWidth="1"/>
    <col min="2" max="2" width="12.85546875" style="19" customWidth="1"/>
    <col min="3" max="3" width="15.140625" style="19" customWidth="1"/>
    <col min="4" max="4" width="13.42578125" style="24" bestFit="1" customWidth="1"/>
    <col min="5" max="5" width="15.5703125" style="25" customWidth="1"/>
    <col min="6" max="6" width="16.28515625" style="25" bestFit="1" customWidth="1"/>
    <col min="7" max="7" width="11.28515625" style="42" bestFit="1" customWidth="1"/>
    <col min="8" max="8" width="9.140625" style="42"/>
    <col min="9" max="9" width="24" style="23" customWidth="1"/>
    <col min="10" max="16384" width="9.140625" style="19"/>
  </cols>
  <sheetData>
    <row r="1" spans="1:12" s="27" customFormat="1" ht="15" customHeight="1">
      <c r="A1" s="51" t="s">
        <v>48</v>
      </c>
      <c r="C1" s="28"/>
      <c r="D1" s="36"/>
      <c r="E1" s="36"/>
      <c r="F1" s="36"/>
      <c r="G1" s="30"/>
      <c r="H1" s="30"/>
      <c r="I1" s="30"/>
      <c r="J1" s="46"/>
    </row>
    <row r="2" spans="1:12" s="27" customFormat="1" ht="15" customHeight="1">
      <c r="A2" s="51" t="s">
        <v>356</v>
      </c>
      <c r="C2" s="28"/>
      <c r="D2" s="36"/>
      <c r="E2" s="36"/>
      <c r="F2" s="45"/>
      <c r="G2" s="30"/>
      <c r="H2" s="30"/>
      <c r="I2" s="30"/>
      <c r="J2" s="29"/>
      <c r="K2" s="30"/>
      <c r="L2" s="47"/>
    </row>
    <row r="3" spans="1:12" ht="12.75" customHeight="1">
      <c r="B3" s="21"/>
    </row>
    <row r="4" spans="1:12" ht="12.75" customHeight="1">
      <c r="B4" s="27" t="s">
        <v>14</v>
      </c>
    </row>
    <row r="5" spans="1:12" s="26" customFormat="1" ht="15" customHeight="1" thickBot="1">
      <c r="C5" s="27"/>
      <c r="D5" s="28"/>
      <c r="E5" s="28"/>
      <c r="F5" s="28"/>
      <c r="G5" s="43"/>
      <c r="H5" s="43"/>
      <c r="I5" s="30"/>
    </row>
    <row r="6" spans="1:12" s="22" customFormat="1" ht="18" customHeight="1" thickBot="1">
      <c r="A6" s="68" t="s">
        <v>17</v>
      </c>
      <c r="B6" s="31" t="s">
        <v>0</v>
      </c>
      <c r="C6" s="206" t="s">
        <v>1</v>
      </c>
      <c r="D6" s="34" t="s">
        <v>7</v>
      </c>
      <c r="E6" s="33" t="s">
        <v>2</v>
      </c>
      <c r="F6" s="33" t="s">
        <v>3</v>
      </c>
      <c r="G6" s="44" t="s">
        <v>4</v>
      </c>
      <c r="H6" s="193" t="s">
        <v>36</v>
      </c>
      <c r="I6" s="35" t="s">
        <v>5</v>
      </c>
    </row>
    <row r="7" spans="1:12" ht="18" customHeight="1">
      <c r="A7" s="102">
        <v>1</v>
      </c>
      <c r="B7" s="130" t="s">
        <v>132</v>
      </c>
      <c r="C7" s="131" t="s">
        <v>133</v>
      </c>
      <c r="D7" s="292" t="s">
        <v>134</v>
      </c>
      <c r="E7" s="70" t="s">
        <v>82</v>
      </c>
      <c r="F7" s="70" t="s">
        <v>83</v>
      </c>
      <c r="G7" s="207">
        <v>27.09</v>
      </c>
      <c r="H7" s="285" t="str">
        <f t="shared" ref="H7:H12" si="0">IF(ISBLANK(G7),"",IF(G7&lt;=22.75,"KSM",IF(G7&lt;=23.7,"I A",IF(G7&lt;=25,"II A",IF(G7&lt;=27,"III A",IF(G7&lt;=29.5,"I JA",IF(G7&lt;=31.5,"II JA",IF(G7&lt;=33,"III JA"))))))))</f>
        <v>I JA</v>
      </c>
      <c r="I7" s="72" t="s">
        <v>100</v>
      </c>
    </row>
    <row r="8" spans="1:12" ht="18" customHeight="1">
      <c r="A8" s="102">
        <v>2</v>
      </c>
      <c r="B8" s="130" t="s">
        <v>179</v>
      </c>
      <c r="C8" s="131" t="s">
        <v>180</v>
      </c>
      <c r="D8" s="292" t="s">
        <v>324</v>
      </c>
      <c r="E8" s="70" t="s">
        <v>52</v>
      </c>
      <c r="F8" s="70" t="s">
        <v>53</v>
      </c>
      <c r="G8" s="207">
        <v>28.33</v>
      </c>
      <c r="H8" s="285" t="str">
        <f t="shared" si="0"/>
        <v>I JA</v>
      </c>
      <c r="I8" s="72" t="s">
        <v>68</v>
      </c>
    </row>
    <row r="9" spans="1:12" ht="18" customHeight="1">
      <c r="A9" s="102">
        <v>3</v>
      </c>
      <c r="B9" s="130" t="s">
        <v>183</v>
      </c>
      <c r="C9" s="131" t="s">
        <v>184</v>
      </c>
      <c r="D9" s="292" t="s">
        <v>325</v>
      </c>
      <c r="E9" s="70" t="s">
        <v>52</v>
      </c>
      <c r="F9" s="70" t="s">
        <v>53</v>
      </c>
      <c r="G9" s="207">
        <v>29.09</v>
      </c>
      <c r="H9" s="285" t="str">
        <f t="shared" si="0"/>
        <v>I JA</v>
      </c>
      <c r="I9" s="72" t="s">
        <v>68</v>
      </c>
    </row>
    <row r="10" spans="1:12" ht="18" customHeight="1">
      <c r="A10" s="102">
        <v>4</v>
      </c>
      <c r="B10" s="130" t="s">
        <v>273</v>
      </c>
      <c r="C10" s="131" t="s">
        <v>274</v>
      </c>
      <c r="D10" s="292" t="s">
        <v>321</v>
      </c>
      <c r="E10" s="70" t="s">
        <v>275</v>
      </c>
      <c r="F10" s="70" t="s">
        <v>276</v>
      </c>
      <c r="G10" s="207">
        <v>30.04</v>
      </c>
      <c r="H10" s="285" t="str">
        <f t="shared" si="0"/>
        <v>II JA</v>
      </c>
      <c r="I10" s="72" t="s">
        <v>277</v>
      </c>
    </row>
    <row r="11" spans="1:12" ht="18" customHeight="1">
      <c r="A11" s="102">
        <v>5</v>
      </c>
      <c r="B11" s="130" t="s">
        <v>181</v>
      </c>
      <c r="C11" s="131" t="s">
        <v>182</v>
      </c>
      <c r="D11" s="292" t="s">
        <v>323</v>
      </c>
      <c r="E11" s="70" t="s">
        <v>52</v>
      </c>
      <c r="F11" s="70" t="s">
        <v>53</v>
      </c>
      <c r="G11" s="207">
        <v>31.64</v>
      </c>
      <c r="H11" s="285" t="str">
        <f t="shared" si="0"/>
        <v>III JA</v>
      </c>
      <c r="I11" s="72" t="s">
        <v>68</v>
      </c>
    </row>
    <row r="12" spans="1:12" ht="18" customHeight="1">
      <c r="A12" s="102">
        <v>6</v>
      </c>
      <c r="B12" s="130" t="s">
        <v>185</v>
      </c>
      <c r="C12" s="131" t="s">
        <v>186</v>
      </c>
      <c r="D12" s="292" t="s">
        <v>322</v>
      </c>
      <c r="E12" s="70" t="s">
        <v>52</v>
      </c>
      <c r="F12" s="70" t="s">
        <v>53</v>
      </c>
      <c r="G12" s="207">
        <v>31.67</v>
      </c>
      <c r="H12" s="285" t="str">
        <f t="shared" si="0"/>
        <v>III JA</v>
      </c>
      <c r="I12" s="72" t="s">
        <v>68</v>
      </c>
    </row>
    <row r="13" spans="1:12" ht="18" customHeight="1">
      <c r="A13" s="102">
        <v>7</v>
      </c>
      <c r="B13" s="130" t="s">
        <v>200</v>
      </c>
      <c r="C13" s="131" t="s">
        <v>89</v>
      </c>
      <c r="D13" s="292" t="s">
        <v>326</v>
      </c>
      <c r="E13" s="70" t="s">
        <v>52</v>
      </c>
      <c r="F13" s="70" t="s">
        <v>53</v>
      </c>
      <c r="G13" s="207">
        <v>34.85</v>
      </c>
      <c r="H13" s="285"/>
      <c r="I13" s="72" t="s">
        <v>68</v>
      </c>
    </row>
    <row r="14" spans="1:12" ht="18" customHeight="1">
      <c r="A14" s="102">
        <v>8</v>
      </c>
      <c r="B14" s="130" t="s">
        <v>187</v>
      </c>
      <c r="C14" s="131" t="s">
        <v>80</v>
      </c>
      <c r="D14" s="292" t="s">
        <v>320</v>
      </c>
      <c r="E14" s="70" t="s">
        <v>52</v>
      </c>
      <c r="F14" s="70" t="s">
        <v>53</v>
      </c>
      <c r="G14" s="207" t="s">
        <v>212</v>
      </c>
      <c r="H14" s="285"/>
      <c r="I14" s="72" t="s">
        <v>68</v>
      </c>
    </row>
  </sheetData>
  <sortState ref="B7:I14">
    <sortCondition ref="G7:G14"/>
  </sortState>
  <printOptions horizontalCentered="1"/>
  <pageMargins left="0.78740157480314965" right="0.78740157480314965" top="0.39370078740157483" bottom="1.181102362204724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Viršelis</vt:lpstr>
      <vt:lpstr>60 M</vt:lpstr>
      <vt:lpstr>60 M suv</vt:lpstr>
      <vt:lpstr>60 V</vt:lpstr>
      <vt:lpstr>60 V suv</vt:lpstr>
      <vt:lpstr>200 M</vt:lpstr>
      <vt:lpstr>200 M suv</vt:lpstr>
      <vt:lpstr>200 V</vt:lpstr>
      <vt:lpstr>200 V suv</vt:lpstr>
      <vt:lpstr>600 M</vt:lpstr>
      <vt:lpstr>600 V</vt:lpstr>
      <vt:lpstr>1000 M</vt:lpstr>
      <vt:lpstr>1000 V</vt:lpstr>
      <vt:lpstr>60bb M</vt:lpstr>
      <vt:lpstr>60bb M suv </vt:lpstr>
      <vt:lpstr>60bb V</vt:lpstr>
      <vt:lpstr>60bb V suv</vt:lpstr>
      <vt:lpstr>Aukštis M</vt:lpstr>
      <vt:lpstr>Aukštis V</vt:lpstr>
      <vt:lpstr>Kartis M</vt:lpstr>
      <vt:lpstr>Kartis V</vt:lpstr>
      <vt:lpstr>Tolis M</vt:lpstr>
      <vt:lpstr>Tolis V</vt:lpstr>
      <vt:lpstr>Trišuolis M</vt:lpstr>
      <vt:lpstr>Trišuolis V</vt:lpstr>
      <vt:lpstr>Rutulys M</vt:lpstr>
      <vt:lpstr>Rutulys V</vt:lpstr>
    </vt:vector>
  </TitlesOfParts>
  <Company>LKKA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</dc:creator>
  <cp:lastModifiedBy>Steponas Misiūnas</cp:lastModifiedBy>
  <cp:lastPrinted>2019-01-08T19:27:21Z</cp:lastPrinted>
  <dcterms:created xsi:type="dcterms:W3CDTF">2006-02-17T17:28:41Z</dcterms:created>
  <dcterms:modified xsi:type="dcterms:W3CDTF">2019-01-09T10:00:50Z</dcterms:modified>
</cp:coreProperties>
</file>