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3040" windowHeight="9192" tabRatio="753" activeTab="0"/>
  </bookViews>
  <sheets>
    <sheet name="Viršelis" sheetId="1" r:id="rId1"/>
    <sheet name="60 Mj" sheetId="2" r:id="rId2"/>
    <sheet name="60 Mj suv" sheetId="3" r:id="rId3"/>
    <sheet name="60 M" sheetId="4" r:id="rId4"/>
    <sheet name="60 M suv" sheetId="5" r:id="rId5"/>
    <sheet name="60 Vj" sheetId="6" r:id="rId6"/>
    <sheet name="60 Vj suv" sheetId="7" r:id="rId7"/>
    <sheet name="60 V" sheetId="8" r:id="rId8"/>
    <sheet name="60 V suv" sheetId="9" r:id="rId9"/>
    <sheet name="300 Mj" sheetId="10" r:id="rId10"/>
    <sheet name="300 Mj suv" sheetId="11" r:id="rId11"/>
    <sheet name="300 M" sheetId="12" r:id="rId12"/>
    <sheet name="300 M suv" sheetId="13" r:id="rId13"/>
    <sheet name="300 Vj" sheetId="14" r:id="rId14"/>
    <sheet name="300 Vj suv" sheetId="15" r:id="rId15"/>
    <sheet name="300 V" sheetId="16" r:id="rId16"/>
    <sheet name="300 V suv" sheetId="17" r:id="rId17"/>
    <sheet name="600 Mj" sheetId="18" r:id="rId18"/>
    <sheet name="600 M" sheetId="19" r:id="rId19"/>
    <sheet name="600 Vj" sheetId="20" r:id="rId20"/>
    <sheet name="600 Vj suv" sheetId="21" r:id="rId21"/>
    <sheet name="600 V" sheetId="22" r:id="rId22"/>
    <sheet name="1000 Mj" sheetId="23" r:id="rId23"/>
    <sheet name="1000 M" sheetId="24" r:id="rId24"/>
    <sheet name="1000 Vj" sheetId="25" r:id="rId25"/>
    <sheet name="1000 Vj suv" sheetId="26" r:id="rId26"/>
    <sheet name="1000 V" sheetId="27" r:id="rId27"/>
    <sheet name="3000 Mj" sheetId="28" r:id="rId28"/>
    <sheet name="3000 M" sheetId="29" r:id="rId29"/>
    <sheet name="3000 Vj" sheetId="30" r:id="rId30"/>
    <sheet name="3000 V" sheetId="31" r:id="rId31"/>
    <sheet name="60bb Mj" sheetId="32" r:id="rId32"/>
    <sheet name="60bb M" sheetId="33" r:id="rId33"/>
    <sheet name="60bb Vj" sheetId="34" r:id="rId34"/>
    <sheet name="60bb Vj suv" sheetId="35" r:id="rId35"/>
    <sheet name="60bb V" sheetId="36" r:id="rId36"/>
    <sheet name="60bb V suv" sheetId="37" r:id="rId37"/>
    <sheet name="1500kl Mj" sheetId="38" r:id="rId38"/>
    <sheet name="2000kl Vj" sheetId="39" r:id="rId39"/>
    <sheet name="3000sp.ej Mj" sheetId="40" r:id="rId40"/>
    <sheet name="3000sp.ej M" sheetId="41" r:id="rId41"/>
    <sheet name="5000sp.ėj Vj" sheetId="42" r:id="rId42"/>
    <sheet name="5000sp.ėj V" sheetId="43" r:id="rId43"/>
    <sheet name="4x200 M" sheetId="44" r:id="rId44"/>
    <sheet name="4x200 M suv" sheetId="45" r:id="rId45"/>
    <sheet name="4x200 V" sheetId="46" r:id="rId46"/>
    <sheet name="4x200 V suv" sheetId="47" r:id="rId47"/>
    <sheet name="Aukstis Mj" sheetId="48" r:id="rId48"/>
    <sheet name="Aukstis M" sheetId="49" r:id="rId49"/>
    <sheet name="Aukstis Vj" sheetId="50" r:id="rId50"/>
    <sheet name="Aukstis V" sheetId="51" r:id="rId51"/>
    <sheet name="Tolis Mj" sheetId="52" r:id="rId52"/>
    <sheet name="Tolis M" sheetId="53" r:id="rId53"/>
    <sheet name="Tolis Vj" sheetId="54" r:id="rId54"/>
    <sheet name="Tolis V" sheetId="55" r:id="rId55"/>
    <sheet name="Trišuolis Mj" sheetId="56" r:id="rId56"/>
    <sheet name="Trišuolis M" sheetId="57" r:id="rId57"/>
    <sheet name="Trišuolis Vj" sheetId="58" r:id="rId58"/>
    <sheet name="Trišuolis V" sheetId="59" r:id="rId59"/>
    <sheet name="Rutulys Mj" sheetId="60" r:id="rId60"/>
    <sheet name="Rutulys M" sheetId="61" r:id="rId61"/>
    <sheet name="Rutulys Vj" sheetId="62" r:id="rId62"/>
    <sheet name="Rutulys V" sheetId="63" r:id="rId63"/>
    <sheet name="Komandiniai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beg">'[1]nbox'!$C$70:$D$105</definedName>
    <definedName name="brez" localSheetId="63">'[2]beg_rez'!$I$5:$AN$77</definedName>
    <definedName name="brez">'[2]beg_rez'!$I$5:$AN$77</definedName>
    <definedName name="dal" localSheetId="63">'[2]dal_r'!$D$3:$AX$76</definedName>
    <definedName name="dal">'[2]dal_r'!$D$3:$AX$76</definedName>
    <definedName name="diena">'[1]nbox'!$A$2:$B$3</definedName>
    <definedName name="dt" localSheetId="63">'[2]TITULdata'!$A$3:$F$12</definedName>
    <definedName name="dt">'[2]TITULdata'!$A$3:$F$12</definedName>
    <definedName name="fina" localSheetId="63">'Komandiniai'!#REF!</definedName>
    <definedName name="fina">'[2]st6tk'!$V$35:$AE$40</definedName>
    <definedName name="fina4tk" localSheetId="63">'[2]st4tk'!$V$32:$AE$35</definedName>
    <definedName name="fina4tk">'[2]st4tk'!$V$32:$AE$35</definedName>
    <definedName name="finatk" localSheetId="63">'[2]st4tk'!$W$32:$AE$35</definedName>
    <definedName name="finatk">'[2]st4tk'!$W$32:$AE$35</definedName>
    <definedName name="finb" localSheetId="63">'Komandiniai'!#REF!</definedName>
    <definedName name="finb">'[2]st6tk'!$V$42:$AE$47</definedName>
    <definedName name="finb4tk" localSheetId="63">'[2]st4tk'!$V$39:$AE$42</definedName>
    <definedName name="finb4tk">'[2]st4tk'!$V$39:$AE$42</definedName>
    <definedName name="finbtk" localSheetId="63">'[2]st4tk'!$W$39:$AE$42</definedName>
    <definedName name="finbtk">'[2]st4tk'!$W$39:$AE$42</definedName>
    <definedName name="gend">'[1]nbox'!$F$2:$G$3</definedName>
    <definedName name="hj" localSheetId="63">'[2]hj'!$B$11:$N$51</definedName>
    <definedName name="hj">'[2]hj'!$B$11:$N$51</definedName>
    <definedName name="id">'[1]id'!$D$2:$J$952</definedName>
    <definedName name="kal" localSheetId="63">'[2]kalendorius'!$A$3:$M$51</definedName>
    <definedName name="kal">'[2]kalendorius'!$A$3:$M$51</definedName>
    <definedName name="klp" localSheetId="23">#REF!</definedName>
    <definedName name="klp" localSheetId="22">#REF!</definedName>
    <definedName name="klp" localSheetId="26">#REF!</definedName>
    <definedName name="klp" localSheetId="24">#REF!</definedName>
    <definedName name="klp" localSheetId="25">#REF!</definedName>
    <definedName name="klp" localSheetId="38">#REF!</definedName>
    <definedName name="klp" localSheetId="11">#REF!</definedName>
    <definedName name="klp" localSheetId="12">#REF!</definedName>
    <definedName name="klp" localSheetId="9">#REF!</definedName>
    <definedName name="klp" localSheetId="10">#REF!</definedName>
    <definedName name="klp" localSheetId="15">#REF!</definedName>
    <definedName name="klp" localSheetId="16">#REF!</definedName>
    <definedName name="klp" localSheetId="13">#REF!</definedName>
    <definedName name="klp" localSheetId="14">#REF!</definedName>
    <definedName name="klp" localSheetId="27">#REF!</definedName>
    <definedName name="klp" localSheetId="29">#REF!</definedName>
    <definedName name="klp" localSheetId="40">#REF!</definedName>
    <definedName name="klp" localSheetId="39">#REF!</definedName>
    <definedName name="klp" localSheetId="43">#REF!</definedName>
    <definedName name="klp" localSheetId="44">#REF!</definedName>
    <definedName name="klp" localSheetId="45">#REF!</definedName>
    <definedName name="klp" localSheetId="46">#REF!</definedName>
    <definedName name="klp" localSheetId="42">#REF!</definedName>
    <definedName name="klp" localSheetId="41">#REF!</definedName>
    <definedName name="klp" localSheetId="3">#REF!</definedName>
    <definedName name="klp" localSheetId="4">#REF!</definedName>
    <definedName name="klp" localSheetId="1">#REF!</definedName>
    <definedName name="klp" localSheetId="2">#REF!</definedName>
    <definedName name="klp" localSheetId="7">#REF!</definedName>
    <definedName name="klp" localSheetId="8">#REF!</definedName>
    <definedName name="klp" localSheetId="5">#REF!</definedName>
    <definedName name="klp" localSheetId="6">#REF!</definedName>
    <definedName name="klp" localSheetId="18">#REF!</definedName>
    <definedName name="klp" localSheetId="17">#REF!</definedName>
    <definedName name="klp" localSheetId="21">#REF!</definedName>
    <definedName name="klp" localSheetId="19">#REF!</definedName>
    <definedName name="klp" localSheetId="20">#REF!</definedName>
    <definedName name="klp" localSheetId="32">#REF!</definedName>
    <definedName name="klp" localSheetId="31">#REF!</definedName>
    <definedName name="klp" localSheetId="35">#REF!</definedName>
    <definedName name="klp" localSheetId="36">#REF!</definedName>
    <definedName name="klp" localSheetId="33">#REF!</definedName>
    <definedName name="klp" localSheetId="34">#REF!</definedName>
    <definedName name="klp" localSheetId="48">#REF!</definedName>
    <definedName name="klp" localSheetId="47">#REF!</definedName>
    <definedName name="klp" localSheetId="49">#REF!</definedName>
    <definedName name="klp" localSheetId="63">#REF!</definedName>
    <definedName name="klp" localSheetId="60">#REF!</definedName>
    <definedName name="klp" localSheetId="62">#REF!</definedName>
    <definedName name="klp" localSheetId="51">#REF!</definedName>
    <definedName name="klp" localSheetId="53">#REF!</definedName>
    <definedName name="klp" localSheetId="56">#REF!</definedName>
    <definedName name="klp" localSheetId="55">#REF!</definedName>
    <definedName name="klp" localSheetId="58">#REF!</definedName>
    <definedName name="klp" localSheetId="57">#REF!</definedName>
    <definedName name="klp">#REF!</definedName>
    <definedName name="komj" localSheetId="63">'[2]viso J tsk'!$C$3:$F$16</definedName>
    <definedName name="komj">'[2]viso J tsk'!$C$3:$F$16</definedName>
    <definedName name="komjc" localSheetId="63">'[2]viso JC tsk'!$C$3:$F$16</definedName>
    <definedName name="komjc">'[2]viso JC tsk'!$C$3:$F$16</definedName>
    <definedName name="kv" localSheetId="63">'Komandiniai'!#REF!</definedName>
    <definedName name="kv">'[2]st6tk'!$AF$54:$AG$63</definedName>
    <definedName name="kv4tk" localSheetId="63">'[2]st4tk'!$U$49:$V$58</definedName>
    <definedName name="kv4tk">'[2]st4tk'!$U$49:$V$58</definedName>
    <definedName name="kvabs" localSheetId="23">'[3]3km sp ėj'!#REF!</definedName>
    <definedName name="kvabs" localSheetId="22">'[3]3km sp ėj'!#REF!</definedName>
    <definedName name="kvabs" localSheetId="26">'[4]3km sp ėj'!#REF!</definedName>
    <definedName name="kvabs" localSheetId="24">'[4]3km sp ėj'!#REF!</definedName>
    <definedName name="kvabs" localSheetId="25">'[4]3km sp ėj'!#REF!</definedName>
    <definedName name="kvabs" localSheetId="38">'[4]3km sp ėj'!#REF!</definedName>
    <definedName name="kvabs" localSheetId="11">'[4]3km sp ėj'!#REF!</definedName>
    <definedName name="kvabs" localSheetId="12">'[4]3km sp ėj'!#REF!</definedName>
    <definedName name="kvabs" localSheetId="9">'[4]3km sp ėj'!#REF!</definedName>
    <definedName name="kvabs" localSheetId="10">'[4]3km sp ėj'!#REF!</definedName>
    <definedName name="kvabs" localSheetId="15">'[4]3km sp ėj'!#REF!</definedName>
    <definedName name="kvabs" localSheetId="16">'[4]3km sp ėj'!#REF!</definedName>
    <definedName name="kvabs" localSheetId="13">'[4]3km sp ėj'!#REF!</definedName>
    <definedName name="kvabs" localSheetId="14">'[4]3km sp ėj'!#REF!</definedName>
    <definedName name="kvabs" localSheetId="27">'[4]3km sp ėj'!#REF!</definedName>
    <definedName name="kvabs" localSheetId="29">'[4]3km sp ėj'!#REF!</definedName>
    <definedName name="kvabs" localSheetId="40">'[4]3km sp ėj'!#REF!</definedName>
    <definedName name="kvabs" localSheetId="39">'[4]3km sp ėj'!#REF!</definedName>
    <definedName name="kvabs" localSheetId="43">'[4]3km sp ėj'!#REF!</definedName>
    <definedName name="kvabs" localSheetId="44">'[4]3km sp ėj'!#REF!</definedName>
    <definedName name="kvabs" localSheetId="45">'[4]3km sp ėj'!#REF!</definedName>
    <definedName name="kvabs" localSheetId="46">'[4]3km sp ėj'!#REF!</definedName>
    <definedName name="kvabs" localSheetId="42">'[4]3km sp ėj'!#REF!</definedName>
    <definedName name="kvabs" localSheetId="41">'[4]3km sp ėj'!#REF!</definedName>
    <definedName name="kvabs" localSheetId="3">'[4]3km sp ėj'!#REF!</definedName>
    <definedName name="kvabs" localSheetId="4">'[4]3km sp ėj'!#REF!</definedName>
    <definedName name="kvabs" localSheetId="1">'[4]3km sp ėj'!#REF!</definedName>
    <definedName name="kvabs" localSheetId="2">'[4]3km sp ėj'!#REF!</definedName>
    <definedName name="kvabs" localSheetId="7">'[4]3km sp ėj'!#REF!</definedName>
    <definedName name="kvabs" localSheetId="8">'[4]3km sp ėj'!#REF!</definedName>
    <definedName name="kvabs" localSheetId="5">'[4]3km sp ėj'!#REF!</definedName>
    <definedName name="kvabs" localSheetId="6">'[4]3km sp ėj'!#REF!</definedName>
    <definedName name="kvabs" localSheetId="18">'[4]3km sp ėj'!#REF!</definedName>
    <definedName name="kvabs" localSheetId="17">'[4]3km sp ėj'!#REF!</definedName>
    <definedName name="kvabs" localSheetId="21">'[4]3km sp ėj'!#REF!</definedName>
    <definedName name="kvabs" localSheetId="19">'[4]3km sp ėj'!#REF!</definedName>
    <definedName name="kvabs" localSheetId="20">'[4]3km sp ėj'!#REF!</definedName>
    <definedName name="kvabs" localSheetId="32">'[4]3km sp ėj'!#REF!</definedName>
    <definedName name="kvabs" localSheetId="31">'[4]3km sp ėj'!#REF!</definedName>
    <definedName name="kvabs" localSheetId="35">'[4]3km sp ėj'!#REF!</definedName>
    <definedName name="kvabs" localSheetId="36">'[4]3km sp ėj'!#REF!</definedName>
    <definedName name="kvabs" localSheetId="33">'[4]3km sp ėj'!#REF!</definedName>
    <definedName name="kvabs" localSheetId="34">'[4]3km sp ėj'!#REF!</definedName>
    <definedName name="kvabs" localSheetId="48">'[4]3km sp ėj'!#REF!</definedName>
    <definedName name="kvabs" localSheetId="47">'[4]3km sp ėj'!#REF!</definedName>
    <definedName name="kvabs" localSheetId="49">'[4]3km sp ėj'!#REF!</definedName>
    <definedName name="kvabs" localSheetId="63">'Komandiniai'!#REF!</definedName>
    <definedName name="kvabs" localSheetId="60">'[4]3km sp ėj'!#REF!</definedName>
    <definedName name="kvabs" localSheetId="62">'[4]3km sp ėj'!#REF!</definedName>
    <definedName name="kvabs" localSheetId="51">'[4]3km sp ėj'!#REF!</definedName>
    <definedName name="kvabs" localSheetId="53">'[4]3km sp ėj'!#REF!</definedName>
    <definedName name="kvabs" localSheetId="56">'[4]3km sp ėj'!#REF!</definedName>
    <definedName name="kvabs" localSheetId="55">'[4]3km sp ėj'!#REF!</definedName>
    <definedName name="kvabs" localSheetId="58">'[4]3km sp ėj'!#REF!</definedName>
    <definedName name="kvabs" localSheetId="57">'[4]3km sp ėj'!#REF!</definedName>
    <definedName name="kvabs">'[4]3km sp ėj'!#REF!</definedName>
    <definedName name="kvall" localSheetId="23">'[3]4x200m'!#REF!</definedName>
    <definedName name="kvall" localSheetId="22">'[3]4x200m'!#REF!</definedName>
    <definedName name="kvall" localSheetId="26">'[4]4x200m'!#REF!</definedName>
    <definedName name="kvall" localSheetId="24">'[4]4x200m'!#REF!</definedName>
    <definedName name="kvall" localSheetId="25">'[4]4x200m'!#REF!</definedName>
    <definedName name="kvall" localSheetId="38">'[4]4x200m'!#REF!</definedName>
    <definedName name="kvall" localSheetId="11">'[4]4x200m'!#REF!</definedName>
    <definedName name="kvall" localSheetId="12">'[4]4x200m'!#REF!</definedName>
    <definedName name="kvall" localSheetId="9">'[4]4x200m'!#REF!</definedName>
    <definedName name="kvall" localSheetId="10">'[4]4x200m'!#REF!</definedName>
    <definedName name="kvall" localSheetId="15">'[4]4x200m'!#REF!</definedName>
    <definedName name="kvall" localSheetId="16">'[4]4x200m'!#REF!</definedName>
    <definedName name="kvall" localSheetId="13">'[4]4x200m'!#REF!</definedName>
    <definedName name="kvall" localSheetId="14">'[4]4x200m'!#REF!</definedName>
    <definedName name="kvall" localSheetId="27">'[4]4x200m'!#REF!</definedName>
    <definedName name="kvall" localSheetId="29">'[4]4x200m'!#REF!</definedName>
    <definedName name="kvall" localSheetId="40">'[4]4x200m'!#REF!</definedName>
    <definedName name="kvall" localSheetId="39">'[4]4x200m'!#REF!</definedName>
    <definedName name="kvall" localSheetId="43">'[4]4x200m'!#REF!</definedName>
    <definedName name="kvall" localSheetId="44">'[4]4x200m'!#REF!</definedName>
    <definedName name="kvall" localSheetId="45">'[4]4x200m'!#REF!</definedName>
    <definedName name="kvall" localSheetId="46">'[4]4x200m'!#REF!</definedName>
    <definedName name="kvall" localSheetId="42">'[4]4x200m'!#REF!</definedName>
    <definedName name="kvall" localSheetId="41">'[4]4x200m'!#REF!</definedName>
    <definedName name="kvall" localSheetId="3">'[4]4x200m'!#REF!</definedName>
    <definedName name="kvall" localSheetId="4">'[4]4x200m'!#REF!</definedName>
    <definedName name="kvall" localSheetId="1">'[4]4x200m'!#REF!</definedName>
    <definedName name="kvall" localSheetId="2">'[4]4x200m'!#REF!</definedName>
    <definedName name="kvall" localSheetId="7">'[4]4x200m'!#REF!</definedName>
    <definedName name="kvall" localSheetId="8">'[4]4x200m'!#REF!</definedName>
    <definedName name="kvall" localSheetId="5">'[4]4x200m'!#REF!</definedName>
    <definedName name="kvall" localSheetId="6">'[4]4x200m'!#REF!</definedName>
    <definedName name="kvall" localSheetId="18">'[4]4x200m'!#REF!</definedName>
    <definedName name="kvall" localSheetId="17">'[4]4x200m'!#REF!</definedName>
    <definedName name="kvall" localSheetId="21">'[4]4x200m'!#REF!</definedName>
    <definedName name="kvall" localSheetId="19">'[4]4x200m'!#REF!</definedName>
    <definedName name="kvall" localSheetId="20">'[4]4x200m'!#REF!</definedName>
    <definedName name="kvall" localSheetId="32">'[4]4x200m'!#REF!</definedName>
    <definedName name="kvall" localSheetId="31">'[4]4x200m'!#REF!</definedName>
    <definedName name="kvall" localSheetId="35">'[4]4x200m'!#REF!</definedName>
    <definedName name="kvall" localSheetId="36">'[4]4x200m'!#REF!</definedName>
    <definedName name="kvall" localSheetId="33">'[4]4x200m'!#REF!</definedName>
    <definedName name="kvall" localSheetId="34">'[4]4x200m'!#REF!</definedName>
    <definedName name="kvall" localSheetId="48">'[4]4x200m'!#REF!</definedName>
    <definedName name="kvall" localSheetId="47">'[4]4x200m'!#REF!</definedName>
    <definedName name="kvall" localSheetId="49">'[4]4x200m'!#REF!</definedName>
    <definedName name="kvall" localSheetId="63">'[3]4x200m'!#REF!</definedName>
    <definedName name="kvall" localSheetId="60">'[4]4x200m'!#REF!</definedName>
    <definedName name="kvall" localSheetId="62">'[4]4x200m'!#REF!</definedName>
    <definedName name="kvall" localSheetId="51">'[4]4x200m'!#REF!</definedName>
    <definedName name="kvall" localSheetId="53">'[4]4x200m'!#REF!</definedName>
    <definedName name="kvall" localSheetId="56">'[4]4x200m'!#REF!</definedName>
    <definedName name="kvall" localSheetId="55">'[4]4x200m'!#REF!</definedName>
    <definedName name="kvall" localSheetId="58">'[4]4x200m'!#REF!</definedName>
    <definedName name="kvall" localSheetId="57">'[4]4x200m'!#REF!</definedName>
    <definedName name="kvall">'[4]4x200m'!#REF!</definedName>
    <definedName name="kvh" localSheetId="63">'[2]jauniai'!$C$16:$D$25</definedName>
    <definedName name="kvh">'[2]jauniai'!$C$16:$D$25</definedName>
    <definedName name="kvi" localSheetId="63">'[2]kv'!$D$4:$E$313</definedName>
    <definedName name="kvi">'[2]kv'!$D$4:$E$313</definedName>
    <definedName name="kvli">'[1]kv'!$D$4:$E$403</definedName>
    <definedName name="kvlt">'[1]kv'!$K$4:$L$283</definedName>
    <definedName name="kvmt" localSheetId="63">'[2]jauniai'!$I$3:$J$12</definedName>
    <definedName name="kvmt">'[2]jauniai'!$I$3:$J$12</definedName>
    <definedName name="kvt" localSheetId="63">'[2]kv'!$K$4:$L$313</definedName>
    <definedName name="kvt">'[2]kv'!$K$4:$L$313</definedName>
    <definedName name="kvtt" localSheetId="63">'[2]hj'!$Y$12:$Z$21</definedName>
    <definedName name="kvtt">'[2]hj'!$Y$12:$Z$21</definedName>
    <definedName name="kvvs" localSheetId="63">'[2]jauniai'!$I$16:$J$25</definedName>
    <definedName name="kvvs">'[2]jauniai'!$I$16:$J$25</definedName>
    <definedName name="liist" localSheetId="63">'[2]list'!$D$2:$I$1397</definedName>
    <definedName name="liist">'[2]list'!$D$2:$I$1397</definedName>
    <definedName name="list" localSheetId="63">'[2]list'!$C$2:$W$1401</definedName>
    <definedName name="list">'[2]list'!$C$2:$W$1401</definedName>
    <definedName name="min">'[1]nbox'!$I$9:$J$94</definedName>
    <definedName name="mv" localSheetId="63">'[2]TITULdata'!$P$3:$S$12</definedName>
    <definedName name="mv">'[2]TITULdata'!$P$3:$S$12</definedName>
    <definedName name="ofc" localSheetId="63">'[2]TITULdata'!$J$17:$K$46</definedName>
    <definedName name="ofc">'[2]TITULdata'!$J$17:$K$46</definedName>
    <definedName name="offc" localSheetId="63">'[2]TITULdata'!$K$17:$M$46</definedName>
    <definedName name="offc">'[2]TITULdata'!$K$17:$M$46</definedName>
    <definedName name="pbsb" localSheetId="23">'[5]startlist'!$Q$30:$S$1002</definedName>
    <definedName name="pbsb" localSheetId="22">'[5]startlist'!$Q$30:$S$1002</definedName>
    <definedName name="pbsb">'[6]startlist'!$Q$30:$S$1002</definedName>
    <definedName name="prad" localSheetId="63">'[2]TITULdata'!$S$17:$T$24</definedName>
    <definedName name="prad">'[2]TITULdata'!$S$17:$T$24</definedName>
    <definedName name="prg" localSheetId="63">'[2]TITULdata'!$J$3:$L$13</definedName>
    <definedName name="prg">'[2]TITULdata'!$J$3:$L$13</definedName>
    <definedName name="_xlnm.Print_Area" localSheetId="60">'Rutulys M'!$A:$IV</definedName>
    <definedName name="_xlnm.Print_Area" localSheetId="59">'Rutulys Mj'!$A:$IV</definedName>
    <definedName name="_xlnm.Print_Area" localSheetId="62">'Rutulys V'!$A:$IV</definedName>
    <definedName name="_xlnm.Print_Area" localSheetId="61">'Rutulys Vj'!$A:$IV</definedName>
    <definedName name="progr" localSheetId="63">'[2]Progr'!$A$9:$BE$55</definedName>
    <definedName name="progr">'[2]Progr'!$A$9:$BE$55</definedName>
    <definedName name="rank" localSheetId="63">'Komandiniai'!#REF!</definedName>
    <definedName name="rank">'[2]st6tk'!$I$10:$R$81</definedName>
    <definedName name="rankk" localSheetId="63">'[2]st12tk'!$Z$10:$AG$81</definedName>
    <definedName name="rankk">'[2]st12tk'!$Z$10:$AG$81</definedName>
    <definedName name="rek" localSheetId="63">'[2]rek'!$E$4:$Y$1080</definedName>
    <definedName name="rek">'[2]rek'!$E$4:$Y$1080</definedName>
    <definedName name="rez" localSheetId="63">'[2]beg_r'!$D$2:$AX$75</definedName>
    <definedName name="rez">'[2]beg_r'!$D$2:$AX$75</definedName>
    <definedName name="rngt">'[1]nbox'!$C$9:$E$69</definedName>
    <definedName name="rngtd" localSheetId="63">'[2]TITULdata'!$C$17:$H$46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23">#REF!</definedName>
    <definedName name="rzfsdm" localSheetId="22">#REF!</definedName>
    <definedName name="rzfsdm" localSheetId="26">#REF!</definedName>
    <definedName name="rzfsdm" localSheetId="24">#REF!</definedName>
    <definedName name="rzfsdm" localSheetId="25">#REF!</definedName>
    <definedName name="rzfsdm" localSheetId="11">#REF!</definedName>
    <definedName name="rzfsdm" localSheetId="12">#REF!</definedName>
    <definedName name="rzfsdm" localSheetId="9">#REF!</definedName>
    <definedName name="rzfsdm" localSheetId="10">#REF!</definedName>
    <definedName name="rzfsdm" localSheetId="15">#REF!</definedName>
    <definedName name="rzfsdm" localSheetId="16">#REF!</definedName>
    <definedName name="rzfsdm" localSheetId="13">#REF!</definedName>
    <definedName name="rzfsdm" localSheetId="14">#REF!</definedName>
    <definedName name="rzfsdm" localSheetId="27">#REF!</definedName>
    <definedName name="rzfsdm" localSheetId="29">#REF!</definedName>
    <definedName name="rzfsdm" localSheetId="40">#REF!</definedName>
    <definedName name="rzfsdm" localSheetId="39">#REF!</definedName>
    <definedName name="rzfsdm" localSheetId="43">#REF!</definedName>
    <definedName name="rzfsdm" localSheetId="44">#REF!</definedName>
    <definedName name="rzfsdm" localSheetId="45">#REF!</definedName>
    <definedName name="rzfsdm" localSheetId="46">#REF!</definedName>
    <definedName name="rzfsdm" localSheetId="41">#REF!</definedName>
    <definedName name="rzfsdm" localSheetId="3">#REF!</definedName>
    <definedName name="rzfsdm" localSheetId="4">#REF!</definedName>
    <definedName name="rzfsdm" localSheetId="1">#REF!</definedName>
    <definedName name="rzfsdm" localSheetId="2">#REF!</definedName>
    <definedName name="rzfsdm" localSheetId="7">#REF!</definedName>
    <definedName name="rzfsdm" localSheetId="8">#REF!</definedName>
    <definedName name="rzfsdm" localSheetId="5">#REF!</definedName>
    <definedName name="rzfsdm" localSheetId="6">#REF!</definedName>
    <definedName name="rzfsdm" localSheetId="18">#REF!</definedName>
    <definedName name="rzfsdm" localSheetId="17">#REF!</definedName>
    <definedName name="rzfsdm" localSheetId="21">#REF!</definedName>
    <definedName name="rzfsdm" localSheetId="19">#REF!</definedName>
    <definedName name="rzfsdm" localSheetId="20">#REF!</definedName>
    <definedName name="rzfsdm" localSheetId="32">#REF!</definedName>
    <definedName name="rzfsdm" localSheetId="31">#REF!</definedName>
    <definedName name="rzfsdm" localSheetId="35">#REF!</definedName>
    <definedName name="rzfsdm" localSheetId="36">#REF!</definedName>
    <definedName name="rzfsdm" localSheetId="33">#REF!</definedName>
    <definedName name="rzfsdm" localSheetId="34">#REF!</definedName>
    <definedName name="rzfsdm" localSheetId="48">#REF!</definedName>
    <definedName name="rzfsdm" localSheetId="47">#REF!</definedName>
    <definedName name="rzfsdm" localSheetId="49">#REF!</definedName>
    <definedName name="rzfsdm" localSheetId="63">#REF!</definedName>
    <definedName name="rzfsdm" localSheetId="60">#REF!</definedName>
    <definedName name="rzfsdm" localSheetId="62">#REF!</definedName>
    <definedName name="rzfsdm" localSheetId="51">#REF!</definedName>
    <definedName name="rzfsdm" localSheetId="53">#REF!</definedName>
    <definedName name="rzfsdm" localSheetId="55">#REF!</definedName>
    <definedName name="rzfsdm" localSheetId="57">#REF!</definedName>
    <definedName name="rzfsdm">#REF!</definedName>
    <definedName name="rzfsdv" localSheetId="23">#REF!</definedName>
    <definedName name="rzfsdv" localSheetId="22">#REF!</definedName>
    <definedName name="rzfsdv" localSheetId="26">#REF!</definedName>
    <definedName name="rzfsdv" localSheetId="24">#REF!</definedName>
    <definedName name="rzfsdv" localSheetId="25">#REF!</definedName>
    <definedName name="rzfsdv" localSheetId="11">#REF!</definedName>
    <definedName name="rzfsdv" localSheetId="12">#REF!</definedName>
    <definedName name="rzfsdv" localSheetId="9">#REF!</definedName>
    <definedName name="rzfsdv" localSheetId="10">#REF!</definedName>
    <definedName name="rzfsdv" localSheetId="15">#REF!</definedName>
    <definedName name="rzfsdv" localSheetId="16">#REF!</definedName>
    <definedName name="rzfsdv" localSheetId="13">#REF!</definedName>
    <definedName name="rzfsdv" localSheetId="14">#REF!</definedName>
    <definedName name="rzfsdv" localSheetId="27">#REF!</definedName>
    <definedName name="rzfsdv" localSheetId="29">#REF!</definedName>
    <definedName name="rzfsdv" localSheetId="40">#REF!</definedName>
    <definedName name="rzfsdv" localSheetId="39">#REF!</definedName>
    <definedName name="rzfsdv" localSheetId="43">#REF!</definedName>
    <definedName name="rzfsdv" localSheetId="44">#REF!</definedName>
    <definedName name="rzfsdv" localSheetId="45">#REF!</definedName>
    <definedName name="rzfsdv" localSheetId="46">#REF!</definedName>
    <definedName name="rzfsdv" localSheetId="41">#REF!</definedName>
    <definedName name="rzfsdv" localSheetId="3">#REF!</definedName>
    <definedName name="rzfsdv" localSheetId="4">#REF!</definedName>
    <definedName name="rzfsdv" localSheetId="1">#REF!</definedName>
    <definedName name="rzfsdv" localSheetId="2">#REF!</definedName>
    <definedName name="rzfsdv" localSheetId="7">#REF!</definedName>
    <definedName name="rzfsdv" localSheetId="8">#REF!</definedName>
    <definedName name="rzfsdv" localSheetId="5">#REF!</definedName>
    <definedName name="rzfsdv" localSheetId="6">#REF!</definedName>
    <definedName name="rzfsdv" localSheetId="18">#REF!</definedName>
    <definedName name="rzfsdv" localSheetId="17">#REF!</definedName>
    <definedName name="rzfsdv" localSheetId="21">#REF!</definedName>
    <definedName name="rzfsdv" localSheetId="19">#REF!</definedName>
    <definedName name="rzfsdv" localSheetId="20">#REF!</definedName>
    <definedName name="rzfsdv" localSheetId="32">#REF!</definedName>
    <definedName name="rzfsdv" localSheetId="31">#REF!</definedName>
    <definedName name="rzfsdv" localSheetId="35">#REF!</definedName>
    <definedName name="rzfsdv" localSheetId="36">#REF!</definedName>
    <definedName name="rzfsdv" localSheetId="33">#REF!</definedName>
    <definedName name="rzfsdv" localSheetId="34">#REF!</definedName>
    <definedName name="rzfsdv" localSheetId="48">#REF!</definedName>
    <definedName name="rzfsdv" localSheetId="47">#REF!</definedName>
    <definedName name="rzfsdv" localSheetId="49">#REF!</definedName>
    <definedName name="rzfsdv" localSheetId="63">#REF!</definedName>
    <definedName name="rzfsdv" localSheetId="60">#REF!</definedName>
    <definedName name="rzfsdv" localSheetId="62">#REF!</definedName>
    <definedName name="rzfsdv" localSheetId="51">#REF!</definedName>
    <definedName name="rzfsdv" localSheetId="53">#REF!</definedName>
    <definedName name="rzfsdv" localSheetId="55">#REF!</definedName>
    <definedName name="rzfsdv" localSheetId="57">#REF!</definedName>
    <definedName name="rzfsdv">#REF!</definedName>
    <definedName name="rzfsm">'[1]60m bb M'!$U$9:$AK$14</definedName>
    <definedName name="rzfssm" localSheetId="23">#REF!</definedName>
    <definedName name="rzfssm" localSheetId="22">#REF!</definedName>
    <definedName name="rzfssm" localSheetId="26">#REF!</definedName>
    <definedName name="rzfssm" localSheetId="24">#REF!</definedName>
    <definedName name="rzfssm" localSheetId="25">#REF!</definedName>
    <definedName name="rzfssm" localSheetId="38">#REF!</definedName>
    <definedName name="rzfssm" localSheetId="11">#REF!</definedName>
    <definedName name="rzfssm" localSheetId="12">#REF!</definedName>
    <definedName name="rzfssm" localSheetId="9">#REF!</definedName>
    <definedName name="rzfssm" localSheetId="10">#REF!</definedName>
    <definedName name="rzfssm" localSheetId="15">#REF!</definedName>
    <definedName name="rzfssm" localSheetId="16">#REF!</definedName>
    <definedName name="rzfssm" localSheetId="13">#REF!</definedName>
    <definedName name="rzfssm" localSheetId="14">#REF!</definedName>
    <definedName name="rzfssm" localSheetId="27">#REF!</definedName>
    <definedName name="rzfssm" localSheetId="29">#REF!</definedName>
    <definedName name="rzfssm" localSheetId="40">#REF!</definedName>
    <definedName name="rzfssm" localSheetId="39">#REF!</definedName>
    <definedName name="rzfssm" localSheetId="43">#REF!</definedName>
    <definedName name="rzfssm" localSheetId="44">#REF!</definedName>
    <definedName name="rzfssm" localSheetId="45">#REF!</definedName>
    <definedName name="rzfssm" localSheetId="46">#REF!</definedName>
    <definedName name="rzfssm" localSheetId="42">#REF!</definedName>
    <definedName name="rzfssm" localSheetId="41">#REF!</definedName>
    <definedName name="rzfssm" localSheetId="3">#REF!</definedName>
    <definedName name="rzfssm" localSheetId="4">#REF!</definedName>
    <definedName name="rzfssm" localSheetId="1">#REF!</definedName>
    <definedName name="rzfssm" localSheetId="2">#REF!</definedName>
    <definedName name="rzfssm" localSheetId="7">#REF!</definedName>
    <definedName name="rzfssm" localSheetId="8">#REF!</definedName>
    <definedName name="rzfssm" localSheetId="5">#REF!</definedName>
    <definedName name="rzfssm" localSheetId="6">#REF!</definedName>
    <definedName name="rzfssm" localSheetId="18">#REF!</definedName>
    <definedName name="rzfssm" localSheetId="17">#REF!</definedName>
    <definedName name="rzfssm" localSheetId="21">#REF!</definedName>
    <definedName name="rzfssm" localSheetId="19">#REF!</definedName>
    <definedName name="rzfssm" localSheetId="20">#REF!</definedName>
    <definedName name="rzfssm" localSheetId="32">#REF!</definedName>
    <definedName name="rzfssm" localSheetId="31">#REF!</definedName>
    <definedName name="rzfssm" localSheetId="35">#REF!</definedName>
    <definedName name="rzfssm" localSheetId="36">#REF!</definedName>
    <definedName name="rzfssm" localSheetId="33">#REF!</definedName>
    <definedName name="rzfssm" localSheetId="34">#REF!</definedName>
    <definedName name="rzfssm" localSheetId="48">#REF!</definedName>
    <definedName name="rzfssm" localSheetId="47">#REF!</definedName>
    <definedName name="rzfssm" localSheetId="49">#REF!</definedName>
    <definedName name="rzfssm" localSheetId="63">#REF!</definedName>
    <definedName name="rzfssm" localSheetId="60">#REF!</definedName>
    <definedName name="rzfssm" localSheetId="62">#REF!</definedName>
    <definedName name="rzfssm" localSheetId="51">#REF!</definedName>
    <definedName name="rzfssm" localSheetId="53">#REF!</definedName>
    <definedName name="rzfssm" localSheetId="56">#REF!</definedName>
    <definedName name="rzfssm" localSheetId="55">#REF!</definedName>
    <definedName name="rzfssm" localSheetId="58">#REF!</definedName>
    <definedName name="rzfssm" localSheetId="57">#REF!</definedName>
    <definedName name="rzfssm">#REF!</definedName>
    <definedName name="rzfsv" localSheetId="23">#REF!</definedName>
    <definedName name="rzfsv" localSheetId="22">#REF!</definedName>
    <definedName name="rzfsv" localSheetId="26">#REF!</definedName>
    <definedName name="rzfsv" localSheetId="24">#REF!</definedName>
    <definedName name="rzfsv" localSheetId="25">#REF!</definedName>
    <definedName name="rzfsv" localSheetId="11">#REF!</definedName>
    <definedName name="rzfsv" localSheetId="12">#REF!</definedName>
    <definedName name="rzfsv" localSheetId="9">#REF!</definedName>
    <definedName name="rzfsv" localSheetId="10">#REF!</definedName>
    <definedName name="rzfsv" localSheetId="15">#REF!</definedName>
    <definedName name="rzfsv" localSheetId="16">#REF!</definedName>
    <definedName name="rzfsv" localSheetId="13">#REF!</definedName>
    <definedName name="rzfsv" localSheetId="14">#REF!</definedName>
    <definedName name="rzfsv" localSheetId="27">#REF!</definedName>
    <definedName name="rzfsv" localSheetId="29">#REF!</definedName>
    <definedName name="rzfsv" localSheetId="40">#REF!</definedName>
    <definedName name="rzfsv" localSheetId="39">#REF!</definedName>
    <definedName name="rzfsv" localSheetId="43">#REF!</definedName>
    <definedName name="rzfsv" localSheetId="44">#REF!</definedName>
    <definedName name="rzfsv" localSheetId="45">#REF!</definedName>
    <definedName name="rzfsv" localSheetId="46">#REF!</definedName>
    <definedName name="rzfsv" localSheetId="41">#REF!</definedName>
    <definedName name="rzfsv" localSheetId="3">#REF!</definedName>
    <definedName name="rzfsv" localSheetId="4">#REF!</definedName>
    <definedName name="rzfsv" localSheetId="1">#REF!</definedName>
    <definedName name="rzfsv" localSheetId="2">#REF!</definedName>
    <definedName name="rzfsv" localSheetId="7">#REF!</definedName>
    <definedName name="rzfsv" localSheetId="8">#REF!</definedName>
    <definedName name="rzfsv" localSheetId="5">#REF!</definedName>
    <definedName name="rzfsv" localSheetId="6">#REF!</definedName>
    <definedName name="rzfsv" localSheetId="18">#REF!</definedName>
    <definedName name="rzfsv" localSheetId="17">#REF!</definedName>
    <definedName name="rzfsv" localSheetId="21">#REF!</definedName>
    <definedName name="rzfsv" localSheetId="19">#REF!</definedName>
    <definedName name="rzfsv" localSheetId="20">#REF!</definedName>
    <definedName name="rzfsv" localSheetId="32">#REF!</definedName>
    <definedName name="rzfsv" localSheetId="31">#REF!</definedName>
    <definedName name="rzfsv" localSheetId="35">#REF!</definedName>
    <definedName name="rzfsv" localSheetId="36">#REF!</definedName>
    <definedName name="rzfsv" localSheetId="33">#REF!</definedName>
    <definedName name="rzfsv" localSheetId="34">#REF!</definedName>
    <definedName name="rzfsv" localSheetId="48">#REF!</definedName>
    <definedName name="rzfsv" localSheetId="47">#REF!</definedName>
    <definedName name="rzfsv" localSheetId="49">#REF!</definedName>
    <definedName name="rzfsv" localSheetId="63">#REF!</definedName>
    <definedName name="rzfsv" localSheetId="60">#REF!</definedName>
    <definedName name="rzfsv" localSheetId="62">#REF!</definedName>
    <definedName name="rzfsv" localSheetId="51">#REF!</definedName>
    <definedName name="rzfsv" localSheetId="53">#REF!</definedName>
    <definedName name="rzfsv" localSheetId="55">#REF!</definedName>
    <definedName name="rzfsv" localSheetId="57">#REF!</definedName>
    <definedName name="rzfsv">#REF!</definedName>
    <definedName name="rzfswm" localSheetId="23">#REF!</definedName>
    <definedName name="rzfswm" localSheetId="22">#REF!</definedName>
    <definedName name="rzfswm" localSheetId="26">#REF!</definedName>
    <definedName name="rzfswm" localSheetId="24">#REF!</definedName>
    <definedName name="rzfswm" localSheetId="25">#REF!</definedName>
    <definedName name="rzfswm" localSheetId="11">#REF!</definedName>
    <definedName name="rzfswm" localSheetId="12">#REF!</definedName>
    <definedName name="rzfswm" localSheetId="9">#REF!</definedName>
    <definedName name="rzfswm" localSheetId="10">#REF!</definedName>
    <definedName name="rzfswm" localSheetId="15">#REF!</definedName>
    <definedName name="rzfswm" localSheetId="16">#REF!</definedName>
    <definedName name="rzfswm" localSheetId="13">#REF!</definedName>
    <definedName name="rzfswm" localSheetId="14">#REF!</definedName>
    <definedName name="rzfswm" localSheetId="27">#REF!</definedName>
    <definedName name="rzfswm" localSheetId="29">#REF!</definedName>
    <definedName name="rzfswm" localSheetId="40">#REF!</definedName>
    <definedName name="rzfswm" localSheetId="39">#REF!</definedName>
    <definedName name="rzfswm" localSheetId="43">#REF!</definedName>
    <definedName name="rzfswm" localSheetId="44">#REF!</definedName>
    <definedName name="rzfswm" localSheetId="45">#REF!</definedName>
    <definedName name="rzfswm" localSheetId="46">#REF!</definedName>
    <definedName name="rzfswm" localSheetId="41">#REF!</definedName>
    <definedName name="rzfswm" localSheetId="3">#REF!</definedName>
    <definedName name="rzfswm" localSheetId="4">#REF!</definedName>
    <definedName name="rzfswm" localSheetId="1">#REF!</definedName>
    <definedName name="rzfswm" localSheetId="2">#REF!</definedName>
    <definedName name="rzfswm" localSheetId="7">#REF!</definedName>
    <definedName name="rzfswm" localSheetId="8">#REF!</definedName>
    <definedName name="rzfswm" localSheetId="5">#REF!</definedName>
    <definedName name="rzfswm" localSheetId="6">#REF!</definedName>
    <definedName name="rzfswm" localSheetId="18">#REF!</definedName>
    <definedName name="rzfswm" localSheetId="17">#REF!</definedName>
    <definedName name="rzfswm" localSheetId="21">#REF!</definedName>
    <definedName name="rzfswm" localSheetId="19">#REF!</definedName>
    <definedName name="rzfswm" localSheetId="20">#REF!</definedName>
    <definedName name="rzfswm" localSheetId="32">#REF!</definedName>
    <definedName name="rzfswm" localSheetId="31">#REF!</definedName>
    <definedName name="rzfswm" localSheetId="35">#REF!</definedName>
    <definedName name="rzfswm" localSheetId="36">#REF!</definedName>
    <definedName name="rzfswm" localSheetId="33">#REF!</definedName>
    <definedName name="rzfswm" localSheetId="34">#REF!</definedName>
    <definedName name="rzfswm" localSheetId="48">#REF!</definedName>
    <definedName name="rzfswm" localSheetId="47">#REF!</definedName>
    <definedName name="rzfswm" localSheetId="49">#REF!</definedName>
    <definedName name="rzfswm" localSheetId="63">#REF!</definedName>
    <definedName name="rzfswm" localSheetId="60">#REF!</definedName>
    <definedName name="rzfswm" localSheetId="62">#REF!</definedName>
    <definedName name="rzfswm" localSheetId="51">#REF!</definedName>
    <definedName name="rzfswm" localSheetId="53">#REF!</definedName>
    <definedName name="rzfswm" localSheetId="55">#REF!</definedName>
    <definedName name="rzfswm" localSheetId="57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23">#REF!</definedName>
    <definedName name="rzim" localSheetId="22">#REF!</definedName>
    <definedName name="rzim" localSheetId="26">#REF!</definedName>
    <definedName name="rzim" localSheetId="24">#REF!</definedName>
    <definedName name="rzim" localSheetId="25">#REF!</definedName>
    <definedName name="rzim" localSheetId="38">#REF!</definedName>
    <definedName name="rzim" localSheetId="11">#REF!</definedName>
    <definedName name="rzim" localSheetId="12">#REF!</definedName>
    <definedName name="rzim" localSheetId="9">#REF!</definedName>
    <definedName name="rzim" localSheetId="10">#REF!</definedName>
    <definedName name="rzim" localSheetId="15">#REF!</definedName>
    <definedName name="rzim" localSheetId="16">#REF!</definedName>
    <definedName name="rzim" localSheetId="13">#REF!</definedName>
    <definedName name="rzim" localSheetId="14">#REF!</definedName>
    <definedName name="rzim" localSheetId="27">#REF!</definedName>
    <definedName name="rzim" localSheetId="29">#REF!</definedName>
    <definedName name="rzim" localSheetId="40">#REF!</definedName>
    <definedName name="rzim" localSheetId="39">#REF!</definedName>
    <definedName name="rzim" localSheetId="43">#REF!</definedName>
    <definedName name="rzim" localSheetId="44">#REF!</definedName>
    <definedName name="rzim" localSheetId="45">#REF!</definedName>
    <definedName name="rzim" localSheetId="46">#REF!</definedName>
    <definedName name="rzim" localSheetId="42">#REF!</definedName>
    <definedName name="rzim" localSheetId="41">#REF!</definedName>
    <definedName name="rzim" localSheetId="3">#REF!</definedName>
    <definedName name="rzim" localSheetId="4">#REF!</definedName>
    <definedName name="rzim" localSheetId="1">#REF!</definedName>
    <definedName name="rzim" localSheetId="2">#REF!</definedName>
    <definedName name="rzim" localSheetId="7">#REF!</definedName>
    <definedName name="rzim" localSheetId="8">#REF!</definedName>
    <definedName name="rzim" localSheetId="5">#REF!</definedName>
    <definedName name="rzim" localSheetId="6">#REF!</definedName>
    <definedName name="rzim" localSheetId="18">#REF!</definedName>
    <definedName name="rzim" localSheetId="17">#REF!</definedName>
    <definedName name="rzim" localSheetId="21">#REF!</definedName>
    <definedName name="rzim" localSheetId="19">#REF!</definedName>
    <definedName name="rzim" localSheetId="20">#REF!</definedName>
    <definedName name="rzim" localSheetId="32">#REF!</definedName>
    <definedName name="rzim" localSheetId="31">#REF!</definedName>
    <definedName name="rzim" localSheetId="35">#REF!</definedName>
    <definedName name="rzim" localSheetId="36">#REF!</definedName>
    <definedName name="rzim" localSheetId="33">#REF!</definedName>
    <definedName name="rzim" localSheetId="34">#REF!</definedName>
    <definedName name="rzim" localSheetId="48">#REF!</definedName>
    <definedName name="rzim" localSheetId="47">#REF!</definedName>
    <definedName name="rzim" localSheetId="49">#REF!</definedName>
    <definedName name="rzim" localSheetId="63">#REF!</definedName>
    <definedName name="rzim" localSheetId="60">#REF!</definedName>
    <definedName name="rzim" localSheetId="62">#REF!</definedName>
    <definedName name="rzim" localSheetId="51">#REF!</definedName>
    <definedName name="rzim" localSheetId="53">#REF!</definedName>
    <definedName name="rzim" localSheetId="56">#REF!</definedName>
    <definedName name="rzim" localSheetId="55">#REF!</definedName>
    <definedName name="rzim" localSheetId="58">#REF!</definedName>
    <definedName name="rzim" localSheetId="57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23">#REF!</definedName>
    <definedName name="rzsdfam" localSheetId="22">#REF!</definedName>
    <definedName name="rzsdfam" localSheetId="26">#REF!</definedName>
    <definedName name="rzsdfam" localSheetId="24">#REF!</definedName>
    <definedName name="rzsdfam" localSheetId="25">#REF!</definedName>
    <definedName name="rzsdfam" localSheetId="11">#REF!</definedName>
    <definedName name="rzsdfam" localSheetId="12">#REF!</definedName>
    <definedName name="rzsdfam" localSheetId="9">#REF!</definedName>
    <definedName name="rzsdfam" localSheetId="10">#REF!</definedName>
    <definedName name="rzsdfam" localSheetId="15">#REF!</definedName>
    <definedName name="rzsdfam" localSheetId="16">#REF!</definedName>
    <definedName name="rzsdfam" localSheetId="13">#REF!</definedName>
    <definedName name="rzsdfam" localSheetId="14">#REF!</definedName>
    <definedName name="rzsdfam" localSheetId="27">#REF!</definedName>
    <definedName name="rzsdfam" localSheetId="29">#REF!</definedName>
    <definedName name="rzsdfam" localSheetId="40">#REF!</definedName>
    <definedName name="rzsdfam" localSheetId="39">#REF!</definedName>
    <definedName name="rzsdfam" localSheetId="43">#REF!</definedName>
    <definedName name="rzsdfam" localSheetId="44">#REF!</definedName>
    <definedName name="rzsdfam" localSheetId="45">#REF!</definedName>
    <definedName name="rzsdfam" localSheetId="46">#REF!</definedName>
    <definedName name="rzsdfam" localSheetId="41">#REF!</definedName>
    <definedName name="rzsdfam" localSheetId="3">#REF!</definedName>
    <definedName name="rzsdfam" localSheetId="4">#REF!</definedName>
    <definedName name="rzsdfam" localSheetId="1">#REF!</definedName>
    <definedName name="rzsdfam" localSheetId="2">#REF!</definedName>
    <definedName name="rzsdfam" localSheetId="7">#REF!</definedName>
    <definedName name="rzsdfam" localSheetId="8">#REF!</definedName>
    <definedName name="rzsdfam" localSheetId="5">#REF!</definedName>
    <definedName name="rzsdfam" localSheetId="6">#REF!</definedName>
    <definedName name="rzsdfam" localSheetId="18">#REF!</definedName>
    <definedName name="rzsdfam" localSheetId="17">#REF!</definedName>
    <definedName name="rzsdfam" localSheetId="21">#REF!</definedName>
    <definedName name="rzsdfam" localSheetId="19">#REF!</definedName>
    <definedName name="rzsdfam" localSheetId="20">#REF!</definedName>
    <definedName name="rzsdfam" localSheetId="32">#REF!</definedName>
    <definedName name="rzsdfam" localSheetId="31">#REF!</definedName>
    <definedName name="rzsdfam" localSheetId="35">#REF!</definedName>
    <definedName name="rzsdfam" localSheetId="36">#REF!</definedName>
    <definedName name="rzsdfam" localSheetId="33">#REF!</definedName>
    <definedName name="rzsdfam" localSheetId="34">#REF!</definedName>
    <definedName name="rzsdfam" localSheetId="48">#REF!</definedName>
    <definedName name="rzsdfam" localSheetId="47">#REF!</definedName>
    <definedName name="rzsdfam" localSheetId="49">#REF!</definedName>
    <definedName name="rzsdfam" localSheetId="63">#REF!</definedName>
    <definedName name="rzsdfam" localSheetId="60">#REF!</definedName>
    <definedName name="rzsdfam" localSheetId="62">#REF!</definedName>
    <definedName name="rzsdfam" localSheetId="51">#REF!</definedName>
    <definedName name="rzsdfam" localSheetId="53">#REF!</definedName>
    <definedName name="rzsdfam" localSheetId="55">#REF!</definedName>
    <definedName name="rzsdfam" localSheetId="57">#REF!</definedName>
    <definedName name="rzsdfam">#REF!</definedName>
    <definedName name="rzsfam">'[1]60m bb M'!$B$9:$S$89</definedName>
    <definedName name="rzsfav" localSheetId="23">#REF!</definedName>
    <definedName name="rzsfav" localSheetId="22">#REF!</definedName>
    <definedName name="rzsfav" localSheetId="26">#REF!</definedName>
    <definedName name="rzsfav" localSheetId="24">#REF!</definedName>
    <definedName name="rzsfav" localSheetId="25">#REF!</definedName>
    <definedName name="rzsfav" localSheetId="11">#REF!</definedName>
    <definedName name="rzsfav" localSheetId="12">#REF!</definedName>
    <definedName name="rzsfav" localSheetId="9">#REF!</definedName>
    <definedName name="rzsfav" localSheetId="10">#REF!</definedName>
    <definedName name="rzsfav" localSheetId="15">#REF!</definedName>
    <definedName name="rzsfav" localSheetId="16">#REF!</definedName>
    <definedName name="rzsfav" localSheetId="13">#REF!</definedName>
    <definedName name="rzsfav" localSheetId="14">#REF!</definedName>
    <definedName name="rzsfav" localSheetId="27">#REF!</definedName>
    <definedName name="rzsfav" localSheetId="29">#REF!</definedName>
    <definedName name="rzsfav" localSheetId="40">#REF!</definedName>
    <definedName name="rzsfav" localSheetId="39">#REF!</definedName>
    <definedName name="rzsfav" localSheetId="43">#REF!</definedName>
    <definedName name="rzsfav" localSheetId="44">#REF!</definedName>
    <definedName name="rzsfav" localSheetId="45">#REF!</definedName>
    <definedName name="rzsfav" localSheetId="46">#REF!</definedName>
    <definedName name="rzsfav" localSheetId="41">#REF!</definedName>
    <definedName name="rzsfav" localSheetId="3">#REF!</definedName>
    <definedName name="rzsfav" localSheetId="4">#REF!</definedName>
    <definedName name="rzsfav" localSheetId="1">#REF!</definedName>
    <definedName name="rzsfav" localSheetId="2">#REF!</definedName>
    <definedName name="rzsfav" localSheetId="7">#REF!</definedName>
    <definedName name="rzsfav" localSheetId="8">#REF!</definedName>
    <definedName name="rzsfav" localSheetId="5">#REF!</definedName>
    <definedName name="rzsfav" localSheetId="6">#REF!</definedName>
    <definedName name="rzsfav" localSheetId="18">#REF!</definedName>
    <definedName name="rzsfav" localSheetId="17">#REF!</definedName>
    <definedName name="rzsfav" localSheetId="21">#REF!</definedName>
    <definedName name="rzsfav" localSheetId="19">#REF!</definedName>
    <definedName name="rzsfav" localSheetId="20">#REF!</definedName>
    <definedName name="rzsfav" localSheetId="32">#REF!</definedName>
    <definedName name="rzsfav" localSheetId="31">#REF!</definedName>
    <definedName name="rzsfav" localSheetId="35">#REF!</definedName>
    <definedName name="rzsfav" localSheetId="36">#REF!</definedName>
    <definedName name="rzsfav" localSheetId="33">#REF!</definedName>
    <definedName name="rzsfav" localSheetId="34">#REF!</definedName>
    <definedName name="rzsfav" localSheetId="48">#REF!</definedName>
    <definedName name="rzsfav" localSheetId="47">#REF!</definedName>
    <definedName name="rzsfav" localSheetId="49">#REF!</definedName>
    <definedName name="rzsfav" localSheetId="63">#REF!</definedName>
    <definedName name="rzsfav" localSheetId="60">#REF!</definedName>
    <definedName name="rzsfav" localSheetId="62">#REF!</definedName>
    <definedName name="rzsfav" localSheetId="51">#REF!</definedName>
    <definedName name="rzsfav" localSheetId="53">#REF!</definedName>
    <definedName name="rzsfav" localSheetId="55">#REF!</definedName>
    <definedName name="rzsfav" localSheetId="57">#REF!</definedName>
    <definedName name="rzsfav">#REF!</definedName>
    <definedName name="rzsm">'[1]60m M'!$B$8:$R$89</definedName>
    <definedName name="rzssfam" localSheetId="23">#REF!</definedName>
    <definedName name="rzssfam" localSheetId="22">#REF!</definedName>
    <definedName name="rzssfam" localSheetId="26">#REF!</definedName>
    <definedName name="rzssfam" localSheetId="24">#REF!</definedName>
    <definedName name="rzssfam" localSheetId="25">#REF!</definedName>
    <definedName name="rzssfam" localSheetId="38">#REF!</definedName>
    <definedName name="rzssfam" localSheetId="11">#REF!</definedName>
    <definedName name="rzssfam" localSheetId="12">#REF!</definedName>
    <definedName name="rzssfam" localSheetId="9">#REF!</definedName>
    <definedName name="rzssfam" localSheetId="10">#REF!</definedName>
    <definedName name="rzssfam" localSheetId="15">#REF!</definedName>
    <definedName name="rzssfam" localSheetId="16">#REF!</definedName>
    <definedName name="rzssfam" localSheetId="13">#REF!</definedName>
    <definedName name="rzssfam" localSheetId="14">#REF!</definedName>
    <definedName name="rzssfam" localSheetId="27">#REF!</definedName>
    <definedName name="rzssfam" localSheetId="29">#REF!</definedName>
    <definedName name="rzssfam" localSheetId="40">#REF!</definedName>
    <definedName name="rzssfam" localSheetId="39">#REF!</definedName>
    <definedName name="rzssfam" localSheetId="43">#REF!</definedName>
    <definedName name="rzssfam" localSheetId="44">#REF!</definedName>
    <definedName name="rzssfam" localSheetId="45">#REF!</definedName>
    <definedName name="rzssfam" localSheetId="46">#REF!</definedName>
    <definedName name="rzssfam" localSheetId="42">#REF!</definedName>
    <definedName name="rzssfam" localSheetId="41">#REF!</definedName>
    <definedName name="rzssfam" localSheetId="3">#REF!</definedName>
    <definedName name="rzssfam" localSheetId="4">#REF!</definedName>
    <definedName name="rzssfam" localSheetId="1">#REF!</definedName>
    <definedName name="rzssfam" localSheetId="2">#REF!</definedName>
    <definedName name="rzssfam" localSheetId="7">#REF!</definedName>
    <definedName name="rzssfam" localSheetId="8">#REF!</definedName>
    <definedName name="rzssfam" localSheetId="5">#REF!</definedName>
    <definedName name="rzssfam" localSheetId="6">#REF!</definedName>
    <definedName name="rzssfam" localSheetId="18">#REF!</definedName>
    <definedName name="rzssfam" localSheetId="17">#REF!</definedName>
    <definedName name="rzssfam" localSheetId="21">#REF!</definedName>
    <definedName name="rzssfam" localSheetId="19">#REF!</definedName>
    <definedName name="rzssfam" localSheetId="20">#REF!</definedName>
    <definedName name="rzssfam" localSheetId="32">#REF!</definedName>
    <definedName name="rzssfam" localSheetId="31">#REF!</definedName>
    <definedName name="rzssfam" localSheetId="35">#REF!</definedName>
    <definedName name="rzssfam" localSheetId="36">#REF!</definedName>
    <definedName name="rzssfam" localSheetId="33">#REF!</definedName>
    <definedName name="rzssfam" localSheetId="34">#REF!</definedName>
    <definedName name="rzssfam" localSheetId="48">#REF!</definedName>
    <definedName name="rzssfam" localSheetId="47">#REF!</definedName>
    <definedName name="rzssfam" localSheetId="49">#REF!</definedName>
    <definedName name="rzssfam" localSheetId="63">#REF!</definedName>
    <definedName name="rzssfam" localSheetId="60">#REF!</definedName>
    <definedName name="rzssfam" localSheetId="62">#REF!</definedName>
    <definedName name="rzssfam" localSheetId="51">#REF!</definedName>
    <definedName name="rzssfam" localSheetId="53">#REF!</definedName>
    <definedName name="rzssfam" localSheetId="56">#REF!</definedName>
    <definedName name="rzssfam" localSheetId="55">#REF!</definedName>
    <definedName name="rzssfam" localSheetId="58">#REF!</definedName>
    <definedName name="rzssfam" localSheetId="57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23">#REF!</definedName>
    <definedName name="rzswfam" localSheetId="22">#REF!</definedName>
    <definedName name="rzswfam" localSheetId="26">#REF!</definedName>
    <definedName name="rzswfam" localSheetId="24">#REF!</definedName>
    <definedName name="rzswfam" localSheetId="25">#REF!</definedName>
    <definedName name="rzswfam" localSheetId="11">#REF!</definedName>
    <definedName name="rzswfam" localSheetId="12">#REF!</definedName>
    <definedName name="rzswfam" localSheetId="9">#REF!</definedName>
    <definedName name="rzswfam" localSheetId="10">#REF!</definedName>
    <definedName name="rzswfam" localSheetId="15">#REF!</definedName>
    <definedName name="rzswfam" localSheetId="16">#REF!</definedName>
    <definedName name="rzswfam" localSheetId="13">#REF!</definedName>
    <definedName name="rzswfam" localSheetId="14">#REF!</definedName>
    <definedName name="rzswfam" localSheetId="27">#REF!</definedName>
    <definedName name="rzswfam" localSheetId="29">#REF!</definedName>
    <definedName name="rzswfam" localSheetId="40">#REF!</definedName>
    <definedName name="rzswfam" localSheetId="39">#REF!</definedName>
    <definedName name="rzswfam" localSheetId="43">#REF!</definedName>
    <definedName name="rzswfam" localSheetId="44">#REF!</definedName>
    <definedName name="rzswfam" localSheetId="45">#REF!</definedName>
    <definedName name="rzswfam" localSheetId="46">#REF!</definedName>
    <definedName name="rzswfam" localSheetId="41">#REF!</definedName>
    <definedName name="rzswfam" localSheetId="3">#REF!</definedName>
    <definedName name="rzswfam" localSheetId="4">#REF!</definedName>
    <definedName name="rzswfam" localSheetId="1">#REF!</definedName>
    <definedName name="rzswfam" localSheetId="2">#REF!</definedName>
    <definedName name="rzswfam" localSheetId="7">#REF!</definedName>
    <definedName name="rzswfam" localSheetId="8">#REF!</definedName>
    <definedName name="rzswfam" localSheetId="5">#REF!</definedName>
    <definedName name="rzswfam" localSheetId="6">#REF!</definedName>
    <definedName name="rzswfam" localSheetId="18">#REF!</definedName>
    <definedName name="rzswfam" localSheetId="17">#REF!</definedName>
    <definedName name="rzswfam" localSheetId="21">#REF!</definedName>
    <definedName name="rzswfam" localSheetId="19">#REF!</definedName>
    <definedName name="rzswfam" localSheetId="20">#REF!</definedName>
    <definedName name="rzswfam" localSheetId="32">#REF!</definedName>
    <definedName name="rzswfam" localSheetId="31">#REF!</definedName>
    <definedName name="rzswfam" localSheetId="35">#REF!</definedName>
    <definedName name="rzswfam" localSheetId="36">#REF!</definedName>
    <definedName name="rzswfam" localSheetId="33">#REF!</definedName>
    <definedName name="rzswfam" localSheetId="34">#REF!</definedName>
    <definedName name="rzswfam" localSheetId="48">#REF!</definedName>
    <definedName name="rzswfam" localSheetId="47">#REF!</definedName>
    <definedName name="rzswfam" localSheetId="49">#REF!</definedName>
    <definedName name="rzswfam" localSheetId="63">#REF!</definedName>
    <definedName name="rzswfam" localSheetId="60">#REF!</definedName>
    <definedName name="rzswfam" localSheetId="62">#REF!</definedName>
    <definedName name="rzswfam" localSheetId="51">#REF!</definedName>
    <definedName name="rzswfam" localSheetId="53">#REF!</definedName>
    <definedName name="rzswfam" localSheetId="55">#REF!</definedName>
    <definedName name="rzswfam" localSheetId="57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23">#REF!</definedName>
    <definedName name="Sektoriu_Tolis_V_List" localSheetId="22">#REF!</definedName>
    <definedName name="Sektoriu_Tolis_V_List" localSheetId="26">#REF!</definedName>
    <definedName name="Sektoriu_Tolis_V_List" localSheetId="24">#REF!</definedName>
    <definedName name="Sektoriu_Tolis_V_List" localSheetId="25">#REF!</definedName>
    <definedName name="Sektoriu_Tolis_V_List" localSheetId="11">#REF!</definedName>
    <definedName name="Sektoriu_Tolis_V_List" localSheetId="12">#REF!</definedName>
    <definedName name="Sektoriu_Tolis_V_List" localSheetId="9">#REF!</definedName>
    <definedName name="Sektoriu_Tolis_V_List" localSheetId="10">#REF!</definedName>
    <definedName name="Sektoriu_Tolis_V_List" localSheetId="15">#REF!</definedName>
    <definedName name="Sektoriu_Tolis_V_List" localSheetId="16">#REF!</definedName>
    <definedName name="Sektoriu_Tolis_V_List" localSheetId="13">#REF!</definedName>
    <definedName name="Sektoriu_Tolis_V_List" localSheetId="14">#REF!</definedName>
    <definedName name="Sektoriu_Tolis_V_List" localSheetId="27">#REF!</definedName>
    <definedName name="Sektoriu_Tolis_V_List" localSheetId="29">#REF!</definedName>
    <definedName name="Sektoriu_Tolis_V_List" localSheetId="40">#REF!</definedName>
    <definedName name="Sektoriu_Tolis_V_List" localSheetId="39">#REF!</definedName>
    <definedName name="Sektoriu_Tolis_V_List" localSheetId="43">#REF!</definedName>
    <definedName name="Sektoriu_Tolis_V_List" localSheetId="44">#REF!</definedName>
    <definedName name="Sektoriu_Tolis_V_List" localSheetId="45">#REF!</definedName>
    <definedName name="Sektoriu_Tolis_V_List" localSheetId="46">#REF!</definedName>
    <definedName name="Sektoriu_Tolis_V_List" localSheetId="41">#REF!</definedName>
    <definedName name="Sektoriu_Tolis_V_List" localSheetId="3">#REF!</definedName>
    <definedName name="Sektoriu_Tolis_V_List" localSheetId="4">#REF!</definedName>
    <definedName name="Sektoriu_Tolis_V_List" localSheetId="1">#REF!</definedName>
    <definedName name="Sektoriu_Tolis_V_List" localSheetId="2">#REF!</definedName>
    <definedName name="Sektoriu_Tolis_V_List" localSheetId="7">#REF!</definedName>
    <definedName name="Sektoriu_Tolis_V_List" localSheetId="8">#REF!</definedName>
    <definedName name="Sektoriu_Tolis_V_List" localSheetId="5">#REF!</definedName>
    <definedName name="Sektoriu_Tolis_V_List" localSheetId="6">#REF!</definedName>
    <definedName name="Sektoriu_Tolis_V_List" localSheetId="18">#REF!</definedName>
    <definedName name="Sektoriu_Tolis_V_List" localSheetId="17">#REF!</definedName>
    <definedName name="Sektoriu_Tolis_V_List" localSheetId="21">#REF!</definedName>
    <definedName name="Sektoriu_Tolis_V_List" localSheetId="19">#REF!</definedName>
    <definedName name="Sektoriu_Tolis_V_List" localSheetId="20">#REF!</definedName>
    <definedName name="Sektoriu_Tolis_V_List" localSheetId="32">#REF!</definedName>
    <definedName name="Sektoriu_Tolis_V_List" localSheetId="31">#REF!</definedName>
    <definedName name="Sektoriu_Tolis_V_List" localSheetId="35">#REF!</definedName>
    <definedName name="Sektoriu_Tolis_V_List" localSheetId="36">#REF!</definedName>
    <definedName name="Sektoriu_Tolis_V_List" localSheetId="33">#REF!</definedName>
    <definedName name="Sektoriu_Tolis_V_List" localSheetId="34">#REF!</definedName>
    <definedName name="Sektoriu_Tolis_V_List" localSheetId="48">#REF!</definedName>
    <definedName name="Sektoriu_Tolis_V_List" localSheetId="47">#REF!</definedName>
    <definedName name="Sektoriu_Tolis_V_List" localSheetId="49">#REF!</definedName>
    <definedName name="Sektoriu_Tolis_V_List" localSheetId="63">#REF!</definedName>
    <definedName name="Sektoriu_Tolis_V_List" localSheetId="60">#REF!</definedName>
    <definedName name="Sektoriu_Tolis_V_List" localSheetId="62">#REF!</definedName>
    <definedName name="Sektoriu_Tolis_V_List" localSheetId="51">#REF!</definedName>
    <definedName name="Sektoriu_Tolis_V_List" localSheetId="53">#REF!</definedName>
    <definedName name="Sektoriu_Tolis_V_List" localSheetId="55">#REF!</definedName>
    <definedName name="Sektoriu_Tolis_V_List" localSheetId="57">#REF!</definedName>
    <definedName name="Sektoriu_Tolis_V_List">#REF!</definedName>
    <definedName name="stm">'[1]Programa'!$H$6:$I$98</definedName>
    <definedName name="stn" localSheetId="23">'[7]pr_vald'!$H$6:$J$89</definedName>
    <definedName name="stn" localSheetId="22">'[7]pr_vald'!$H$6:$J$89</definedName>
    <definedName name="stn">'[8]pr_vald'!$H$6:$J$89</definedName>
    <definedName name="tech" localSheetId="63">'[2]dal_r'!$A$54:$B$84</definedName>
    <definedName name="tech">'[2]dal_r'!$A$54:$B$84</definedName>
    <definedName name="tech_dal" localSheetId="63">'[2]tech_dal'!$B$10:$AG$70</definedName>
    <definedName name="tech_dal">'[2]tech_dal'!$B$10:$AG$70</definedName>
    <definedName name="tech_r" localSheetId="63">'[2]tech_dal'!$B$10:$AG$72</definedName>
    <definedName name="tech_r">'[2]tech_dal'!$B$10:$AG$72</definedName>
    <definedName name="time">'[1]nbox'!$B$107:$C$122</definedName>
    <definedName name="tsk" localSheetId="63">'Komandiniai'!#REF!</definedName>
    <definedName name="tsk">'[2]TITULdata'!$P$17:$Q$88</definedName>
    <definedName name="tskk" localSheetId="23">#REF!</definedName>
    <definedName name="tskk" localSheetId="22">#REF!</definedName>
    <definedName name="tskk" localSheetId="26">#REF!</definedName>
    <definedName name="tskk" localSheetId="24">#REF!</definedName>
    <definedName name="tskk" localSheetId="25">#REF!</definedName>
    <definedName name="tskk" localSheetId="38">#REF!</definedName>
    <definedName name="tskk" localSheetId="11">#REF!</definedName>
    <definedName name="tskk" localSheetId="12">#REF!</definedName>
    <definedName name="tskk" localSheetId="9">#REF!</definedName>
    <definedName name="tskk" localSheetId="10">#REF!</definedName>
    <definedName name="tskk" localSheetId="15">#REF!</definedName>
    <definedName name="tskk" localSheetId="16">#REF!</definedName>
    <definedName name="tskk" localSheetId="13">#REF!</definedName>
    <definedName name="tskk" localSheetId="14">#REF!</definedName>
    <definedName name="tskk" localSheetId="27">#REF!</definedName>
    <definedName name="tskk" localSheetId="29">#REF!</definedName>
    <definedName name="tskk" localSheetId="40">#REF!</definedName>
    <definedName name="tskk" localSheetId="39">#REF!</definedName>
    <definedName name="tskk" localSheetId="43">#REF!</definedName>
    <definedName name="tskk" localSheetId="44">#REF!</definedName>
    <definedName name="tskk" localSheetId="45">#REF!</definedName>
    <definedName name="tskk" localSheetId="46">#REF!</definedName>
    <definedName name="tskk" localSheetId="42">#REF!</definedName>
    <definedName name="tskk" localSheetId="41">#REF!</definedName>
    <definedName name="tskk" localSheetId="3">#REF!</definedName>
    <definedName name="tskk" localSheetId="4">#REF!</definedName>
    <definedName name="tskk" localSheetId="1">#REF!</definedName>
    <definedName name="tskk" localSheetId="2">#REF!</definedName>
    <definedName name="tskk" localSheetId="7">#REF!</definedName>
    <definedName name="tskk" localSheetId="8">#REF!</definedName>
    <definedName name="tskk" localSheetId="5">#REF!</definedName>
    <definedName name="tskk" localSheetId="6">#REF!</definedName>
    <definedName name="tskk" localSheetId="18">#REF!</definedName>
    <definedName name="tskk" localSheetId="17">#REF!</definedName>
    <definedName name="tskk" localSheetId="21">#REF!</definedName>
    <definedName name="tskk" localSheetId="19">#REF!</definedName>
    <definedName name="tskk" localSheetId="20">#REF!</definedName>
    <definedName name="tskk" localSheetId="32">#REF!</definedName>
    <definedName name="tskk" localSheetId="31">#REF!</definedName>
    <definedName name="tskk" localSheetId="35">#REF!</definedName>
    <definedName name="tskk" localSheetId="36">#REF!</definedName>
    <definedName name="tskk" localSheetId="33">#REF!</definedName>
    <definedName name="tskk" localSheetId="34">#REF!</definedName>
    <definedName name="tskk" localSheetId="48">#REF!</definedName>
    <definedName name="tskk" localSheetId="47">#REF!</definedName>
    <definedName name="tskk" localSheetId="49">#REF!</definedName>
    <definedName name="tskk" localSheetId="63">#REF!</definedName>
    <definedName name="tskk" localSheetId="60">#REF!</definedName>
    <definedName name="tskk" localSheetId="62">#REF!</definedName>
    <definedName name="tskk" localSheetId="51">#REF!</definedName>
    <definedName name="tskk" localSheetId="53">#REF!</definedName>
    <definedName name="tskk" localSheetId="56">#REF!</definedName>
    <definedName name="tskk" localSheetId="55">#REF!</definedName>
    <definedName name="tskk" localSheetId="58">#REF!</definedName>
    <definedName name="tskk" localSheetId="57">#REF!</definedName>
    <definedName name="tskk">#REF!</definedName>
    <definedName name="uzb" localSheetId="23">'[5]startlist'!$E$1:$H$28</definedName>
    <definedName name="uzb" localSheetId="22">'[5]startlist'!$E$1:$H$28</definedName>
    <definedName name="uzb">'[6]startlist'!$E$1:$H$28</definedName>
    <definedName name="vaišis" localSheetId="23">#REF!</definedName>
    <definedName name="vaišis" localSheetId="22">#REF!</definedName>
    <definedName name="vaišis" localSheetId="26">#REF!</definedName>
    <definedName name="vaišis" localSheetId="24">#REF!</definedName>
    <definedName name="vaišis" localSheetId="25">#REF!</definedName>
    <definedName name="vaišis" localSheetId="37">#REF!</definedName>
    <definedName name="vaišis" localSheetId="38">#REF!</definedName>
    <definedName name="vaišis" localSheetId="11">#REF!</definedName>
    <definedName name="vaišis" localSheetId="12">#REF!</definedName>
    <definedName name="vaišis" localSheetId="9">#REF!</definedName>
    <definedName name="vaišis" localSheetId="10">#REF!</definedName>
    <definedName name="vaišis" localSheetId="15">#REF!</definedName>
    <definedName name="vaišis" localSheetId="16">#REF!</definedName>
    <definedName name="vaišis" localSheetId="13">#REF!</definedName>
    <definedName name="vaišis" localSheetId="14">#REF!</definedName>
    <definedName name="vaišis" localSheetId="28">#REF!</definedName>
    <definedName name="vaišis" localSheetId="27">#REF!</definedName>
    <definedName name="vaišis" localSheetId="29">#REF!</definedName>
    <definedName name="vaišis" localSheetId="40">#REF!</definedName>
    <definedName name="vaišis" localSheetId="39">#REF!</definedName>
    <definedName name="vaišis" localSheetId="43">#REF!</definedName>
    <definedName name="vaišis" localSheetId="44">#REF!</definedName>
    <definedName name="vaišis" localSheetId="45">#REF!</definedName>
    <definedName name="vaišis" localSheetId="46">#REF!</definedName>
    <definedName name="vaišis" localSheetId="42">#REF!</definedName>
    <definedName name="vaišis" localSheetId="41">#REF!</definedName>
    <definedName name="vaišis" localSheetId="3">#REF!</definedName>
    <definedName name="vaišis" localSheetId="4">#REF!</definedName>
    <definedName name="vaišis" localSheetId="1">#REF!</definedName>
    <definedName name="vaišis" localSheetId="2">#REF!</definedName>
    <definedName name="vaišis" localSheetId="7">#REF!</definedName>
    <definedName name="vaišis" localSheetId="8">#REF!</definedName>
    <definedName name="vaišis" localSheetId="5">#REF!</definedName>
    <definedName name="vaišis" localSheetId="6">#REF!</definedName>
    <definedName name="vaišis" localSheetId="18">#REF!</definedName>
    <definedName name="vaišis" localSheetId="17">#REF!</definedName>
    <definedName name="vaišis" localSheetId="21">#REF!</definedName>
    <definedName name="vaišis" localSheetId="19">#REF!</definedName>
    <definedName name="vaišis" localSheetId="20">#REF!</definedName>
    <definedName name="vaišis" localSheetId="32">#REF!</definedName>
    <definedName name="vaišis" localSheetId="31">#REF!</definedName>
    <definedName name="vaišis" localSheetId="35">#REF!</definedName>
    <definedName name="vaišis" localSheetId="36">#REF!</definedName>
    <definedName name="vaišis" localSheetId="33">#REF!</definedName>
    <definedName name="vaišis" localSheetId="34">#REF!</definedName>
    <definedName name="vaišis" localSheetId="48">#REF!</definedName>
    <definedName name="vaišis" localSheetId="47">#REF!</definedName>
    <definedName name="vaišis" localSheetId="50">#REF!</definedName>
    <definedName name="vaišis" localSheetId="49">#REF!</definedName>
    <definedName name="vaišis" localSheetId="63">#REF!</definedName>
    <definedName name="vaišis" localSheetId="60">#REF!</definedName>
    <definedName name="vaišis" localSheetId="62">#REF!</definedName>
    <definedName name="vaišis" localSheetId="51">#REF!</definedName>
    <definedName name="vaišis" localSheetId="53">#REF!</definedName>
    <definedName name="vaišis" localSheetId="56">#REF!</definedName>
    <definedName name="vaišis" localSheetId="55">#REF!</definedName>
    <definedName name="vaišis" localSheetId="58">#REF!</definedName>
    <definedName name="vaišis" localSheetId="57">#REF!</definedName>
    <definedName name="vaišis">#REF!</definedName>
    <definedName name="vt" localSheetId="63">'Komandiniai'!#REF!</definedName>
    <definedName name="vt4tk" localSheetId="63">'[2]st4tk'!$I$10:$S$81</definedName>
    <definedName name="vt4tk">'[2]st4tk'!$I$10:$S$81</definedName>
    <definedName name="vtb" localSheetId="63">'Komandiniai'!#REF!</definedName>
    <definedName name="vtbt" localSheetId="63">'[2]st4tk'!$K$10:$S$81</definedName>
    <definedName name="vtbt">'[2]st4tk'!$K$10:$S$81</definedName>
    <definedName name="vttb" localSheetId="63">'Komandiniai'!#REF!</definedName>
    <definedName name="vttb">'[2]st6tk'!$K$10:$R$81</definedName>
    <definedName name="zlist" localSheetId="63">'[9]List'!$E$2:$L$515</definedName>
    <definedName name="zlist">'[9]List'!$E$2:$L$515</definedName>
  </definedNames>
  <calcPr fullCalcOnLoad="1"/>
</workbook>
</file>

<file path=xl/sharedStrings.xml><?xml version="1.0" encoding="utf-8"?>
<sst xmlns="http://schemas.openxmlformats.org/spreadsheetml/2006/main" count="6430" uniqueCount="949">
  <si>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</si>
  <si>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</si>
  <si>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</si>
  <si>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</si>
  <si>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</si>
  <si>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</si>
  <si>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</si>
  <si>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</si>
  <si>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</si>
  <si>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</si>
  <si>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</si>
  <si>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Kv.l.</t>
  </si>
  <si>
    <t>Sporto klubas</t>
  </si>
  <si>
    <t>Palanga</t>
  </si>
  <si>
    <t>Nr.</t>
  </si>
  <si>
    <t>Vieta</t>
  </si>
  <si>
    <t>Eilė</t>
  </si>
  <si>
    <t>60 m bėgimas jaunės</t>
  </si>
  <si>
    <t>300 m bėgimas jaunės</t>
  </si>
  <si>
    <t>600 m bėgimas jaunės</t>
  </si>
  <si>
    <t>3000 m bėgimas jaunės</t>
  </si>
  <si>
    <t>Šuolis į aukštį jaunės</t>
  </si>
  <si>
    <t>Šuolis į tolį jaunės</t>
  </si>
  <si>
    <t>Rutulio stūmimas jaunės (3 kg)</t>
  </si>
  <si>
    <t>60 m bėgimas jauniai</t>
  </si>
  <si>
    <t>300 m bėgimas jauniai</t>
  </si>
  <si>
    <t>600 m bėgimas jauniai</t>
  </si>
  <si>
    <t>1000 m bėgimas jauniai</t>
  </si>
  <si>
    <t>3000 m bėgimas jauniai</t>
  </si>
  <si>
    <t>Šuolis į aukštį jauniai</t>
  </si>
  <si>
    <t>Šuolis į tolį jauniai</t>
  </si>
  <si>
    <t>Rutulio stūmimas jauniai (5 kg)</t>
  </si>
  <si>
    <t>60 m barjerinis bėgimas jaunės (0.762-8.50)</t>
  </si>
  <si>
    <t>1500 m kliūtinis bėgimas jaunės</t>
  </si>
  <si>
    <t>3000 m sportinis ėjimas jaunės</t>
  </si>
  <si>
    <t>Įspėjimai</t>
  </si>
  <si>
    <t>Taškai</t>
  </si>
  <si>
    <t>Trišuolis jaunės</t>
  </si>
  <si>
    <t>60 m barjerinis bėgimas jauniai (0.914-9.14)</t>
  </si>
  <si>
    <t>2000 m kliūtinis bėgimas jauniai (0.840)</t>
  </si>
  <si>
    <t>5000 m sportinis ėjimas jauniai</t>
  </si>
  <si>
    <t>Trišuolis jauniai</t>
  </si>
  <si>
    <t>Marijampolė</t>
  </si>
  <si>
    <t>Druskininkai</t>
  </si>
  <si>
    <t>Birštonas</t>
  </si>
  <si>
    <t>Joniškio rajonas</t>
  </si>
  <si>
    <t>Biržų rajonas</t>
  </si>
  <si>
    <t>Šiaulių rajonas</t>
  </si>
  <si>
    <t>Vilkaviškio rajonas</t>
  </si>
  <si>
    <t>1000 m bėgimas jaunės</t>
  </si>
  <si>
    <t>Elektrėnai</t>
  </si>
  <si>
    <t>Vilniaus rajonas</t>
  </si>
  <si>
    <t>Pasvalio rajonas</t>
  </si>
  <si>
    <t>Kretingos rajonas</t>
  </si>
  <si>
    <t>Akmenės rajonas</t>
  </si>
  <si>
    <t>Dovydas</t>
  </si>
  <si>
    <t>Greta</t>
  </si>
  <si>
    <t>Tomas</t>
  </si>
  <si>
    <t>Lukas</t>
  </si>
  <si>
    <t>Paulius</t>
  </si>
  <si>
    <t>Emilija</t>
  </si>
  <si>
    <t>Ugnė</t>
  </si>
  <si>
    <t>Birštono SC</t>
  </si>
  <si>
    <t>A.Mikėno ĖK</t>
  </si>
  <si>
    <t>Edvinas</t>
  </si>
  <si>
    <t>V.Bagamolovas</t>
  </si>
  <si>
    <t>K.Jezepčikas</t>
  </si>
  <si>
    <t>Rokas</t>
  </si>
  <si>
    <t>Monika</t>
  </si>
  <si>
    <t>Jurbarko rajonas</t>
  </si>
  <si>
    <t>Kaišiadorių rajonas</t>
  </si>
  <si>
    <t>Deimantė</t>
  </si>
  <si>
    <t>Matas</t>
  </si>
  <si>
    <t>Gabrielė</t>
  </si>
  <si>
    <t>Viktorija</t>
  </si>
  <si>
    <t>Martynas</t>
  </si>
  <si>
    <t>Karolina</t>
  </si>
  <si>
    <t>Marius</t>
  </si>
  <si>
    <t>Gytis</t>
  </si>
  <si>
    <t>Modestas</t>
  </si>
  <si>
    <t>Pijus</t>
  </si>
  <si>
    <t>Kamilė</t>
  </si>
  <si>
    <t>Miglė</t>
  </si>
  <si>
    <t>Jankauskas</t>
  </si>
  <si>
    <t>Dominykas</t>
  </si>
  <si>
    <t>Kėdainių SC</t>
  </si>
  <si>
    <t>Austėja</t>
  </si>
  <si>
    <t>Domantas</t>
  </si>
  <si>
    <t>Kelmės VJSM</t>
  </si>
  <si>
    <t>Tadas</t>
  </si>
  <si>
    <t>L.Balsytė</t>
  </si>
  <si>
    <t>Kelmės rajonas</t>
  </si>
  <si>
    <t>Kėdainių rajonas</t>
  </si>
  <si>
    <t>Mantas</t>
  </si>
  <si>
    <t>Goda</t>
  </si>
  <si>
    <t>Gabija</t>
  </si>
  <si>
    <t>Benas</t>
  </si>
  <si>
    <t>Kornelija</t>
  </si>
  <si>
    <t>Darius</t>
  </si>
  <si>
    <t>SC "Sūduva"</t>
  </si>
  <si>
    <t>R.Bindokienė</t>
  </si>
  <si>
    <t>Pakruojo SC</t>
  </si>
  <si>
    <t>A.Macevičius</t>
  </si>
  <si>
    <t>Pakruojo rajonas</t>
  </si>
  <si>
    <t>Radviliškio rajonas</t>
  </si>
  <si>
    <t>Prienų rajonas</t>
  </si>
  <si>
    <t>Jonas</t>
  </si>
  <si>
    <t>Laura</t>
  </si>
  <si>
    <t>E.Petrokas</t>
  </si>
  <si>
    <t>Raseinių KKSC</t>
  </si>
  <si>
    <t>Raseinių rajonas</t>
  </si>
  <si>
    <t>Martyna</t>
  </si>
  <si>
    <t>Rokiškio rajonas</t>
  </si>
  <si>
    <t>Šakių JKSC</t>
  </si>
  <si>
    <t>Šakių rajonas</t>
  </si>
  <si>
    <t>Ignas</t>
  </si>
  <si>
    <t>Augustas</t>
  </si>
  <si>
    <t>Šilutės SM</t>
  </si>
  <si>
    <t>Paulina</t>
  </si>
  <si>
    <t>Šilutės rajonas</t>
  </si>
  <si>
    <t>Skuodo rajono</t>
  </si>
  <si>
    <t>Vilius</t>
  </si>
  <si>
    <t>V.Meškauskas</t>
  </si>
  <si>
    <t>R.Turla</t>
  </si>
  <si>
    <t>L.Kaveckienė</t>
  </si>
  <si>
    <t>Telšių rajonas</t>
  </si>
  <si>
    <t>Jonavos rajonas</t>
  </si>
  <si>
    <t>Utenos rajonas</t>
  </si>
  <si>
    <t>Utenos DSC</t>
  </si>
  <si>
    <t>Utenos LAK</t>
  </si>
  <si>
    <t>M.Saliamonas</t>
  </si>
  <si>
    <t>Vilniaus r. SM</t>
  </si>
  <si>
    <t>Nojus</t>
  </si>
  <si>
    <t>L.Leikuvienė</t>
  </si>
  <si>
    <t>Kuršėnų SM</t>
  </si>
  <si>
    <t>Baudos Taškai</t>
  </si>
  <si>
    <t>Viso taškų</t>
  </si>
  <si>
    <t>Akmenės SC</t>
  </si>
  <si>
    <t>S.Rinkūnas</t>
  </si>
  <si>
    <t>R.Mačiuvienė</t>
  </si>
  <si>
    <t>Arnas</t>
  </si>
  <si>
    <t>Adrija</t>
  </si>
  <si>
    <t>Samanta</t>
  </si>
  <si>
    <t>Malinauskaitė</t>
  </si>
  <si>
    <t>Jonavos KKSC</t>
  </si>
  <si>
    <t>V.Lebeckienė</t>
  </si>
  <si>
    <t>Banys</t>
  </si>
  <si>
    <t>V.Kiaulakis</t>
  </si>
  <si>
    <t>G.Kasputis</t>
  </si>
  <si>
    <t>V.Novikovas</t>
  </si>
  <si>
    <t>M.Skamarakas</t>
  </si>
  <si>
    <t>Tiškus</t>
  </si>
  <si>
    <t>Inga</t>
  </si>
  <si>
    <t>A.Ulinskas</t>
  </si>
  <si>
    <t>S.Oželis</t>
  </si>
  <si>
    <t>Liveta</t>
  </si>
  <si>
    <t>Vilkaviškio SM</t>
  </si>
  <si>
    <t>P.Vaitkus</t>
  </si>
  <si>
    <t>Meškuičiai</t>
  </si>
  <si>
    <t>Palangos SC</t>
  </si>
  <si>
    <t>ŠRSC</t>
  </si>
  <si>
    <t>Meškauskaitė</t>
  </si>
  <si>
    <t>PSĖK</t>
  </si>
  <si>
    <t>Meda</t>
  </si>
  <si>
    <t>Kazlauskas</t>
  </si>
  <si>
    <t>Švenčionių rajonas</t>
  </si>
  <si>
    <t xml:space="preserve"> </t>
  </si>
  <si>
    <t xml:space="preserve">V.Gražys </t>
  </si>
  <si>
    <t>Justas</t>
  </si>
  <si>
    <t>S.Strelcovas</t>
  </si>
  <si>
    <t>G.Goštautaitė</t>
  </si>
  <si>
    <t>Armandas</t>
  </si>
  <si>
    <t>Kaišiadorių ŠSPC</t>
  </si>
  <si>
    <t>Kauno rajonas</t>
  </si>
  <si>
    <t>A.Starkevičius</t>
  </si>
  <si>
    <t>Raminta</t>
  </si>
  <si>
    <t>Z.Peleckienė</t>
  </si>
  <si>
    <t>Jokūbas</t>
  </si>
  <si>
    <t>R.Kaselis</t>
  </si>
  <si>
    <t>Nedas</t>
  </si>
  <si>
    <t>Danilovas</t>
  </si>
  <si>
    <t>Jankauskaitė</t>
  </si>
  <si>
    <t>Kupiškio rajonas</t>
  </si>
  <si>
    <t>I.Zabulienė</t>
  </si>
  <si>
    <t>Ruseckaitė</t>
  </si>
  <si>
    <t>Eimantas</t>
  </si>
  <si>
    <t>Roberta</t>
  </si>
  <si>
    <t>Amanda</t>
  </si>
  <si>
    <t>Kornelijus</t>
  </si>
  <si>
    <t>Jonkus</t>
  </si>
  <si>
    <t>Viličkaitė</t>
  </si>
  <si>
    <t>Pasvalio SM</t>
  </si>
  <si>
    <t>K.Mačėnas</t>
  </si>
  <si>
    <t>E.Žilys</t>
  </si>
  <si>
    <t>Plungės rajonas</t>
  </si>
  <si>
    <t>Prienų KKSC</t>
  </si>
  <si>
    <t>ŠSPCSS</t>
  </si>
  <si>
    <t>Z.Rajunčius</t>
  </si>
  <si>
    <t>Rokiškio KKSC</t>
  </si>
  <si>
    <t>V.Čereška</t>
  </si>
  <si>
    <t>Skuodo KKSC</t>
  </si>
  <si>
    <t>A.Donėla</t>
  </si>
  <si>
    <t>V.Gudzinevičienė</t>
  </si>
  <si>
    <t>T.Vencius</t>
  </si>
  <si>
    <t>Vakaris</t>
  </si>
  <si>
    <t>Eligijus</t>
  </si>
  <si>
    <t>Milda</t>
  </si>
  <si>
    <t>Z.Zenkevičius</t>
  </si>
  <si>
    <t>Laurynas</t>
  </si>
  <si>
    <t>Šimkus</t>
  </si>
  <si>
    <t>60 m barjerinis bėgimas jaunuolės</t>
  </si>
  <si>
    <t>Rutulio stūmimas jaunuolės</t>
  </si>
  <si>
    <t>Rutulio stūmimas jaunuoliai (6 kg)</t>
  </si>
  <si>
    <t>60 m bėgimas jaunuolės</t>
  </si>
  <si>
    <t>60 m bėgimas jaunuoliai</t>
  </si>
  <si>
    <t>300 m bėgimas jaunuolės</t>
  </si>
  <si>
    <t>300 m bėgimas jaunuoliai</t>
  </si>
  <si>
    <t>600 m bėgimas jaunuolės</t>
  </si>
  <si>
    <t>600 m bėgimas jaunuoliai</t>
  </si>
  <si>
    <t>1000 m bėgimas jaunuolės</t>
  </si>
  <si>
    <t>1000 m bėgimas jaunuoliai</t>
  </si>
  <si>
    <t>3000 m bėgimas jaunuolės</t>
  </si>
  <si>
    <t>3000 m bėgimas jaunuoliai</t>
  </si>
  <si>
    <t>4x200 m estafetinis bėgimas jaunuolės</t>
  </si>
  <si>
    <t>4x200 m estafetinis bėgimas jaunuoliai</t>
  </si>
  <si>
    <t>Šuolis į aukštį jaunuolės</t>
  </si>
  <si>
    <t>Šuolis į aukštį jaunuoliai</t>
  </si>
  <si>
    <t>Šuolis į tolį jaunuolės</t>
  </si>
  <si>
    <t>Šuolis į tolį jaunuoliai</t>
  </si>
  <si>
    <t>Trišuolis jaunuolės</t>
  </si>
  <si>
    <t>Trišuolis jaunuoliai</t>
  </si>
  <si>
    <t>2002-09-18</t>
  </si>
  <si>
    <t>Norbutas</t>
  </si>
  <si>
    <t>Radvilė</t>
  </si>
  <si>
    <t>Normantas</t>
  </si>
  <si>
    <t>2001-09-04</t>
  </si>
  <si>
    <t>Irmantas</t>
  </si>
  <si>
    <t>Mikalauskis</t>
  </si>
  <si>
    <t>2000-07-09</t>
  </si>
  <si>
    <t>Algimantas</t>
  </si>
  <si>
    <t>Taparauskas</t>
  </si>
  <si>
    <t>Erika</t>
  </si>
  <si>
    <t>Rimša</t>
  </si>
  <si>
    <t>2000-01-12</t>
  </si>
  <si>
    <t>Griušelionis</t>
  </si>
  <si>
    <t>2002-10-28</t>
  </si>
  <si>
    <t>Juozaitis</t>
  </si>
  <si>
    <t>2000-08-24</t>
  </si>
  <si>
    <t>J. ir P.Juozaičiai</t>
  </si>
  <si>
    <t>Petrusevičius</t>
  </si>
  <si>
    <t>2000-03-09</t>
  </si>
  <si>
    <t>Balčiūnas</t>
  </si>
  <si>
    <t>2001-08-24</t>
  </si>
  <si>
    <t>Kristina</t>
  </si>
  <si>
    <t>2001-04-05</t>
  </si>
  <si>
    <t>2001-10-01</t>
  </si>
  <si>
    <t>Joginta</t>
  </si>
  <si>
    <t>Trečiokaitė</t>
  </si>
  <si>
    <t>2002-06-25</t>
  </si>
  <si>
    <t>Loretis</t>
  </si>
  <si>
    <t>Šnioka</t>
  </si>
  <si>
    <t>KKSC</t>
  </si>
  <si>
    <t>Andra</t>
  </si>
  <si>
    <t>Tamašauskaitė</t>
  </si>
  <si>
    <t>Justinas</t>
  </si>
  <si>
    <t>Galčius</t>
  </si>
  <si>
    <t>Karolis</t>
  </si>
  <si>
    <t>Druskininkų ĖK</t>
  </si>
  <si>
    <t>2001-02-26</t>
  </si>
  <si>
    <t>2002-10-21</t>
  </si>
  <si>
    <t>Gražvydas</t>
  </si>
  <si>
    <t>Ašakas</t>
  </si>
  <si>
    <t>2002-04-17</t>
  </si>
  <si>
    <t>Darvydas</t>
  </si>
  <si>
    <t>Šlivinskas</t>
  </si>
  <si>
    <t>2002-01-17</t>
  </si>
  <si>
    <t>2001-05-18</t>
  </si>
  <si>
    <t>Henrieta</t>
  </si>
  <si>
    <t>Marcinauskaitė</t>
  </si>
  <si>
    <t>Macidulskaitė</t>
  </si>
  <si>
    <t>2000-06-12</t>
  </si>
  <si>
    <t>Rytis</t>
  </si>
  <si>
    <t>Ernestas</t>
  </si>
  <si>
    <t>ind.</t>
  </si>
  <si>
    <t>Aleknavičiūtė</t>
  </si>
  <si>
    <t>2001-06-24</t>
  </si>
  <si>
    <t>V.Butautienė</t>
  </si>
  <si>
    <t>Galdikaitė</t>
  </si>
  <si>
    <t>2000-11-13</t>
  </si>
  <si>
    <t>L.Stanienė</t>
  </si>
  <si>
    <t>Kvietkutė</t>
  </si>
  <si>
    <t>2001-07-04</t>
  </si>
  <si>
    <t>Gaižauskas</t>
  </si>
  <si>
    <t>2000-04-26</t>
  </si>
  <si>
    <t>V.Kokarskaja</t>
  </si>
  <si>
    <t>Druktenis</t>
  </si>
  <si>
    <t>2000-11-12</t>
  </si>
  <si>
    <t>2001-05-14</t>
  </si>
  <si>
    <t>Ingrida</t>
  </si>
  <si>
    <t>Sinkevičiūtė</t>
  </si>
  <si>
    <t>2000-07-26</t>
  </si>
  <si>
    <t>Mantvydas</t>
  </si>
  <si>
    <t>Šauva</t>
  </si>
  <si>
    <t>N.Daugėlienė</t>
  </si>
  <si>
    <t>Paulauskaitė</t>
  </si>
  <si>
    <t>Eisvinas</t>
  </si>
  <si>
    <t>Grigaravičius</t>
  </si>
  <si>
    <t>R.Sakalauskienė</t>
  </si>
  <si>
    <t>Junčys</t>
  </si>
  <si>
    <t>Rymavičius</t>
  </si>
  <si>
    <t>Grigoravičius</t>
  </si>
  <si>
    <t>Miliauskas</t>
  </si>
  <si>
    <t>Kristupas</t>
  </si>
  <si>
    <t>Žymantas</t>
  </si>
  <si>
    <t>2002-01-31</t>
  </si>
  <si>
    <t>Valentas</t>
  </si>
  <si>
    <t>Urba</t>
  </si>
  <si>
    <t>2002-02-12</t>
  </si>
  <si>
    <t>Eidukas</t>
  </si>
  <si>
    <t>2001-06-02</t>
  </si>
  <si>
    <t>Gadevičius</t>
  </si>
  <si>
    <t>2001-01-27</t>
  </si>
  <si>
    <t>Markauskas</t>
  </si>
  <si>
    <t>2002-06-10</t>
  </si>
  <si>
    <t>2001-04-12</t>
  </si>
  <si>
    <t>Urniežius</t>
  </si>
  <si>
    <t>Kretingos SM</t>
  </si>
  <si>
    <t>2002-02-09</t>
  </si>
  <si>
    <t>2002-09-17</t>
  </si>
  <si>
    <t>2001-08-10</t>
  </si>
  <si>
    <t>2001-05-16</t>
  </si>
  <si>
    <t>Kupiškio r. KKSC</t>
  </si>
  <si>
    <t>Alanas</t>
  </si>
  <si>
    <t>Dija</t>
  </si>
  <si>
    <t>Eidvilė</t>
  </si>
  <si>
    <t>Šablickas</t>
  </si>
  <si>
    <t>Lukšytė</t>
  </si>
  <si>
    <t>Ašmena</t>
  </si>
  <si>
    <t>2001-06-29</t>
  </si>
  <si>
    <t>A.Valatkevičius</t>
  </si>
  <si>
    <t>R.Voronkova</t>
  </si>
  <si>
    <t>Julija</t>
  </si>
  <si>
    <t>Vaitkevičius</t>
  </si>
  <si>
    <t>Elektrėnų SC</t>
  </si>
  <si>
    <t>Akvilė</t>
  </si>
  <si>
    <t>Giedrius</t>
  </si>
  <si>
    <t>Valinčius</t>
  </si>
  <si>
    <t>Iveta</t>
  </si>
  <si>
    <t>Varnelytė</t>
  </si>
  <si>
    <t>Edgaras</t>
  </si>
  <si>
    <t>Radzevičius</t>
  </si>
  <si>
    <t>G.Janušauskas,V.Komisaraitis</t>
  </si>
  <si>
    <t>Juozas</t>
  </si>
  <si>
    <t>Bindokas</t>
  </si>
  <si>
    <t>Krapukaitis</t>
  </si>
  <si>
    <t>V.Komisaraitis,A.Šalčius</t>
  </si>
  <si>
    <t>Pagėgių MSM</t>
  </si>
  <si>
    <t>Dovydovaitė</t>
  </si>
  <si>
    <t>2002-08-27</t>
  </si>
  <si>
    <t>Šeputis</t>
  </si>
  <si>
    <t>2001-11-23</t>
  </si>
  <si>
    <t>Eitvydas</t>
  </si>
  <si>
    <t>Šalkauskas</t>
  </si>
  <si>
    <t>Sabaitė</t>
  </si>
  <si>
    <t>Faustas</t>
  </si>
  <si>
    <t>Marcinkevičius</t>
  </si>
  <si>
    <t>2000-01-11</t>
  </si>
  <si>
    <t>A.Bajoras,D.Rauktys</t>
  </si>
  <si>
    <t>Liaudanskaitė</t>
  </si>
  <si>
    <t>2000-05-21</t>
  </si>
  <si>
    <t>Algirdas</t>
  </si>
  <si>
    <t>Strelčiūnas</t>
  </si>
  <si>
    <t>2000-08-21</t>
  </si>
  <si>
    <t>Bartkevičiūtė</t>
  </si>
  <si>
    <t>Mitkutė</t>
  </si>
  <si>
    <t>2002-04-02</t>
  </si>
  <si>
    <t>Čeponytė</t>
  </si>
  <si>
    <t>2002-06-27</t>
  </si>
  <si>
    <t>Gegieckas</t>
  </si>
  <si>
    <t>2001-08-22</t>
  </si>
  <si>
    <t>Gertas</t>
  </si>
  <si>
    <t>2002-06-29</t>
  </si>
  <si>
    <t>2002-04-26</t>
  </si>
  <si>
    <t>SRC</t>
  </si>
  <si>
    <t>R.Šilenskienė</t>
  </si>
  <si>
    <t>E.Jurgutis</t>
  </si>
  <si>
    <t>Kuprytė</t>
  </si>
  <si>
    <t>Vičytė</t>
  </si>
  <si>
    <t>2002-07-02</t>
  </si>
  <si>
    <t>Raudytė</t>
  </si>
  <si>
    <t>Vygailė</t>
  </si>
  <si>
    <t>Valatkaitė</t>
  </si>
  <si>
    <t>2002-03-23</t>
  </si>
  <si>
    <t>Paula</t>
  </si>
  <si>
    <t>Bagdonaitė</t>
  </si>
  <si>
    <t>Damynaitė</t>
  </si>
  <si>
    <t>2002-08-20</t>
  </si>
  <si>
    <t>K.Kuzmickienė,G.Goštautaitė</t>
  </si>
  <si>
    <t>Rosita</t>
  </si>
  <si>
    <t>Jasaitytė</t>
  </si>
  <si>
    <t>Fausta</t>
  </si>
  <si>
    <t>Žikaitė</t>
  </si>
  <si>
    <t>Augustė</t>
  </si>
  <si>
    <t>Deivydas</t>
  </si>
  <si>
    <t>Regimantas</t>
  </si>
  <si>
    <t>2000-09-22</t>
  </si>
  <si>
    <t>Kščenavičiūtė</t>
  </si>
  <si>
    <t>2002-04-22</t>
  </si>
  <si>
    <t>,,Šokliukas"</t>
  </si>
  <si>
    <t>Kapliauskaitė</t>
  </si>
  <si>
    <t>Kristijonas</t>
  </si>
  <si>
    <t>Klimas</t>
  </si>
  <si>
    <t>Robertas</t>
  </si>
  <si>
    <t>Urtė</t>
  </si>
  <si>
    <t>Streikus</t>
  </si>
  <si>
    <t>2000-10-13</t>
  </si>
  <si>
    <t>Martinkus</t>
  </si>
  <si>
    <t>"Iššūkis"</t>
  </si>
  <si>
    <t>"Šata"</t>
  </si>
  <si>
    <t>2002-07-11</t>
  </si>
  <si>
    <t>Petrauskas</t>
  </si>
  <si>
    <t>2002-07-06</t>
  </si>
  <si>
    <t>Merūnas</t>
  </si>
  <si>
    <t>A.Jasmontas</t>
  </si>
  <si>
    <t>Mindaugas</t>
  </si>
  <si>
    <t>Simokaitis</t>
  </si>
  <si>
    <t>Martinkevičiūtė</t>
  </si>
  <si>
    <t>Gylytė</t>
  </si>
  <si>
    <t>Beniušytė</t>
  </si>
  <si>
    <t>Karušis</t>
  </si>
  <si>
    <t>Arvydas</t>
  </si>
  <si>
    <t>Valdas</t>
  </si>
  <si>
    <t>Palubinskas</t>
  </si>
  <si>
    <t>Vytenis</t>
  </si>
  <si>
    <t>Jazukevičius</t>
  </si>
  <si>
    <t>Grybas</t>
  </si>
  <si>
    <t>Šnipaitė</t>
  </si>
  <si>
    <t>Liubinaitė</t>
  </si>
  <si>
    <t>Skuodo rajonas</t>
  </si>
  <si>
    <t>E.Grigošaitis</t>
  </si>
  <si>
    <t>Deividas</t>
  </si>
  <si>
    <t>Kursenų SM</t>
  </si>
  <si>
    <t>J.Savickas</t>
  </si>
  <si>
    <t>Kostas</t>
  </si>
  <si>
    <t>Dagys</t>
  </si>
  <si>
    <t>Neda</t>
  </si>
  <si>
    <t>Dovidaitytė</t>
  </si>
  <si>
    <t>Donatas</t>
  </si>
  <si>
    <t>Vaitiekus</t>
  </si>
  <si>
    <t>Deimantas</t>
  </si>
  <si>
    <t>Klimaitė</t>
  </si>
  <si>
    <t>Ervina</t>
  </si>
  <si>
    <t>Ladukaitė</t>
  </si>
  <si>
    <t>Lidžius</t>
  </si>
  <si>
    <t>Stonkus</t>
  </si>
  <si>
    <t>2002-06-06</t>
  </si>
  <si>
    <t>Žilius</t>
  </si>
  <si>
    <t>2001-01-22</t>
  </si>
  <si>
    <t>Baciūtė</t>
  </si>
  <si>
    <t>2001-10-11</t>
  </si>
  <si>
    <t>Budrikas</t>
  </si>
  <si>
    <t>2002-03-26</t>
  </si>
  <si>
    <t>Erestida</t>
  </si>
  <si>
    <t>2002-06-11</t>
  </si>
  <si>
    <t>Jasaitė</t>
  </si>
  <si>
    <t>2002-12-16</t>
  </si>
  <si>
    <t>Gudaitis</t>
  </si>
  <si>
    <t>Bataitytė</t>
  </si>
  <si>
    <t>2002-11-22</t>
  </si>
  <si>
    <t>Osvaldas</t>
  </si>
  <si>
    <t>Guščius</t>
  </si>
  <si>
    <t>2002-08-05</t>
  </si>
  <si>
    <t>Jašauskaitė</t>
  </si>
  <si>
    <t>2000-03-28</t>
  </si>
  <si>
    <t>Mančinskas</t>
  </si>
  <si>
    <t>2001-06-27</t>
  </si>
  <si>
    <t>2001-09-07</t>
  </si>
  <si>
    <t>Auksė</t>
  </si>
  <si>
    <t>G.Michniova</t>
  </si>
  <si>
    <t>Sažinas</t>
  </si>
  <si>
    <t>2002-05-05</t>
  </si>
  <si>
    <t>Razmys</t>
  </si>
  <si>
    <t>2002-06-16</t>
  </si>
  <si>
    <t>Karklelytė</t>
  </si>
  <si>
    <t>2002-03-01</t>
  </si>
  <si>
    <t>Čagajeva</t>
  </si>
  <si>
    <t>2000-08-27</t>
  </si>
  <si>
    <t>Tumasonytė</t>
  </si>
  <si>
    <t>Gaižiūnaitė</t>
  </si>
  <si>
    <t>2001-04-18</t>
  </si>
  <si>
    <t>Kipras</t>
  </si>
  <si>
    <t>Keliauskas</t>
  </si>
  <si>
    <t>2002-05-18</t>
  </si>
  <si>
    <t>Simonas</t>
  </si>
  <si>
    <t>2000-06-30</t>
  </si>
  <si>
    <t>Rutkauskaitė</t>
  </si>
  <si>
    <t>2002-02-18</t>
  </si>
  <si>
    <t>Mažvydas</t>
  </si>
  <si>
    <t>Bivainis</t>
  </si>
  <si>
    <t>2001-02-08</t>
  </si>
  <si>
    <t>Ivaškevičius</t>
  </si>
  <si>
    <t>2001-08-13</t>
  </si>
  <si>
    <t>Pervenytė</t>
  </si>
  <si>
    <t>2000-10-05</t>
  </si>
  <si>
    <t>Katinas</t>
  </si>
  <si>
    <t>Bakanas</t>
  </si>
  <si>
    <t>2002-03-25</t>
  </si>
  <si>
    <t>Eglė</t>
  </si>
  <si>
    <t>Zarankaitė</t>
  </si>
  <si>
    <t>2000-12-22</t>
  </si>
  <si>
    <t>Vilkaviškio LASK</t>
  </si>
  <si>
    <t>2002-07-22</t>
  </si>
  <si>
    <t>Riškevičiūtė</t>
  </si>
  <si>
    <t xml:space="preserve">Zakševski </t>
  </si>
  <si>
    <t xml:space="preserve">Zabelo </t>
  </si>
  <si>
    <t>2002-01-30</t>
  </si>
  <si>
    <t xml:space="preserve">Semaško </t>
  </si>
  <si>
    <t xml:space="preserve">Jačun </t>
  </si>
  <si>
    <t>2002-03-20</t>
  </si>
  <si>
    <t xml:space="preserve">Kotova </t>
  </si>
  <si>
    <t>2002-09-07</t>
  </si>
  <si>
    <t>2000-01-01</t>
  </si>
  <si>
    <t>2000-06-22</t>
  </si>
  <si>
    <t xml:space="preserve">Lelis </t>
  </si>
  <si>
    <t>2000-11-11</t>
  </si>
  <si>
    <t>Dariuš</t>
  </si>
  <si>
    <t>Arijana</t>
  </si>
  <si>
    <t>Jaroslav</t>
  </si>
  <si>
    <t>Jauniai</t>
  </si>
  <si>
    <t>KOMANDINIAI REZULTATAI</t>
  </si>
  <si>
    <t>Jaunuoliai</t>
  </si>
  <si>
    <t>A.Kavaliauskas</t>
  </si>
  <si>
    <t>5000 m sportinis ėjimas jaunuoliai</t>
  </si>
  <si>
    <t>LIETUVOS RAJONŲ JAUNIŲ IR JAUNIMO LENGVOSIOS ATLETIKOS ČEMPIONATAS</t>
  </si>
  <si>
    <t>Šiauliai, 2019 m. sausio 12 d.</t>
  </si>
  <si>
    <t>Šiauliai, 2019 m. sausio 11-12 d.</t>
  </si>
  <si>
    <t>Šiauliai, 2019 m. sausio 11 d.</t>
  </si>
  <si>
    <t>Aivaras</t>
  </si>
  <si>
    <t>2003-07-11</t>
  </si>
  <si>
    <t>Ernastas</t>
  </si>
  <si>
    <t>2000-03-06</t>
  </si>
  <si>
    <t xml:space="preserve">Gytis </t>
  </si>
  <si>
    <t>Kupstys</t>
  </si>
  <si>
    <t>2003-03-28</t>
  </si>
  <si>
    <t>Lizdenis</t>
  </si>
  <si>
    <t>2003-07-05</t>
  </si>
  <si>
    <t>Saimonas</t>
  </si>
  <si>
    <t>Nagrockis</t>
  </si>
  <si>
    <t>2003-12-12</t>
  </si>
  <si>
    <t>2003-06-11</t>
  </si>
  <si>
    <t>Viltė</t>
  </si>
  <si>
    <t>2003-07-27</t>
  </si>
  <si>
    <t>A.Poška</t>
  </si>
  <si>
    <t>Žuvininkaitė</t>
  </si>
  <si>
    <t>2003-03-05</t>
  </si>
  <si>
    <t>Kunca</t>
  </si>
  <si>
    <t>2003-10-26</t>
  </si>
  <si>
    <t>Tamošaitis</t>
  </si>
  <si>
    <t>2003-10-29</t>
  </si>
  <si>
    <t>J. ir P.Juozaičiai,A.Poška</t>
  </si>
  <si>
    <t>Valaitis</t>
  </si>
  <si>
    <t>2003-01-13</t>
  </si>
  <si>
    <t>Biržų KKSC</t>
  </si>
  <si>
    <t>Kubilius</t>
  </si>
  <si>
    <t>2003-10-02</t>
  </si>
  <si>
    <t>2002-05-29</t>
  </si>
  <si>
    <t>Rolandas</t>
  </si>
  <si>
    <t>Tichonovičius</t>
  </si>
  <si>
    <t>2002-02-19</t>
  </si>
  <si>
    <t>Gvidas</t>
  </si>
  <si>
    <t>Krisikėnas</t>
  </si>
  <si>
    <t>2002-06-14</t>
  </si>
  <si>
    <t>Juška</t>
  </si>
  <si>
    <t>2003-05-31</t>
  </si>
  <si>
    <t>Gailiūnaitė</t>
  </si>
  <si>
    <t>Jablosnkaitė</t>
  </si>
  <si>
    <t>2002-02-08</t>
  </si>
  <si>
    <t>Bagamolovas</t>
  </si>
  <si>
    <t>Jalmokaitė</t>
  </si>
  <si>
    <t>Augustina</t>
  </si>
  <si>
    <t>Novikovaitė</t>
  </si>
  <si>
    <t>Dumbliauskas</t>
  </si>
  <si>
    <t>Druskininkų SC</t>
  </si>
  <si>
    <t>Dovidas</t>
  </si>
  <si>
    <t>Petkevičius</t>
  </si>
  <si>
    <t>2001-02-12</t>
  </si>
  <si>
    <t>Aiša</t>
  </si>
  <si>
    <t>Rafanavičiūtė</t>
  </si>
  <si>
    <t>2003-11-28</t>
  </si>
  <si>
    <t>Strelkauskaitė</t>
  </si>
  <si>
    <t>2002-03-31</t>
  </si>
  <si>
    <t>2002-08-06</t>
  </si>
  <si>
    <t>SK Einius</t>
  </si>
  <si>
    <t>Žaneta</t>
  </si>
  <si>
    <t>Eismontaitė</t>
  </si>
  <si>
    <t>2003-12-15</t>
  </si>
  <si>
    <t>Gustas</t>
  </si>
  <si>
    <t>Lamokovskij</t>
  </si>
  <si>
    <t>2003-09-07</t>
  </si>
  <si>
    <t>Enrika</t>
  </si>
  <si>
    <t>Antanaitytė</t>
  </si>
  <si>
    <t>2002-09-01</t>
  </si>
  <si>
    <t>Pšitulskis</t>
  </si>
  <si>
    <t>2001-10-07</t>
  </si>
  <si>
    <t>Možajevaitė</t>
  </si>
  <si>
    <t>2001-01-04</t>
  </si>
  <si>
    <t>Danielius</t>
  </si>
  <si>
    <t>Simona</t>
  </si>
  <si>
    <t>Bružaitė</t>
  </si>
  <si>
    <t>Latvaitytė</t>
  </si>
  <si>
    <t>2001-02-09</t>
  </si>
  <si>
    <t>Svirplytė</t>
  </si>
  <si>
    <t>Šliarpas</t>
  </si>
  <si>
    <t>2003-02-03</t>
  </si>
  <si>
    <t>P.Veikalas</t>
  </si>
  <si>
    <t>Joniškio SC</t>
  </si>
  <si>
    <t>Zigmantavičius</t>
  </si>
  <si>
    <t>2000-04-28</t>
  </si>
  <si>
    <t>Čiauška</t>
  </si>
  <si>
    <t>2003-09-28</t>
  </si>
  <si>
    <t>Regesas</t>
  </si>
  <si>
    <t>2001-08-03</t>
  </si>
  <si>
    <t>Didžbalis</t>
  </si>
  <si>
    <t>2002-05-23</t>
  </si>
  <si>
    <t>Karvelis</t>
  </si>
  <si>
    <t>2003-10-24</t>
  </si>
  <si>
    <t>M.Ambrizas,D.Tamulevičius</t>
  </si>
  <si>
    <t>Aurimas</t>
  </si>
  <si>
    <t>Šerpetauskas</t>
  </si>
  <si>
    <t>2003-03-03</t>
  </si>
  <si>
    <t>M.Ambrizas</t>
  </si>
  <si>
    <t>2001-01-26</t>
  </si>
  <si>
    <t>2000-06-01</t>
  </si>
  <si>
    <t>Irma</t>
  </si>
  <si>
    <t>Bilevičiūtė</t>
  </si>
  <si>
    <t>Rutkūnas</t>
  </si>
  <si>
    <t>Lavrukėnas</t>
  </si>
  <si>
    <t>2003-09-24</t>
  </si>
  <si>
    <t>Staškutė</t>
  </si>
  <si>
    <t>2003-10-27</t>
  </si>
  <si>
    <t>Galginaitė</t>
  </si>
  <si>
    <t>Valiukevičiūtė</t>
  </si>
  <si>
    <t>Sungailaitė</t>
  </si>
  <si>
    <t>Čeida</t>
  </si>
  <si>
    <t>Zakarevičius</t>
  </si>
  <si>
    <t>Taisa</t>
  </si>
  <si>
    <t>Bielskytė</t>
  </si>
  <si>
    <t>Kneižytė</t>
  </si>
  <si>
    <t>2003-05-14</t>
  </si>
  <si>
    <t>Adomas</t>
  </si>
  <si>
    <t>2003-12-24</t>
  </si>
  <si>
    <t>2002-01-21</t>
  </si>
  <si>
    <t xml:space="preserve">G.Kasputis </t>
  </si>
  <si>
    <t>2002-08-23</t>
  </si>
  <si>
    <t>Laurinavičiūtė</t>
  </si>
  <si>
    <t>2003-01-06</t>
  </si>
  <si>
    <t>Žilinskaitė</t>
  </si>
  <si>
    <t>V. Lapinskas</t>
  </si>
  <si>
    <t>Latakaitė</t>
  </si>
  <si>
    <t>2001-12-12</t>
  </si>
  <si>
    <t>Pilelis</t>
  </si>
  <si>
    <t>2000-05-18</t>
  </si>
  <si>
    <t>Mikalauskaitė</t>
  </si>
  <si>
    <t>2003-04-26</t>
  </si>
  <si>
    <t>Junevičius</t>
  </si>
  <si>
    <t>G.Janušauskas, R.Junevičius</t>
  </si>
  <si>
    <t>Mykolaitytė</t>
  </si>
  <si>
    <t>G.Janušauskas,O.Živilaitė</t>
  </si>
  <si>
    <t>Bendaravičiūtė</t>
  </si>
  <si>
    <t>V.Komisaraitis</t>
  </si>
  <si>
    <t>Slavickaitė</t>
  </si>
  <si>
    <t>V.Komisaraitis,J.Kasputienė</t>
  </si>
  <si>
    <t>Mykolas</t>
  </si>
  <si>
    <t>Pėtelis</t>
  </si>
  <si>
    <t>O.Živilaitė,V.Komisaraitis</t>
  </si>
  <si>
    <t>Meida</t>
  </si>
  <si>
    <t>O.Živilaitė,R.Bindokienė</t>
  </si>
  <si>
    <t>Leonavičius</t>
  </si>
  <si>
    <t>Airidas</t>
  </si>
  <si>
    <t>Marijus</t>
  </si>
  <si>
    <t>Dranginis</t>
  </si>
  <si>
    <t>Marijampolė-Kalvarija</t>
  </si>
  <si>
    <t>Pagėgių sav.</t>
  </si>
  <si>
    <t>Baužaitė</t>
  </si>
  <si>
    <t>2003-02-01</t>
  </si>
  <si>
    <t>Prociukas</t>
  </si>
  <si>
    <t>Sakalauskas</t>
  </si>
  <si>
    <t>2003-04-16</t>
  </si>
  <si>
    <t>Gabrielius</t>
  </si>
  <si>
    <t>Požėla</t>
  </si>
  <si>
    <t>2003-12-25</t>
  </si>
  <si>
    <t>2002-03-04</t>
  </si>
  <si>
    <t>Žvilaitytė</t>
  </si>
  <si>
    <t>2003-05-25</t>
  </si>
  <si>
    <t>Mitrikas</t>
  </si>
  <si>
    <t>2003-07-10</t>
  </si>
  <si>
    <t>Vytaitė</t>
  </si>
  <si>
    <t>2002-03-27</t>
  </si>
  <si>
    <t>SK'' Lėvuo''</t>
  </si>
  <si>
    <t>Kisieliūtė</t>
  </si>
  <si>
    <t>SK Svalė</t>
  </si>
  <si>
    <t>K.Mačėnas,Z.Balčiauskas</t>
  </si>
  <si>
    <t>Misevičiūtė</t>
  </si>
  <si>
    <t>Čiuplinskaitė</t>
  </si>
  <si>
    <t>Žižmantaitė</t>
  </si>
  <si>
    <t>Vokietaitis</t>
  </si>
  <si>
    <t>2003-10-14</t>
  </si>
  <si>
    <t>Vaitaitis</t>
  </si>
  <si>
    <t>2003-10-21</t>
  </si>
  <si>
    <t>Karka</t>
  </si>
  <si>
    <t>2003-08-21</t>
  </si>
  <si>
    <t>Titas</t>
  </si>
  <si>
    <t>Vaitekūnas</t>
  </si>
  <si>
    <t>2003-01-23</t>
  </si>
  <si>
    <t>Plungės SRC</t>
  </si>
  <si>
    <t>Abartis</t>
  </si>
  <si>
    <t>2003-04-20</t>
  </si>
  <si>
    <t>E.Jurgutis,M.Rudys</t>
  </si>
  <si>
    <t>Vikas</t>
  </si>
  <si>
    <t>Mackevičius</t>
  </si>
  <si>
    <t>Rasiulis</t>
  </si>
  <si>
    <t>Narijauskas</t>
  </si>
  <si>
    <t>2003-03-11</t>
  </si>
  <si>
    <t>Labutis</t>
  </si>
  <si>
    <t>2003-06-06</t>
  </si>
  <si>
    <t>Arlauskas</t>
  </si>
  <si>
    <t>2003-01-20</t>
  </si>
  <si>
    <t>Ročka</t>
  </si>
  <si>
    <t>2003-08-12</t>
  </si>
  <si>
    <t>Račas</t>
  </si>
  <si>
    <t>2000-07-30</t>
  </si>
  <si>
    <t>2002-04-12</t>
  </si>
  <si>
    <t>Živatkauskas</t>
  </si>
  <si>
    <t>2003-12-02</t>
  </si>
  <si>
    <t>Marcinkutė</t>
  </si>
  <si>
    <t>2003-04-19</t>
  </si>
  <si>
    <t>Kietytė</t>
  </si>
  <si>
    <t>2003-12-06</t>
  </si>
  <si>
    <t>Vakarė</t>
  </si>
  <si>
    <t>Tumelytė</t>
  </si>
  <si>
    <t>Lapelis</t>
  </si>
  <si>
    <t>2003-08-04</t>
  </si>
  <si>
    <t>Baltonis</t>
  </si>
  <si>
    <t>2002-12-26</t>
  </si>
  <si>
    <t>2002-01-01</t>
  </si>
  <si>
    <t>Šarūnė</t>
  </si>
  <si>
    <t>Vizgirdaitė</t>
  </si>
  <si>
    <t>Ignatavičius</t>
  </si>
  <si>
    <t>Misiukevičius</t>
  </si>
  <si>
    <t>Aridonas</t>
  </si>
  <si>
    <t>Gricius</t>
  </si>
  <si>
    <t>Gintaras</t>
  </si>
  <si>
    <t>Švelnys</t>
  </si>
  <si>
    <t>Rasimas</t>
  </si>
  <si>
    <t>V.Strokas</t>
  </si>
  <si>
    <t>Vepštas</t>
  </si>
  <si>
    <t>Gerda</t>
  </si>
  <si>
    <t>Balsevičiūtė</t>
  </si>
  <si>
    <t>Nerilė</t>
  </si>
  <si>
    <t>Dikšaitė</t>
  </si>
  <si>
    <t>Pigulevičius</t>
  </si>
  <si>
    <t>„Savi''</t>
  </si>
  <si>
    <t>J.Savickas,V.Ponomariovas</t>
  </si>
  <si>
    <t>Sutkus</t>
  </si>
  <si>
    <t>Joniškis</t>
  </si>
  <si>
    <t>Kasputytė</t>
  </si>
  <si>
    <t>A.Lukošaitis</t>
  </si>
  <si>
    <t>Baura</t>
  </si>
  <si>
    <t>Mikas</t>
  </si>
  <si>
    <t>Montvilas</t>
  </si>
  <si>
    <t>Rastokas</t>
  </si>
  <si>
    <t>Aleksas</t>
  </si>
  <si>
    <t>2000-04-08</t>
  </si>
  <si>
    <t>A.Urmulevičius</t>
  </si>
  <si>
    <t>Jorė</t>
  </si>
  <si>
    <t>Lapinskaitė</t>
  </si>
  <si>
    <t>2002-11-11</t>
  </si>
  <si>
    <t>Beatričė</t>
  </si>
  <si>
    <t>Kalvaitytė</t>
  </si>
  <si>
    <t>Gailiūnas</t>
  </si>
  <si>
    <t>2003-07-28</t>
  </si>
  <si>
    <t>2:41,7</t>
  </si>
  <si>
    <t>Karina</t>
  </si>
  <si>
    <t>Jancevičiūtė</t>
  </si>
  <si>
    <t>2002-07-20</t>
  </si>
  <si>
    <t>sk.Aitvaras</t>
  </si>
  <si>
    <t>Andreikėnas</t>
  </si>
  <si>
    <t>2002-09-24</t>
  </si>
  <si>
    <t>Aleksandra</t>
  </si>
  <si>
    <t>Andrejeva</t>
  </si>
  <si>
    <t>2002-03-28</t>
  </si>
  <si>
    <t>Tamašauskas</t>
  </si>
  <si>
    <t>2000-04-29</t>
  </si>
  <si>
    <t>Maliuševskis</t>
  </si>
  <si>
    <t>Samulevičiūtė</t>
  </si>
  <si>
    <t>2000-07-22</t>
  </si>
  <si>
    <t>Juškevičiūtė</t>
  </si>
  <si>
    <t>2003-05-20</t>
  </si>
  <si>
    <t>J. Kirilovienė</t>
  </si>
  <si>
    <t>Dovilė</t>
  </si>
  <si>
    <t>Raketytė</t>
  </si>
  <si>
    <t>2003-02-13</t>
  </si>
  <si>
    <t>Erikas</t>
  </si>
  <si>
    <t>2002-07-10</t>
  </si>
  <si>
    <t>Vaičiūnaitė</t>
  </si>
  <si>
    <t>2002-09-20</t>
  </si>
  <si>
    <t>2003-06-08</t>
  </si>
  <si>
    <t>Gytautė</t>
  </si>
  <si>
    <t>Zakarkaitė</t>
  </si>
  <si>
    <t>2002-12-13</t>
  </si>
  <si>
    <t>Drasdauskaitė</t>
  </si>
  <si>
    <t>2003-06-27</t>
  </si>
  <si>
    <t>M. Saldukaitis</t>
  </si>
  <si>
    <t>Žilvinas</t>
  </si>
  <si>
    <t>Navickas</t>
  </si>
  <si>
    <t>2003-07-23</t>
  </si>
  <si>
    <t>R. Akucevičiūtė</t>
  </si>
  <si>
    <t>Eidukaitytė</t>
  </si>
  <si>
    <t>2003-11-13</t>
  </si>
  <si>
    <t>Jankaitis</t>
  </si>
  <si>
    <t>2003-01-19</t>
  </si>
  <si>
    <t>2001-02-05</t>
  </si>
  <si>
    <t>Bajoraitė</t>
  </si>
  <si>
    <t>2001-10-05</t>
  </si>
  <si>
    <t xml:space="preserve">Ramanauskas </t>
  </si>
  <si>
    <t>2003-08-13</t>
  </si>
  <si>
    <t>Zareckas</t>
  </si>
  <si>
    <t>Kauno r. SM</t>
  </si>
  <si>
    <t>Aironas</t>
  </si>
  <si>
    <t>Vesta</t>
  </si>
  <si>
    <t>Liucija</t>
  </si>
  <si>
    <t>A.Jankantienė</t>
  </si>
  <si>
    <t>Takas</t>
  </si>
  <si>
    <t>3000 m sportinis ėjimas jaunuolės</t>
  </si>
  <si>
    <t>V.Lapinskas</t>
  </si>
  <si>
    <t>V.Zarankienė</t>
  </si>
  <si>
    <t>60 m barjerinis bėgimas jaunuoliai (0.990-9.14)</t>
  </si>
  <si>
    <t>Povilauskas</t>
  </si>
  <si>
    <t>Krasauskas</t>
  </si>
  <si>
    <t>2003-05-06</t>
  </si>
  <si>
    <t>bėgimas</t>
  </si>
  <si>
    <t>Vaitkutė</t>
  </si>
  <si>
    <t>DNF</t>
  </si>
  <si>
    <t>X</t>
  </si>
  <si>
    <t>R.Akucevičiūtė</t>
  </si>
  <si>
    <t>R.laikas</t>
  </si>
  <si>
    <t>0,200</t>
  </si>
  <si>
    <t>0,236</t>
  </si>
  <si>
    <t>0,229</t>
  </si>
  <si>
    <t>0,152</t>
  </si>
  <si>
    <t>0,160</t>
  </si>
  <si>
    <t>0,263</t>
  </si>
  <si>
    <t>0,164</t>
  </si>
  <si>
    <t>0,251</t>
  </si>
  <si>
    <t>0,155</t>
  </si>
  <si>
    <t>0,165</t>
  </si>
  <si>
    <t>0,205</t>
  </si>
  <si>
    <t>0,176</t>
  </si>
  <si>
    <t>NT</t>
  </si>
  <si>
    <t>0,188</t>
  </si>
  <si>
    <t>0,209</t>
  </si>
  <si>
    <t>0,310</t>
  </si>
  <si>
    <t>0,233</t>
  </si>
  <si>
    <t>0,196</t>
  </si>
  <si>
    <t>0,179</t>
  </si>
  <si>
    <t>0,225</t>
  </si>
  <si>
    <t>0,168</t>
  </si>
  <si>
    <t>0,467</t>
  </si>
  <si>
    <t>0,244</t>
  </si>
  <si>
    <t>0,211</t>
  </si>
  <si>
    <t>DQ</t>
  </si>
  <si>
    <t>-</t>
  </si>
  <si>
    <t>0,274</t>
  </si>
  <si>
    <t>0,243</t>
  </si>
  <si>
    <t>0,240</t>
  </si>
  <si>
    <t>0,195</t>
  </si>
  <si>
    <t>0,135</t>
  </si>
  <si>
    <t>0,270</t>
  </si>
  <si>
    <t>0,311</t>
  </si>
  <si>
    <t>0,173</t>
  </si>
  <si>
    <t>O</t>
  </si>
  <si>
    <t>XXO</t>
  </si>
  <si>
    <t>XXX</t>
  </si>
  <si>
    <t>XO</t>
  </si>
  <si>
    <t>R. laikas</t>
  </si>
  <si>
    <t>8,30</t>
  </si>
  <si>
    <t>NM</t>
  </si>
  <si>
    <t>8,37</t>
  </si>
  <si>
    <t>0,257</t>
  </si>
  <si>
    <t>8,13</t>
  </si>
  <si>
    <t>0,247</t>
  </si>
  <si>
    <t>8,38</t>
  </si>
  <si>
    <t>0,297</t>
  </si>
  <si>
    <t>8,41</t>
  </si>
  <si>
    <t>0,162</t>
  </si>
  <si>
    <t>8,46</t>
  </si>
  <si>
    <t>DNS (g.p.)</t>
  </si>
  <si>
    <t>II A</t>
  </si>
  <si>
    <t>8,79</t>
  </si>
  <si>
    <t>8,53</t>
  </si>
  <si>
    <t>0,398</t>
  </si>
  <si>
    <t>8,49</t>
  </si>
  <si>
    <t>0,157</t>
  </si>
  <si>
    <t>8,45</t>
  </si>
  <si>
    <t>0,184</t>
  </si>
  <si>
    <t>8,80</t>
  </si>
  <si>
    <t>0,230</t>
  </si>
  <si>
    <t>0,153</t>
  </si>
  <si>
    <t>I A</t>
  </si>
  <si>
    <t>7,36</t>
  </si>
  <si>
    <t>0,203</t>
  </si>
  <si>
    <t>7,35</t>
  </si>
  <si>
    <t>0,142</t>
  </si>
  <si>
    <t>7,07</t>
  </si>
  <si>
    <t>0,147</t>
  </si>
  <si>
    <t>-0,015</t>
  </si>
  <si>
    <t>7,26</t>
  </si>
  <si>
    <t>0,190</t>
  </si>
  <si>
    <t>0,063</t>
  </si>
  <si>
    <t>Kalvarija</t>
  </si>
  <si>
    <t>0,204</t>
  </si>
  <si>
    <t>0,334</t>
  </si>
  <si>
    <t>0,369</t>
  </si>
  <si>
    <t>0,180</t>
  </si>
  <si>
    <t>0,172</t>
  </si>
  <si>
    <t>0,187</t>
  </si>
  <si>
    <t>0,174</t>
  </si>
  <si>
    <t>0,127</t>
  </si>
  <si>
    <t>0,223</t>
  </si>
  <si>
    <t>0,150</t>
  </si>
  <si>
    <t>0,192</t>
  </si>
  <si>
    <t>0,166</t>
  </si>
  <si>
    <t>0,169</t>
  </si>
  <si>
    <t>0,185</t>
  </si>
  <si>
    <t>0,130</t>
  </si>
  <si>
    <t>0,163</t>
  </si>
  <si>
    <t>DNS</t>
  </si>
  <si>
    <t>6:14:24</t>
  </si>
  <si>
    <t>6:47,31</t>
  </si>
  <si>
    <t>6:48,40</t>
  </si>
  <si>
    <t>2019 m. sausio 11-12 d.</t>
  </si>
  <si>
    <t>Šiauliai, maniežas</t>
  </si>
  <si>
    <t>Varžybų vyriausiasis teisėjas</t>
  </si>
  <si>
    <t>Ričardas PODOLSKIS</t>
  </si>
  <si>
    <t>/Nacionalinė kategorija/</t>
  </si>
  <si>
    <t>Varžybų vyriausiasis sekretorius</t>
  </si>
  <si>
    <t>Arnas LUKOŠAITIS</t>
  </si>
  <si>
    <t>Varžybų techninis delegatas</t>
  </si>
  <si>
    <t>Tolvydas SKALIKAS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</si>
</sst>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yyyy\-mm\-dd;@"/>
    <numFmt numFmtId="174" formatCode="m:ss.00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_(* #,##0.00_);_(* \(#,##0.00\);_(* &quot;-&quot;??_);_(@_)"/>
    <numFmt numFmtId="182" formatCode="_-* #,##0_-;\-* #,##0_-;_-* &quot;-&quot;_-;_-@_-"/>
    <numFmt numFmtId="183" formatCode="_-* #,##0.00_-;\-* #,##0.00_-;_-* &quot;-&quot;??_-;_-@_-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[$€-2]\ ###,000_);[Red]\([$€-2]\ ###,000\)"/>
    <numFmt numFmtId="194" formatCode="[$-427]General"/>
    <numFmt numFmtId="195" formatCode="&quot;Taip&quot;;&quot;Taip&quot;;&quot;Ne&quot;"/>
    <numFmt numFmtId="196" formatCode="&quot;Teisinga&quot;;&quot;Teisinga&quot;;&quot;Klaidinga&quot;"/>
    <numFmt numFmtId="197" formatCode="yyyy/mm/dd;@"/>
    <numFmt numFmtId="198" formatCode="[$-427]yyyy\ &quot;m.&quot;\ mmmm\ d\ &quot;d.&quot;"/>
    <numFmt numFmtId="199" formatCode="#,##0.00&quot; &quot;[$Lt-427];[Red]&quot;-&quot;#,##0.00&quot; &quot;[$Lt-427]"/>
    <numFmt numFmtId="200" formatCode="0.000"/>
    <numFmt numFmtId="201" formatCode="#,##0;\-#,##0;\-"/>
    <numFmt numFmtId="202" formatCode="#,##0.00;\-#,##0.00;\-"/>
    <numFmt numFmtId="203" formatCode="#,##0.0;\-#,##0.0;\-"/>
    <numFmt numFmtId="204" formatCode="_-* #,##0_-;\-* #,##0_-;_-* \-_-;_-@_-"/>
    <numFmt numFmtId="205" formatCode="_-* #,##0.00_-;\-* #,##0.00_-;_-* \-??_-;_-@_-"/>
    <numFmt numFmtId="206" formatCode="0.00\ %"/>
    <numFmt numFmtId="207" formatCode="_-&quot;IRL&quot;* #,##0_-;&quot;-IRL&quot;* #,##0_-;_-&quot;IRL&quot;* \-_-;_-@_-"/>
    <numFmt numFmtId="208" formatCode="_-&quot;IRL&quot;* #,##0.00_-;&quot;-IRL&quot;* #,##0.00_-;_-&quot;IRL&quot;* \-??_-;_-@_-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1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75" fontId="15" fillId="0" borderId="0" applyFill="0" applyBorder="0" applyAlignment="0">
      <protection/>
    </xf>
    <xf numFmtId="175" fontId="15" fillId="0" borderId="0" applyFill="0" applyBorder="0" applyAlignment="0">
      <protection/>
    </xf>
    <xf numFmtId="201" fontId="15" fillId="0" borderId="0" applyFill="0" applyBorder="0" applyAlignment="0">
      <protection/>
    </xf>
    <xf numFmtId="176" fontId="15" fillId="0" borderId="0" applyFill="0" applyBorder="0" applyAlignment="0">
      <protection/>
    </xf>
    <xf numFmtId="176" fontId="15" fillId="0" borderId="0" applyFill="0" applyBorder="0" applyAlignment="0">
      <protection/>
    </xf>
    <xf numFmtId="202" fontId="15" fillId="0" borderId="0" applyFill="0" applyBorder="0" applyAlignment="0">
      <protection/>
    </xf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9" fontId="15" fillId="0" borderId="0" applyFill="0" applyBorder="0" applyAlignment="0">
      <protection/>
    </xf>
    <xf numFmtId="175" fontId="15" fillId="0" borderId="0" applyFill="0" applyBorder="0" applyAlignment="0">
      <protection/>
    </xf>
    <xf numFmtId="175" fontId="15" fillId="0" borderId="0" applyFill="0" applyBorder="0" applyAlignment="0">
      <protection/>
    </xf>
    <xf numFmtId="201" fontId="15" fillId="0" borderId="0" applyFill="0" applyBorder="0" applyAlignment="0">
      <protection/>
    </xf>
    <xf numFmtId="180" fontId="15" fillId="0" borderId="0" applyFill="0" applyBorder="0" applyAlignment="0">
      <protection/>
    </xf>
    <xf numFmtId="180" fontId="15" fillId="0" borderId="0" applyFill="0" applyBorder="0" applyAlignment="0">
      <protection/>
    </xf>
    <xf numFmtId="203" fontId="15" fillId="0" borderId="0" applyFill="0" applyBorder="0" applyAlignment="0">
      <protection/>
    </xf>
    <xf numFmtId="176" fontId="15" fillId="0" borderId="0" applyFill="0" applyBorder="0" applyAlignment="0">
      <protection/>
    </xf>
    <xf numFmtId="176" fontId="15" fillId="0" borderId="0" applyFill="0" applyBorder="0" applyAlignment="0">
      <protection/>
    </xf>
    <xf numFmtId="202" fontId="15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01" fontId="0" fillId="0" borderId="0" applyFill="0" applyBorder="0" applyAlignment="0" applyProtection="0"/>
    <xf numFmtId="175" fontId="0" fillId="0" borderId="0" applyFont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5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16" fillId="0" borderId="0" applyFill="0" applyBorder="0" applyAlignment="0">
      <protection/>
    </xf>
    <xf numFmtId="175" fontId="16" fillId="0" borderId="0" applyFill="0" applyBorder="0" applyAlignment="0">
      <protection/>
    </xf>
    <xf numFmtId="201" fontId="16" fillId="0" borderId="0" applyFill="0" applyBorder="0" applyAlignment="0">
      <protection/>
    </xf>
    <xf numFmtId="176" fontId="16" fillId="0" borderId="0" applyFill="0" applyBorder="0" applyAlignment="0">
      <protection/>
    </xf>
    <xf numFmtId="176" fontId="16" fillId="0" borderId="0" applyFill="0" applyBorder="0" applyAlignment="0">
      <protection/>
    </xf>
    <xf numFmtId="202" fontId="16" fillId="0" borderId="0" applyFill="0" applyBorder="0" applyAlignment="0">
      <protection/>
    </xf>
    <xf numFmtId="175" fontId="16" fillId="0" borderId="0" applyFill="0" applyBorder="0" applyAlignment="0">
      <protection/>
    </xf>
    <xf numFmtId="175" fontId="16" fillId="0" borderId="0" applyFill="0" applyBorder="0" applyAlignment="0">
      <protection/>
    </xf>
    <xf numFmtId="201" fontId="16" fillId="0" borderId="0" applyFill="0" applyBorder="0" applyAlignment="0">
      <protection/>
    </xf>
    <xf numFmtId="180" fontId="16" fillId="0" borderId="0" applyFill="0" applyBorder="0" applyAlignment="0">
      <protection/>
    </xf>
    <xf numFmtId="180" fontId="16" fillId="0" borderId="0" applyFill="0" applyBorder="0" applyAlignment="0">
      <protection/>
    </xf>
    <xf numFmtId="203" fontId="16" fillId="0" borderId="0" applyFill="0" applyBorder="0" applyAlignment="0">
      <protection/>
    </xf>
    <xf numFmtId="176" fontId="16" fillId="0" borderId="0" applyFill="0" applyBorder="0" applyAlignment="0">
      <protection/>
    </xf>
    <xf numFmtId="176" fontId="16" fillId="0" borderId="0" applyFill="0" applyBorder="0" applyAlignment="0">
      <protection/>
    </xf>
    <xf numFmtId="202" fontId="16" fillId="0" borderId="0" applyFill="0" applyBorder="0" applyAlignment="0">
      <protection/>
    </xf>
    <xf numFmtId="194" fontId="6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17" fillId="30" borderId="0" applyNumberFormat="0" applyBorder="0" applyAlignment="0" applyProtection="0"/>
    <xf numFmtId="38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3" applyNumberFormat="0" applyAlignment="0" applyProtection="0"/>
    <xf numFmtId="0" fontId="18" fillId="0" borderId="3" applyNumberFormat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8" fillId="0" borderId="5">
      <alignment horizontal="left" vertical="center"/>
      <protection/>
    </xf>
    <xf numFmtId="0" fontId="18" fillId="0" borderId="6">
      <alignment horizontal="left" vertical="center"/>
      <protection/>
    </xf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1" applyNumberFormat="0" applyAlignment="0" applyProtection="0"/>
    <xf numFmtId="10" fontId="17" fillId="33" borderId="10" applyNumberFormat="0" applyBorder="0" applyAlignment="0" applyProtection="0"/>
    <xf numFmtId="10" fontId="17" fillId="33" borderId="10" applyNumberFormat="0" applyBorder="0" applyAlignment="0" applyProtection="0"/>
    <xf numFmtId="0" fontId="17" fillId="34" borderId="0" applyNumberFormat="0" applyBorder="0" applyAlignment="0" applyProtection="0"/>
    <xf numFmtId="0" fontId="0" fillId="0" borderId="0">
      <alignment/>
      <protection/>
    </xf>
    <xf numFmtId="199" fontId="15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99" fontId="7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20" fillId="0" borderId="0" applyFill="0" applyBorder="0" applyAlignment="0">
      <protection/>
    </xf>
    <xf numFmtId="175" fontId="20" fillId="0" borderId="0" applyFill="0" applyBorder="0" applyAlignment="0">
      <protection/>
    </xf>
    <xf numFmtId="201" fontId="20" fillId="0" borderId="0" applyFill="0" applyBorder="0" applyAlignment="0">
      <protection/>
    </xf>
    <xf numFmtId="176" fontId="20" fillId="0" borderId="0" applyFill="0" applyBorder="0" applyAlignment="0">
      <protection/>
    </xf>
    <xf numFmtId="176" fontId="20" fillId="0" borderId="0" applyFill="0" applyBorder="0" applyAlignment="0">
      <protection/>
    </xf>
    <xf numFmtId="202" fontId="20" fillId="0" borderId="0" applyFill="0" applyBorder="0" applyAlignment="0">
      <protection/>
    </xf>
    <xf numFmtId="175" fontId="20" fillId="0" borderId="0" applyFill="0" applyBorder="0" applyAlignment="0">
      <protection/>
    </xf>
    <xf numFmtId="175" fontId="20" fillId="0" borderId="0" applyFill="0" applyBorder="0" applyAlignment="0">
      <protection/>
    </xf>
    <xf numFmtId="201" fontId="20" fillId="0" borderId="0" applyFill="0" applyBorder="0" applyAlignment="0">
      <protection/>
    </xf>
    <xf numFmtId="180" fontId="20" fillId="0" borderId="0" applyFill="0" applyBorder="0" applyAlignment="0">
      <protection/>
    </xf>
    <xf numFmtId="180" fontId="20" fillId="0" borderId="0" applyFill="0" applyBorder="0" applyAlignment="0">
      <protection/>
    </xf>
    <xf numFmtId="203" fontId="20" fillId="0" borderId="0" applyFill="0" applyBorder="0" applyAlignment="0">
      <protection/>
    </xf>
    <xf numFmtId="176" fontId="20" fillId="0" borderId="0" applyFill="0" applyBorder="0" applyAlignment="0">
      <protection/>
    </xf>
    <xf numFmtId="176" fontId="20" fillId="0" borderId="0" applyFill="0" applyBorder="0" applyAlignment="0">
      <protection/>
    </xf>
    <xf numFmtId="202" fontId="20" fillId="0" borderId="0" applyFill="0" applyBorder="0" applyAlignment="0">
      <protection/>
    </xf>
    <xf numFmtId="0" fontId="72" fillId="0" borderId="11" applyNumberFormat="0" applyFill="0" applyAlignment="0" applyProtection="0"/>
    <xf numFmtId="0" fontId="73" fillId="35" borderId="0" applyNumberFormat="0" applyBorder="0" applyAlignment="0" applyProtection="0"/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184" fontId="2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85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6" borderId="12" applyNumberFormat="0" applyFont="0" applyAlignment="0" applyProtection="0"/>
    <xf numFmtId="0" fontId="75" fillId="27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0" fontId="0" fillId="0" borderId="0" applyFont="0" applyFill="0" applyBorder="0" applyAlignment="0" applyProtection="0"/>
    <xf numFmtId="206" fontId="0" fillId="0" borderId="0" applyFill="0" applyBorder="0" applyAlignment="0" applyProtection="0"/>
    <xf numFmtId="10" fontId="0" fillId="0" borderId="0" applyFont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175" fontId="22" fillId="0" borderId="0" applyFill="0" applyBorder="0" applyAlignment="0">
      <protection/>
    </xf>
    <xf numFmtId="175" fontId="22" fillId="0" borderId="0" applyFill="0" applyBorder="0" applyAlignment="0">
      <protection/>
    </xf>
    <xf numFmtId="201" fontId="22" fillId="0" borderId="0" applyFill="0" applyBorder="0" applyAlignment="0">
      <protection/>
    </xf>
    <xf numFmtId="176" fontId="22" fillId="0" borderId="0" applyFill="0" applyBorder="0" applyAlignment="0">
      <protection/>
    </xf>
    <xf numFmtId="176" fontId="22" fillId="0" borderId="0" applyFill="0" applyBorder="0" applyAlignment="0">
      <protection/>
    </xf>
    <xf numFmtId="202" fontId="22" fillId="0" borderId="0" applyFill="0" applyBorder="0" applyAlignment="0">
      <protection/>
    </xf>
    <xf numFmtId="175" fontId="22" fillId="0" borderId="0" applyFill="0" applyBorder="0" applyAlignment="0">
      <protection/>
    </xf>
    <xf numFmtId="175" fontId="22" fillId="0" borderId="0" applyFill="0" applyBorder="0" applyAlignment="0">
      <protection/>
    </xf>
    <xf numFmtId="201" fontId="22" fillId="0" borderId="0" applyFill="0" applyBorder="0" applyAlignment="0">
      <protection/>
    </xf>
    <xf numFmtId="180" fontId="22" fillId="0" borderId="0" applyFill="0" applyBorder="0" applyAlignment="0">
      <protection/>
    </xf>
    <xf numFmtId="180" fontId="22" fillId="0" borderId="0" applyFill="0" applyBorder="0" applyAlignment="0">
      <protection/>
    </xf>
    <xf numFmtId="203" fontId="22" fillId="0" borderId="0" applyFill="0" applyBorder="0" applyAlignment="0">
      <protection/>
    </xf>
    <xf numFmtId="176" fontId="22" fillId="0" borderId="0" applyFill="0" applyBorder="0" applyAlignment="0">
      <protection/>
    </xf>
    <xf numFmtId="176" fontId="22" fillId="0" borderId="0" applyFill="0" applyBorder="0" applyAlignment="0">
      <protection/>
    </xf>
    <xf numFmtId="202" fontId="22" fillId="0" borderId="0" applyFill="0" applyBorder="0" applyAlignment="0">
      <protection/>
    </xf>
    <xf numFmtId="49" fontId="15" fillId="0" borderId="0" applyFill="0" applyBorder="0" applyAlignment="0">
      <protection/>
    </xf>
    <xf numFmtId="189" fontId="15" fillId="0" borderId="0" applyFill="0" applyBorder="0" applyAlignment="0">
      <protection/>
    </xf>
    <xf numFmtId="189" fontId="15" fillId="0" borderId="0" applyFill="0" applyBorder="0" applyAlignment="0">
      <protection/>
    </xf>
    <xf numFmtId="49" fontId="15" fillId="0" borderId="0" applyFill="0" applyBorder="0" applyAlignment="0">
      <protection/>
    </xf>
    <xf numFmtId="190" fontId="15" fillId="0" borderId="0" applyFill="0" applyBorder="0" applyAlignment="0">
      <protection/>
    </xf>
    <xf numFmtId="190" fontId="15" fillId="0" borderId="0" applyFill="0" applyBorder="0" applyAlignment="0">
      <protection/>
    </xf>
    <xf numFmtId="49" fontId="15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>
      <alignment/>
      <protection/>
    </xf>
  </cellStyleXfs>
  <cellXfs count="496">
    <xf numFmtId="0" fontId="0" fillId="0" borderId="0" xfId="0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" fontId="4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4" fillId="0" borderId="15" xfId="470" applyFont="1" applyBorder="1" applyAlignment="1">
      <alignment horizontal="right" vertical="center"/>
      <protection/>
    </xf>
    <xf numFmtId="0" fontId="4" fillId="0" borderId="16" xfId="470" applyFont="1" applyBorder="1" applyAlignment="1">
      <alignment horizontal="left" vertical="center"/>
      <protection/>
    </xf>
    <xf numFmtId="49" fontId="4" fillId="0" borderId="17" xfId="470" applyNumberFormat="1" applyFont="1" applyBorder="1" applyAlignment="1">
      <alignment horizontal="center" vertical="center"/>
      <protection/>
    </xf>
    <xf numFmtId="0" fontId="4" fillId="0" borderId="17" xfId="470" applyFont="1" applyBorder="1" applyAlignment="1">
      <alignment horizontal="center" vertical="center"/>
      <protection/>
    </xf>
    <xf numFmtId="0" fontId="4" fillId="0" borderId="17" xfId="470" applyFont="1" applyBorder="1" applyAlignment="1">
      <alignment horizontal="center" vertical="center"/>
      <protection/>
    </xf>
    <xf numFmtId="0" fontId="4" fillId="0" borderId="21" xfId="470" applyFont="1" applyBorder="1" applyAlignment="1">
      <alignment horizontal="left" vertical="center"/>
      <protection/>
    </xf>
    <xf numFmtId="0" fontId="4" fillId="0" borderId="0" xfId="470" applyFont="1" applyAlignment="1">
      <alignment vertical="center"/>
      <protection/>
    </xf>
    <xf numFmtId="0" fontId="5" fillId="0" borderId="20" xfId="470" applyFont="1" applyBorder="1" applyAlignment="1">
      <alignment horizontal="center" vertical="center"/>
      <protection/>
    </xf>
    <xf numFmtId="2" fontId="11" fillId="0" borderId="10" xfId="470" applyNumberFormat="1" applyFont="1" applyBorder="1" applyAlignment="1">
      <alignment horizontal="center" vertical="center"/>
      <protection/>
    </xf>
    <xf numFmtId="0" fontId="5" fillId="0" borderId="0" xfId="470" applyFont="1" applyAlignment="1">
      <alignment vertical="center"/>
      <protection/>
    </xf>
    <xf numFmtId="174" fontId="2" fillId="0" borderId="10" xfId="1297" applyNumberFormat="1" applyFont="1" applyFill="1" applyBorder="1" applyAlignment="1">
      <alignment horizontal="center" vertical="center"/>
      <protection/>
    </xf>
    <xf numFmtId="174" fontId="2" fillId="0" borderId="1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4" fillId="0" borderId="16" xfId="470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49" fontId="4" fillId="0" borderId="15" xfId="470" applyNumberFormat="1" applyFont="1" applyBorder="1" applyAlignment="1">
      <alignment horizontal="center" vertical="center"/>
      <protection/>
    </xf>
    <xf numFmtId="1" fontId="4" fillId="0" borderId="3" xfId="470" applyNumberFormat="1" applyFont="1" applyBorder="1" applyAlignment="1">
      <alignment horizontal="center" vertical="center"/>
      <protection/>
    </xf>
    <xf numFmtId="1" fontId="4" fillId="0" borderId="17" xfId="470" applyNumberFormat="1" applyFont="1" applyBorder="1" applyAlignment="1">
      <alignment horizontal="center" vertical="center"/>
      <protection/>
    </xf>
    <xf numFmtId="2" fontId="4" fillId="0" borderId="0" xfId="0" applyNumberFormat="1" applyFont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470" applyFont="1" applyBorder="1" applyAlignment="1">
      <alignment horizontal="center" vertical="center"/>
      <protection/>
    </xf>
    <xf numFmtId="0" fontId="5" fillId="0" borderId="18" xfId="470" applyFont="1" applyBorder="1" applyAlignment="1">
      <alignment horizontal="center" vertical="center"/>
      <protection/>
    </xf>
    <xf numFmtId="0" fontId="24" fillId="0" borderId="0" xfId="1294" applyFont="1" applyAlignment="1">
      <alignment horizontal="center" vertical="center"/>
      <protection/>
    </xf>
    <xf numFmtId="0" fontId="24" fillId="0" borderId="0" xfId="1294" applyFont="1" applyAlignment="1">
      <alignment vertical="center"/>
      <protection/>
    </xf>
    <xf numFmtId="0" fontId="24" fillId="0" borderId="0" xfId="1294" applyFont="1" applyAlignment="1">
      <alignment horizontal="right" vertical="center"/>
      <protection/>
    </xf>
    <xf numFmtId="173" fontId="5" fillId="0" borderId="10" xfId="0" applyNumberFormat="1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4" fillId="0" borderId="24" xfId="470" applyNumberFormat="1" applyFont="1" applyBorder="1" applyAlignment="1">
      <alignment horizontal="center" vertical="center"/>
      <protection/>
    </xf>
    <xf numFmtId="1" fontId="4" fillId="0" borderId="25" xfId="470" applyNumberFormat="1" applyFont="1" applyBorder="1" applyAlignment="1">
      <alignment horizontal="center" vertical="center"/>
      <protection/>
    </xf>
    <xf numFmtId="1" fontId="4" fillId="0" borderId="26" xfId="470" applyNumberFormat="1" applyFont="1" applyBorder="1" applyAlignment="1">
      <alignment horizontal="center" vertical="center"/>
      <protection/>
    </xf>
    <xf numFmtId="1" fontId="4" fillId="0" borderId="27" xfId="470" applyNumberFormat="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173" fontId="5" fillId="0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38" borderId="28" xfId="229" applyNumberFormat="1" applyFont="1" applyFill="1" applyBorder="1" applyAlignment="1">
      <alignment horizontal="center" vertical="center"/>
      <protection/>
    </xf>
    <xf numFmtId="186" fontId="2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4" fillId="0" borderId="32" xfId="229" applyFont="1" applyBorder="1" applyAlignment="1">
      <alignment horizontal="center" vertical="center"/>
      <protection/>
    </xf>
    <xf numFmtId="0" fontId="3" fillId="0" borderId="33" xfId="0" applyFont="1" applyBorder="1" applyAlignment="1">
      <alignment horizontal="left" vertical="center"/>
    </xf>
    <xf numFmtId="0" fontId="14" fillId="0" borderId="24" xfId="229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173" fontId="5" fillId="0" borderId="34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9" fontId="6" fillId="0" borderId="0" xfId="229" applyNumberFormat="1" applyFont="1" applyAlignment="1">
      <alignment horizontal="center" vertical="center"/>
      <protection/>
    </xf>
    <xf numFmtId="0" fontId="5" fillId="0" borderId="0" xfId="229" applyFont="1" applyAlignment="1">
      <alignment vertical="center"/>
      <protection/>
    </xf>
    <xf numFmtId="0" fontId="2" fillId="0" borderId="0" xfId="229" applyFont="1" applyAlignment="1">
      <alignment vertical="center"/>
      <protection/>
    </xf>
    <xf numFmtId="49" fontId="4" fillId="0" borderId="0" xfId="229" applyNumberFormat="1" applyFont="1" applyAlignment="1">
      <alignment horizontal="left" vertical="center"/>
      <protection/>
    </xf>
    <xf numFmtId="0" fontId="8" fillId="0" borderId="0" xfId="229" applyFont="1" applyAlignment="1">
      <alignment horizontal="left" vertical="center"/>
      <protection/>
    </xf>
    <xf numFmtId="0" fontId="7" fillId="0" borderId="0" xfId="229" applyFont="1" applyAlignment="1">
      <alignment horizontal="center" vertical="center"/>
      <protection/>
    </xf>
    <xf numFmtId="2" fontId="2" fillId="0" borderId="0" xfId="229" applyNumberFormat="1" applyFont="1" applyAlignment="1">
      <alignment horizontal="left" vertical="center"/>
      <protection/>
    </xf>
    <xf numFmtId="2" fontId="2" fillId="0" borderId="0" xfId="229" applyNumberFormat="1" applyFont="1" applyAlignment="1">
      <alignment horizontal="center" vertical="center"/>
      <protection/>
    </xf>
    <xf numFmtId="49" fontId="2" fillId="0" borderId="0" xfId="229" applyNumberFormat="1" applyFont="1" applyAlignment="1">
      <alignment horizontal="center" vertical="center"/>
      <protection/>
    </xf>
    <xf numFmtId="0" fontId="3" fillId="0" borderId="0" xfId="229" applyFont="1" applyAlignment="1">
      <alignment vertical="center"/>
      <protection/>
    </xf>
    <xf numFmtId="0" fontId="9" fillId="0" borderId="0" xfId="229" applyFont="1" applyAlignment="1">
      <alignment vertical="center"/>
      <protection/>
    </xf>
    <xf numFmtId="0" fontId="6" fillId="0" borderId="0" xfId="229" applyFont="1" applyAlignment="1">
      <alignment vertical="center"/>
      <protection/>
    </xf>
    <xf numFmtId="49" fontId="9" fillId="0" borderId="0" xfId="229" applyNumberFormat="1" applyFont="1" applyAlignment="1">
      <alignment horizontal="left" vertical="center"/>
      <protection/>
    </xf>
    <xf numFmtId="0" fontId="9" fillId="0" borderId="0" xfId="229" applyFont="1" applyAlignment="1">
      <alignment horizontal="left" vertical="center"/>
      <protection/>
    </xf>
    <xf numFmtId="0" fontId="9" fillId="0" borderId="0" xfId="229" applyFont="1" applyAlignment="1">
      <alignment horizontal="center" vertical="center"/>
      <protection/>
    </xf>
    <xf numFmtId="2" fontId="9" fillId="0" borderId="0" xfId="229" applyNumberFormat="1" applyFont="1" applyAlignment="1">
      <alignment horizontal="left" vertical="center"/>
      <protection/>
    </xf>
    <xf numFmtId="2" fontId="6" fillId="0" borderId="0" xfId="229" applyNumberFormat="1" applyFont="1" applyAlignment="1">
      <alignment horizontal="center" vertical="center"/>
      <protection/>
    </xf>
    <xf numFmtId="49" fontId="3" fillId="0" borderId="0" xfId="229" applyNumberFormat="1" applyFont="1" applyAlignment="1">
      <alignment horizontal="left" vertical="center"/>
      <protection/>
    </xf>
    <xf numFmtId="2" fontId="4" fillId="0" borderId="0" xfId="229" applyNumberFormat="1" applyFont="1" applyAlignment="1">
      <alignment vertical="center"/>
      <protection/>
    </xf>
    <xf numFmtId="49" fontId="4" fillId="0" borderId="0" xfId="229" applyNumberFormat="1" applyFont="1" applyAlignment="1">
      <alignment vertical="center"/>
      <protection/>
    </xf>
    <xf numFmtId="0" fontId="4" fillId="0" borderId="15" xfId="229" applyFont="1" applyBorder="1" applyAlignment="1">
      <alignment horizontal="right" vertical="center"/>
      <protection/>
    </xf>
    <xf numFmtId="0" fontId="4" fillId="0" borderId="16" xfId="229" applyFont="1" applyBorder="1" applyAlignment="1">
      <alignment horizontal="left" vertical="center"/>
      <protection/>
    </xf>
    <xf numFmtId="49" fontId="4" fillId="0" borderId="17" xfId="229" applyNumberFormat="1" applyFont="1" applyBorder="1" applyAlignment="1">
      <alignment horizontal="center" vertical="center"/>
      <protection/>
    </xf>
    <xf numFmtId="0" fontId="4" fillId="0" borderId="17" xfId="229" applyFont="1" applyBorder="1" applyAlignment="1">
      <alignment horizontal="center" vertical="center"/>
      <protection/>
    </xf>
    <xf numFmtId="0" fontId="4" fillId="0" borderId="17" xfId="229" applyFont="1" applyBorder="1" applyAlignment="1">
      <alignment horizontal="center" vertical="center"/>
      <protection/>
    </xf>
    <xf numFmtId="1" fontId="4" fillId="0" borderId="24" xfId="229" applyNumberFormat="1" applyFont="1" applyBorder="1" applyAlignment="1">
      <alignment horizontal="center" vertical="center"/>
      <protection/>
    </xf>
    <xf numFmtId="1" fontId="4" fillId="0" borderId="25" xfId="229" applyNumberFormat="1" applyFont="1" applyBorder="1" applyAlignment="1">
      <alignment horizontal="center" vertical="center"/>
      <protection/>
    </xf>
    <xf numFmtId="1" fontId="4" fillId="0" borderId="26" xfId="229" applyNumberFormat="1" applyFont="1" applyBorder="1" applyAlignment="1">
      <alignment horizontal="center" vertical="center"/>
      <protection/>
    </xf>
    <xf numFmtId="1" fontId="4" fillId="0" borderId="27" xfId="229" applyNumberFormat="1" applyFont="1" applyBorder="1" applyAlignment="1">
      <alignment horizontal="center" vertical="center"/>
      <protection/>
    </xf>
    <xf numFmtId="2" fontId="4" fillId="0" borderId="16" xfId="229" applyNumberFormat="1" applyFont="1" applyBorder="1" applyAlignment="1">
      <alignment horizontal="center" vertical="center"/>
      <protection/>
    </xf>
    <xf numFmtId="49" fontId="4" fillId="0" borderId="15" xfId="229" applyNumberFormat="1" applyFont="1" applyBorder="1" applyAlignment="1">
      <alignment horizontal="center" vertical="center"/>
      <protection/>
    </xf>
    <xf numFmtId="0" fontId="4" fillId="0" borderId="21" xfId="229" applyFont="1" applyBorder="1" applyAlignment="1">
      <alignment horizontal="left" vertical="center"/>
      <protection/>
    </xf>
    <xf numFmtId="0" fontId="4" fillId="0" borderId="0" xfId="229" applyFont="1" applyAlignment="1">
      <alignment vertical="center"/>
      <protection/>
    </xf>
    <xf numFmtId="0" fontId="5" fillId="0" borderId="20" xfId="229" applyFont="1" applyBorder="1" applyAlignment="1">
      <alignment horizontal="center" vertical="center"/>
      <protection/>
    </xf>
    <xf numFmtId="0" fontId="5" fillId="0" borderId="23" xfId="229" applyFont="1" applyBorder="1" applyAlignment="1">
      <alignment horizontal="center" vertical="center"/>
      <protection/>
    </xf>
    <xf numFmtId="2" fontId="5" fillId="0" borderId="0" xfId="229" applyNumberFormat="1" applyFont="1" applyAlignment="1">
      <alignment horizontal="left" vertical="center"/>
      <protection/>
    </xf>
    <xf numFmtId="0" fontId="7" fillId="0" borderId="0" xfId="229" applyFont="1" applyAlignment="1">
      <alignment horizontal="left" vertical="center"/>
      <protection/>
    </xf>
    <xf numFmtId="49" fontId="26" fillId="0" borderId="0" xfId="459" applyNumberFormat="1" applyFont="1" applyBorder="1" applyAlignment="1">
      <alignment horizontal="left"/>
      <protection/>
    </xf>
    <xf numFmtId="49" fontId="26" fillId="0" borderId="0" xfId="459" applyNumberFormat="1" applyFont="1" applyBorder="1" applyAlignment="1">
      <alignment/>
      <protection/>
    </xf>
    <xf numFmtId="0" fontId="26" fillId="0" borderId="0" xfId="204" applyFont="1" applyBorder="1" applyAlignment="1">
      <alignment horizontal="left" vertical="center"/>
      <protection/>
    </xf>
    <xf numFmtId="173" fontId="26" fillId="0" borderId="0" xfId="204" applyNumberFormat="1" applyFont="1" applyBorder="1" applyAlignment="1">
      <alignment horizontal="left" vertical="center"/>
      <protection/>
    </xf>
    <xf numFmtId="49" fontId="26" fillId="0" borderId="0" xfId="204" applyNumberFormat="1" applyFont="1" applyBorder="1" applyAlignment="1">
      <alignment/>
      <protection/>
    </xf>
    <xf numFmtId="49" fontId="26" fillId="0" borderId="0" xfId="204" applyNumberFormat="1" applyFont="1" applyBorder="1" applyAlignment="1">
      <alignment horizontal="left"/>
      <protection/>
    </xf>
    <xf numFmtId="49" fontId="26" fillId="0" borderId="0" xfId="459" applyNumberFormat="1" applyFont="1" applyAlignment="1">
      <alignment horizontal="left"/>
      <protection/>
    </xf>
    <xf numFmtId="49" fontId="26" fillId="0" borderId="0" xfId="459" applyNumberFormat="1" applyFont="1" applyAlignment="1">
      <alignment/>
      <protection/>
    </xf>
    <xf numFmtId="49" fontId="26" fillId="0" borderId="0" xfId="459" applyNumberFormat="1" applyFont="1">
      <alignment/>
      <protection/>
    </xf>
    <xf numFmtId="49" fontId="26" fillId="0" borderId="0" xfId="470" applyNumberFormat="1" applyFont="1" applyBorder="1" applyAlignment="1">
      <alignment horizontal="left"/>
      <protection/>
    </xf>
    <xf numFmtId="49" fontId="26" fillId="0" borderId="0" xfId="470" applyNumberFormat="1" applyFont="1" applyBorder="1">
      <alignment/>
      <protection/>
    </xf>
    <xf numFmtId="0" fontId="26" fillId="0" borderId="0" xfId="204" applyFont="1" applyBorder="1" applyAlignment="1">
      <alignment horizontal="left"/>
      <protection/>
    </xf>
    <xf numFmtId="49" fontId="26" fillId="0" borderId="0" xfId="204" applyNumberFormat="1" applyFont="1">
      <alignment/>
      <protection/>
    </xf>
    <xf numFmtId="49" fontId="26" fillId="0" borderId="0" xfId="470" applyNumberFormat="1" applyFont="1" applyBorder="1" applyAlignment="1">
      <alignment/>
      <protection/>
    </xf>
    <xf numFmtId="49" fontId="26" fillId="0" borderId="0" xfId="459" applyNumberFormat="1" applyFont="1" applyBorder="1">
      <alignment/>
      <protection/>
    </xf>
    <xf numFmtId="0" fontId="5" fillId="38" borderId="0" xfId="0" applyFont="1" applyFill="1" applyAlignment="1">
      <alignment vertical="center"/>
    </xf>
    <xf numFmtId="174" fontId="2" fillId="38" borderId="10" xfId="0" applyNumberFormat="1" applyFont="1" applyFill="1" applyBorder="1" applyAlignment="1">
      <alignment horizontal="center" vertical="center"/>
    </xf>
    <xf numFmtId="49" fontId="6" fillId="0" borderId="0" xfId="463" applyNumberFormat="1" applyFont="1" applyAlignment="1">
      <alignment horizontal="center"/>
      <protection/>
    </xf>
    <xf numFmtId="2" fontId="2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0" xfId="161" applyFont="1" applyAlignment="1">
      <alignment vertical="center"/>
      <protection/>
    </xf>
    <xf numFmtId="0" fontId="5" fillId="0" borderId="0" xfId="161" applyFont="1" applyAlignment="1">
      <alignment horizontal="center" vertical="center"/>
      <protection/>
    </xf>
    <xf numFmtId="0" fontId="5" fillId="0" borderId="0" xfId="161" applyFont="1" applyAlignment="1">
      <alignment vertical="center"/>
      <protection/>
    </xf>
    <xf numFmtId="49" fontId="4" fillId="0" borderId="0" xfId="161" applyNumberFormat="1" applyFont="1" applyAlignment="1">
      <alignment horizontal="left" vertical="center"/>
      <protection/>
    </xf>
    <xf numFmtId="0" fontId="7" fillId="0" borderId="0" xfId="161" applyFont="1" applyAlignment="1">
      <alignment horizontal="center" vertical="center"/>
      <protection/>
    </xf>
    <xf numFmtId="0" fontId="9" fillId="0" borderId="0" xfId="161" applyFont="1" applyAlignment="1">
      <alignment vertical="center"/>
      <protection/>
    </xf>
    <xf numFmtId="49" fontId="8" fillId="0" borderId="0" xfId="161" applyNumberFormat="1" applyFont="1" applyAlignment="1">
      <alignment horizontal="left" vertical="center"/>
      <protection/>
    </xf>
    <xf numFmtId="0" fontId="7" fillId="0" borderId="0" xfId="161" applyFont="1" applyAlignment="1">
      <alignment horizontal="left" vertical="center"/>
      <protection/>
    </xf>
    <xf numFmtId="0" fontId="4" fillId="0" borderId="15" xfId="161" applyFont="1" applyBorder="1" applyAlignment="1">
      <alignment horizontal="right" vertical="center"/>
      <protection/>
    </xf>
    <xf numFmtId="0" fontId="4" fillId="0" borderId="16" xfId="161" applyFont="1" applyBorder="1" applyAlignment="1">
      <alignment horizontal="left" vertical="center"/>
      <protection/>
    </xf>
    <xf numFmtId="49" fontId="4" fillId="0" borderId="17" xfId="161" applyNumberFormat="1" applyFont="1" applyBorder="1" applyAlignment="1">
      <alignment horizontal="center" vertical="center"/>
      <protection/>
    </xf>
    <xf numFmtId="0" fontId="4" fillId="0" borderId="17" xfId="161" applyFont="1" applyBorder="1" applyAlignment="1">
      <alignment horizontal="center" vertical="center"/>
      <protection/>
    </xf>
    <xf numFmtId="0" fontId="4" fillId="0" borderId="15" xfId="161" applyFont="1" applyBorder="1" applyAlignment="1">
      <alignment horizontal="center" vertical="center"/>
      <protection/>
    </xf>
    <xf numFmtId="2" fontId="4" fillId="0" borderId="38" xfId="1297" applyNumberFormat="1" applyFont="1" applyBorder="1" applyAlignment="1">
      <alignment horizontal="center" vertical="center"/>
      <protection/>
    </xf>
    <xf numFmtId="49" fontId="4" fillId="0" borderId="16" xfId="161" applyNumberFormat="1" applyFont="1" applyBorder="1" applyAlignment="1">
      <alignment horizontal="center" vertical="center"/>
      <protection/>
    </xf>
    <xf numFmtId="49" fontId="4" fillId="0" borderId="15" xfId="161" applyNumberFormat="1" applyFont="1" applyBorder="1" applyAlignment="1">
      <alignment horizontal="center" vertical="center"/>
      <protection/>
    </xf>
    <xf numFmtId="0" fontId="4" fillId="0" borderId="21" xfId="161" applyFont="1" applyBorder="1" applyAlignment="1">
      <alignment horizontal="left" vertical="center"/>
      <protection/>
    </xf>
    <xf numFmtId="0" fontId="4" fillId="0" borderId="0" xfId="161" applyFont="1" applyAlignment="1">
      <alignment vertical="center"/>
      <protection/>
    </xf>
    <xf numFmtId="0" fontId="5" fillId="0" borderId="10" xfId="471" applyFont="1" applyBorder="1" applyAlignment="1">
      <alignment horizontal="center" vertical="center"/>
      <protection/>
    </xf>
    <xf numFmtId="2" fontId="2" fillId="38" borderId="19" xfId="161" applyNumberFormat="1" applyFont="1" applyFill="1" applyBorder="1" applyAlignment="1">
      <alignment horizontal="center" vertical="center"/>
      <protection/>
    </xf>
    <xf numFmtId="0" fontId="5" fillId="38" borderId="10" xfId="161" applyFont="1" applyFill="1" applyBorder="1" applyAlignment="1">
      <alignment horizontal="center" vertical="center"/>
      <protection/>
    </xf>
    <xf numFmtId="0" fontId="5" fillId="0" borderId="0" xfId="471" applyFont="1" applyAlignment="1">
      <alignment vertical="center"/>
      <protection/>
    </xf>
    <xf numFmtId="49" fontId="3" fillId="0" borderId="0" xfId="161" applyNumberFormat="1" applyFont="1" applyAlignment="1">
      <alignment horizontal="left" vertical="center"/>
      <protection/>
    </xf>
    <xf numFmtId="0" fontId="0" fillId="0" borderId="0" xfId="161">
      <alignment/>
      <protection/>
    </xf>
    <xf numFmtId="1" fontId="4" fillId="0" borderId="3" xfId="471" applyNumberFormat="1" applyFont="1" applyBorder="1" applyAlignment="1">
      <alignment horizontal="center" vertical="center"/>
      <protection/>
    </xf>
    <xf numFmtId="0" fontId="5" fillId="0" borderId="18" xfId="471" applyFont="1" applyBorder="1" applyAlignment="1">
      <alignment horizontal="center" vertical="center"/>
      <protection/>
    </xf>
    <xf numFmtId="0" fontId="5" fillId="0" borderId="20" xfId="471" applyFont="1" applyBorder="1" applyAlignment="1">
      <alignment horizontal="center" vertical="center"/>
      <protection/>
    </xf>
    <xf numFmtId="0" fontId="5" fillId="0" borderId="23" xfId="47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38" borderId="10" xfId="229" applyNumberFormat="1" applyFont="1" applyFill="1" applyBorder="1" applyAlignment="1">
      <alignment horizontal="center" vertical="center"/>
      <protection/>
    </xf>
    <xf numFmtId="0" fontId="2" fillId="38" borderId="34" xfId="229" applyNumberFormat="1" applyFont="1" applyFill="1" applyBorder="1" applyAlignment="1">
      <alignment horizontal="center" vertical="center"/>
      <protection/>
    </xf>
    <xf numFmtId="49" fontId="6" fillId="0" borderId="0" xfId="161" applyNumberFormat="1" applyFont="1" applyAlignment="1">
      <alignment horizontal="left" vertical="center"/>
      <protection/>
    </xf>
    <xf numFmtId="49" fontId="9" fillId="0" borderId="0" xfId="161" applyNumberFormat="1" applyFont="1" applyAlignment="1">
      <alignment horizontal="center" vertical="center"/>
      <protection/>
    </xf>
    <xf numFmtId="0" fontId="5" fillId="0" borderId="0" xfId="161" applyFont="1" applyAlignment="1">
      <alignment vertical="center"/>
      <protection/>
    </xf>
    <xf numFmtId="0" fontId="2" fillId="0" borderId="0" xfId="161" applyFont="1" applyAlignment="1">
      <alignment vertical="center"/>
      <protection/>
    </xf>
    <xf numFmtId="49" fontId="4" fillId="0" borderId="0" xfId="161" applyNumberFormat="1" applyFont="1" applyAlignment="1">
      <alignment horizontal="left" vertical="center"/>
      <protection/>
    </xf>
    <xf numFmtId="0" fontId="8" fillId="0" borderId="0" xfId="161" applyFont="1" applyAlignment="1">
      <alignment horizontal="left" vertical="center"/>
      <protection/>
    </xf>
    <xf numFmtId="49" fontId="2" fillId="0" borderId="0" xfId="161" applyNumberFormat="1" applyFont="1" applyAlignment="1">
      <alignment horizontal="center" vertical="center"/>
      <protection/>
    </xf>
    <xf numFmtId="0" fontId="3" fillId="0" borderId="0" xfId="161" applyFont="1" applyAlignment="1">
      <alignment horizontal="right" vertical="center"/>
      <protection/>
    </xf>
    <xf numFmtId="0" fontId="3" fillId="0" borderId="0" xfId="161" applyFont="1" applyAlignment="1">
      <alignment vertical="center"/>
      <protection/>
    </xf>
    <xf numFmtId="0" fontId="9" fillId="0" borderId="0" xfId="161" applyFont="1" applyAlignment="1">
      <alignment vertical="center"/>
      <protection/>
    </xf>
    <xf numFmtId="0" fontId="6" fillId="0" borderId="0" xfId="161" applyFont="1" applyAlignment="1">
      <alignment vertical="center"/>
      <protection/>
    </xf>
    <xf numFmtId="49" fontId="6" fillId="0" borderId="0" xfId="161" applyNumberFormat="1" applyFont="1" applyAlignment="1">
      <alignment horizontal="left" vertical="center"/>
      <protection/>
    </xf>
    <xf numFmtId="0" fontId="9" fillId="0" borderId="0" xfId="161" applyFont="1" applyAlignment="1">
      <alignment horizontal="left" vertical="center"/>
      <protection/>
    </xf>
    <xf numFmtId="49" fontId="9" fillId="0" borderId="0" xfId="161" applyNumberFormat="1" applyFont="1" applyAlignment="1">
      <alignment horizontal="center" vertical="center"/>
      <protection/>
    </xf>
    <xf numFmtId="0" fontId="4" fillId="0" borderId="3" xfId="161" applyFont="1" applyBorder="1" applyAlignment="1">
      <alignment horizontal="right" vertical="center"/>
      <protection/>
    </xf>
    <xf numFmtId="0" fontId="4" fillId="0" borderId="16" xfId="161" applyFont="1" applyBorder="1" applyAlignment="1">
      <alignment horizontal="left" vertical="center"/>
      <protection/>
    </xf>
    <xf numFmtId="49" fontId="4" fillId="0" borderId="16" xfId="161" applyNumberFormat="1" applyFont="1" applyBorder="1" applyAlignment="1">
      <alignment horizontal="center" vertical="center"/>
      <protection/>
    </xf>
    <xf numFmtId="0" fontId="4" fillId="0" borderId="16" xfId="161" applyFont="1" applyBorder="1" applyAlignment="1">
      <alignment horizontal="center" vertical="center"/>
      <protection/>
    </xf>
    <xf numFmtId="0" fontId="4" fillId="0" borderId="16" xfId="161" applyFont="1" applyBorder="1" applyAlignment="1">
      <alignment horizontal="center" vertical="center"/>
      <protection/>
    </xf>
    <xf numFmtId="0" fontId="4" fillId="0" borderId="21" xfId="161" applyFont="1" applyBorder="1" applyAlignment="1">
      <alignment horizontal="left" vertical="center"/>
      <protection/>
    </xf>
    <xf numFmtId="0" fontId="4" fillId="0" borderId="0" xfId="161" applyFont="1" applyAlignment="1">
      <alignment vertical="center"/>
      <protection/>
    </xf>
    <xf numFmtId="0" fontId="2" fillId="0" borderId="10" xfId="161" applyFont="1" applyBorder="1" applyAlignment="1">
      <alignment horizontal="center" vertical="center"/>
      <protection/>
    </xf>
    <xf numFmtId="49" fontId="3" fillId="0" borderId="0" xfId="161" applyNumberFormat="1" applyFont="1" applyAlignment="1">
      <alignment horizontal="left" vertical="center"/>
      <protection/>
    </xf>
    <xf numFmtId="0" fontId="7" fillId="0" borderId="0" xfId="161" applyFont="1" applyAlignment="1">
      <alignment horizontal="left" vertical="center"/>
      <protection/>
    </xf>
    <xf numFmtId="49" fontId="5" fillId="0" borderId="0" xfId="161" applyNumberFormat="1" applyFont="1" applyAlignment="1">
      <alignment horizontal="center" vertical="center"/>
      <protection/>
    </xf>
    <xf numFmtId="0" fontId="9" fillId="0" borderId="0" xfId="161" applyFont="1" applyAlignment="1">
      <alignment horizontal="left" vertical="center"/>
      <protection/>
    </xf>
    <xf numFmtId="49" fontId="5" fillId="0" borderId="0" xfId="161" applyNumberFormat="1" applyFont="1" applyAlignment="1">
      <alignment horizontal="center" vertical="center"/>
      <protection/>
    </xf>
    <xf numFmtId="49" fontId="2" fillId="0" borderId="0" xfId="161" applyNumberFormat="1" applyFont="1" applyAlignment="1">
      <alignment horizontal="center" vertical="center"/>
      <protection/>
    </xf>
    <xf numFmtId="0" fontId="4" fillId="0" borderId="3" xfId="161" applyFont="1" applyBorder="1" applyAlignment="1">
      <alignment horizontal="right" vertical="center"/>
      <protection/>
    </xf>
    <xf numFmtId="0" fontId="3" fillId="0" borderId="0" xfId="161" applyFont="1" applyAlignment="1">
      <alignment vertical="center"/>
      <protection/>
    </xf>
    <xf numFmtId="0" fontId="5" fillId="0" borderId="20" xfId="161" applyFont="1" applyBorder="1" applyAlignment="1">
      <alignment horizontal="center" vertical="center"/>
      <protection/>
    </xf>
    <xf numFmtId="174" fontId="2" fillId="0" borderId="10" xfId="161" applyNumberFormat="1" applyFont="1" applyBorder="1" applyAlignment="1">
      <alignment horizontal="center" vertical="center"/>
      <protection/>
    </xf>
    <xf numFmtId="0" fontId="5" fillId="0" borderId="10" xfId="161" applyFont="1" applyBorder="1" applyAlignment="1">
      <alignment horizontal="center" vertical="center"/>
      <protection/>
    </xf>
    <xf numFmtId="0" fontId="2" fillId="0" borderId="10" xfId="161" applyFont="1" applyFill="1" applyBorder="1" applyAlignment="1">
      <alignment horizontal="center" vertical="center"/>
      <protection/>
    </xf>
    <xf numFmtId="49" fontId="79" fillId="0" borderId="0" xfId="463" applyNumberFormat="1" applyFont="1" applyAlignment="1">
      <alignment horizontal="left"/>
      <protection/>
    </xf>
    <xf numFmtId="49" fontId="26" fillId="0" borderId="0" xfId="463" applyNumberFormat="1" applyFont="1" applyBorder="1" applyAlignment="1">
      <alignment/>
      <protection/>
    </xf>
    <xf numFmtId="2" fontId="2" fillId="0" borderId="10" xfId="161" applyNumberFormat="1" applyFont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161" applyFont="1" applyAlignment="1">
      <alignment vertical="center"/>
      <protection/>
    </xf>
    <xf numFmtId="0" fontId="8" fillId="0" borderId="0" xfId="161" applyFont="1" applyAlignment="1">
      <alignment horizontal="left" vertical="center"/>
      <protection/>
    </xf>
    <xf numFmtId="2" fontId="2" fillId="0" borderId="0" xfId="161" applyNumberFormat="1" applyFont="1" applyAlignment="1">
      <alignment horizontal="center" vertical="center"/>
      <protection/>
    </xf>
    <xf numFmtId="0" fontId="3" fillId="0" borderId="0" xfId="161" applyFont="1" applyAlignment="1">
      <alignment horizontal="right" vertical="center"/>
      <protection/>
    </xf>
    <xf numFmtId="2" fontId="9" fillId="0" borderId="0" xfId="161" applyNumberFormat="1" applyFont="1" applyAlignment="1">
      <alignment horizontal="center" vertical="center"/>
      <protection/>
    </xf>
    <xf numFmtId="1" fontId="4" fillId="0" borderId="3" xfId="161" applyNumberFormat="1" applyFont="1" applyBorder="1" applyAlignment="1">
      <alignment horizontal="center" vertical="center"/>
      <protection/>
    </xf>
    <xf numFmtId="2" fontId="4" fillId="0" borderId="17" xfId="161" applyNumberFormat="1" applyFont="1" applyBorder="1" applyAlignment="1">
      <alignment horizontal="center" vertical="center"/>
      <protection/>
    </xf>
    <xf numFmtId="2" fontId="2" fillId="0" borderId="10" xfId="161" applyNumberFormat="1" applyFont="1" applyBorder="1" applyAlignment="1">
      <alignment horizontal="center" vertical="center"/>
      <protection/>
    </xf>
    <xf numFmtId="49" fontId="80" fillId="0" borderId="0" xfId="204" applyNumberFormat="1" applyFont="1" applyBorder="1" applyAlignment="1">
      <alignment horizontal="center"/>
      <protection/>
    </xf>
    <xf numFmtId="49" fontId="80" fillId="0" borderId="0" xfId="204" applyNumberFormat="1" applyFont="1" applyBorder="1" applyAlignment="1">
      <alignment horizontal="left"/>
      <protection/>
    </xf>
    <xf numFmtId="49" fontId="80" fillId="0" borderId="0" xfId="204" applyNumberFormat="1" applyFont="1" applyBorder="1">
      <alignment/>
      <protection/>
    </xf>
    <xf numFmtId="2" fontId="5" fillId="0" borderId="0" xfId="161" applyNumberFormat="1" applyFont="1" applyAlignment="1">
      <alignment horizontal="center" vertical="center"/>
      <protection/>
    </xf>
    <xf numFmtId="2" fontId="9" fillId="0" borderId="0" xfId="0" applyNumberFormat="1" applyFont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9" xfId="161" applyFont="1" applyBorder="1" applyAlignment="1">
      <alignment horizontal="left" vertical="center"/>
      <protection/>
    </xf>
    <xf numFmtId="0" fontId="5" fillId="0" borderId="18" xfId="161" applyFont="1" applyBorder="1" applyAlignment="1">
      <alignment horizontal="right" vertical="center"/>
      <protection/>
    </xf>
    <xf numFmtId="173" fontId="5" fillId="0" borderId="10" xfId="161" applyNumberFormat="1" applyFont="1" applyBorder="1" applyAlignment="1">
      <alignment horizontal="center" vertical="center"/>
      <protection/>
    </xf>
    <xf numFmtId="0" fontId="3" fillId="0" borderId="10" xfId="161" applyFont="1" applyBorder="1" applyAlignment="1">
      <alignment horizontal="center" vertical="center"/>
      <protection/>
    </xf>
    <xf numFmtId="0" fontId="3" fillId="0" borderId="10" xfId="161" applyFont="1" applyBorder="1" applyAlignment="1">
      <alignment horizontal="left" vertical="center"/>
      <protection/>
    </xf>
    <xf numFmtId="49" fontId="81" fillId="0" borderId="10" xfId="161" applyNumberFormat="1" applyFont="1" applyBorder="1" applyAlignment="1">
      <alignment horizontal="center" vertical="center" wrapText="1"/>
      <protection/>
    </xf>
    <xf numFmtId="49" fontId="5" fillId="37" borderId="10" xfId="0" applyNumberFormat="1" applyFont="1" applyFill="1" applyBorder="1" applyAlignment="1">
      <alignment horizontal="center" vertical="center"/>
    </xf>
    <xf numFmtId="47" fontId="5" fillId="0" borderId="0" xfId="0" applyNumberFormat="1" applyFont="1" applyAlignment="1">
      <alignment vertical="center"/>
    </xf>
    <xf numFmtId="49" fontId="4" fillId="0" borderId="39" xfId="161" applyNumberFormat="1" applyFont="1" applyBorder="1" applyAlignment="1">
      <alignment horizontal="center" vertical="center"/>
      <protection/>
    </xf>
    <xf numFmtId="0" fontId="6" fillId="37" borderId="0" xfId="0" applyFont="1" applyFill="1" applyAlignment="1">
      <alignment vertical="center"/>
    </xf>
    <xf numFmtId="49" fontId="6" fillId="37" borderId="0" xfId="0" applyNumberFormat="1" applyFont="1" applyFill="1" applyAlignment="1">
      <alignment horizontal="left" vertical="center"/>
    </xf>
    <xf numFmtId="0" fontId="6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49" fontId="6" fillId="37" borderId="0" xfId="0" applyNumberFormat="1" applyFont="1" applyFill="1" applyAlignment="1">
      <alignment horizontal="center" vertical="center"/>
    </xf>
    <xf numFmtId="49" fontId="12" fillId="37" borderId="0" xfId="0" applyNumberFormat="1" applyFont="1" applyFill="1" applyAlignment="1">
      <alignment horizontal="center" vertical="center"/>
    </xf>
    <xf numFmtId="0" fontId="9" fillId="37" borderId="0" xfId="0" applyFont="1" applyFill="1" applyAlignment="1">
      <alignment horizontal="right" vertical="center"/>
    </xf>
    <xf numFmtId="0" fontId="5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49" fontId="4" fillId="37" borderId="0" xfId="0" applyNumberFormat="1" applyFont="1" applyFill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49" fontId="2" fillId="37" borderId="0" xfId="0" applyNumberFormat="1" applyFont="1" applyFill="1" applyAlignment="1">
      <alignment horizontal="center" vertical="center"/>
    </xf>
    <xf numFmtId="0" fontId="3" fillId="37" borderId="0" xfId="0" applyFont="1" applyFill="1" applyAlignment="1">
      <alignment horizontal="right" vertical="center"/>
    </xf>
    <xf numFmtId="0" fontId="3" fillId="37" borderId="0" xfId="0" applyFont="1" applyFill="1" applyAlignment="1">
      <alignment vertical="center"/>
    </xf>
    <xf numFmtId="0" fontId="9" fillId="37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49" fontId="6" fillId="37" borderId="0" xfId="0" applyNumberFormat="1" applyFont="1" applyFill="1" applyAlignment="1">
      <alignment horizontal="left" vertical="center"/>
    </xf>
    <xf numFmtId="0" fontId="9" fillId="37" borderId="0" xfId="0" applyFont="1" applyFill="1" applyAlignment="1">
      <alignment horizontal="left" vertical="center"/>
    </xf>
    <xf numFmtId="49" fontId="9" fillId="37" borderId="0" xfId="0" applyNumberFormat="1" applyFont="1" applyFill="1" applyAlignment="1">
      <alignment horizontal="center" vertical="center"/>
    </xf>
    <xf numFmtId="1" fontId="4" fillId="37" borderId="17" xfId="470" applyNumberFormat="1" applyFont="1" applyFill="1" applyBorder="1" applyAlignment="1">
      <alignment horizontal="center" vertical="center"/>
      <protection/>
    </xf>
    <xf numFmtId="0" fontId="4" fillId="37" borderId="3" xfId="0" applyFont="1" applyFill="1" applyBorder="1" applyAlignment="1">
      <alignment horizontal="right" vertical="center"/>
    </xf>
    <xf numFmtId="0" fontId="4" fillId="37" borderId="16" xfId="0" applyFont="1" applyFill="1" applyBorder="1" applyAlignment="1">
      <alignment horizontal="left" vertical="center"/>
    </xf>
    <xf numFmtId="49" fontId="4" fillId="37" borderId="16" xfId="0" applyNumberFormat="1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49" fontId="4" fillId="37" borderId="3" xfId="0" applyNumberFormat="1" applyFont="1" applyFill="1" applyBorder="1" applyAlignment="1">
      <alignment horizontal="center" vertical="center"/>
    </xf>
    <xf numFmtId="49" fontId="4" fillId="37" borderId="15" xfId="0" applyNumberFormat="1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left" vertical="center"/>
    </xf>
    <xf numFmtId="0" fontId="5" fillId="37" borderId="10" xfId="161" applyFont="1" applyFill="1" applyBorder="1" applyAlignment="1">
      <alignment horizontal="center" vertical="center"/>
      <protection/>
    </xf>
    <xf numFmtId="174" fontId="2" fillId="37" borderId="10" xfId="1297" applyNumberFormat="1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/>
    </xf>
    <xf numFmtId="0" fontId="5" fillId="37" borderId="0" xfId="0" applyFont="1" applyFill="1" applyAlignment="1">
      <alignment vertical="center"/>
    </xf>
    <xf numFmtId="49" fontId="3" fillId="37" borderId="0" xfId="0" applyNumberFormat="1" applyFont="1" applyFill="1" applyAlignment="1">
      <alignment horizontal="left" vertical="center"/>
    </xf>
    <xf numFmtId="0" fontId="7" fillId="37" borderId="0" xfId="0" applyFont="1" applyFill="1" applyAlignment="1">
      <alignment horizontal="left" vertical="center"/>
    </xf>
    <xf numFmtId="49" fontId="5" fillId="37" borderId="0" xfId="0" applyNumberFormat="1" applyFont="1" applyFill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37" borderId="0" xfId="161" applyFont="1" applyFill="1" applyAlignment="1">
      <alignment horizontal="center" vertical="center"/>
      <protection/>
    </xf>
    <xf numFmtId="2" fontId="2" fillId="37" borderId="19" xfId="161" applyNumberFormat="1" applyFont="1" applyFill="1" applyBorder="1" applyAlignment="1">
      <alignment horizontal="center" vertical="center"/>
      <protection/>
    </xf>
    <xf numFmtId="0" fontId="3" fillId="37" borderId="40" xfId="471" applyNumberFormat="1" applyFont="1" applyFill="1" applyBorder="1" applyAlignment="1">
      <alignment horizontal="center" vertical="center"/>
      <protection/>
    </xf>
    <xf numFmtId="0" fontId="5" fillId="37" borderId="18" xfId="471" applyFont="1" applyFill="1" applyBorder="1" applyAlignment="1">
      <alignment horizontal="center" vertical="center"/>
      <protection/>
    </xf>
    <xf numFmtId="0" fontId="5" fillId="37" borderId="10" xfId="471" applyFont="1" applyFill="1" applyBorder="1" applyAlignment="1">
      <alignment horizontal="center" vertical="center"/>
      <protection/>
    </xf>
    <xf numFmtId="0" fontId="4" fillId="37" borderId="21" xfId="161" applyFont="1" applyFill="1" applyBorder="1" applyAlignment="1">
      <alignment horizontal="left" vertical="center"/>
      <protection/>
    </xf>
    <xf numFmtId="49" fontId="4" fillId="37" borderId="15" xfId="161" applyNumberFormat="1" applyFont="1" applyFill="1" applyBorder="1" applyAlignment="1">
      <alignment horizontal="center" vertical="center"/>
      <protection/>
    </xf>
    <xf numFmtId="49" fontId="4" fillId="37" borderId="16" xfId="161" applyNumberFormat="1" applyFont="1" applyFill="1" applyBorder="1" applyAlignment="1">
      <alignment horizontal="center" vertical="center"/>
      <protection/>
    </xf>
    <xf numFmtId="2" fontId="4" fillId="37" borderId="41" xfId="1297" applyNumberFormat="1" applyFont="1" applyFill="1" applyBorder="1" applyAlignment="1">
      <alignment horizontal="center" vertical="center"/>
      <protection/>
    </xf>
    <xf numFmtId="2" fontId="4" fillId="37" borderId="38" xfId="1297" applyNumberFormat="1" applyFont="1" applyFill="1" applyBorder="1" applyAlignment="1">
      <alignment horizontal="center" vertical="center"/>
      <protection/>
    </xf>
    <xf numFmtId="0" fontId="4" fillId="37" borderId="17" xfId="161" applyFont="1" applyFill="1" applyBorder="1" applyAlignment="1">
      <alignment horizontal="center" vertical="center"/>
      <protection/>
    </xf>
    <xf numFmtId="49" fontId="4" fillId="37" borderId="17" xfId="161" applyNumberFormat="1" applyFont="1" applyFill="1" applyBorder="1" applyAlignment="1">
      <alignment horizontal="center" vertical="center"/>
      <protection/>
    </xf>
    <xf numFmtId="0" fontId="4" fillId="37" borderId="16" xfId="161" applyFont="1" applyFill="1" applyBorder="1" applyAlignment="1">
      <alignment horizontal="left" vertical="center"/>
      <protection/>
    </xf>
    <xf numFmtId="0" fontId="4" fillId="37" borderId="15" xfId="161" applyFont="1" applyFill="1" applyBorder="1" applyAlignment="1">
      <alignment horizontal="right" vertical="center"/>
      <protection/>
    </xf>
    <xf numFmtId="1" fontId="4" fillId="37" borderId="3" xfId="471" applyNumberFormat="1" applyFont="1" applyFill="1" applyBorder="1" applyAlignment="1">
      <alignment horizontal="center" vertical="center"/>
      <protection/>
    </xf>
    <xf numFmtId="0" fontId="7" fillId="37" borderId="0" xfId="0" applyFont="1" applyFill="1" applyAlignment="1">
      <alignment horizontal="left" vertical="center"/>
    </xf>
    <xf numFmtId="0" fontId="7" fillId="37" borderId="0" xfId="161" applyFont="1" applyFill="1" applyAlignment="1">
      <alignment horizontal="left" vertical="center"/>
      <protection/>
    </xf>
    <xf numFmtId="49" fontId="8" fillId="37" borderId="0" xfId="161" applyNumberFormat="1" applyFont="1" applyFill="1" applyAlignment="1">
      <alignment horizontal="left" vertical="center"/>
      <protection/>
    </xf>
    <xf numFmtId="49" fontId="4" fillId="37" borderId="0" xfId="161" applyNumberFormat="1" applyFont="1" applyFill="1" applyAlignment="1">
      <alignment horizontal="left" vertical="center"/>
      <protection/>
    </xf>
    <xf numFmtId="0" fontId="6" fillId="37" borderId="0" xfId="161" applyFont="1" applyFill="1" applyAlignment="1">
      <alignment vertical="center"/>
      <protection/>
    </xf>
    <xf numFmtId="0" fontId="9" fillId="37" borderId="0" xfId="161" applyFont="1" applyFill="1" applyAlignment="1">
      <alignment vertical="center"/>
      <protection/>
    </xf>
    <xf numFmtId="49" fontId="9" fillId="37" borderId="0" xfId="0" applyNumberFormat="1" applyFont="1" applyFill="1" applyAlignment="1">
      <alignment horizontal="center" vertical="center"/>
    </xf>
    <xf numFmtId="0" fontId="9" fillId="37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center" vertical="center"/>
    </xf>
    <xf numFmtId="49" fontId="2" fillId="37" borderId="0" xfId="0" applyNumberFormat="1" applyFont="1" applyFill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8" fillId="37" borderId="0" xfId="0" applyFont="1" applyFill="1" applyAlignment="1">
      <alignment horizontal="left" vertical="center"/>
    </xf>
    <xf numFmtId="49" fontId="4" fillId="37" borderId="0" xfId="0" applyNumberFormat="1" applyFont="1" applyFill="1" applyAlignment="1">
      <alignment horizontal="left" vertical="center"/>
    </xf>
    <xf numFmtId="0" fontId="2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/>
    </xf>
    <xf numFmtId="186" fontId="29" fillId="38" borderId="34" xfId="0" applyNumberFormat="1" applyFont="1" applyFill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38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Border="1" applyAlignment="1">
      <alignment horizontal="center" vertical="center"/>
    </xf>
    <xf numFmtId="0" fontId="5" fillId="38" borderId="42" xfId="0" applyFont="1" applyFill="1" applyBorder="1" applyAlignment="1">
      <alignment horizontal="center" vertical="center"/>
    </xf>
    <xf numFmtId="0" fontId="10" fillId="38" borderId="43" xfId="229" applyFont="1" applyFill="1" applyBorder="1" applyAlignment="1">
      <alignment horizontal="center" vertical="center"/>
      <protection/>
    </xf>
    <xf numFmtId="49" fontId="2" fillId="0" borderId="4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7" borderId="20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2" fontId="27" fillId="0" borderId="44" xfId="0" applyNumberFormat="1" applyFont="1" applyBorder="1" applyAlignment="1">
      <alignment horizontal="center" vertical="center"/>
    </xf>
    <xf numFmtId="0" fontId="5" fillId="37" borderId="0" xfId="0" applyFont="1" applyFill="1" applyBorder="1" applyAlignment="1">
      <alignment vertical="center"/>
    </xf>
    <xf numFmtId="172" fontId="2" fillId="0" borderId="44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4" fillId="38" borderId="10" xfId="1294" applyFont="1" applyFill="1" applyBorder="1" applyAlignment="1">
      <alignment vertical="center"/>
      <protection/>
    </xf>
    <xf numFmtId="0" fontId="31" fillId="38" borderId="10" xfId="1294" applyFont="1" applyFill="1" applyBorder="1" applyAlignment="1">
      <alignment horizontal="center" vertical="center"/>
      <protection/>
    </xf>
    <xf numFmtId="0" fontId="30" fillId="38" borderId="10" xfId="1294" applyFont="1" applyFill="1" applyBorder="1" applyAlignment="1">
      <alignment horizontal="center" vertical="center"/>
      <protection/>
    </xf>
    <xf numFmtId="0" fontId="31" fillId="38" borderId="19" xfId="1294" applyFont="1" applyFill="1" applyBorder="1" applyAlignment="1">
      <alignment horizontal="center" vertical="center"/>
      <protection/>
    </xf>
    <xf numFmtId="0" fontId="24" fillId="38" borderId="10" xfId="1294" applyFont="1" applyFill="1" applyBorder="1" applyAlignment="1">
      <alignment horizontal="center" vertical="center"/>
      <protection/>
    </xf>
    <xf numFmtId="0" fontId="24" fillId="38" borderId="19" xfId="1294" applyFont="1" applyFill="1" applyBorder="1" applyAlignment="1">
      <alignment horizontal="center" vertical="center"/>
      <protection/>
    </xf>
    <xf numFmtId="0" fontId="31" fillId="38" borderId="10" xfId="1294" applyFont="1" applyFill="1" applyBorder="1" applyAlignment="1">
      <alignment vertical="center"/>
      <protection/>
    </xf>
    <xf numFmtId="0" fontId="82" fillId="38" borderId="10" xfId="229" applyFont="1" applyFill="1" applyBorder="1" applyAlignment="1">
      <alignment horizontal="center" vertical="center"/>
      <protection/>
    </xf>
    <xf numFmtId="2" fontId="83" fillId="38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4" fillId="0" borderId="19" xfId="161" applyFont="1" applyBorder="1" applyAlignment="1">
      <alignment horizontal="left" vertical="center"/>
      <protection/>
    </xf>
    <xf numFmtId="0" fontId="74" fillId="0" borderId="10" xfId="161" applyFont="1" applyBorder="1" applyAlignment="1">
      <alignment horizontal="center" vertical="center"/>
      <protection/>
    </xf>
    <xf numFmtId="0" fontId="74" fillId="0" borderId="18" xfId="161" applyFont="1" applyBorder="1" applyAlignment="1">
      <alignment horizontal="right" vertical="center"/>
      <protection/>
    </xf>
    <xf numFmtId="173" fontId="74" fillId="0" borderId="10" xfId="161" applyNumberFormat="1" applyFont="1" applyBorder="1" applyAlignment="1">
      <alignment horizontal="center" vertical="center"/>
      <protection/>
    </xf>
    <xf numFmtId="0" fontId="85" fillId="0" borderId="10" xfId="161" applyFont="1" applyBorder="1" applyAlignment="1">
      <alignment horizontal="center" vertical="center"/>
      <protection/>
    </xf>
    <xf numFmtId="0" fontId="85" fillId="0" borderId="10" xfId="161" applyFont="1" applyBorder="1" applyAlignment="1">
      <alignment horizontal="left" vertical="center"/>
      <protection/>
    </xf>
    <xf numFmtId="49" fontId="74" fillId="0" borderId="10" xfId="161" applyNumberFormat="1" applyFont="1" applyBorder="1" applyAlignment="1">
      <alignment horizontal="center" vertical="center" wrapText="1"/>
      <protection/>
    </xf>
    <xf numFmtId="47" fontId="3" fillId="0" borderId="10" xfId="0" applyNumberFormat="1" applyFont="1" applyBorder="1" applyAlignment="1">
      <alignment horizontal="center"/>
    </xf>
    <xf numFmtId="0" fontId="31" fillId="37" borderId="10" xfId="1294" applyFont="1" applyFill="1" applyBorder="1" applyAlignment="1">
      <alignment vertical="center"/>
      <protection/>
    </xf>
    <xf numFmtId="0" fontId="74" fillId="37" borderId="10" xfId="161" applyFont="1" applyFill="1" applyBorder="1" applyAlignment="1">
      <alignment horizontal="center" vertical="center"/>
      <protection/>
    </xf>
    <xf numFmtId="0" fontId="74" fillId="37" borderId="18" xfId="161" applyFont="1" applyFill="1" applyBorder="1" applyAlignment="1">
      <alignment horizontal="right" vertical="center"/>
      <protection/>
    </xf>
    <xf numFmtId="0" fontId="84" fillId="37" borderId="19" xfId="161" applyFont="1" applyFill="1" applyBorder="1" applyAlignment="1">
      <alignment horizontal="left" vertical="center"/>
      <protection/>
    </xf>
    <xf numFmtId="0" fontId="85" fillId="37" borderId="10" xfId="161" applyFont="1" applyFill="1" applyBorder="1" applyAlignment="1">
      <alignment horizontal="center" vertical="center"/>
      <protection/>
    </xf>
    <xf numFmtId="0" fontId="85" fillId="37" borderId="10" xfId="161" applyFont="1" applyFill="1" applyBorder="1" applyAlignment="1">
      <alignment horizontal="left" vertical="center"/>
      <protection/>
    </xf>
    <xf numFmtId="0" fontId="85" fillId="0" borderId="18" xfId="161" applyFont="1" applyBorder="1" applyAlignment="1">
      <alignment horizontal="center" vertical="center"/>
      <protection/>
    </xf>
    <xf numFmtId="0" fontId="4" fillId="37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4" fillId="0" borderId="0" xfId="161" applyFont="1" applyBorder="1" applyAlignment="1">
      <alignment horizontal="right" vertical="center"/>
      <protection/>
    </xf>
    <xf numFmtId="0" fontId="84" fillId="0" borderId="0" xfId="161" applyFont="1" applyBorder="1" applyAlignment="1">
      <alignment horizontal="left" vertical="center"/>
      <protection/>
    </xf>
    <xf numFmtId="173" fontId="74" fillId="0" borderId="0" xfId="161" applyNumberFormat="1" applyFont="1" applyBorder="1" applyAlignment="1">
      <alignment horizontal="center" vertical="center"/>
      <protection/>
    </xf>
    <xf numFmtId="0" fontId="85" fillId="0" borderId="0" xfId="161" applyFont="1" applyBorder="1" applyAlignment="1">
      <alignment horizontal="center" vertical="center"/>
      <protection/>
    </xf>
    <xf numFmtId="0" fontId="85" fillId="0" borderId="0" xfId="161" applyFont="1" applyBorder="1" applyAlignment="1">
      <alignment horizontal="left" vertical="center"/>
      <protection/>
    </xf>
    <xf numFmtId="2" fontId="2" fillId="38" borderId="10" xfId="229" applyNumberFormat="1" applyFont="1" applyFill="1" applyBorder="1" applyAlignment="1">
      <alignment horizontal="center" vertical="center"/>
      <protection/>
    </xf>
    <xf numFmtId="186" fontId="29" fillId="38" borderId="0" xfId="0" applyNumberFormat="1" applyFont="1" applyFill="1" applyBorder="1" applyAlignment="1">
      <alignment horizontal="center" vertical="center"/>
    </xf>
    <xf numFmtId="0" fontId="2" fillId="38" borderId="0" xfId="229" applyNumberFormat="1" applyFont="1" applyFill="1" applyBorder="1" applyAlignment="1">
      <alignment horizontal="center" vertical="center"/>
      <protection/>
    </xf>
    <xf numFmtId="173" fontId="5" fillId="0" borderId="0" xfId="0" applyNumberFormat="1" applyFont="1" applyFill="1" applyBorder="1" applyAlignment="1">
      <alignment horizontal="center" vertical="center"/>
    </xf>
    <xf numFmtId="0" fontId="14" fillId="0" borderId="0" xfId="229" applyFont="1" applyBorder="1" applyAlignment="1">
      <alignment horizontal="center" vertical="center"/>
      <protection/>
    </xf>
    <xf numFmtId="2" fontId="5" fillId="0" borderId="44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center" vertical="center"/>
    </xf>
    <xf numFmtId="200" fontId="2" fillId="0" borderId="44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38" borderId="10" xfId="229" applyFont="1" applyFill="1" applyBorder="1" applyAlignment="1">
      <alignment horizontal="center" vertical="center"/>
      <protection/>
    </xf>
    <xf numFmtId="0" fontId="82" fillId="38" borderId="10" xfId="1297" applyFont="1" applyFill="1" applyBorder="1" applyAlignment="1">
      <alignment horizontal="center" vertical="center"/>
      <protection/>
    </xf>
    <xf numFmtId="200" fontId="2" fillId="0" borderId="10" xfId="0" applyNumberFormat="1" applyFont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2" fontId="84" fillId="38" borderId="10" xfId="229" applyNumberFormat="1" applyFont="1" applyFill="1" applyBorder="1" applyAlignment="1">
      <alignment horizontal="center" vertical="center"/>
      <protection/>
    </xf>
    <xf numFmtId="0" fontId="10" fillId="0" borderId="44" xfId="0" applyFont="1" applyBorder="1" applyAlignment="1">
      <alignment horizontal="center" vertical="center"/>
    </xf>
    <xf numFmtId="49" fontId="82" fillId="37" borderId="10" xfId="0" applyNumberFormat="1" applyFont="1" applyFill="1" applyBorder="1" applyAlignment="1">
      <alignment horizontal="center" vertical="center"/>
    </xf>
    <xf numFmtId="0" fontId="5" fillId="38" borderId="10" xfId="1297" applyFont="1" applyFill="1" applyBorder="1" applyAlignment="1">
      <alignment horizontal="center" vertical="center"/>
      <protection/>
    </xf>
    <xf numFmtId="0" fontId="3" fillId="0" borderId="40" xfId="471" applyNumberFormat="1" applyFont="1" applyBorder="1" applyAlignment="1">
      <alignment horizontal="center" vertical="center"/>
      <protection/>
    </xf>
    <xf numFmtId="2" fontId="4" fillId="0" borderId="41" xfId="1297" applyNumberFormat="1" applyFont="1" applyBorder="1" applyAlignment="1">
      <alignment horizontal="center" vertical="center"/>
      <protection/>
    </xf>
    <xf numFmtId="2" fontId="2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229" applyNumberFormat="1" applyFont="1" applyBorder="1" applyAlignment="1">
      <alignment horizontal="center" vertical="center"/>
      <protection/>
    </xf>
    <xf numFmtId="0" fontId="84" fillId="0" borderId="19" xfId="161" applyFont="1" applyBorder="1" applyAlignment="1">
      <alignment horizontal="left" vertical="center"/>
      <protection/>
    </xf>
    <xf numFmtId="0" fontId="74" fillId="0" borderId="18" xfId="161" applyFont="1" applyBorder="1" applyAlignment="1">
      <alignment horizontal="right" vertical="center"/>
      <protection/>
    </xf>
    <xf numFmtId="173" fontId="74" fillId="0" borderId="10" xfId="161" applyNumberFormat="1" applyFont="1" applyBorder="1" applyAlignment="1">
      <alignment horizontal="center" vertical="center"/>
      <protection/>
    </xf>
    <xf numFmtId="0" fontId="85" fillId="0" borderId="10" xfId="161" applyFont="1" applyBorder="1" applyAlignment="1">
      <alignment horizontal="center" vertical="center"/>
      <protection/>
    </xf>
    <xf numFmtId="0" fontId="85" fillId="0" borderId="10" xfId="161" applyFont="1" applyBorder="1" applyAlignment="1">
      <alignment horizontal="left" vertical="center"/>
      <protection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25" fillId="0" borderId="0" xfId="1294" applyFont="1" applyBorder="1" applyAlignment="1">
      <alignment horizontal="center" vertical="center"/>
      <protection/>
    </xf>
    <xf numFmtId="0" fontId="4" fillId="37" borderId="21" xfId="0" applyFont="1" applyFill="1" applyBorder="1" applyAlignment="1">
      <alignment horizontal="center" vertical="center"/>
    </xf>
    <xf numFmtId="200" fontId="2" fillId="0" borderId="10" xfId="161" applyNumberFormat="1" applyFont="1" applyBorder="1" applyAlignment="1">
      <alignment horizontal="center" vertical="center"/>
      <protection/>
    </xf>
    <xf numFmtId="2" fontId="5" fillId="0" borderId="10" xfId="161" applyNumberFormat="1" applyFont="1" applyBorder="1" applyAlignment="1">
      <alignment horizontal="center" vertical="center"/>
      <protection/>
    </xf>
    <xf numFmtId="2" fontId="5" fillId="38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 vertical="center"/>
    </xf>
    <xf numFmtId="1" fontId="11" fillId="0" borderId="10" xfId="470" applyNumberFormat="1" applyFont="1" applyBorder="1" applyAlignment="1">
      <alignment horizontal="center" vertical="center"/>
      <protection/>
    </xf>
    <xf numFmtId="0" fontId="82" fillId="0" borderId="10" xfId="0" applyFont="1" applyBorder="1" applyAlignment="1">
      <alignment horizontal="center" vertical="center"/>
    </xf>
    <xf numFmtId="2" fontId="86" fillId="0" borderId="10" xfId="470" applyNumberFormat="1" applyFont="1" applyBorder="1" applyAlignment="1">
      <alignment horizontal="center" vertical="center"/>
      <protection/>
    </xf>
    <xf numFmtId="2" fontId="86" fillId="0" borderId="10" xfId="0" applyNumberFormat="1" applyFont="1" applyBorder="1" applyAlignment="1">
      <alignment horizontal="center" vertical="center"/>
    </xf>
    <xf numFmtId="2" fontId="84" fillId="38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84" fillId="38" borderId="10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47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3" fillId="0" borderId="38" xfId="161" applyNumberFormat="1" applyFont="1" applyBorder="1" applyAlignment="1">
      <alignment horizontal="center" vertical="center"/>
      <protection/>
    </xf>
    <xf numFmtId="2" fontId="3" fillId="0" borderId="3" xfId="161" applyNumberFormat="1" applyFont="1" applyBorder="1" applyAlignment="1">
      <alignment horizontal="center" vertical="center"/>
      <protection/>
    </xf>
    <xf numFmtId="2" fontId="3" fillId="0" borderId="45" xfId="161" applyNumberFormat="1" applyFont="1" applyBorder="1" applyAlignment="1">
      <alignment horizontal="center" vertical="center"/>
      <protection/>
    </xf>
    <xf numFmtId="2" fontId="3" fillId="37" borderId="38" xfId="161" applyNumberFormat="1" applyFont="1" applyFill="1" applyBorder="1" applyAlignment="1">
      <alignment horizontal="center" vertical="center"/>
      <protection/>
    </xf>
    <xf numFmtId="2" fontId="3" fillId="37" borderId="3" xfId="161" applyNumberFormat="1" applyFont="1" applyFill="1" applyBorder="1" applyAlignment="1">
      <alignment horizontal="center" vertical="center"/>
      <protection/>
    </xf>
    <xf numFmtId="2" fontId="3" fillId="37" borderId="45" xfId="161" applyNumberFormat="1" applyFont="1" applyFill="1" applyBorder="1" applyAlignment="1">
      <alignment horizontal="center" vertical="center"/>
      <protection/>
    </xf>
    <xf numFmtId="2" fontId="3" fillId="0" borderId="38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38" xfId="229" applyNumberFormat="1" applyFont="1" applyBorder="1" applyAlignment="1">
      <alignment horizontal="center" vertical="center"/>
      <protection/>
    </xf>
    <xf numFmtId="2" fontId="3" fillId="0" borderId="3" xfId="229" applyNumberFormat="1" applyFont="1" applyBorder="1" applyAlignment="1">
      <alignment horizontal="center" vertical="center"/>
      <protection/>
    </xf>
    <xf numFmtId="2" fontId="3" fillId="0" borderId="45" xfId="229" applyNumberFormat="1" applyFont="1" applyBorder="1" applyAlignment="1">
      <alignment horizontal="center" vertical="center"/>
      <protection/>
    </xf>
    <xf numFmtId="0" fontId="30" fillId="0" borderId="10" xfId="1294" applyFont="1" applyBorder="1" applyAlignment="1">
      <alignment horizontal="center" vertical="center" wrapText="1"/>
      <protection/>
    </xf>
    <xf numFmtId="0" fontId="30" fillId="0" borderId="10" xfId="1294" applyFont="1" applyBorder="1" applyAlignment="1">
      <alignment horizontal="center" vertical="center"/>
      <protection/>
    </xf>
    <xf numFmtId="0" fontId="25" fillId="0" borderId="0" xfId="1294" applyFont="1" applyBorder="1" applyAlignment="1">
      <alignment horizontal="center" vertical="center"/>
      <protection/>
    </xf>
    <xf numFmtId="0" fontId="30" fillId="0" borderId="48" xfId="1294" applyFont="1" applyBorder="1" applyAlignment="1">
      <alignment horizontal="left" vertical="center"/>
      <protection/>
    </xf>
    <xf numFmtId="0" fontId="30" fillId="0" borderId="46" xfId="1294" applyFont="1" applyBorder="1" applyAlignment="1">
      <alignment horizontal="left" vertical="center"/>
      <protection/>
    </xf>
  </cellXfs>
  <cellStyles count="13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2)" xfId="43"/>
    <cellStyle name="Calc Currency (2) 2" xfId="44"/>
    <cellStyle name="Calc Currency (2) 3" xfId="45"/>
    <cellStyle name="Calc Percent (0)" xfId="46"/>
    <cellStyle name="Calc Percent (1)" xfId="47"/>
    <cellStyle name="Calc Percent (2)" xfId="48"/>
    <cellStyle name="Calc Units (0)" xfId="49"/>
    <cellStyle name="Calc Units (0) 2" xfId="50"/>
    <cellStyle name="Calc Units (0) 3" xfId="51"/>
    <cellStyle name="Calc Units (1)" xfId="52"/>
    <cellStyle name="Calc Units (1) 2" xfId="53"/>
    <cellStyle name="Calc Units (1) 3" xfId="54"/>
    <cellStyle name="Calc Units (2)" xfId="55"/>
    <cellStyle name="Calc Units (2) 2" xfId="56"/>
    <cellStyle name="Calc Units (2) 3" xfId="57"/>
    <cellStyle name="Calculation" xfId="58"/>
    <cellStyle name="Check Cell" xfId="59"/>
    <cellStyle name="Comma" xfId="60"/>
    <cellStyle name="Comma [0]" xfId="61"/>
    <cellStyle name="Comma [00]" xfId="62"/>
    <cellStyle name="Comma [00] 2" xfId="63"/>
    <cellStyle name="Comma [00] 3" xfId="64"/>
    <cellStyle name="Comma [00] 4" xfId="65"/>
    <cellStyle name="Comma [00] 5" xfId="66"/>
    <cellStyle name="Comma [00] 6" xfId="67"/>
    <cellStyle name="Comma 10" xfId="68"/>
    <cellStyle name="Comma 11" xfId="69"/>
    <cellStyle name="Comma 12" xfId="70"/>
    <cellStyle name="Comma 13" xfId="71"/>
    <cellStyle name="Comma 14" xfId="72"/>
    <cellStyle name="Comma 15" xfId="73"/>
    <cellStyle name="Comma 16" xfId="74"/>
    <cellStyle name="Comma 17" xfId="75"/>
    <cellStyle name="Comma 18" xfId="76"/>
    <cellStyle name="Comma 19" xfId="77"/>
    <cellStyle name="Comma 2" xfId="78"/>
    <cellStyle name="Comma 2 2" xfId="79"/>
    <cellStyle name="Comma 2 3" xfId="80"/>
    <cellStyle name="Comma 2_DALYVIAI" xfId="81"/>
    <cellStyle name="Comma 20" xfId="82"/>
    <cellStyle name="Comma 21" xfId="83"/>
    <cellStyle name="Comma 22" xfId="84"/>
    <cellStyle name="Comma 23" xfId="85"/>
    <cellStyle name="Comma 24" xfId="86"/>
    <cellStyle name="Comma 25" xfId="87"/>
    <cellStyle name="Comma 26" xfId="88"/>
    <cellStyle name="Comma 27" xfId="89"/>
    <cellStyle name="Comma 28" xfId="90"/>
    <cellStyle name="Comma 29" xfId="91"/>
    <cellStyle name="Comma 3" xfId="92"/>
    <cellStyle name="Comma 30" xfId="93"/>
    <cellStyle name="Comma 30 2" xfId="94"/>
    <cellStyle name="Comma 30 3" xfId="95"/>
    <cellStyle name="Comma 31" xfId="96"/>
    <cellStyle name="Comma 32" xfId="97"/>
    <cellStyle name="Comma 33" xfId="98"/>
    <cellStyle name="Comma 34" xfId="99"/>
    <cellStyle name="Comma 35" xfId="100"/>
    <cellStyle name="Comma 4" xfId="101"/>
    <cellStyle name="Comma 5" xfId="102"/>
    <cellStyle name="Comma 6" xfId="103"/>
    <cellStyle name="Comma 7" xfId="104"/>
    <cellStyle name="Comma 8" xfId="105"/>
    <cellStyle name="Comma 9" xfId="106"/>
    <cellStyle name="Currency" xfId="107"/>
    <cellStyle name="Currency [0]" xfId="108"/>
    <cellStyle name="Currency [00]" xfId="109"/>
    <cellStyle name="Currency [00] 2" xfId="110"/>
    <cellStyle name="Currency [00] 3" xfId="111"/>
    <cellStyle name="Currency [00] 4" xfId="112"/>
    <cellStyle name="Currency [00] 5" xfId="113"/>
    <cellStyle name="Currency [00] 6" xfId="114"/>
    <cellStyle name="Currency 2" xfId="115"/>
    <cellStyle name="Currency 2 2" xfId="116"/>
    <cellStyle name="Date Short" xfId="117"/>
    <cellStyle name="Dziesiętny [0]_PLDT" xfId="118"/>
    <cellStyle name="Dziesiętny_PLDT" xfId="119"/>
    <cellStyle name="Enter Currency (0)" xfId="120"/>
    <cellStyle name="Enter Currency (0) 2" xfId="121"/>
    <cellStyle name="Enter Currency (0) 3" xfId="122"/>
    <cellStyle name="Enter Currency (2)" xfId="123"/>
    <cellStyle name="Enter Currency (2) 2" xfId="124"/>
    <cellStyle name="Enter Currency (2) 3" xfId="125"/>
    <cellStyle name="Enter Units (0)" xfId="126"/>
    <cellStyle name="Enter Units (0) 2" xfId="127"/>
    <cellStyle name="Enter Units (0) 3" xfId="128"/>
    <cellStyle name="Enter Units (1)" xfId="129"/>
    <cellStyle name="Enter Units (1) 2" xfId="130"/>
    <cellStyle name="Enter Units (1) 3" xfId="131"/>
    <cellStyle name="Enter Units (2)" xfId="132"/>
    <cellStyle name="Enter Units (2) 2" xfId="133"/>
    <cellStyle name="Enter Units (2) 3" xfId="134"/>
    <cellStyle name="Excel Built-in Normal" xfId="135"/>
    <cellStyle name="Explanatory Text" xfId="136"/>
    <cellStyle name="Followed Hyperlink" xfId="137"/>
    <cellStyle name="Good" xfId="138"/>
    <cellStyle name="Grey" xfId="139"/>
    <cellStyle name="Grey 2" xfId="140"/>
    <cellStyle name="Grey 3" xfId="141"/>
    <cellStyle name="Header1" xfId="142"/>
    <cellStyle name="Header1 2" xfId="143"/>
    <cellStyle name="Header1 3" xfId="144"/>
    <cellStyle name="Header2" xfId="145"/>
    <cellStyle name="Header2 2" xfId="146"/>
    <cellStyle name="Header2 3" xfId="147"/>
    <cellStyle name="Heading 1" xfId="148"/>
    <cellStyle name="Heading 2" xfId="149"/>
    <cellStyle name="Heading 3" xfId="150"/>
    <cellStyle name="Heading 4" xfId="151"/>
    <cellStyle name="Hiperłącze" xfId="152"/>
    <cellStyle name="Hiperłącze 2" xfId="153"/>
    <cellStyle name="Hiperłącze 3" xfId="154"/>
    <cellStyle name="Hiperłącze 4" xfId="155"/>
    <cellStyle name="Hyperlink" xfId="156"/>
    <cellStyle name="Input" xfId="157"/>
    <cellStyle name="Input [yellow]" xfId="158"/>
    <cellStyle name="Input [yellow] 2" xfId="159"/>
    <cellStyle name="Input [yellow] 3" xfId="160"/>
    <cellStyle name="Įprastas 2" xfId="161"/>
    <cellStyle name="Įprastas 2 2" xfId="162"/>
    <cellStyle name="Įprastas 2 2 3" xfId="163"/>
    <cellStyle name="Įprastas 2 3" xfId="164"/>
    <cellStyle name="Įprastas 2 4" xfId="165"/>
    <cellStyle name="Įprastas 3" xfId="166"/>
    <cellStyle name="Įprastas 3 2" xfId="167"/>
    <cellStyle name="Įprastas 3 3" xfId="168"/>
    <cellStyle name="Įprastas 3 4" xfId="169"/>
    <cellStyle name="Įprastas 3 5" xfId="170"/>
    <cellStyle name="Įprastas 4" xfId="171"/>
    <cellStyle name="Įprastas 4 2" xfId="172"/>
    <cellStyle name="Įprastas 4 3" xfId="173"/>
    <cellStyle name="Įprastas 4 4" xfId="174"/>
    <cellStyle name="Įprastas 5" xfId="175"/>
    <cellStyle name="Įprastas 5 2" xfId="176"/>
    <cellStyle name="Įprastas 5 3" xfId="177"/>
    <cellStyle name="Įprastas 6" xfId="178"/>
    <cellStyle name="Įprastas 6 2" xfId="179"/>
    <cellStyle name="Įprastas 7" xfId="180"/>
    <cellStyle name="Įprastas 7 2" xfId="181"/>
    <cellStyle name="Įprastas 7 3" xfId="182"/>
    <cellStyle name="Link Currency (0)" xfId="183"/>
    <cellStyle name="Link Currency (0) 2" xfId="184"/>
    <cellStyle name="Link Currency (0) 3" xfId="185"/>
    <cellStyle name="Link Currency (2)" xfId="186"/>
    <cellStyle name="Link Currency (2) 2" xfId="187"/>
    <cellStyle name="Link Currency (2) 3" xfId="188"/>
    <cellStyle name="Link Units (0)" xfId="189"/>
    <cellStyle name="Link Units (0) 2" xfId="190"/>
    <cellStyle name="Link Units (0) 3" xfId="191"/>
    <cellStyle name="Link Units (1)" xfId="192"/>
    <cellStyle name="Link Units (1) 2" xfId="193"/>
    <cellStyle name="Link Units (1) 3" xfId="194"/>
    <cellStyle name="Link Units (2)" xfId="195"/>
    <cellStyle name="Link Units (2) 2" xfId="196"/>
    <cellStyle name="Link Units (2) 3" xfId="197"/>
    <cellStyle name="Linked Cell" xfId="198"/>
    <cellStyle name="Neutral" xfId="199"/>
    <cellStyle name="Normal - Style1" xfId="200"/>
    <cellStyle name="Normal - Style1 2" xfId="201"/>
    <cellStyle name="Normal - Style1 3" xfId="202"/>
    <cellStyle name="Normal - Style1 4" xfId="203"/>
    <cellStyle name="Normal 10" xfId="204"/>
    <cellStyle name="Normal 10 2" xfId="205"/>
    <cellStyle name="Normal 10 2 2" xfId="206"/>
    <cellStyle name="Normal 10 2 2 2" xfId="207"/>
    <cellStyle name="Normal 10 2 2 2 2" xfId="208"/>
    <cellStyle name="Normal 10 2 2 3" xfId="209"/>
    <cellStyle name="Normal 10 2 2 3 2" xfId="210"/>
    <cellStyle name="Normal 10 2 2 4" xfId="211"/>
    <cellStyle name="Normal 10 2 2 4 2" xfId="212"/>
    <cellStyle name="Normal 10 2 2_DALYVIAI" xfId="213"/>
    <cellStyle name="Normal 10 2 3" xfId="214"/>
    <cellStyle name="Normal 10 2 3 2" xfId="215"/>
    <cellStyle name="Normal 10 2 4" xfId="216"/>
    <cellStyle name="Normal 10 2 5" xfId="217"/>
    <cellStyle name="Normal 10 2 6" xfId="218"/>
    <cellStyle name="Normal 10 2_DALYVIAI" xfId="219"/>
    <cellStyle name="Normal 10 3" xfId="220"/>
    <cellStyle name="Normal 10 3 2" xfId="221"/>
    <cellStyle name="Normal 10 3 2 2" xfId="222"/>
    <cellStyle name="Normal 10 3 3" xfId="223"/>
    <cellStyle name="Normal 10 3 3 2" xfId="224"/>
    <cellStyle name="Normal 10 3 4" xfId="225"/>
    <cellStyle name="Normal 10 3 4 2" xfId="226"/>
    <cellStyle name="Normal 10 3 5" xfId="227"/>
    <cellStyle name="Normal 10 3_DALYVIAI" xfId="228"/>
    <cellStyle name="Normal 10 4" xfId="229"/>
    <cellStyle name="Normal 10 5" xfId="230"/>
    <cellStyle name="Normal 10 5 2" xfId="231"/>
    <cellStyle name="Normal 10 5 3" xfId="232"/>
    <cellStyle name="Normal 10 5 4" xfId="233"/>
    <cellStyle name="Normal 10 5_DALYVIAI" xfId="234"/>
    <cellStyle name="Normal 10 6" xfId="235"/>
    <cellStyle name="Normal 10 7" xfId="236"/>
    <cellStyle name="Normal 10 8 2" xfId="237"/>
    <cellStyle name="Normal 10 8 3 2" xfId="238"/>
    <cellStyle name="Normal 10_DALYVIAI" xfId="239"/>
    <cellStyle name="Normal 11" xfId="240"/>
    <cellStyle name="Normal 11 2" xfId="241"/>
    <cellStyle name="Normal 11 2 2" xfId="242"/>
    <cellStyle name="Normal 11 2 2 2" xfId="243"/>
    <cellStyle name="Normal 11 2 3" xfId="244"/>
    <cellStyle name="Normal 11 2 3 2" xfId="245"/>
    <cellStyle name="Normal 11 2 4" xfId="246"/>
    <cellStyle name="Normal 11 2 4 2" xfId="247"/>
    <cellStyle name="Normal 11 2 5" xfId="248"/>
    <cellStyle name="Normal 11 2_DALYVIAI" xfId="249"/>
    <cellStyle name="Normal 11 3" xfId="250"/>
    <cellStyle name="Normal 11 3 2" xfId="251"/>
    <cellStyle name="Normal 11 3 2 2" xfId="252"/>
    <cellStyle name="Normal 11 3 3" xfId="253"/>
    <cellStyle name="Normal 11 3 3 2" xfId="254"/>
    <cellStyle name="Normal 11 3 4" xfId="255"/>
    <cellStyle name="Normal 11 3 4 2" xfId="256"/>
    <cellStyle name="Normal 11 3 5" xfId="257"/>
    <cellStyle name="Normal 11 3_DALYVIAI" xfId="258"/>
    <cellStyle name="Normal 11 4" xfId="259"/>
    <cellStyle name="Normal 11 5" xfId="260"/>
    <cellStyle name="Normal 11 5 2" xfId="261"/>
    <cellStyle name="Normal 11 5 2 2" xfId="262"/>
    <cellStyle name="Normal 11 5 3" xfId="263"/>
    <cellStyle name="Normal 11 5 3 2" xfId="264"/>
    <cellStyle name="Normal 11 5 4" xfId="265"/>
    <cellStyle name="Normal 11 5 4 2" xfId="266"/>
    <cellStyle name="Normal 11 5_DALYVIAI" xfId="267"/>
    <cellStyle name="Normal 11 6" xfId="268"/>
    <cellStyle name="Normal 11 7" xfId="269"/>
    <cellStyle name="Normal 11 8" xfId="270"/>
    <cellStyle name="Normal 11_DALYVIAI" xfId="271"/>
    <cellStyle name="Normal 12" xfId="272"/>
    <cellStyle name="Normal 12 2" xfId="273"/>
    <cellStyle name="Normal 12 2 2" xfId="274"/>
    <cellStyle name="Normal 12 2 2 2" xfId="275"/>
    <cellStyle name="Normal 12 2 3" xfId="276"/>
    <cellStyle name="Normal 12 2 3 2" xfId="277"/>
    <cellStyle name="Normal 12 2 4" xfId="278"/>
    <cellStyle name="Normal 12 2 4 2" xfId="279"/>
    <cellStyle name="Normal 12 2 5" xfId="280"/>
    <cellStyle name="Normal 12 2_DALYVIAI" xfId="281"/>
    <cellStyle name="Normal 12 3" xfId="282"/>
    <cellStyle name="Normal 12 4" xfId="283"/>
    <cellStyle name="Normal 12 4 2" xfId="284"/>
    <cellStyle name="Normal 12 4 2 2" xfId="285"/>
    <cellStyle name="Normal 12 4 3" xfId="286"/>
    <cellStyle name="Normal 12 4 3 2" xfId="287"/>
    <cellStyle name="Normal 12 4 4" xfId="288"/>
    <cellStyle name="Normal 12 4 4 2" xfId="289"/>
    <cellStyle name="Normal 12 4_DALYVIAI" xfId="290"/>
    <cellStyle name="Normal 12 5" xfId="291"/>
    <cellStyle name="Normal 12 6" xfId="292"/>
    <cellStyle name="Normal 12 7" xfId="293"/>
    <cellStyle name="Normal 12_DALYVIAI" xfId="294"/>
    <cellStyle name="Normal 13" xfId="295"/>
    <cellStyle name="Normal 13 2" xfId="296"/>
    <cellStyle name="Normal 13 2 2" xfId="297"/>
    <cellStyle name="Normal 13 2 2 2" xfId="298"/>
    <cellStyle name="Normal 13 2 2 3" xfId="299"/>
    <cellStyle name="Normal 13 2 2 4" xfId="300"/>
    <cellStyle name="Normal 13 2 2 5" xfId="301"/>
    <cellStyle name="Normal 13 2 2_DALYVIAI" xfId="302"/>
    <cellStyle name="Normal 13 2 3" xfId="303"/>
    <cellStyle name="Normal 13 2 4" xfId="304"/>
    <cellStyle name="Normal 13 2 4 2" xfId="305"/>
    <cellStyle name="Normal 13 2 5" xfId="306"/>
    <cellStyle name="Normal 13 2 5 2" xfId="307"/>
    <cellStyle name="Normal 13 2_DALYVIAI" xfId="308"/>
    <cellStyle name="Normal 13 3" xfId="309"/>
    <cellStyle name="Normal 13 3 2" xfId="310"/>
    <cellStyle name="Normal 13 3 2 2" xfId="311"/>
    <cellStyle name="Normal 13 3 3" xfId="312"/>
    <cellStyle name="Normal 13 3 3 2" xfId="313"/>
    <cellStyle name="Normal 13 3 4" xfId="314"/>
    <cellStyle name="Normal 13 3 4 2" xfId="315"/>
    <cellStyle name="Normal 13 3_DALYVIAI" xfId="316"/>
    <cellStyle name="Normal 13 4" xfId="317"/>
    <cellStyle name="Normal 13 5" xfId="318"/>
    <cellStyle name="Normal 13 6" xfId="319"/>
    <cellStyle name="Normal 13_1500 V" xfId="320"/>
    <cellStyle name="Normal 14" xfId="321"/>
    <cellStyle name="Normal 14 2" xfId="322"/>
    <cellStyle name="Normal 14 2 2" xfId="323"/>
    <cellStyle name="Normal 14 2 2 2" xfId="324"/>
    <cellStyle name="Normal 14 2 2 3" xfId="325"/>
    <cellStyle name="Normal 14 2 2 4" xfId="326"/>
    <cellStyle name="Normal 14 2 2 5" xfId="327"/>
    <cellStyle name="Normal 14 2 2_DALYVIAI" xfId="328"/>
    <cellStyle name="Normal 14 2 3" xfId="329"/>
    <cellStyle name="Normal 14 2 4" xfId="330"/>
    <cellStyle name="Normal 14 2 4 2" xfId="331"/>
    <cellStyle name="Normal 14 2 5" xfId="332"/>
    <cellStyle name="Normal 14 2 5 2" xfId="333"/>
    <cellStyle name="Normal 14 2_DALYVIAI" xfId="334"/>
    <cellStyle name="Normal 14 3" xfId="335"/>
    <cellStyle name="Normal 14 3 2" xfId="336"/>
    <cellStyle name="Normal 14 3 2 2" xfId="337"/>
    <cellStyle name="Normal 14 3 3" xfId="338"/>
    <cellStyle name="Normal 14 3 3 2" xfId="339"/>
    <cellStyle name="Normal 14 3 4" xfId="340"/>
    <cellStyle name="Normal 14 3 4 2" xfId="341"/>
    <cellStyle name="Normal 14 3_DALYVIAI" xfId="342"/>
    <cellStyle name="Normal 14 4" xfId="343"/>
    <cellStyle name="Normal 14 5" xfId="344"/>
    <cellStyle name="Normal 14 6" xfId="345"/>
    <cellStyle name="Normal 14_DALYVIAI" xfId="346"/>
    <cellStyle name="Normal 15" xfId="347"/>
    <cellStyle name="Normal 15 2" xfId="348"/>
    <cellStyle name="Normal 15 2 2" xfId="349"/>
    <cellStyle name="Normal 15 2 2 2" xfId="350"/>
    <cellStyle name="Normal 15 2 3" xfId="351"/>
    <cellStyle name="Normal 15 2 3 2" xfId="352"/>
    <cellStyle name="Normal 15 2 4" xfId="353"/>
    <cellStyle name="Normal 15 2 4 2" xfId="354"/>
    <cellStyle name="Normal 15 2 5" xfId="355"/>
    <cellStyle name="Normal 15 2_DALYVIAI" xfId="356"/>
    <cellStyle name="Normal 15 3" xfId="357"/>
    <cellStyle name="Normal 15 4" xfId="358"/>
    <cellStyle name="Normal 15 4 2" xfId="359"/>
    <cellStyle name="Normal 15 4 2 2" xfId="360"/>
    <cellStyle name="Normal 15 4 3" xfId="361"/>
    <cellStyle name="Normal 15 4 3 2" xfId="362"/>
    <cellStyle name="Normal 15 4 4" xfId="363"/>
    <cellStyle name="Normal 15 4 4 2" xfId="364"/>
    <cellStyle name="Normal 15 4_DALYVIAI" xfId="365"/>
    <cellStyle name="Normal 15 5" xfId="366"/>
    <cellStyle name="Normal 15 6" xfId="367"/>
    <cellStyle name="Normal 15 7" xfId="368"/>
    <cellStyle name="Normal 15_DALYVIAI" xfId="369"/>
    <cellStyle name="Normal 16" xfId="370"/>
    <cellStyle name="Normal 16 2" xfId="371"/>
    <cellStyle name="Normal 16 2 2" xfId="372"/>
    <cellStyle name="Normal 16 2 2 2" xfId="373"/>
    <cellStyle name="Normal 16 2 3" xfId="374"/>
    <cellStyle name="Normal 16 2 3 2" xfId="375"/>
    <cellStyle name="Normal 16 2 4" xfId="376"/>
    <cellStyle name="Normal 16 2 4 2" xfId="377"/>
    <cellStyle name="Normal 16 2 5" xfId="378"/>
    <cellStyle name="Normal 16 2_DALYVIAI" xfId="379"/>
    <cellStyle name="Normal 16 3" xfId="380"/>
    <cellStyle name="Normal 16 3 2" xfId="381"/>
    <cellStyle name="Normal 16 4" xfId="382"/>
    <cellStyle name="Normal 16_DALYVIAI" xfId="383"/>
    <cellStyle name="Normal 17" xfId="384"/>
    <cellStyle name="Normal 17 2" xfId="385"/>
    <cellStyle name="Normal 17 2 2" xfId="386"/>
    <cellStyle name="Normal 17 2 2 2" xfId="387"/>
    <cellStyle name="Normal 17 2 3" xfId="388"/>
    <cellStyle name="Normal 17 2 3 2" xfId="389"/>
    <cellStyle name="Normal 17 2 4" xfId="390"/>
    <cellStyle name="Normal 17 2 4 2" xfId="391"/>
    <cellStyle name="Normal 17 2 5" xfId="392"/>
    <cellStyle name="Normal 17 2_DALYVIAI" xfId="393"/>
    <cellStyle name="Normal 17 3" xfId="394"/>
    <cellStyle name="Normal 17 4" xfId="395"/>
    <cellStyle name="Normal 17 4 2" xfId="396"/>
    <cellStyle name="Normal 17 4 2 2" xfId="397"/>
    <cellStyle name="Normal 17 4 3" xfId="398"/>
    <cellStyle name="Normal 17 4 3 2" xfId="399"/>
    <cellStyle name="Normal 17 4 4" xfId="400"/>
    <cellStyle name="Normal 17 4 4 2" xfId="401"/>
    <cellStyle name="Normal 17 4_DALYVIAI" xfId="402"/>
    <cellStyle name="Normal 17 5" xfId="403"/>
    <cellStyle name="Normal 17 6" xfId="404"/>
    <cellStyle name="Normal 17 7" xfId="405"/>
    <cellStyle name="Normal 17_DALYVIAI" xfId="406"/>
    <cellStyle name="Normal 18" xfId="407"/>
    <cellStyle name="Normal 18 2" xfId="408"/>
    <cellStyle name="Normal 18 2 2" xfId="409"/>
    <cellStyle name="Normal 18 2 2 2" xfId="410"/>
    <cellStyle name="Normal 18 2 2 3" xfId="411"/>
    <cellStyle name="Normal 18 2 2 4" xfId="412"/>
    <cellStyle name="Normal 18 2 2 5" xfId="413"/>
    <cellStyle name="Normal 18 2 2_DALYVIAI" xfId="414"/>
    <cellStyle name="Normal 18 2 3" xfId="415"/>
    <cellStyle name="Normal 18 2 4" xfId="416"/>
    <cellStyle name="Normal 18 2 4 2" xfId="417"/>
    <cellStyle name="Normal 18 2 5" xfId="418"/>
    <cellStyle name="Normal 18 2 5 2" xfId="419"/>
    <cellStyle name="Normal 18 2_DALYVIAI" xfId="420"/>
    <cellStyle name="Normal 18 3" xfId="421"/>
    <cellStyle name="Normal 18 3 2" xfId="422"/>
    <cellStyle name="Normal 18 3 2 2" xfId="423"/>
    <cellStyle name="Normal 18 3 3" xfId="424"/>
    <cellStyle name="Normal 18 3 3 2" xfId="425"/>
    <cellStyle name="Normal 18 3 4" xfId="426"/>
    <cellStyle name="Normal 18 3 4 2" xfId="427"/>
    <cellStyle name="Normal 18 3_DALYVIAI" xfId="428"/>
    <cellStyle name="Normal 18 4" xfId="429"/>
    <cellStyle name="Normal 18 5" xfId="430"/>
    <cellStyle name="Normal 18 6" xfId="431"/>
    <cellStyle name="Normal 18_DALYVIAI" xfId="432"/>
    <cellStyle name="Normal 19" xfId="433"/>
    <cellStyle name="Normal 19 2" xfId="434"/>
    <cellStyle name="Normal 19 2 2" xfId="435"/>
    <cellStyle name="Normal 19 2 2 2" xfId="436"/>
    <cellStyle name="Normal 19 2 2 3" xfId="437"/>
    <cellStyle name="Normal 19 2 2 4" xfId="438"/>
    <cellStyle name="Normal 19 2 2 5" xfId="439"/>
    <cellStyle name="Normal 19 2 2_DALYVIAI" xfId="440"/>
    <cellStyle name="Normal 19 2 3" xfId="441"/>
    <cellStyle name="Normal 19 2 4" xfId="442"/>
    <cellStyle name="Normal 19 2 4 2" xfId="443"/>
    <cellStyle name="Normal 19 2 5" xfId="444"/>
    <cellStyle name="Normal 19 2 5 2" xfId="445"/>
    <cellStyle name="Normal 19 2_DALYVIAI" xfId="446"/>
    <cellStyle name="Normal 19 3" xfId="447"/>
    <cellStyle name="Normal 19 3 2" xfId="448"/>
    <cellStyle name="Normal 19 3 2 2" xfId="449"/>
    <cellStyle name="Normal 19 3 3" xfId="450"/>
    <cellStyle name="Normal 19 3 3 2" xfId="451"/>
    <cellStyle name="Normal 19 3 4" xfId="452"/>
    <cellStyle name="Normal 19 3 4 2" xfId="453"/>
    <cellStyle name="Normal 19 3_DALYVIAI" xfId="454"/>
    <cellStyle name="Normal 19 4" xfId="455"/>
    <cellStyle name="Normal 19 5" xfId="456"/>
    <cellStyle name="Normal 19 6" xfId="457"/>
    <cellStyle name="Normal 19_DALYVIAI" xfId="458"/>
    <cellStyle name="Normal 2" xfId="459"/>
    <cellStyle name="Normal 2 10" xfId="460"/>
    <cellStyle name="Normal 2 11" xfId="461"/>
    <cellStyle name="Normal 2 2" xfId="462"/>
    <cellStyle name="Normal 2 2 10" xfId="463"/>
    <cellStyle name="Normal 2 2 10 2" xfId="464"/>
    <cellStyle name="Normal 2 2 10 2 2" xfId="465"/>
    <cellStyle name="Normal 2 2 10 3" xfId="466"/>
    <cellStyle name="Normal 2 2 10 3 2" xfId="467"/>
    <cellStyle name="Normal 2 2 10 4" xfId="468"/>
    <cellStyle name="Normal 2 2 10 4 2" xfId="469"/>
    <cellStyle name="Normal 2 2 10_aukstis" xfId="470"/>
    <cellStyle name="Normal 2 2 10_aukstis 2" xfId="471"/>
    <cellStyle name="Normal 2 2 11" xfId="472"/>
    <cellStyle name="Normal 2 2 12" xfId="473"/>
    <cellStyle name="Normal 2 2 13" xfId="474"/>
    <cellStyle name="Normal 2 2 14" xfId="475"/>
    <cellStyle name="Normal 2 2 15" xfId="476"/>
    <cellStyle name="Normal 2 2 16" xfId="477"/>
    <cellStyle name="Normal 2 2 18" xfId="478"/>
    <cellStyle name="Normal 2 2 2" xfId="479"/>
    <cellStyle name="Normal 2 2 2 2" xfId="480"/>
    <cellStyle name="Normal 2 2 2 2 2" xfId="481"/>
    <cellStyle name="Normal 2 2 2 2 3" xfId="482"/>
    <cellStyle name="Normal 2 2 2 2 4" xfId="483"/>
    <cellStyle name="Normal 2 2 2 2 5" xfId="484"/>
    <cellStyle name="Normal 2 2 2 2 5 2" xfId="485"/>
    <cellStyle name="Normal 2 2 2 2 5 3" xfId="486"/>
    <cellStyle name="Normal 2 2 2 3" xfId="487"/>
    <cellStyle name="Normal 2 2 2 4" xfId="488"/>
    <cellStyle name="Normal 2 2 2 4 2" xfId="489"/>
    <cellStyle name="Normal 2 2 2 4 3" xfId="490"/>
    <cellStyle name="Normal 2 2 2 4 4" xfId="491"/>
    <cellStyle name="Normal 2 2 2 4 5" xfId="492"/>
    <cellStyle name="Normal 2 2 2 4_DALYVIAI" xfId="493"/>
    <cellStyle name="Normal 2 2 2 5" xfId="494"/>
    <cellStyle name="Normal 2 2 2 5 2" xfId="495"/>
    <cellStyle name="Normal 2 2 2 6" xfId="496"/>
    <cellStyle name="Normal 2 2 2 6 2" xfId="497"/>
    <cellStyle name="Normal 2 2 2_DALYVIAI" xfId="498"/>
    <cellStyle name="Normal 2 2 22" xfId="499"/>
    <cellStyle name="Normal 2 2 3" xfId="500"/>
    <cellStyle name="Normal 2 2 3 10" xfId="501"/>
    <cellStyle name="Normal 2 2 3 10 2" xfId="502"/>
    <cellStyle name="Normal 2 2 3 11" xfId="503"/>
    <cellStyle name="Normal 2 2 3 2" xfId="504"/>
    <cellStyle name="Normal 2 2 3 2 2" xfId="505"/>
    <cellStyle name="Normal 2 2 3 2 2 10" xfId="506"/>
    <cellStyle name="Normal 2 2 3 2 2 2" xfId="507"/>
    <cellStyle name="Normal 2 2 3 2 2 2 2" xfId="508"/>
    <cellStyle name="Normal 2 2 3 2 2 2 2 2" xfId="509"/>
    <cellStyle name="Normal 2 2 3 2 2 2 3" xfId="510"/>
    <cellStyle name="Normal 2 2 3 2 2 2 3 2" xfId="511"/>
    <cellStyle name="Normal 2 2 3 2 2 2 4" xfId="512"/>
    <cellStyle name="Normal 2 2 3 2 2 2 4 2" xfId="513"/>
    <cellStyle name="Normal 2 2 3 2 2 2 5" xfId="514"/>
    <cellStyle name="Normal 2 2 3 2 2 2_DALYVIAI" xfId="515"/>
    <cellStyle name="Normal 2 2 3 2 2 3" xfId="516"/>
    <cellStyle name="Normal 2 2 3 2 2 3 2" xfId="517"/>
    <cellStyle name="Normal 2 2 3 2 2 3 2 2" xfId="518"/>
    <cellStyle name="Normal 2 2 3 2 2 3 3" xfId="519"/>
    <cellStyle name="Normal 2 2 3 2 2 3 3 2" xfId="520"/>
    <cellStyle name="Normal 2 2 3 2 2 3 4" xfId="521"/>
    <cellStyle name="Normal 2 2 3 2 2 3 4 2" xfId="522"/>
    <cellStyle name="Normal 2 2 3 2 2 3 5" xfId="523"/>
    <cellStyle name="Normal 2 2 3 2 2 3_DALYVIAI" xfId="524"/>
    <cellStyle name="Normal 2 2 3 2 2 4" xfId="525"/>
    <cellStyle name="Normal 2 2 3 2 2 4 2" xfId="526"/>
    <cellStyle name="Normal 2 2 3 2 2 4 2 2" xfId="527"/>
    <cellStyle name="Normal 2 2 3 2 2 4 3" xfId="528"/>
    <cellStyle name="Normal 2 2 3 2 2 4 3 2" xfId="529"/>
    <cellStyle name="Normal 2 2 3 2 2 4 4" xfId="530"/>
    <cellStyle name="Normal 2 2 3 2 2 4 4 2" xfId="531"/>
    <cellStyle name="Normal 2 2 3 2 2 4 5" xfId="532"/>
    <cellStyle name="Normal 2 2 3 2 2 4_DALYVIAI" xfId="533"/>
    <cellStyle name="Normal 2 2 3 2 2 5" xfId="534"/>
    <cellStyle name="Normal 2 2 3 2 2 5 2" xfId="535"/>
    <cellStyle name="Normal 2 2 3 2 2 5 2 2" xfId="536"/>
    <cellStyle name="Normal 2 2 3 2 2 5 3" xfId="537"/>
    <cellStyle name="Normal 2 2 3 2 2 5 3 2" xfId="538"/>
    <cellStyle name="Normal 2 2 3 2 2 5 4" xfId="539"/>
    <cellStyle name="Normal 2 2 3 2 2 5 4 2" xfId="540"/>
    <cellStyle name="Normal 2 2 3 2 2 5 5" xfId="541"/>
    <cellStyle name="Normal 2 2 3 2 2 5_DALYVIAI" xfId="542"/>
    <cellStyle name="Normal 2 2 3 2 2 6" xfId="543"/>
    <cellStyle name="Normal 2 2 3 2 2 6 2" xfId="544"/>
    <cellStyle name="Normal 2 2 3 2 2 7" xfId="545"/>
    <cellStyle name="Normal 2 2 3 2 2 7 2" xfId="546"/>
    <cellStyle name="Normal 2 2 3 2 2 8" xfId="547"/>
    <cellStyle name="Normal 2 2 3 2 2 8 2" xfId="548"/>
    <cellStyle name="Normal 2 2 3 2 2 9" xfId="549"/>
    <cellStyle name="Normal 2 2 3 2 2_DALYVIAI" xfId="550"/>
    <cellStyle name="Normal 2 2 3 2 3" xfId="551"/>
    <cellStyle name="Normal 2 2 3 2 3 2" xfId="552"/>
    <cellStyle name="Normal 2 2 3 2 4" xfId="553"/>
    <cellStyle name="Normal 2 2 3 2 4 2" xfId="554"/>
    <cellStyle name="Normal 2 2 3 2 5" xfId="555"/>
    <cellStyle name="Normal 2 2 3 2 5 2" xfId="556"/>
    <cellStyle name="Normal 2 2 3 2 6" xfId="557"/>
    <cellStyle name="Normal 2 2 3 2 7" xfId="558"/>
    <cellStyle name="Normal 2 2 3 2 8" xfId="559"/>
    <cellStyle name="Normal 2 2 3 2 9" xfId="560"/>
    <cellStyle name="Normal 2 2 3 2_DALYVIAI" xfId="561"/>
    <cellStyle name="Normal 2 2 3 3" xfId="562"/>
    <cellStyle name="Normal 2 2 3 3 10" xfId="563"/>
    <cellStyle name="Normal 2 2 3 3 2" xfId="564"/>
    <cellStyle name="Normal 2 2 3 3 2 2" xfId="565"/>
    <cellStyle name="Normal 2 2 3 3 2 2 2" xfId="566"/>
    <cellStyle name="Normal 2 2 3 3 2 3" xfId="567"/>
    <cellStyle name="Normal 2 2 3 3 2 3 2" xfId="568"/>
    <cellStyle name="Normal 2 2 3 3 2 4" xfId="569"/>
    <cellStyle name="Normal 2 2 3 3 2 4 2" xfId="570"/>
    <cellStyle name="Normal 2 2 3 3 2 5" xfId="571"/>
    <cellStyle name="Normal 2 2 3 3 2_DALYVIAI" xfId="572"/>
    <cellStyle name="Normal 2 2 3 3 3" xfId="573"/>
    <cellStyle name="Normal 2 2 3 3 3 2" xfId="574"/>
    <cellStyle name="Normal 2 2 3 3 3 2 2" xfId="575"/>
    <cellStyle name="Normal 2 2 3 3 3 3" xfId="576"/>
    <cellStyle name="Normal 2 2 3 3 3 3 2" xfId="577"/>
    <cellStyle name="Normal 2 2 3 3 3 4" xfId="578"/>
    <cellStyle name="Normal 2 2 3 3 3 4 2" xfId="579"/>
    <cellStyle name="Normal 2 2 3 3 3 5" xfId="580"/>
    <cellStyle name="Normal 2 2 3 3 3_DALYVIAI" xfId="581"/>
    <cellStyle name="Normal 2 2 3 3 4" xfId="582"/>
    <cellStyle name="Normal 2 2 3 3 4 2" xfId="583"/>
    <cellStyle name="Normal 2 2 3 3 5" xfId="584"/>
    <cellStyle name="Normal 2 2 3 3 5 2" xfId="585"/>
    <cellStyle name="Normal 2 2 3 3 6" xfId="586"/>
    <cellStyle name="Normal 2 2 3 3 6 2" xfId="587"/>
    <cellStyle name="Normal 2 2 3 3 7" xfId="588"/>
    <cellStyle name="Normal 2 2 3 3 7 2" xfId="589"/>
    <cellStyle name="Normal 2 2 3 3 8" xfId="590"/>
    <cellStyle name="Normal 2 2 3 3 9" xfId="591"/>
    <cellStyle name="Normal 2 2 3 3_DALYVIAI" xfId="592"/>
    <cellStyle name="Normal 2 2 3 4" xfId="593"/>
    <cellStyle name="Normal 2 2 3 4 2" xfId="594"/>
    <cellStyle name="Normal 2 2 3 4 2 10" xfId="595"/>
    <cellStyle name="Normal 2 2 3 4 2 2" xfId="596"/>
    <cellStyle name="Normal 2 2 3 4 2 2 2" xfId="597"/>
    <cellStyle name="Normal 2 2 3 4 2 2 2 2" xfId="598"/>
    <cellStyle name="Normal 2 2 3 4 2 2 3" xfId="599"/>
    <cellStyle name="Normal 2 2 3 4 2 2 3 2" xfId="600"/>
    <cellStyle name="Normal 2 2 3 4 2 2 4" xfId="601"/>
    <cellStyle name="Normal 2 2 3 4 2 2 4 2" xfId="602"/>
    <cellStyle name="Normal 2 2 3 4 2 2 5" xfId="603"/>
    <cellStyle name="Normal 2 2 3 4 2 2_DALYVIAI" xfId="604"/>
    <cellStyle name="Normal 2 2 3 4 2 3" xfId="605"/>
    <cellStyle name="Normal 2 2 3 4 2 3 2" xfId="606"/>
    <cellStyle name="Normal 2 2 3 4 2 3 2 2" xfId="607"/>
    <cellStyle name="Normal 2 2 3 4 2 3 3" xfId="608"/>
    <cellStyle name="Normal 2 2 3 4 2 3 3 2" xfId="609"/>
    <cellStyle name="Normal 2 2 3 4 2 3 4" xfId="610"/>
    <cellStyle name="Normal 2 2 3 4 2 3 4 2" xfId="611"/>
    <cellStyle name="Normal 2 2 3 4 2 3 5" xfId="612"/>
    <cellStyle name="Normal 2 2 3 4 2 3_DALYVIAI" xfId="613"/>
    <cellStyle name="Normal 2 2 3 4 2 4" xfId="614"/>
    <cellStyle name="Normal 2 2 3 4 2 4 2" xfId="615"/>
    <cellStyle name="Normal 2 2 3 4 2 5" xfId="616"/>
    <cellStyle name="Normal 2 2 3 4 2 5 2" xfId="617"/>
    <cellStyle name="Normal 2 2 3 4 2 6" xfId="618"/>
    <cellStyle name="Normal 2 2 3 4 2 6 2" xfId="619"/>
    <cellStyle name="Normal 2 2 3 4 2 7" xfId="620"/>
    <cellStyle name="Normal 2 2 3 4 2 8" xfId="621"/>
    <cellStyle name="Normal 2 2 3 4 2 9" xfId="622"/>
    <cellStyle name="Normal 2 2 3 4 2_DALYVIAI" xfId="623"/>
    <cellStyle name="Normal 2 2 3 4 3" xfId="624"/>
    <cellStyle name="Normal 2 2 3 4 3 2" xfId="625"/>
    <cellStyle name="Normal 2 2 3 4 4" xfId="626"/>
    <cellStyle name="Normal 2 2 3 4 4 2" xfId="627"/>
    <cellStyle name="Normal 2 2 3 4 5" xfId="628"/>
    <cellStyle name="Normal 2 2 3 4 5 2" xfId="629"/>
    <cellStyle name="Normal 2 2 3 4 6" xfId="630"/>
    <cellStyle name="Normal 2 2 3 4_DALYVIAI" xfId="631"/>
    <cellStyle name="Normal 2 2 3 5" xfId="632"/>
    <cellStyle name="Normal 2 2 3 5 10" xfId="633"/>
    <cellStyle name="Normal 2 2 3 5 2" xfId="634"/>
    <cellStyle name="Normal 2 2 3 5 2 2" xfId="635"/>
    <cellStyle name="Normal 2 2 3 5 2 2 2" xfId="636"/>
    <cellStyle name="Normal 2 2 3 5 2 3" xfId="637"/>
    <cellStyle name="Normal 2 2 3 5 2 3 2" xfId="638"/>
    <cellStyle name="Normal 2 2 3 5 2 4" xfId="639"/>
    <cellStyle name="Normal 2 2 3 5 2 4 2" xfId="640"/>
    <cellStyle name="Normal 2 2 3 5 2 5" xfId="641"/>
    <cellStyle name="Normal 2 2 3 5 2_DALYVIAI" xfId="642"/>
    <cellStyle name="Normal 2 2 3 5 3" xfId="643"/>
    <cellStyle name="Normal 2 2 3 5 3 2" xfId="644"/>
    <cellStyle name="Normal 2 2 3 5 3 2 2" xfId="645"/>
    <cellStyle name="Normal 2 2 3 5 3 3" xfId="646"/>
    <cellStyle name="Normal 2 2 3 5 3 3 2" xfId="647"/>
    <cellStyle name="Normal 2 2 3 5 3 4" xfId="648"/>
    <cellStyle name="Normal 2 2 3 5 3 4 2" xfId="649"/>
    <cellStyle name="Normal 2 2 3 5 3 5" xfId="650"/>
    <cellStyle name="Normal 2 2 3 5 3_DALYVIAI" xfId="651"/>
    <cellStyle name="Normal 2 2 3 5 4" xfId="652"/>
    <cellStyle name="Normal 2 2 3 5 4 2" xfId="653"/>
    <cellStyle name="Normal 2 2 3 5 4 2 2" xfId="654"/>
    <cellStyle name="Normal 2 2 3 5 4 3" xfId="655"/>
    <cellStyle name="Normal 2 2 3 5 4 3 2" xfId="656"/>
    <cellStyle name="Normal 2 2 3 5 4 4" xfId="657"/>
    <cellStyle name="Normal 2 2 3 5 4 4 2" xfId="658"/>
    <cellStyle name="Normal 2 2 3 5 4 5" xfId="659"/>
    <cellStyle name="Normal 2 2 3 5 4_DALYVIAI" xfId="660"/>
    <cellStyle name="Normal 2 2 3 5 5" xfId="661"/>
    <cellStyle name="Normal 2 2 3 5 5 2" xfId="662"/>
    <cellStyle name="Normal 2 2 3 5 5 2 2" xfId="663"/>
    <cellStyle name="Normal 2 2 3 5 5 3" xfId="664"/>
    <cellStyle name="Normal 2 2 3 5 5 3 2" xfId="665"/>
    <cellStyle name="Normal 2 2 3 5 5 4" xfId="666"/>
    <cellStyle name="Normal 2 2 3 5 5 4 2" xfId="667"/>
    <cellStyle name="Normal 2 2 3 5 5 5" xfId="668"/>
    <cellStyle name="Normal 2 2 3 5 5_DALYVIAI" xfId="669"/>
    <cellStyle name="Normal 2 2 3 5 6" xfId="670"/>
    <cellStyle name="Normal 2 2 3 5 6 2" xfId="671"/>
    <cellStyle name="Normal 2 2 3 5 7" xfId="672"/>
    <cellStyle name="Normal 2 2 3 5 7 2" xfId="673"/>
    <cellStyle name="Normal 2 2 3 5 8" xfId="674"/>
    <cellStyle name="Normal 2 2 3 5 8 2" xfId="675"/>
    <cellStyle name="Normal 2 2 3 5 9" xfId="676"/>
    <cellStyle name="Normal 2 2 3 5_DALYVIAI" xfId="677"/>
    <cellStyle name="Normal 2 2 3 6" xfId="678"/>
    <cellStyle name="Normal 2 2 3 6 10" xfId="679"/>
    <cellStyle name="Normal 2 2 3 6 10 2" xfId="680"/>
    <cellStyle name="Normal 2 2 3 6 11" xfId="681"/>
    <cellStyle name="Normal 2 2 3 6 11 2" xfId="682"/>
    <cellStyle name="Normal 2 2 3 6 12" xfId="683"/>
    <cellStyle name="Normal 2 2 3 6 12 2" xfId="684"/>
    <cellStyle name="Normal 2 2 3 6 13" xfId="685"/>
    <cellStyle name="Normal 2 2 3 6 14" xfId="686"/>
    <cellStyle name="Normal 2 2 3 6 2" xfId="687"/>
    <cellStyle name="Normal 2 2 3 6 2 2" xfId="688"/>
    <cellStyle name="Normal 2 2 3 6 2 2 2" xfId="689"/>
    <cellStyle name="Normal 2 2 3 6 2 2 3" xfId="690"/>
    <cellStyle name="Normal 2 2 3 6 2 3" xfId="691"/>
    <cellStyle name="Normal 2 2 3 6 2_DALYVIAI" xfId="692"/>
    <cellStyle name="Normal 2 2 3 6 3" xfId="693"/>
    <cellStyle name="Normal 2 2 3 6 3 2" xfId="694"/>
    <cellStyle name="Normal 2 2 3 6 3 2 2" xfId="695"/>
    <cellStyle name="Normal 2 2 3 6 3 3" xfId="696"/>
    <cellStyle name="Normal 2 2 3 6 3_LJnP0207" xfId="697"/>
    <cellStyle name="Normal 2 2 3 6 4" xfId="698"/>
    <cellStyle name="Normal 2 2 3 6 4 2" xfId="699"/>
    <cellStyle name="Normal 2 2 3 6 5" xfId="700"/>
    <cellStyle name="Normal 2 2 3 6 5 2" xfId="701"/>
    <cellStyle name="Normal 2 2 3 6 6" xfId="702"/>
    <cellStyle name="Normal 2 2 3 6 6 2" xfId="703"/>
    <cellStyle name="Normal 2 2 3 6 7" xfId="704"/>
    <cellStyle name="Normal 2 2 3 6 7 2" xfId="705"/>
    <cellStyle name="Normal 2 2 3 6 8" xfId="706"/>
    <cellStyle name="Normal 2 2 3 6 8 2" xfId="707"/>
    <cellStyle name="Normal 2 2 3 6 9" xfId="708"/>
    <cellStyle name="Normal 2 2 3 6 9 2" xfId="709"/>
    <cellStyle name="Normal 2 2 3 6_DALYVIAI" xfId="710"/>
    <cellStyle name="Normal 2 2 3 7" xfId="711"/>
    <cellStyle name="Normal 2 2 3 7 2" xfId="712"/>
    <cellStyle name="Normal 2 2 3 8" xfId="713"/>
    <cellStyle name="Normal 2 2 3 8 2" xfId="714"/>
    <cellStyle name="Normal 2 2 3 9" xfId="715"/>
    <cellStyle name="Normal 2 2 3 9 2" xfId="716"/>
    <cellStyle name="Normal 2 2 3_DALYVIAI" xfId="717"/>
    <cellStyle name="Normal 2 2 4" xfId="718"/>
    <cellStyle name="Normal 2 2 4 2" xfId="719"/>
    <cellStyle name="Normal 2 2 4 2 2" xfId="720"/>
    <cellStyle name="Normal 2 2 4 2 2 2" xfId="721"/>
    <cellStyle name="Normal 2 2 4 2 3" xfId="722"/>
    <cellStyle name="Normal 2 2 4 2 3 2" xfId="723"/>
    <cellStyle name="Normal 2 2 4 2 4" xfId="724"/>
    <cellStyle name="Normal 2 2 4 2 4 2" xfId="725"/>
    <cellStyle name="Normal 2 2 4 2 5" xfId="726"/>
    <cellStyle name="Normal 2 2 4 2_DALYVIAI" xfId="727"/>
    <cellStyle name="Normal 2 2 4 3" xfId="728"/>
    <cellStyle name="Normal 2 2 4 3 2" xfId="729"/>
    <cellStyle name="Normal 2 2 4 4" xfId="730"/>
    <cellStyle name="Normal 2 2 4 4 2" xfId="731"/>
    <cellStyle name="Normal 2 2 4 5" xfId="732"/>
    <cellStyle name="Normal 2 2 4 5 2" xfId="733"/>
    <cellStyle name="Normal 2 2 4 6" xfId="734"/>
    <cellStyle name="Normal 2 2 4_DALYVIAI" xfId="735"/>
    <cellStyle name="Normal 2 2 5" xfId="736"/>
    <cellStyle name="Normal 2 2 5 2" xfId="737"/>
    <cellStyle name="Normal 2 2 5 2 10" xfId="738"/>
    <cellStyle name="Normal 2 2 5 2 2" xfId="739"/>
    <cellStyle name="Normal 2 2 5 2 2 2" xfId="740"/>
    <cellStyle name="Normal 2 2 5 2 2 2 2" xfId="741"/>
    <cellStyle name="Normal 2 2 5 2 2 3" xfId="742"/>
    <cellStyle name="Normal 2 2 5 2 2 3 2" xfId="743"/>
    <cellStyle name="Normal 2 2 5 2 2 4" xfId="744"/>
    <cellStyle name="Normal 2 2 5 2 2 4 2" xfId="745"/>
    <cellStyle name="Normal 2 2 5 2 2 5" xfId="746"/>
    <cellStyle name="Normal 2 2 5 2 2_DALYVIAI" xfId="747"/>
    <cellStyle name="Normal 2 2 5 2 3" xfId="748"/>
    <cellStyle name="Normal 2 2 5 2 3 2" xfId="749"/>
    <cellStyle name="Normal 2 2 5 2 3 2 2" xfId="750"/>
    <cellStyle name="Normal 2 2 5 2 3 3" xfId="751"/>
    <cellStyle name="Normal 2 2 5 2 3 3 2" xfId="752"/>
    <cellStyle name="Normal 2 2 5 2 3 4" xfId="753"/>
    <cellStyle name="Normal 2 2 5 2 3 4 2" xfId="754"/>
    <cellStyle name="Normal 2 2 5 2 3 5" xfId="755"/>
    <cellStyle name="Normal 2 2 5 2 3_DALYVIAI" xfId="756"/>
    <cellStyle name="Normal 2 2 5 2 4" xfId="757"/>
    <cellStyle name="Normal 2 2 5 2 4 2" xfId="758"/>
    <cellStyle name="Normal 2 2 5 2 5" xfId="759"/>
    <cellStyle name="Normal 2 2 5 2 5 2" xfId="760"/>
    <cellStyle name="Normal 2 2 5 2 6" xfId="761"/>
    <cellStyle name="Normal 2 2 5 2 6 2" xfId="762"/>
    <cellStyle name="Normal 2 2 5 2 7" xfId="763"/>
    <cellStyle name="Normal 2 2 5 2 8" xfId="764"/>
    <cellStyle name="Normal 2 2 5 2 9" xfId="765"/>
    <cellStyle name="Normal 2 2 5 2_DALYVIAI" xfId="766"/>
    <cellStyle name="Normal 2 2 5 3" xfId="767"/>
    <cellStyle name="Normal 2 2 5 3 2" xfId="768"/>
    <cellStyle name="Normal 2 2 5 4" xfId="769"/>
    <cellStyle name="Normal 2 2 5 4 2" xfId="770"/>
    <cellStyle name="Normal 2 2 5 5" xfId="771"/>
    <cellStyle name="Normal 2 2 5 5 2" xfId="772"/>
    <cellStyle name="Normal 2 2 5 6" xfId="773"/>
    <cellStyle name="Normal 2 2 5_DALYVIAI" xfId="774"/>
    <cellStyle name="Normal 2 2 6" xfId="775"/>
    <cellStyle name="Normal 2 2 6 2" xfId="776"/>
    <cellStyle name="Normal 2 2 6 2 2" xfId="777"/>
    <cellStyle name="Normal 2 2 6 3" xfId="778"/>
    <cellStyle name="Normal 2 2 6 3 2" xfId="779"/>
    <cellStyle name="Normal 2 2 6 4" xfId="780"/>
    <cellStyle name="Normal 2 2 6 4 2" xfId="781"/>
    <cellStyle name="Normal 2 2 6 5" xfId="782"/>
    <cellStyle name="Normal 2 2 6_DALYVIAI" xfId="783"/>
    <cellStyle name="Normal 2 2 7" xfId="784"/>
    <cellStyle name="Normal 2 2 7 2" xfId="785"/>
    <cellStyle name="Normal 2 2 7 2 2" xfId="786"/>
    <cellStyle name="Normal 2 2 7 3" xfId="787"/>
    <cellStyle name="Normal 2 2 7 3 2" xfId="788"/>
    <cellStyle name="Normal 2 2 7 4" xfId="789"/>
    <cellStyle name="Normal 2 2 7 4 2" xfId="790"/>
    <cellStyle name="Normal 2 2 7 5" xfId="791"/>
    <cellStyle name="Normal 2 2 7_DALYVIAI" xfId="792"/>
    <cellStyle name="Normal 2 2 8" xfId="793"/>
    <cellStyle name="Normal 2 2 8 2" xfId="794"/>
    <cellStyle name="Normal 2 2 8 2 2" xfId="795"/>
    <cellStyle name="Normal 2 2 8 3" xfId="796"/>
    <cellStyle name="Normal 2 2 8 3 2" xfId="797"/>
    <cellStyle name="Normal 2 2 8 4" xfId="798"/>
    <cellStyle name="Normal 2 2 8 4 2" xfId="799"/>
    <cellStyle name="Normal 2 2 8 5" xfId="800"/>
    <cellStyle name="Normal 2 2 8_DALYVIAI" xfId="801"/>
    <cellStyle name="Normal 2 2 9" xfId="802"/>
    <cellStyle name="Normal 2 2 9 2" xfId="803"/>
    <cellStyle name="Normal 2 2_DALYVIAI" xfId="804"/>
    <cellStyle name="Normal 2 3" xfId="805"/>
    <cellStyle name="Normal 2 3 2" xfId="806"/>
    <cellStyle name="Normal 2 3 3" xfId="807"/>
    <cellStyle name="Normal 2 4" xfId="808"/>
    <cellStyle name="Normal 2 4 2" xfId="809"/>
    <cellStyle name="Normal 2 4 3" xfId="810"/>
    <cellStyle name="Normal 2 4 3 2" xfId="811"/>
    <cellStyle name="Normal 2 4 3 3" xfId="812"/>
    <cellStyle name="Normal 2 4 3 4" xfId="813"/>
    <cellStyle name="Normal 2 5" xfId="814"/>
    <cellStyle name="Normal 2 5 2" xfId="815"/>
    <cellStyle name="Normal 2 5 3" xfId="816"/>
    <cellStyle name="Normal 2 6" xfId="817"/>
    <cellStyle name="Normal 2 7" xfId="818"/>
    <cellStyle name="Normal 2 7 2" xfId="819"/>
    <cellStyle name="Normal 2 7 3" xfId="820"/>
    <cellStyle name="Normal 2 7 4" xfId="821"/>
    <cellStyle name="Normal 2 7_DALYVIAI" xfId="822"/>
    <cellStyle name="Normal 2 8" xfId="823"/>
    <cellStyle name="Normal 2 9" xfId="824"/>
    <cellStyle name="Normal 2_DALYVIAI" xfId="825"/>
    <cellStyle name="Normal 20" xfId="826"/>
    <cellStyle name="Normal 20 2" xfId="827"/>
    <cellStyle name="Normal 20 2 2" xfId="828"/>
    <cellStyle name="Normal 20 2 2 2" xfId="829"/>
    <cellStyle name="Normal 20 2 2 3" xfId="830"/>
    <cellStyle name="Normal 20 2 2 4" xfId="831"/>
    <cellStyle name="Normal 20 2 2 5" xfId="832"/>
    <cellStyle name="Normal 20 2 2_DALYVIAI" xfId="833"/>
    <cellStyle name="Normal 20 2 3" xfId="834"/>
    <cellStyle name="Normal 20 2 4" xfId="835"/>
    <cellStyle name="Normal 20 2 4 2" xfId="836"/>
    <cellStyle name="Normal 20 2 5" xfId="837"/>
    <cellStyle name="Normal 20 2 5 2" xfId="838"/>
    <cellStyle name="Normal 20 2_DALYVIAI" xfId="839"/>
    <cellStyle name="Normal 20 3" xfId="840"/>
    <cellStyle name="Normal 20 3 2" xfId="841"/>
    <cellStyle name="Normal 20 3 2 2" xfId="842"/>
    <cellStyle name="Normal 20 3 3" xfId="843"/>
    <cellStyle name="Normal 20 3 3 2" xfId="844"/>
    <cellStyle name="Normal 20 3 4" xfId="845"/>
    <cellStyle name="Normal 20 3 4 2" xfId="846"/>
    <cellStyle name="Normal 20 3_DALYVIAI" xfId="847"/>
    <cellStyle name="Normal 20 4" xfId="848"/>
    <cellStyle name="Normal 20 5" xfId="849"/>
    <cellStyle name="Normal 20 6" xfId="850"/>
    <cellStyle name="Normal 20_DALYVIAI" xfId="851"/>
    <cellStyle name="Normal 21" xfId="852"/>
    <cellStyle name="Normal 21 2" xfId="853"/>
    <cellStyle name="Normal 21 2 2" xfId="854"/>
    <cellStyle name="Normal 21 2 2 2" xfId="855"/>
    <cellStyle name="Normal 21 2 2 3" xfId="856"/>
    <cellStyle name="Normal 21 2 2 4" xfId="857"/>
    <cellStyle name="Normal 21 2 2_DALYVIAI" xfId="858"/>
    <cellStyle name="Normal 21 2 3" xfId="859"/>
    <cellStyle name="Normal 21 2 4" xfId="860"/>
    <cellStyle name="Normal 21 2 5" xfId="861"/>
    <cellStyle name="Normal 21 2_DALYVIAI" xfId="862"/>
    <cellStyle name="Normal 21 3" xfId="863"/>
    <cellStyle name="Normal 21 3 2" xfId="864"/>
    <cellStyle name="Normal 21 3 3" xfId="865"/>
    <cellStyle name="Normal 21 3 4" xfId="866"/>
    <cellStyle name="Normal 21 3_DALYVIAI" xfId="867"/>
    <cellStyle name="Normal 21 4" xfId="868"/>
    <cellStyle name="Normal 21 5" xfId="869"/>
    <cellStyle name="Normal 21_DALYVIAI" xfId="870"/>
    <cellStyle name="Normal 22" xfId="871"/>
    <cellStyle name="Normal 22 2" xfId="872"/>
    <cellStyle name="Normal 22 2 2" xfId="873"/>
    <cellStyle name="Normal 22 2 2 2" xfId="874"/>
    <cellStyle name="Normal 22 2 2 3" xfId="875"/>
    <cellStyle name="Normal 22 2 2 4" xfId="876"/>
    <cellStyle name="Normal 22 2 2 5" xfId="877"/>
    <cellStyle name="Normal 22 2 2_DALYVIAI" xfId="878"/>
    <cellStyle name="Normal 22 2 3" xfId="879"/>
    <cellStyle name="Normal 22 2 4" xfId="880"/>
    <cellStyle name="Normal 22 2 4 2" xfId="881"/>
    <cellStyle name="Normal 22 2 5" xfId="882"/>
    <cellStyle name="Normal 22 2 5 2" xfId="883"/>
    <cellStyle name="Normal 22 2_DALYVIAI" xfId="884"/>
    <cellStyle name="Normal 22 3" xfId="885"/>
    <cellStyle name="Normal 22 3 2" xfId="886"/>
    <cellStyle name="Normal 22 3 2 2" xfId="887"/>
    <cellStyle name="Normal 22 3 3" xfId="888"/>
    <cellStyle name="Normal 22 3 3 2" xfId="889"/>
    <cellStyle name="Normal 22 3 4" xfId="890"/>
    <cellStyle name="Normal 22 3 4 2" xfId="891"/>
    <cellStyle name="Normal 22 3_DALYVIAI" xfId="892"/>
    <cellStyle name="Normal 22 4" xfId="893"/>
    <cellStyle name="Normal 22 5" xfId="894"/>
    <cellStyle name="Normal 22 6" xfId="895"/>
    <cellStyle name="Normal 22_DALYVIAI" xfId="896"/>
    <cellStyle name="Normal 23" xfId="897"/>
    <cellStyle name="Normal 23 2" xfId="898"/>
    <cellStyle name="Normal 23 3" xfId="899"/>
    <cellStyle name="Normal 24" xfId="900"/>
    <cellStyle name="Normal 24 2" xfId="901"/>
    <cellStyle name="Normal 24 3" xfId="902"/>
    <cellStyle name="Normal 24 4" xfId="903"/>
    <cellStyle name="Normal 24 5" xfId="904"/>
    <cellStyle name="Normal 24_DALYVIAI" xfId="905"/>
    <cellStyle name="Normal 25" xfId="906"/>
    <cellStyle name="Normal 25 2" xfId="907"/>
    <cellStyle name="Normal 25 2 2" xfId="908"/>
    <cellStyle name="Normal 25 3" xfId="909"/>
    <cellStyle name="Normal 25 3 2" xfId="910"/>
    <cellStyle name="Normal 25 4" xfId="911"/>
    <cellStyle name="Normal 25_DALYVIAI" xfId="912"/>
    <cellStyle name="Normal 26" xfId="913"/>
    <cellStyle name="Normal 26 2" xfId="914"/>
    <cellStyle name="Normal 26 3" xfId="915"/>
    <cellStyle name="Normal 26 4" xfId="916"/>
    <cellStyle name="Normal 26_DALYVIAI" xfId="917"/>
    <cellStyle name="Normal 27" xfId="918"/>
    <cellStyle name="Normal 28" xfId="919"/>
    <cellStyle name="Normal 29" xfId="920"/>
    <cellStyle name="Normal 3" xfId="921"/>
    <cellStyle name="Normal 3 10" xfId="922"/>
    <cellStyle name="Normal 3 11" xfId="923"/>
    <cellStyle name="Normal 3 12" xfId="924"/>
    <cellStyle name="Normal 3 12 2" xfId="925"/>
    <cellStyle name="Normal 3 12 3" xfId="926"/>
    <cellStyle name="Normal 3 12 4" xfId="927"/>
    <cellStyle name="Normal 3 12_DALYVIAI" xfId="928"/>
    <cellStyle name="Normal 3 13" xfId="929"/>
    <cellStyle name="Normal 3 14" xfId="930"/>
    <cellStyle name="Normal 3 15" xfId="931"/>
    <cellStyle name="Normal 3 2" xfId="932"/>
    <cellStyle name="Normal 3 2 2" xfId="933"/>
    <cellStyle name="Normal 3 2 3" xfId="934"/>
    <cellStyle name="Normal 3 3" xfId="935"/>
    <cellStyle name="Normal 3 3 2" xfId="936"/>
    <cellStyle name="Normal 3 3 3" xfId="937"/>
    <cellStyle name="Normal 3 3 4" xfId="938"/>
    <cellStyle name="Normal 3 3 5" xfId="939"/>
    <cellStyle name="Normal 3 4" xfId="940"/>
    <cellStyle name="Normal 3 4 2" xfId="941"/>
    <cellStyle name="Normal 3 4 3" xfId="942"/>
    <cellStyle name="Normal 3 5" xfId="943"/>
    <cellStyle name="Normal 3 5 2" xfId="944"/>
    <cellStyle name="Normal 3 6" xfId="945"/>
    <cellStyle name="Normal 3 7" xfId="946"/>
    <cellStyle name="Normal 3 8" xfId="947"/>
    <cellStyle name="Normal 3 8 2" xfId="948"/>
    <cellStyle name="Normal 3 9" xfId="949"/>
    <cellStyle name="Normal 3 9 2" xfId="950"/>
    <cellStyle name="Normal 3_1500 V" xfId="951"/>
    <cellStyle name="Normal 30" xfId="952"/>
    <cellStyle name="Normal 31" xfId="953"/>
    <cellStyle name="Normal 34" xfId="954"/>
    <cellStyle name="Normal 39" xfId="955"/>
    <cellStyle name="Normal 4" xfId="956"/>
    <cellStyle name="Normal 4 10" xfId="957"/>
    <cellStyle name="Normal 4 11" xfId="958"/>
    <cellStyle name="Normal 4 11 2" xfId="959"/>
    <cellStyle name="Normal 4 11 2 2" xfId="960"/>
    <cellStyle name="Normal 4 11 3" xfId="961"/>
    <cellStyle name="Normal 4 11 3 2" xfId="962"/>
    <cellStyle name="Normal 4 11 4" xfId="963"/>
    <cellStyle name="Normal 4 11 4 2" xfId="964"/>
    <cellStyle name="Normal 4 11_DALYVIAI" xfId="965"/>
    <cellStyle name="Normal 4 12" xfId="966"/>
    <cellStyle name="Normal 4 13" xfId="967"/>
    <cellStyle name="Normal 4 14" xfId="968"/>
    <cellStyle name="Normal 4 15" xfId="969"/>
    <cellStyle name="Normal 4 16" xfId="970"/>
    <cellStyle name="Normal 4 2" xfId="971"/>
    <cellStyle name="Normal 4 2 10" xfId="972"/>
    <cellStyle name="Normal 4 2 11" xfId="973"/>
    <cellStyle name="Normal 4 2 2" xfId="974"/>
    <cellStyle name="Normal 4 2 2 2" xfId="975"/>
    <cellStyle name="Normal 4 2 2 2 2" xfId="976"/>
    <cellStyle name="Normal 4 2 2 3" xfId="977"/>
    <cellStyle name="Normal 4 2 2 3 2" xfId="978"/>
    <cellStyle name="Normal 4 2 2 4" xfId="979"/>
    <cellStyle name="Normal 4 2 2 4 2" xfId="980"/>
    <cellStyle name="Normal 4 2 2 5" xfId="981"/>
    <cellStyle name="Normal 4 2 2_DALYVIAI" xfId="982"/>
    <cellStyle name="Normal 4 2 3" xfId="983"/>
    <cellStyle name="Normal 4 2 3 2" xfId="984"/>
    <cellStyle name="Normal 4 2 3 2 2" xfId="985"/>
    <cellStyle name="Normal 4 2 3 3" xfId="986"/>
    <cellStyle name="Normal 4 2 3 3 2" xfId="987"/>
    <cellStyle name="Normal 4 2 3 4" xfId="988"/>
    <cellStyle name="Normal 4 2 3 4 2" xfId="989"/>
    <cellStyle name="Normal 4 2 3 5" xfId="990"/>
    <cellStyle name="Normal 4 2 3_DALYVIAI" xfId="991"/>
    <cellStyle name="Normal 4 2 4" xfId="992"/>
    <cellStyle name="Normal 4 2 4 2" xfId="993"/>
    <cellStyle name="Normal 4 2 5" xfId="994"/>
    <cellStyle name="Normal 4 2 5 2" xfId="995"/>
    <cellStyle name="Normal 4 2 6" xfId="996"/>
    <cellStyle name="Normal 4 2 6 2" xfId="997"/>
    <cellStyle name="Normal 4 2 7" xfId="998"/>
    <cellStyle name="Normal 4 2 8" xfId="999"/>
    <cellStyle name="Normal 4 2 9" xfId="1000"/>
    <cellStyle name="Normal 4 2_DALYVIAI" xfId="1001"/>
    <cellStyle name="Normal 4 3" xfId="1002"/>
    <cellStyle name="Normal 4 3 2" xfId="1003"/>
    <cellStyle name="Normal 4 3 2 2" xfId="1004"/>
    <cellStyle name="Normal 4 3 3" xfId="1005"/>
    <cellStyle name="Normal 4 3 3 2" xfId="1006"/>
    <cellStyle name="Normal 4 3 4" xfId="1007"/>
    <cellStyle name="Normal 4 3 4 2" xfId="1008"/>
    <cellStyle name="Normal 4 3 5" xfId="1009"/>
    <cellStyle name="Normal 4 3_DALYVIAI" xfId="1010"/>
    <cellStyle name="Normal 4 4" xfId="1011"/>
    <cellStyle name="Normal 4 4 2" xfId="1012"/>
    <cellStyle name="Normal 4 4 2 2" xfId="1013"/>
    <cellStyle name="Normal 4 4 3" xfId="1014"/>
    <cellStyle name="Normal 4 4 3 2" xfId="1015"/>
    <cellStyle name="Normal 4 4 4" xfId="1016"/>
    <cellStyle name="Normal 4 4 4 2" xfId="1017"/>
    <cellStyle name="Normal 4 4 5" xfId="1018"/>
    <cellStyle name="Normal 4 4_DALYVIAI" xfId="1019"/>
    <cellStyle name="Normal 4 5" xfId="1020"/>
    <cellStyle name="Normal 4 5 2" xfId="1021"/>
    <cellStyle name="Normal 4 5 2 2" xfId="1022"/>
    <cellStyle name="Normal 4 5 3" xfId="1023"/>
    <cellStyle name="Normal 4 5 3 2" xfId="1024"/>
    <cellStyle name="Normal 4 5 4" xfId="1025"/>
    <cellStyle name="Normal 4 5 4 2" xfId="1026"/>
    <cellStyle name="Normal 4 5 5" xfId="1027"/>
    <cellStyle name="Normal 4 5_DALYVIAI" xfId="1028"/>
    <cellStyle name="Normal 4 6" xfId="1029"/>
    <cellStyle name="Normal 4 6 2" xfId="1030"/>
    <cellStyle name="Normal 4 6 2 2" xfId="1031"/>
    <cellStyle name="Normal 4 6 3" xfId="1032"/>
    <cellStyle name="Normal 4 6 3 2" xfId="1033"/>
    <cellStyle name="Normal 4 6 4" xfId="1034"/>
    <cellStyle name="Normal 4 6 4 2" xfId="1035"/>
    <cellStyle name="Normal 4 6 5" xfId="1036"/>
    <cellStyle name="Normal 4 6_DALYVIAI" xfId="1037"/>
    <cellStyle name="Normal 4 7" xfId="1038"/>
    <cellStyle name="Normal 4 7 2" xfId="1039"/>
    <cellStyle name="Normal 4 7 2 2" xfId="1040"/>
    <cellStyle name="Normal 4 7 3" xfId="1041"/>
    <cellStyle name="Normal 4 7 3 2" xfId="1042"/>
    <cellStyle name="Normal 4 7 4" xfId="1043"/>
    <cellStyle name="Normal 4 7 4 2" xfId="1044"/>
    <cellStyle name="Normal 4 7 5" xfId="1045"/>
    <cellStyle name="Normal 4 7_DALYVIAI" xfId="1046"/>
    <cellStyle name="Normal 4 8" xfId="1047"/>
    <cellStyle name="Normal 4 8 2" xfId="1048"/>
    <cellStyle name="Normal 4 8 2 2" xfId="1049"/>
    <cellStyle name="Normal 4 8 3" xfId="1050"/>
    <cellStyle name="Normal 4 8 3 2" xfId="1051"/>
    <cellStyle name="Normal 4 8 4" xfId="1052"/>
    <cellStyle name="Normal 4 8 4 2" xfId="1053"/>
    <cellStyle name="Normal 4 8 5" xfId="1054"/>
    <cellStyle name="Normal 4 8_DALYVIAI" xfId="1055"/>
    <cellStyle name="Normal 4 9" xfId="1056"/>
    <cellStyle name="Normal 4 9 10" xfId="1057"/>
    <cellStyle name="Normal 4 9 2" xfId="1058"/>
    <cellStyle name="Normal 4 9 2 2" xfId="1059"/>
    <cellStyle name="Normal 4 9 2 2 2" xfId="1060"/>
    <cellStyle name="Normal 4 9 2 3" xfId="1061"/>
    <cellStyle name="Normal 4 9 2 3 2" xfId="1062"/>
    <cellStyle name="Normal 4 9 2 4" xfId="1063"/>
    <cellStyle name="Normal 4 9 2 4 2" xfId="1064"/>
    <cellStyle name="Normal 4 9 2 5" xfId="1065"/>
    <cellStyle name="Normal 4 9 2_DALYVIAI" xfId="1066"/>
    <cellStyle name="Normal 4 9 3" xfId="1067"/>
    <cellStyle name="Normal 4 9 3 2" xfId="1068"/>
    <cellStyle name="Normal 4 9 3 2 2" xfId="1069"/>
    <cellStyle name="Normal 4 9 3 3" xfId="1070"/>
    <cellStyle name="Normal 4 9 3 3 2" xfId="1071"/>
    <cellStyle name="Normal 4 9 3 4" xfId="1072"/>
    <cellStyle name="Normal 4 9 3 4 2" xfId="1073"/>
    <cellStyle name="Normal 4 9 3 5" xfId="1074"/>
    <cellStyle name="Normal 4 9 3_DALYVIAI" xfId="1075"/>
    <cellStyle name="Normal 4 9 4" xfId="1076"/>
    <cellStyle name="Normal 4 9 4 2" xfId="1077"/>
    <cellStyle name="Normal 4 9 4 2 2" xfId="1078"/>
    <cellStyle name="Normal 4 9 4 3" xfId="1079"/>
    <cellStyle name="Normal 4 9 4 3 2" xfId="1080"/>
    <cellStyle name="Normal 4 9 4 4" xfId="1081"/>
    <cellStyle name="Normal 4 9 4 4 2" xfId="1082"/>
    <cellStyle name="Normal 4 9 4 5" xfId="1083"/>
    <cellStyle name="Normal 4 9 4_DALYVIAI" xfId="1084"/>
    <cellStyle name="Normal 4 9 5" xfId="1085"/>
    <cellStyle name="Normal 4 9 5 2" xfId="1086"/>
    <cellStyle name="Normal 4 9 5 2 2" xfId="1087"/>
    <cellStyle name="Normal 4 9 5 3" xfId="1088"/>
    <cellStyle name="Normal 4 9 5 3 2" xfId="1089"/>
    <cellStyle name="Normal 4 9 5 4" xfId="1090"/>
    <cellStyle name="Normal 4 9 5 4 2" xfId="1091"/>
    <cellStyle name="Normal 4 9 5 5" xfId="1092"/>
    <cellStyle name="Normal 4 9 5_DALYVIAI" xfId="1093"/>
    <cellStyle name="Normal 4 9 6" xfId="1094"/>
    <cellStyle name="Normal 4 9 6 2" xfId="1095"/>
    <cellStyle name="Normal 4 9 6 2 2" xfId="1096"/>
    <cellStyle name="Normal 4 9 6 3" xfId="1097"/>
    <cellStyle name="Normal 4 9 6 3 2" xfId="1098"/>
    <cellStyle name="Normal 4 9 6 4" xfId="1099"/>
    <cellStyle name="Normal 4 9 6 4 2" xfId="1100"/>
    <cellStyle name="Normal 4 9 6 5" xfId="1101"/>
    <cellStyle name="Normal 4 9 6_DALYVIAI" xfId="1102"/>
    <cellStyle name="Normal 4 9 7" xfId="1103"/>
    <cellStyle name="Normal 4 9 7 2" xfId="1104"/>
    <cellStyle name="Normal 4 9 8" xfId="1105"/>
    <cellStyle name="Normal 4 9 8 2" xfId="1106"/>
    <cellStyle name="Normal 4 9 9" xfId="1107"/>
    <cellStyle name="Normal 4 9 9 2" xfId="1108"/>
    <cellStyle name="Normal 4 9_DALYVIAI" xfId="1109"/>
    <cellStyle name="Normal 4_DALYVIAI" xfId="1110"/>
    <cellStyle name="Normal 40" xfId="1111"/>
    <cellStyle name="Normal 43" xfId="1112"/>
    <cellStyle name="Normal 5" xfId="1113"/>
    <cellStyle name="Normal 5 2" xfId="1114"/>
    <cellStyle name="Normal 5 2 2" xfId="1115"/>
    <cellStyle name="Normal 5 2 2 2" xfId="1116"/>
    <cellStyle name="Normal 5 2 2 3" xfId="1117"/>
    <cellStyle name="Normal 5 2 2 4" xfId="1118"/>
    <cellStyle name="Normal 5 2 2 5" xfId="1119"/>
    <cellStyle name="Normal 5 2 2_DALYVIAI" xfId="1120"/>
    <cellStyle name="Normal 5 2 3" xfId="1121"/>
    <cellStyle name="Normal 5 2 4" xfId="1122"/>
    <cellStyle name="Normal 5 2 4 2" xfId="1123"/>
    <cellStyle name="Normal 5 2 5" xfId="1124"/>
    <cellStyle name="Normal 5 2 5 2" xfId="1125"/>
    <cellStyle name="Normal 5 2_DALYVIAI" xfId="1126"/>
    <cellStyle name="Normal 5 3" xfId="1127"/>
    <cellStyle name="Normal 5 3 2" xfId="1128"/>
    <cellStyle name="Normal 5 3 2 2" xfId="1129"/>
    <cellStyle name="Normal 5 3 3" xfId="1130"/>
    <cellStyle name="Normal 5 3 3 2" xfId="1131"/>
    <cellStyle name="Normal 5 3 4" xfId="1132"/>
    <cellStyle name="Normal 5 3 4 2" xfId="1133"/>
    <cellStyle name="Normal 5 3_DALYVIAI" xfId="1134"/>
    <cellStyle name="Normal 5 4" xfId="1135"/>
    <cellStyle name="Normal 5 5" xfId="1136"/>
    <cellStyle name="Normal 5 6" xfId="1137"/>
    <cellStyle name="Normal 5 7" xfId="1138"/>
    <cellStyle name="Normal 5 8" xfId="1139"/>
    <cellStyle name="Normal 5_DALYVIAI" xfId="1140"/>
    <cellStyle name="Normal 6" xfId="1141"/>
    <cellStyle name="Normal 6 2" xfId="1142"/>
    <cellStyle name="Normal 6 2 2" xfId="1143"/>
    <cellStyle name="Normal 6 2 2 2" xfId="1144"/>
    <cellStyle name="Normal 6 2 3" xfId="1145"/>
    <cellStyle name="Normal 6 2 3 2" xfId="1146"/>
    <cellStyle name="Normal 6 2 4" xfId="1147"/>
    <cellStyle name="Normal 6 2 4 2" xfId="1148"/>
    <cellStyle name="Normal 6 2 5" xfId="1149"/>
    <cellStyle name="Normal 6 2_DALYVIAI" xfId="1150"/>
    <cellStyle name="Normal 6 3" xfId="1151"/>
    <cellStyle name="Normal 6 3 2" xfId="1152"/>
    <cellStyle name="Normal 6 3 2 2" xfId="1153"/>
    <cellStyle name="Normal 6 3 3" xfId="1154"/>
    <cellStyle name="Normal 6 3 3 2" xfId="1155"/>
    <cellStyle name="Normal 6 3 4" xfId="1156"/>
    <cellStyle name="Normal 6 3 4 2" xfId="1157"/>
    <cellStyle name="Normal 6 3 5" xfId="1158"/>
    <cellStyle name="Normal 6 3_DALYVIAI" xfId="1159"/>
    <cellStyle name="Normal 6 4" xfId="1160"/>
    <cellStyle name="Normal 6 4 2" xfId="1161"/>
    <cellStyle name="Normal 6 4 2 2" xfId="1162"/>
    <cellStyle name="Normal 6 4 3" xfId="1163"/>
    <cellStyle name="Normal 6 4 3 2" xfId="1164"/>
    <cellStyle name="Normal 6 4 4" xfId="1165"/>
    <cellStyle name="Normal 6 4 4 2" xfId="1166"/>
    <cellStyle name="Normal 6 4 5" xfId="1167"/>
    <cellStyle name="Normal 6 4_DALYVIAI" xfId="1168"/>
    <cellStyle name="Normal 6 5" xfId="1169"/>
    <cellStyle name="Normal 6 6" xfId="1170"/>
    <cellStyle name="Normal 6 6 2" xfId="1171"/>
    <cellStyle name="Normal 6 6 2 2" xfId="1172"/>
    <cellStyle name="Normal 6 6 3" xfId="1173"/>
    <cellStyle name="Normal 6 6 3 2" xfId="1174"/>
    <cellStyle name="Normal 6 6 4" xfId="1175"/>
    <cellStyle name="Normal 6 6 4 2" xfId="1176"/>
    <cellStyle name="Normal 6 6_DALYVIAI" xfId="1177"/>
    <cellStyle name="Normal 6 7" xfId="1178"/>
    <cellStyle name="Normal 6 8" xfId="1179"/>
    <cellStyle name="Normal 6 9" xfId="1180"/>
    <cellStyle name="Normal 6_DALYVIAI" xfId="1181"/>
    <cellStyle name="Normal 7" xfId="1182"/>
    <cellStyle name="Normal 7 2" xfId="1183"/>
    <cellStyle name="Normal 7 2 2" xfId="1184"/>
    <cellStyle name="Normal 7 2 2 2" xfId="1185"/>
    <cellStyle name="Normal 7 2 2 2 2" xfId="1186"/>
    <cellStyle name="Normal 7 2 2 3" xfId="1187"/>
    <cellStyle name="Normal 7 2 2 3 2" xfId="1188"/>
    <cellStyle name="Normal 7 2 2 4" xfId="1189"/>
    <cellStyle name="Normal 7 2 2 4 2" xfId="1190"/>
    <cellStyle name="Normal 7 2 2_DALYVIAI" xfId="1191"/>
    <cellStyle name="Normal 7 2 3" xfId="1192"/>
    <cellStyle name="Normal 7 2 3 2" xfId="1193"/>
    <cellStyle name="Normal 7 2 4" xfId="1194"/>
    <cellStyle name="Normal 7 2 5" xfId="1195"/>
    <cellStyle name="Normal 7 2 6" xfId="1196"/>
    <cellStyle name="Normal 7 2_DALYVIAI" xfId="1197"/>
    <cellStyle name="Normal 7 3" xfId="1198"/>
    <cellStyle name="Normal 7 4" xfId="1199"/>
    <cellStyle name="Normal 7 5" xfId="1200"/>
    <cellStyle name="Normal 7 6" xfId="1201"/>
    <cellStyle name="Normal 7_DALYVIAI" xfId="1202"/>
    <cellStyle name="Normal 8" xfId="1203"/>
    <cellStyle name="Normal 8 2" xfId="1204"/>
    <cellStyle name="Normal 8 2 2" xfId="1205"/>
    <cellStyle name="Normal 8 2 2 2" xfId="1206"/>
    <cellStyle name="Normal 8 2 2 2 2" xfId="1207"/>
    <cellStyle name="Normal 8 2 2 3" xfId="1208"/>
    <cellStyle name="Normal 8 2 2 3 2" xfId="1209"/>
    <cellStyle name="Normal 8 2 2 4" xfId="1210"/>
    <cellStyle name="Normal 8 2 2 4 2" xfId="1211"/>
    <cellStyle name="Normal 8 2 2 5" xfId="1212"/>
    <cellStyle name="Normal 8 2 2_DALYVIAI" xfId="1213"/>
    <cellStyle name="Normal 8 2 3" xfId="1214"/>
    <cellStyle name="Normal 8 2 3 2" xfId="1215"/>
    <cellStyle name="Normal 8 2 4" xfId="1216"/>
    <cellStyle name="Normal 8 2 4 2" xfId="1217"/>
    <cellStyle name="Normal 8 2 5" xfId="1218"/>
    <cellStyle name="Normal 8 2 5 2" xfId="1219"/>
    <cellStyle name="Normal 8 2 6" xfId="1220"/>
    <cellStyle name="Normal 8 2_DALYVIAI" xfId="1221"/>
    <cellStyle name="Normal 8 3" xfId="1222"/>
    <cellStyle name="Normal 8 4" xfId="1223"/>
    <cellStyle name="Normal 8 4 2" xfId="1224"/>
    <cellStyle name="Normal 8 4 2 2" xfId="1225"/>
    <cellStyle name="Normal 8 4 3" xfId="1226"/>
    <cellStyle name="Normal 8 4 3 2" xfId="1227"/>
    <cellStyle name="Normal 8 4 4" xfId="1228"/>
    <cellStyle name="Normal 8 4 4 2" xfId="1229"/>
    <cellStyle name="Normal 8 4_DALYVIAI" xfId="1230"/>
    <cellStyle name="Normal 8 5" xfId="1231"/>
    <cellStyle name="Normal 8 6" xfId="1232"/>
    <cellStyle name="Normal 8 7" xfId="1233"/>
    <cellStyle name="Normal 8_DALYVIAI" xfId="1234"/>
    <cellStyle name="Normal 9" xfId="1235"/>
    <cellStyle name="Normal 9 10" xfId="1236"/>
    <cellStyle name="Normal 9 2" xfId="1237"/>
    <cellStyle name="Normal 9 2 2" xfId="1238"/>
    <cellStyle name="Normal 9 2 2 2" xfId="1239"/>
    <cellStyle name="Normal 9 2 3" xfId="1240"/>
    <cellStyle name="Normal 9 2 3 2" xfId="1241"/>
    <cellStyle name="Normal 9 2 4" xfId="1242"/>
    <cellStyle name="Normal 9 2 4 2" xfId="1243"/>
    <cellStyle name="Normal 9 2 5" xfId="1244"/>
    <cellStyle name="Normal 9 2_DALYVIAI" xfId="1245"/>
    <cellStyle name="Normal 9 3" xfId="1246"/>
    <cellStyle name="Normal 9 3 2" xfId="1247"/>
    <cellStyle name="Normal 9 3 2 2" xfId="1248"/>
    <cellStyle name="Normal 9 3 2 2 2" xfId="1249"/>
    <cellStyle name="Normal 9 3 2 3" xfId="1250"/>
    <cellStyle name="Normal 9 3 2 3 2" xfId="1251"/>
    <cellStyle name="Normal 9 3 2 4" xfId="1252"/>
    <cellStyle name="Normal 9 3 2 4 2" xfId="1253"/>
    <cellStyle name="Normal 9 3 2 5" xfId="1254"/>
    <cellStyle name="Normal 9 3 2_DALYVIAI" xfId="1255"/>
    <cellStyle name="Normal 9 3 3" xfId="1256"/>
    <cellStyle name="Normal 9 3 3 2" xfId="1257"/>
    <cellStyle name="Normal 9 3 4" xfId="1258"/>
    <cellStyle name="Normal 9 3 4 2" xfId="1259"/>
    <cellStyle name="Normal 9 3 5" xfId="1260"/>
    <cellStyle name="Normal 9 3 5 2" xfId="1261"/>
    <cellStyle name="Normal 9 3 6" xfId="1262"/>
    <cellStyle name="Normal 9 3_DALYVIAI" xfId="1263"/>
    <cellStyle name="Normal 9 4" xfId="1264"/>
    <cellStyle name="Normal 9 4 2" xfId="1265"/>
    <cellStyle name="Normal 9 4 2 2" xfId="1266"/>
    <cellStyle name="Normal 9 4 3" xfId="1267"/>
    <cellStyle name="Normal 9 4 3 2" xfId="1268"/>
    <cellStyle name="Normal 9 4 4" xfId="1269"/>
    <cellStyle name="Normal 9 4 4 2" xfId="1270"/>
    <cellStyle name="Normal 9 4 5" xfId="1271"/>
    <cellStyle name="Normal 9 4_DALYVIAI" xfId="1272"/>
    <cellStyle name="Normal 9 5" xfId="1273"/>
    <cellStyle name="Normal 9 5 2" xfId="1274"/>
    <cellStyle name="Normal 9 5 2 2" xfId="1275"/>
    <cellStyle name="Normal 9 5 3" xfId="1276"/>
    <cellStyle name="Normal 9 5 3 2" xfId="1277"/>
    <cellStyle name="Normal 9 5 4" xfId="1278"/>
    <cellStyle name="Normal 9 5 4 2" xfId="1279"/>
    <cellStyle name="Normal 9 5 5" xfId="1280"/>
    <cellStyle name="Normal 9 5_DALYVIAI" xfId="1281"/>
    <cellStyle name="Normal 9 6" xfId="1282"/>
    <cellStyle name="Normal 9 7" xfId="1283"/>
    <cellStyle name="Normal 9 7 2" xfId="1284"/>
    <cellStyle name="Normal 9 7 2 2" xfId="1285"/>
    <cellStyle name="Normal 9 7 3" xfId="1286"/>
    <cellStyle name="Normal 9 7 3 2" xfId="1287"/>
    <cellStyle name="Normal 9 7 4" xfId="1288"/>
    <cellStyle name="Normal 9 7 4 2" xfId="1289"/>
    <cellStyle name="Normal 9 7_DALYVIAI" xfId="1290"/>
    <cellStyle name="Normal 9 8" xfId="1291"/>
    <cellStyle name="Normal 9 9" xfId="1292"/>
    <cellStyle name="Normal 9_DALYVIAI" xfId="1293"/>
    <cellStyle name="Normal_Komandiniai" xfId="1294"/>
    <cellStyle name="Note" xfId="1295"/>
    <cellStyle name="Output" xfId="1296"/>
    <cellStyle name="Paprastas 2" xfId="1297"/>
    <cellStyle name="Paprastas 3" xfId="1298"/>
    <cellStyle name="Paprastas 3 2" xfId="1299"/>
    <cellStyle name="Paprastas_02_26_Match_entry_form_ESTONIA_" xfId="1300"/>
    <cellStyle name="Percent" xfId="1301"/>
    <cellStyle name="Percent [0]" xfId="1302"/>
    <cellStyle name="Percent [0] 2" xfId="1303"/>
    <cellStyle name="Percent [0] 3" xfId="1304"/>
    <cellStyle name="Percent [0] 4" xfId="1305"/>
    <cellStyle name="Percent [0] 5" xfId="1306"/>
    <cellStyle name="Percent [0] 6" xfId="1307"/>
    <cellStyle name="Percent [00]" xfId="1308"/>
    <cellStyle name="Percent [00] 2" xfId="1309"/>
    <cellStyle name="Percent [00] 3" xfId="1310"/>
    <cellStyle name="Percent [00] 4" xfId="1311"/>
    <cellStyle name="Percent [00] 5" xfId="1312"/>
    <cellStyle name="Percent [00] 6" xfId="1313"/>
    <cellStyle name="Percent [2]" xfId="1314"/>
    <cellStyle name="Percent [2] 2" xfId="1315"/>
    <cellStyle name="Percent [2] 3" xfId="1316"/>
    <cellStyle name="Percent [2] 4" xfId="1317"/>
    <cellStyle name="Percent [2] 5" xfId="1318"/>
    <cellStyle name="Percent [2] 6" xfId="1319"/>
    <cellStyle name="PrePop Currency (0)" xfId="1320"/>
    <cellStyle name="PrePop Currency (0) 2" xfId="1321"/>
    <cellStyle name="PrePop Currency (0) 3" xfId="1322"/>
    <cellStyle name="PrePop Currency (2)" xfId="1323"/>
    <cellStyle name="PrePop Currency (2) 2" xfId="1324"/>
    <cellStyle name="PrePop Currency (2) 3" xfId="1325"/>
    <cellStyle name="PrePop Units (0)" xfId="1326"/>
    <cellStyle name="PrePop Units (0) 2" xfId="1327"/>
    <cellStyle name="PrePop Units (0) 3" xfId="1328"/>
    <cellStyle name="PrePop Units (1)" xfId="1329"/>
    <cellStyle name="PrePop Units (1) 2" xfId="1330"/>
    <cellStyle name="PrePop Units (1) 3" xfId="1331"/>
    <cellStyle name="PrePop Units (2)" xfId="1332"/>
    <cellStyle name="PrePop Units (2) 2" xfId="1333"/>
    <cellStyle name="PrePop Units (2) 3" xfId="1334"/>
    <cellStyle name="Text Indent A" xfId="1335"/>
    <cellStyle name="Text Indent B" xfId="1336"/>
    <cellStyle name="Text Indent B 2" xfId="1337"/>
    <cellStyle name="Text Indent B 3" xfId="1338"/>
    <cellStyle name="Text Indent C" xfId="1339"/>
    <cellStyle name="Text Indent C 2" xfId="1340"/>
    <cellStyle name="Text Indent C 3" xfId="1341"/>
    <cellStyle name="Title" xfId="1342"/>
    <cellStyle name="Total" xfId="1343"/>
    <cellStyle name="Walutowy [0]_PLDT" xfId="1344"/>
    <cellStyle name="Walutowy_PLDT" xfId="1345"/>
    <cellStyle name="Warning Text" xfId="1346"/>
    <cellStyle name="Обычный_Итоговый спартакиады 1991-92 г" xfId="1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externalLink" Target="externalLinks/externalLink7.xml" /><Relationship Id="rId74" Type="http://schemas.openxmlformats.org/officeDocument/2006/relationships/externalLink" Target="externalLinks/externalLink8.xml" /><Relationship Id="rId75" Type="http://schemas.openxmlformats.org/officeDocument/2006/relationships/externalLink" Target="externalLinks/externalLink9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43"/>
  <sheetViews>
    <sheetView tabSelected="1" zoomScalePageLayoutView="0" workbookViewId="0" topLeftCell="A16">
      <selection activeCell="C20" sqref="C20"/>
    </sheetView>
  </sheetViews>
  <sheetFormatPr defaultColWidth="9.140625" defaultRowHeight="12.75"/>
  <cols>
    <col min="1" max="1" width="4.421875" style="466" customWidth="1"/>
    <col min="2" max="2" width="0.5625" style="466" customWidth="1"/>
    <col min="3" max="3" width="3.7109375" style="466" customWidth="1"/>
    <col min="4" max="25" width="5.7109375" style="466" customWidth="1"/>
    <col min="26" max="26" width="9.00390625" style="466" customWidth="1"/>
    <col min="27" max="41" width="5.7109375" style="466" customWidth="1"/>
    <col min="42" max="16384" width="9.140625" style="466" customWidth="1"/>
  </cols>
  <sheetData>
    <row r="1" ht="12.75">
      <c r="B1" s="465"/>
    </row>
    <row r="2" ht="12.75">
      <c r="B2" s="465"/>
    </row>
    <row r="3" ht="12.75">
      <c r="B3" s="465"/>
    </row>
    <row r="4" ht="12.75">
      <c r="B4" s="465"/>
    </row>
    <row r="5" ht="12.75">
      <c r="B5" s="465"/>
    </row>
    <row r="6" ht="12.75">
      <c r="B6" s="465"/>
    </row>
    <row r="7" ht="12.75">
      <c r="B7" s="465"/>
    </row>
    <row r="8" ht="12.75">
      <c r="B8" s="465"/>
    </row>
    <row r="9" spans="2:16" ht="12.75">
      <c r="B9" s="465"/>
      <c r="P9"/>
    </row>
    <row r="10" ht="12.75">
      <c r="B10" s="465"/>
    </row>
    <row r="11" ht="12.75">
      <c r="B11" s="465"/>
    </row>
    <row r="12" ht="12.75">
      <c r="B12" s="465"/>
    </row>
    <row r="13" ht="12.75">
      <c r="B13" s="465"/>
    </row>
    <row r="14" ht="12.75">
      <c r="B14" s="465"/>
    </row>
    <row r="15" ht="12.75">
      <c r="B15" s="465"/>
    </row>
    <row r="16" ht="12.75">
      <c r="B16" s="465"/>
    </row>
    <row r="17" spans="2:4" ht="15">
      <c r="B17" s="465"/>
      <c r="D17" s="50"/>
    </row>
    <row r="18" spans="2:4" ht="20.25">
      <c r="B18" s="465"/>
      <c r="D18" s="467" t="s">
        <v>533</v>
      </c>
    </row>
    <row r="19" spans="2:4" ht="15">
      <c r="B19" s="465"/>
      <c r="D19" s="50"/>
    </row>
    <row r="20" spans="2:4" ht="17.25" customHeight="1">
      <c r="B20" s="465"/>
      <c r="D20" s="468"/>
    </row>
    <row r="21" ht="4.5" customHeight="1">
      <c r="B21" s="465"/>
    </row>
    <row r="22" spans="1:26" ht="3" customHeight="1">
      <c r="A22" s="469"/>
      <c r="B22" s="470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</row>
    <row r="23" ht="4.5" customHeight="1">
      <c r="B23" s="465"/>
    </row>
    <row r="24" ht="12.75">
      <c r="B24" s="465"/>
    </row>
    <row r="25" ht="12.75">
      <c r="B25" s="465"/>
    </row>
    <row r="26" ht="12.75">
      <c r="B26" s="465"/>
    </row>
    <row r="27" ht="12.75">
      <c r="B27" s="465"/>
    </row>
    <row r="28" ht="12.75">
      <c r="B28" s="465"/>
    </row>
    <row r="29" ht="12.75">
      <c r="B29" s="465"/>
    </row>
    <row r="30" ht="12.75">
      <c r="B30" s="465"/>
    </row>
    <row r="31" ht="12.75">
      <c r="B31" s="465"/>
    </row>
    <row r="32" spans="2:4" ht="15">
      <c r="B32" s="465"/>
      <c r="D32" s="471" t="s">
        <v>940</v>
      </c>
    </row>
    <row r="33" spans="1:9" ht="6.75" customHeight="1">
      <c r="A33" s="472"/>
      <c r="B33" s="473"/>
      <c r="C33" s="472"/>
      <c r="D33" s="472"/>
      <c r="E33" s="472"/>
      <c r="F33" s="472"/>
      <c r="G33" s="472"/>
      <c r="H33" s="472"/>
      <c r="I33" s="472"/>
    </row>
    <row r="34" ht="6.75" customHeight="1">
      <c r="B34" s="465"/>
    </row>
    <row r="35" spans="2:4" ht="15">
      <c r="B35" s="465"/>
      <c r="D35" s="474" t="s">
        <v>941</v>
      </c>
    </row>
    <row r="36" ht="12.75">
      <c r="B36" s="465"/>
    </row>
    <row r="37" ht="12.75">
      <c r="B37" s="465"/>
    </row>
    <row r="38" spans="2:15" ht="12.75">
      <c r="B38" s="465"/>
      <c r="E38" s="475" t="s">
        <v>942</v>
      </c>
      <c r="F38" s="475"/>
      <c r="G38" s="475"/>
      <c r="H38" s="475"/>
      <c r="I38" s="475"/>
      <c r="J38" s="475"/>
      <c r="K38" s="475"/>
      <c r="L38" s="476" t="s">
        <v>943</v>
      </c>
      <c r="M38" s="476"/>
      <c r="N38" s="476"/>
      <c r="O38" s="475"/>
    </row>
    <row r="39" spans="2:15" ht="12.75">
      <c r="B39" s="465"/>
      <c r="E39" s="475"/>
      <c r="F39" s="475"/>
      <c r="G39" s="475"/>
      <c r="H39" s="475"/>
      <c r="I39" s="475"/>
      <c r="J39" s="475"/>
      <c r="K39" s="475"/>
      <c r="L39" s="475"/>
      <c r="M39" s="475"/>
      <c r="N39" s="477" t="s">
        <v>944</v>
      </c>
      <c r="O39" s="475"/>
    </row>
    <row r="40" spans="2:15" ht="12.75">
      <c r="B40" s="465"/>
      <c r="E40" s="475" t="s">
        <v>945</v>
      </c>
      <c r="F40" s="475"/>
      <c r="G40" s="475"/>
      <c r="H40" s="475"/>
      <c r="I40" s="475"/>
      <c r="J40" s="475"/>
      <c r="K40" s="475"/>
      <c r="L40" s="475" t="s">
        <v>946</v>
      </c>
      <c r="M40" s="475"/>
      <c r="N40" s="475"/>
      <c r="O40" s="475"/>
    </row>
    <row r="41" spans="2:15" ht="12.75">
      <c r="B41" s="465"/>
      <c r="E41" s="475"/>
      <c r="F41" s="475"/>
      <c r="G41" s="475"/>
      <c r="H41" s="475"/>
      <c r="I41" s="475"/>
      <c r="J41" s="475"/>
      <c r="K41" s="475"/>
      <c r="L41" s="475"/>
      <c r="M41" s="475"/>
      <c r="N41" s="477" t="s">
        <v>944</v>
      </c>
      <c r="O41" s="475"/>
    </row>
    <row r="42" spans="2:15" ht="12.75">
      <c r="B42" s="465"/>
      <c r="E42" s="475" t="s">
        <v>947</v>
      </c>
      <c r="F42" s="475"/>
      <c r="G42" s="475"/>
      <c r="H42" s="475"/>
      <c r="I42" s="475"/>
      <c r="J42" s="475"/>
      <c r="K42" s="475"/>
      <c r="L42" s="475" t="s">
        <v>948</v>
      </c>
      <c r="M42" s="475"/>
      <c r="N42" s="478"/>
      <c r="O42" s="475"/>
    </row>
    <row r="43" spans="2:14" ht="12.75">
      <c r="B43" s="465"/>
      <c r="N43" s="477" t="s">
        <v>944</v>
      </c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9.140625" style="34" bestFit="1" customWidth="1"/>
    <col min="5" max="5" width="10.7109375" style="47" customWidth="1"/>
    <col min="6" max="6" width="15.57421875" style="48" bestFit="1" customWidth="1"/>
    <col min="7" max="7" width="18.28125" style="48" bestFit="1" customWidth="1"/>
    <col min="8" max="8" width="13.421875" style="48" bestFit="1" customWidth="1"/>
    <col min="9" max="9" width="9.140625" style="77" customWidth="1"/>
    <col min="10" max="10" width="7.140625" style="77" hidden="1" customWidth="1"/>
    <col min="11" max="11" width="19.7109375" style="26" bestFit="1" customWidth="1"/>
    <col min="12" max="16384" width="9.140625" style="34" customWidth="1"/>
  </cols>
  <sheetData>
    <row r="1" spans="1:11" s="50" customFormat="1" ht="15">
      <c r="A1" s="292" t="s">
        <v>533</v>
      </c>
      <c r="D1" s="51"/>
      <c r="E1" s="63"/>
      <c r="F1" s="63"/>
      <c r="G1" s="63"/>
      <c r="H1" s="81"/>
      <c r="I1" s="54"/>
      <c r="J1" s="54"/>
      <c r="K1" s="82"/>
    </row>
    <row r="2" spans="1:11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83"/>
    </row>
    <row r="3" spans="1:11" s="26" customFormat="1" ht="12" customHeight="1">
      <c r="A3" s="209"/>
      <c r="B3" s="209"/>
      <c r="C3" s="209"/>
      <c r="D3" s="277"/>
      <c r="E3" s="210"/>
      <c r="F3" s="278"/>
      <c r="G3" s="278"/>
      <c r="H3" s="278"/>
      <c r="I3" s="279"/>
      <c r="J3" s="279"/>
      <c r="K3" s="280"/>
    </row>
    <row r="4" spans="1:11" s="49" customFormat="1" ht="15">
      <c r="A4" s="212"/>
      <c r="B4" s="212"/>
      <c r="C4" s="207" t="s">
        <v>18</v>
      </c>
      <c r="D4" s="207"/>
      <c r="E4" s="238"/>
      <c r="F4" s="238"/>
      <c r="G4" s="238"/>
      <c r="H4" s="263"/>
      <c r="I4" s="281"/>
      <c r="J4" s="281"/>
      <c r="K4" s="212"/>
    </row>
    <row r="5" spans="1:11" s="49" customFormat="1" ht="18" customHeight="1" thickBot="1">
      <c r="A5" s="212"/>
      <c r="B5" s="212"/>
      <c r="C5" s="207">
        <v>1</v>
      </c>
      <c r="D5" s="207" t="s">
        <v>840</v>
      </c>
      <c r="E5" s="238"/>
      <c r="F5" s="238"/>
      <c r="G5" s="238"/>
      <c r="H5" s="263"/>
      <c r="I5" s="281"/>
      <c r="J5" s="281"/>
      <c r="K5" s="212"/>
    </row>
    <row r="6" spans="1:11" s="42" customFormat="1" ht="18" customHeight="1" thickBot="1">
      <c r="A6" s="84" t="s">
        <v>832</v>
      </c>
      <c r="B6" s="282" t="s">
        <v>14</v>
      </c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8" t="s">
        <v>12</v>
      </c>
      <c r="I6" s="283" t="s">
        <v>4</v>
      </c>
      <c r="J6" s="57" t="s">
        <v>845</v>
      </c>
      <c r="K6" s="223" t="s">
        <v>5</v>
      </c>
    </row>
    <row r="7" spans="1:11" ht="18" customHeight="1">
      <c r="A7" s="268">
        <v>1</v>
      </c>
      <c r="B7" s="404"/>
      <c r="C7" s="405"/>
      <c r="D7" s="406"/>
      <c r="E7" s="445"/>
      <c r="F7" s="407"/>
      <c r="G7" s="407"/>
      <c r="H7" s="407"/>
      <c r="I7" s="284"/>
      <c r="J7" s="284"/>
      <c r="K7" s="408"/>
    </row>
    <row r="8" spans="1:11" ht="18" customHeight="1">
      <c r="A8" s="268">
        <v>2</v>
      </c>
      <c r="B8" s="404">
        <v>103</v>
      </c>
      <c r="C8" s="405" t="s">
        <v>175</v>
      </c>
      <c r="D8" s="406" t="s">
        <v>437</v>
      </c>
      <c r="E8" s="398">
        <v>37445</v>
      </c>
      <c r="F8" s="407" t="s">
        <v>114</v>
      </c>
      <c r="G8" s="407" t="s">
        <v>113</v>
      </c>
      <c r="H8" s="407"/>
      <c r="I8" s="284">
        <v>50.12</v>
      </c>
      <c r="J8" s="284"/>
      <c r="K8" s="408" t="s">
        <v>153</v>
      </c>
    </row>
    <row r="9" spans="1:11" ht="18" customHeight="1">
      <c r="A9" s="268">
        <v>3</v>
      </c>
      <c r="B9" s="396">
        <v>138</v>
      </c>
      <c r="C9" s="444" t="s">
        <v>400</v>
      </c>
      <c r="D9" s="443" t="s">
        <v>495</v>
      </c>
      <c r="E9" s="398" t="s">
        <v>496</v>
      </c>
      <c r="F9" s="446" t="s">
        <v>127</v>
      </c>
      <c r="G9" s="446" t="s">
        <v>128</v>
      </c>
      <c r="H9" s="446" t="s">
        <v>129</v>
      </c>
      <c r="I9" s="284">
        <v>46.02</v>
      </c>
      <c r="J9" s="284"/>
      <c r="K9" s="447" t="s">
        <v>130</v>
      </c>
    </row>
    <row r="10" spans="1:11" ht="18" customHeight="1">
      <c r="A10" s="268">
        <v>4</v>
      </c>
      <c r="B10" s="396">
        <v>44</v>
      </c>
      <c r="C10" s="397" t="s">
        <v>68</v>
      </c>
      <c r="D10" s="395" t="s">
        <v>302</v>
      </c>
      <c r="E10" s="398">
        <v>37476</v>
      </c>
      <c r="F10" s="399" t="s">
        <v>92</v>
      </c>
      <c r="G10" s="399" t="s">
        <v>85</v>
      </c>
      <c r="H10" s="399"/>
      <c r="I10" s="284">
        <v>47.31</v>
      </c>
      <c r="J10" s="284"/>
      <c r="K10" s="400" t="s">
        <v>303</v>
      </c>
    </row>
    <row r="11" spans="1:11" s="49" customFormat="1" ht="18" customHeight="1" thickBot="1">
      <c r="A11" s="212"/>
      <c r="B11" s="212"/>
      <c r="C11" s="207">
        <v>2</v>
      </c>
      <c r="D11" s="207" t="s">
        <v>840</v>
      </c>
      <c r="E11" s="238"/>
      <c r="F11" s="238"/>
      <c r="G11" s="238"/>
      <c r="H11" s="263"/>
      <c r="I11" s="281"/>
      <c r="J11" s="281"/>
      <c r="K11" s="212"/>
    </row>
    <row r="12" spans="1:11" s="42" customFormat="1" ht="18" customHeight="1" thickBot="1">
      <c r="A12" s="84" t="s">
        <v>832</v>
      </c>
      <c r="B12" s="282" t="s">
        <v>14</v>
      </c>
      <c r="C12" s="215" t="s">
        <v>0</v>
      </c>
      <c r="D12" s="216" t="s">
        <v>1</v>
      </c>
      <c r="E12" s="217" t="s">
        <v>10</v>
      </c>
      <c r="F12" s="218" t="s">
        <v>2</v>
      </c>
      <c r="G12" s="218" t="s">
        <v>3</v>
      </c>
      <c r="H12" s="218" t="s">
        <v>12</v>
      </c>
      <c r="I12" s="283" t="s">
        <v>4</v>
      </c>
      <c r="J12" s="57" t="s">
        <v>845</v>
      </c>
      <c r="K12" s="223" t="s">
        <v>5</v>
      </c>
    </row>
    <row r="13" spans="1:11" ht="18" customHeight="1">
      <c r="A13" s="268">
        <v>1</v>
      </c>
      <c r="B13" s="404"/>
      <c r="C13" s="405"/>
      <c r="D13" s="406"/>
      <c r="E13" s="445"/>
      <c r="F13" s="407"/>
      <c r="G13" s="407"/>
      <c r="H13" s="407"/>
      <c r="I13" s="284"/>
      <c r="J13" s="284"/>
      <c r="K13" s="408"/>
    </row>
    <row r="14" spans="1:11" ht="18" customHeight="1">
      <c r="A14" s="268">
        <v>2</v>
      </c>
      <c r="B14" s="396">
        <v>75</v>
      </c>
      <c r="C14" s="397" t="s">
        <v>675</v>
      </c>
      <c r="D14" s="395" t="s">
        <v>666</v>
      </c>
      <c r="E14" s="398">
        <v>37625</v>
      </c>
      <c r="F14" s="399" t="s">
        <v>42</v>
      </c>
      <c r="G14" s="399" t="s">
        <v>99</v>
      </c>
      <c r="H14" s="399"/>
      <c r="I14" s="284">
        <v>47.66</v>
      </c>
      <c r="J14" s="284"/>
      <c r="K14" s="400" t="s">
        <v>676</v>
      </c>
    </row>
    <row r="15" spans="1:11" ht="18" customHeight="1">
      <c r="A15" s="268">
        <v>3</v>
      </c>
      <c r="B15" s="396">
        <v>16</v>
      </c>
      <c r="C15" s="444" t="s">
        <v>256</v>
      </c>
      <c r="D15" s="443" t="s">
        <v>257</v>
      </c>
      <c r="E15" s="398" t="s">
        <v>258</v>
      </c>
      <c r="F15" s="446" t="s">
        <v>46</v>
      </c>
      <c r="G15" s="446" t="s">
        <v>562</v>
      </c>
      <c r="H15" s="446"/>
      <c r="I15" s="284">
        <v>46.93</v>
      </c>
      <c r="J15" s="284"/>
      <c r="K15" s="447" t="s">
        <v>169</v>
      </c>
    </row>
    <row r="16" spans="1:11" ht="18" customHeight="1">
      <c r="A16" s="268">
        <v>4</v>
      </c>
      <c r="B16" s="396">
        <v>127</v>
      </c>
      <c r="C16" s="397" t="s">
        <v>788</v>
      </c>
      <c r="D16" s="395" t="s">
        <v>789</v>
      </c>
      <c r="E16" s="398" t="s">
        <v>790</v>
      </c>
      <c r="F16" s="446" t="s">
        <v>165</v>
      </c>
      <c r="G16" s="399" t="s">
        <v>160</v>
      </c>
      <c r="H16" s="399" t="s">
        <v>785</v>
      </c>
      <c r="I16" s="284" t="s">
        <v>870</v>
      </c>
      <c r="J16" s="284"/>
      <c r="K16" s="400" t="s">
        <v>123</v>
      </c>
    </row>
    <row r="17" spans="1:11" s="49" customFormat="1" ht="18" customHeight="1" thickBot="1">
      <c r="A17" s="212"/>
      <c r="B17" s="212"/>
      <c r="C17" s="207">
        <v>3</v>
      </c>
      <c r="D17" s="207" t="s">
        <v>840</v>
      </c>
      <c r="E17" s="238"/>
      <c r="F17" s="238"/>
      <c r="G17" s="238"/>
      <c r="H17" s="263"/>
      <c r="I17" s="281"/>
      <c r="J17" s="281"/>
      <c r="K17" s="212"/>
    </row>
    <row r="18" spans="1:11" s="42" customFormat="1" ht="18" customHeight="1" thickBot="1">
      <c r="A18" s="84" t="s">
        <v>832</v>
      </c>
      <c r="B18" s="282" t="s">
        <v>14</v>
      </c>
      <c r="C18" s="215" t="s">
        <v>0</v>
      </c>
      <c r="D18" s="216" t="s">
        <v>1</v>
      </c>
      <c r="E18" s="217" t="s">
        <v>10</v>
      </c>
      <c r="F18" s="218" t="s">
        <v>2</v>
      </c>
      <c r="G18" s="218" t="s">
        <v>3</v>
      </c>
      <c r="H18" s="218" t="s">
        <v>12</v>
      </c>
      <c r="I18" s="283" t="s">
        <v>4</v>
      </c>
      <c r="J18" s="57" t="s">
        <v>845</v>
      </c>
      <c r="K18" s="223" t="s">
        <v>5</v>
      </c>
    </row>
    <row r="19" spans="1:11" ht="18" customHeight="1">
      <c r="A19" s="268">
        <v>1</v>
      </c>
      <c r="B19" s="404"/>
      <c r="C19" s="405"/>
      <c r="D19" s="406"/>
      <c r="E19" s="445"/>
      <c r="F19" s="407"/>
      <c r="G19" s="407"/>
      <c r="H19" s="407"/>
      <c r="I19" s="284"/>
      <c r="J19" s="284"/>
      <c r="K19" s="408"/>
    </row>
    <row r="20" spans="1:11" ht="18" customHeight="1">
      <c r="A20" s="268">
        <v>2</v>
      </c>
      <c r="B20" s="396">
        <v>65</v>
      </c>
      <c r="C20" s="444" t="s">
        <v>333</v>
      </c>
      <c r="D20" s="443" t="s">
        <v>336</v>
      </c>
      <c r="E20" s="398" t="s">
        <v>328</v>
      </c>
      <c r="F20" s="446" t="s">
        <v>182</v>
      </c>
      <c r="G20" s="446" t="s">
        <v>331</v>
      </c>
      <c r="H20" s="446"/>
      <c r="I20" s="284" t="s">
        <v>870</v>
      </c>
      <c r="J20" s="284"/>
      <c r="K20" s="447" t="s">
        <v>183</v>
      </c>
    </row>
    <row r="21" spans="1:11" ht="18" customHeight="1">
      <c r="A21" s="268">
        <v>3</v>
      </c>
      <c r="B21" s="396">
        <v>74</v>
      </c>
      <c r="C21" s="397" t="s">
        <v>60</v>
      </c>
      <c r="D21" s="395" t="s">
        <v>670</v>
      </c>
      <c r="E21" s="398">
        <v>37789</v>
      </c>
      <c r="F21" s="407" t="s">
        <v>681</v>
      </c>
      <c r="G21" s="399" t="s">
        <v>99</v>
      </c>
      <c r="H21" s="399"/>
      <c r="I21" s="284">
        <v>47.01</v>
      </c>
      <c r="J21" s="284"/>
      <c r="K21" s="400" t="s">
        <v>671</v>
      </c>
    </row>
    <row r="22" spans="1:11" ht="18" customHeight="1">
      <c r="A22" s="268">
        <v>4</v>
      </c>
      <c r="B22" s="396">
        <v>61</v>
      </c>
      <c r="C22" s="444" t="s">
        <v>163</v>
      </c>
      <c r="D22" s="443" t="s">
        <v>654</v>
      </c>
      <c r="E22" s="398" t="s">
        <v>655</v>
      </c>
      <c r="F22" s="446" t="s">
        <v>91</v>
      </c>
      <c r="G22" s="446" t="s">
        <v>88</v>
      </c>
      <c r="H22" s="446"/>
      <c r="I22" s="284">
        <v>45.94</v>
      </c>
      <c r="J22" s="284"/>
      <c r="K22" s="447" t="s">
        <v>90</v>
      </c>
    </row>
    <row r="23" spans="1:11" s="49" customFormat="1" ht="18" customHeight="1" thickBot="1">
      <c r="A23" s="212"/>
      <c r="B23" s="212"/>
      <c r="C23" s="207">
        <v>4</v>
      </c>
      <c r="D23" s="207" t="s">
        <v>840</v>
      </c>
      <c r="E23" s="238"/>
      <c r="F23" s="238"/>
      <c r="G23" s="238"/>
      <c r="H23" s="263"/>
      <c r="I23" s="281"/>
      <c r="J23" s="281"/>
      <c r="K23" s="212"/>
    </row>
    <row r="24" spans="1:11" s="42" customFormat="1" ht="18" customHeight="1" thickBot="1">
      <c r="A24" s="84" t="s">
        <v>832</v>
      </c>
      <c r="B24" s="282" t="s">
        <v>14</v>
      </c>
      <c r="C24" s="215" t="s">
        <v>0</v>
      </c>
      <c r="D24" s="216" t="s">
        <v>1</v>
      </c>
      <c r="E24" s="217" t="s">
        <v>10</v>
      </c>
      <c r="F24" s="218" t="s">
        <v>2</v>
      </c>
      <c r="G24" s="218" t="s">
        <v>3</v>
      </c>
      <c r="H24" s="218" t="s">
        <v>12</v>
      </c>
      <c r="I24" s="283" t="s">
        <v>4</v>
      </c>
      <c r="J24" s="57" t="s">
        <v>845</v>
      </c>
      <c r="K24" s="223" t="s">
        <v>5</v>
      </c>
    </row>
    <row r="25" spans="1:11" ht="18" customHeight="1">
      <c r="A25" s="268">
        <v>1</v>
      </c>
      <c r="B25" s="404"/>
      <c r="C25" s="405"/>
      <c r="D25" s="406"/>
      <c r="E25" s="445"/>
      <c r="F25" s="407"/>
      <c r="G25" s="407"/>
      <c r="H25" s="407"/>
      <c r="I25" s="284"/>
      <c r="J25" s="284"/>
      <c r="K25" s="408"/>
    </row>
    <row r="26" spans="1:11" ht="18" customHeight="1">
      <c r="A26" s="268">
        <v>2</v>
      </c>
      <c r="B26" s="396">
        <v>135</v>
      </c>
      <c r="C26" s="444" t="s">
        <v>607</v>
      </c>
      <c r="D26" s="443" t="s">
        <v>796</v>
      </c>
      <c r="E26" s="398" t="s">
        <v>797</v>
      </c>
      <c r="F26" s="446" t="s">
        <v>125</v>
      </c>
      <c r="G26" s="446" t="s">
        <v>383</v>
      </c>
      <c r="H26" s="446"/>
      <c r="I26" s="284" t="s">
        <v>870</v>
      </c>
      <c r="J26" s="284"/>
      <c r="K26" s="447" t="s">
        <v>124</v>
      </c>
    </row>
    <row r="27" spans="1:11" ht="18" customHeight="1">
      <c r="A27" s="268">
        <v>3</v>
      </c>
      <c r="B27" s="396">
        <v>48</v>
      </c>
      <c r="C27" s="397" t="s">
        <v>118</v>
      </c>
      <c r="D27" s="395" t="s">
        <v>638</v>
      </c>
      <c r="E27" s="398" t="s">
        <v>639</v>
      </c>
      <c r="F27" s="399" t="s">
        <v>92</v>
      </c>
      <c r="G27" s="399" t="s">
        <v>85</v>
      </c>
      <c r="H27" s="399"/>
      <c r="I27" s="284">
        <v>51.32</v>
      </c>
      <c r="J27" s="284"/>
      <c r="K27" s="400" t="s">
        <v>307</v>
      </c>
    </row>
    <row r="28" spans="1:11" ht="18" customHeight="1">
      <c r="A28" s="268">
        <v>4</v>
      </c>
      <c r="B28" s="404">
        <v>102</v>
      </c>
      <c r="C28" s="405" t="s">
        <v>94</v>
      </c>
      <c r="D28" s="406" t="s">
        <v>428</v>
      </c>
      <c r="E28" s="398">
        <v>37333</v>
      </c>
      <c r="F28" s="407" t="s">
        <v>114</v>
      </c>
      <c r="G28" s="407" t="s">
        <v>113</v>
      </c>
      <c r="H28" s="407"/>
      <c r="I28" s="284">
        <v>45.4</v>
      </c>
      <c r="J28" s="284"/>
      <c r="K28" s="408" t="s">
        <v>153</v>
      </c>
    </row>
    <row r="29" spans="1:11" s="49" customFormat="1" ht="18" customHeight="1" thickBot="1">
      <c r="A29" s="212"/>
      <c r="B29" s="212"/>
      <c r="C29" s="207">
        <v>5</v>
      </c>
      <c r="D29" s="207" t="s">
        <v>840</v>
      </c>
      <c r="E29" s="238"/>
      <c r="F29" s="238"/>
      <c r="G29" s="238"/>
      <c r="H29" s="263"/>
      <c r="I29" s="281"/>
      <c r="J29" s="281"/>
      <c r="K29" s="212"/>
    </row>
    <row r="30" spans="1:11" s="42" customFormat="1" ht="18" customHeight="1" thickBot="1">
      <c r="A30" s="84" t="s">
        <v>832</v>
      </c>
      <c r="B30" s="282" t="s">
        <v>14</v>
      </c>
      <c r="C30" s="215" t="s">
        <v>0</v>
      </c>
      <c r="D30" s="216" t="s">
        <v>1</v>
      </c>
      <c r="E30" s="217" t="s">
        <v>10</v>
      </c>
      <c r="F30" s="218" t="s">
        <v>2</v>
      </c>
      <c r="G30" s="218" t="s">
        <v>3</v>
      </c>
      <c r="H30" s="218" t="s">
        <v>12</v>
      </c>
      <c r="I30" s="283" t="s">
        <v>4</v>
      </c>
      <c r="J30" s="57" t="s">
        <v>845</v>
      </c>
      <c r="K30" s="223" t="s">
        <v>5</v>
      </c>
    </row>
    <row r="31" spans="1:11" ht="18" customHeight="1">
      <c r="A31" s="268">
        <v>1</v>
      </c>
      <c r="B31" s="396">
        <v>56</v>
      </c>
      <c r="C31" s="397" t="s">
        <v>645</v>
      </c>
      <c r="D31" s="395" t="s">
        <v>646</v>
      </c>
      <c r="E31" s="398">
        <v>37683</v>
      </c>
      <c r="F31" s="399" t="s">
        <v>92</v>
      </c>
      <c r="G31" s="399" t="s">
        <v>85</v>
      </c>
      <c r="H31" s="399"/>
      <c r="I31" s="284">
        <v>55.31</v>
      </c>
      <c r="J31" s="284"/>
      <c r="K31" s="400" t="s">
        <v>303</v>
      </c>
    </row>
    <row r="32" spans="1:11" ht="18" customHeight="1">
      <c r="A32" s="268">
        <v>2</v>
      </c>
      <c r="B32" s="396">
        <v>69</v>
      </c>
      <c r="C32" s="397" t="s">
        <v>830</v>
      </c>
      <c r="D32" s="395" t="s">
        <v>810</v>
      </c>
      <c r="E32" s="398" t="s">
        <v>811</v>
      </c>
      <c r="F32" s="399" t="s">
        <v>127</v>
      </c>
      <c r="G32" s="399" t="s">
        <v>128</v>
      </c>
      <c r="H32" s="399" t="s">
        <v>129</v>
      </c>
      <c r="I32" s="284">
        <v>55.33</v>
      </c>
      <c r="J32" s="284"/>
      <c r="K32" s="400" t="s">
        <v>130</v>
      </c>
    </row>
    <row r="33" spans="1:11" ht="18" customHeight="1">
      <c r="A33" s="268">
        <v>3</v>
      </c>
      <c r="B33" s="396">
        <v>123</v>
      </c>
      <c r="C33" s="397" t="s">
        <v>782</v>
      </c>
      <c r="D33" s="395" t="s">
        <v>783</v>
      </c>
      <c r="E33" s="398" t="s">
        <v>784</v>
      </c>
      <c r="F33" s="399" t="s">
        <v>165</v>
      </c>
      <c r="G33" s="399" t="s">
        <v>160</v>
      </c>
      <c r="H33" s="399" t="s">
        <v>785</v>
      </c>
      <c r="I33" s="284">
        <v>49.71</v>
      </c>
      <c r="J33" s="284"/>
      <c r="K33" s="400" t="s">
        <v>207</v>
      </c>
    </row>
    <row r="34" spans="1:11" ht="18" customHeight="1">
      <c r="A34" s="268">
        <v>4</v>
      </c>
      <c r="B34" s="396">
        <v>116</v>
      </c>
      <c r="C34" s="397" t="s">
        <v>774</v>
      </c>
      <c r="D34" s="395" t="s">
        <v>775</v>
      </c>
      <c r="E34" s="398" t="s">
        <v>776</v>
      </c>
      <c r="F34" s="446" t="s">
        <v>119</v>
      </c>
      <c r="G34" s="399" t="s">
        <v>117</v>
      </c>
      <c r="H34" s="399"/>
      <c r="I34" s="284">
        <v>49.78</v>
      </c>
      <c r="J34" s="284"/>
      <c r="K34" s="400" t="s">
        <v>154</v>
      </c>
    </row>
    <row r="35" spans="1:11" s="50" customFormat="1" ht="15">
      <c r="A35" s="292" t="s">
        <v>533</v>
      </c>
      <c r="D35" s="51"/>
      <c r="E35" s="63"/>
      <c r="F35" s="63"/>
      <c r="G35" s="63"/>
      <c r="H35" s="81"/>
      <c r="I35" s="54"/>
      <c r="J35" s="54"/>
      <c r="K35" s="82"/>
    </row>
    <row r="36" spans="1:11" s="50" customFormat="1" ht="15">
      <c r="A36" s="50" t="s">
        <v>534</v>
      </c>
      <c r="D36" s="51"/>
      <c r="E36" s="63"/>
      <c r="F36" s="63"/>
      <c r="G36" s="81"/>
      <c r="H36" s="81"/>
      <c r="I36" s="54"/>
      <c r="J36" s="54"/>
      <c r="K36" s="83"/>
    </row>
    <row r="37" spans="1:11" s="26" customFormat="1" ht="12" customHeight="1">
      <c r="A37" s="209"/>
      <c r="B37" s="209"/>
      <c r="C37" s="209"/>
      <c r="D37" s="277"/>
      <c r="E37" s="210"/>
      <c r="F37" s="278"/>
      <c r="G37" s="278"/>
      <c r="H37" s="278"/>
      <c r="I37" s="279"/>
      <c r="J37" s="279"/>
      <c r="K37" s="280"/>
    </row>
    <row r="38" spans="1:11" s="49" customFormat="1" ht="15">
      <c r="A38" s="212"/>
      <c r="B38" s="212"/>
      <c r="C38" s="207" t="s">
        <v>18</v>
      </c>
      <c r="D38" s="207"/>
      <c r="E38" s="238"/>
      <c r="F38" s="238"/>
      <c r="G38" s="238"/>
      <c r="H38" s="263"/>
      <c r="I38" s="281"/>
      <c r="J38" s="281"/>
      <c r="K38" s="212"/>
    </row>
    <row r="39" spans="1:11" s="49" customFormat="1" ht="18" customHeight="1" thickBot="1">
      <c r="A39" s="212"/>
      <c r="B39" s="212"/>
      <c r="C39" s="207">
        <v>6</v>
      </c>
      <c r="D39" s="207" t="s">
        <v>840</v>
      </c>
      <c r="E39" s="238"/>
      <c r="F39" s="238"/>
      <c r="G39" s="238"/>
      <c r="H39" s="263"/>
      <c r="I39" s="281"/>
      <c r="J39" s="281"/>
      <c r="K39" s="212"/>
    </row>
    <row r="40" spans="1:11" s="42" customFormat="1" ht="18" customHeight="1" thickBot="1">
      <c r="A40" s="84" t="s">
        <v>832</v>
      </c>
      <c r="B40" s="282" t="s">
        <v>14</v>
      </c>
      <c r="C40" s="215" t="s">
        <v>0</v>
      </c>
      <c r="D40" s="216" t="s">
        <v>1</v>
      </c>
      <c r="E40" s="217" t="s">
        <v>10</v>
      </c>
      <c r="F40" s="218" t="s">
        <v>2</v>
      </c>
      <c r="G40" s="218" t="s">
        <v>3</v>
      </c>
      <c r="H40" s="218" t="s">
        <v>12</v>
      </c>
      <c r="I40" s="283" t="s">
        <v>4</v>
      </c>
      <c r="J40" s="57" t="s">
        <v>845</v>
      </c>
      <c r="K40" s="223" t="s">
        <v>5</v>
      </c>
    </row>
    <row r="41" spans="1:11" ht="18" customHeight="1">
      <c r="A41" s="268">
        <v>1</v>
      </c>
      <c r="B41" s="396">
        <v>64</v>
      </c>
      <c r="C41" s="397" t="s">
        <v>86</v>
      </c>
      <c r="D41" s="395" t="s">
        <v>662</v>
      </c>
      <c r="E41" s="398" t="s">
        <v>663</v>
      </c>
      <c r="F41" s="446" t="s">
        <v>182</v>
      </c>
      <c r="G41" s="399" t="s">
        <v>331</v>
      </c>
      <c r="H41" s="399"/>
      <c r="I41" s="284">
        <v>49.09</v>
      </c>
      <c r="J41" s="284"/>
      <c r="K41" s="400" t="s">
        <v>183</v>
      </c>
    </row>
    <row r="42" spans="1:11" ht="18" customHeight="1">
      <c r="A42" s="268">
        <v>2</v>
      </c>
      <c r="B42" s="396">
        <v>139</v>
      </c>
      <c r="C42" s="397" t="s">
        <v>799</v>
      </c>
      <c r="D42" s="395" t="s">
        <v>800</v>
      </c>
      <c r="E42" s="398" t="s">
        <v>801</v>
      </c>
      <c r="F42" s="446" t="s">
        <v>127</v>
      </c>
      <c r="G42" s="399" t="s">
        <v>128</v>
      </c>
      <c r="H42" s="399" t="s">
        <v>129</v>
      </c>
      <c r="I42" s="284">
        <v>52.43</v>
      </c>
      <c r="J42" s="284"/>
      <c r="K42" s="400" t="s">
        <v>798</v>
      </c>
    </row>
    <row r="43" spans="1:11" ht="18" customHeight="1">
      <c r="A43" s="268">
        <v>3</v>
      </c>
      <c r="B43" s="396">
        <v>23</v>
      </c>
      <c r="C43" s="397" t="s">
        <v>586</v>
      </c>
      <c r="D43" s="395" t="s">
        <v>587</v>
      </c>
      <c r="E43" s="398" t="s">
        <v>588</v>
      </c>
      <c r="F43" s="399" t="s">
        <v>126</v>
      </c>
      <c r="G43" s="399" t="s">
        <v>144</v>
      </c>
      <c r="H43" s="399"/>
      <c r="I43" s="284">
        <v>50.86</v>
      </c>
      <c r="J43" s="284"/>
      <c r="K43" s="400" t="s">
        <v>145</v>
      </c>
    </row>
    <row r="44" spans="1:11" ht="18" customHeight="1">
      <c r="A44" s="268">
        <v>4</v>
      </c>
      <c r="B44" s="396">
        <v>143</v>
      </c>
      <c r="C44" s="397" t="s">
        <v>807</v>
      </c>
      <c r="D44" s="395" t="s">
        <v>808</v>
      </c>
      <c r="E44" s="398" t="s">
        <v>809</v>
      </c>
      <c r="F44" s="399" t="s">
        <v>127</v>
      </c>
      <c r="G44" s="399" t="s">
        <v>128</v>
      </c>
      <c r="H44" s="399" t="s">
        <v>129</v>
      </c>
      <c r="I44" s="284" t="s">
        <v>936</v>
      </c>
      <c r="J44" s="284"/>
      <c r="K44" s="400" t="s">
        <v>130</v>
      </c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9.140625" style="34" bestFit="1" customWidth="1"/>
    <col min="5" max="5" width="10.7109375" style="47" customWidth="1"/>
    <col min="6" max="6" width="15.57421875" style="48" bestFit="1" customWidth="1"/>
    <col min="7" max="7" width="18.28125" style="48" bestFit="1" customWidth="1"/>
    <col min="8" max="8" width="13.421875" style="48" bestFit="1" customWidth="1"/>
    <col min="9" max="9" width="5.8515625" style="48" bestFit="1" customWidth="1"/>
    <col min="10" max="10" width="9.140625" style="77" customWidth="1"/>
    <col min="11" max="11" width="7.140625" style="77" hidden="1" customWidth="1"/>
    <col min="12" max="12" width="6.421875" style="43" bestFit="1" customWidth="1"/>
    <col min="13" max="13" width="19.7109375" style="26" bestFit="1" customWidth="1"/>
    <col min="14" max="16384" width="9.140625" style="34" customWidth="1"/>
  </cols>
  <sheetData>
    <row r="1" spans="1:13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54"/>
      <c r="L1" s="82"/>
      <c r="M1" s="82"/>
    </row>
    <row r="2" spans="1:13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54"/>
      <c r="M2" s="83"/>
    </row>
    <row r="3" spans="1:13" s="26" customFormat="1" ht="12" customHeight="1">
      <c r="A3" s="209"/>
      <c r="B3" s="209"/>
      <c r="C3" s="209"/>
      <c r="D3" s="277"/>
      <c r="E3" s="210"/>
      <c r="F3" s="278"/>
      <c r="G3" s="278"/>
      <c r="H3" s="278"/>
      <c r="I3" s="278"/>
      <c r="J3" s="279"/>
      <c r="K3" s="279"/>
      <c r="L3" s="265"/>
      <c r="M3" s="280"/>
    </row>
    <row r="4" spans="1:13" s="49" customFormat="1" ht="15">
      <c r="A4" s="212"/>
      <c r="B4" s="212"/>
      <c r="C4" s="207" t="s">
        <v>18</v>
      </c>
      <c r="D4" s="207"/>
      <c r="E4" s="238"/>
      <c r="F4" s="238"/>
      <c r="G4" s="238"/>
      <c r="H4" s="263"/>
      <c r="I4" s="263"/>
      <c r="J4" s="281"/>
      <c r="K4" s="281"/>
      <c r="L4" s="239"/>
      <c r="M4" s="212"/>
    </row>
    <row r="5" spans="1:13" s="49" customFormat="1" ht="18" customHeight="1" thickBot="1">
      <c r="A5" s="212"/>
      <c r="B5" s="212"/>
      <c r="C5" s="207"/>
      <c r="D5" s="207"/>
      <c r="E5" s="238"/>
      <c r="F5" s="238"/>
      <c r="G5" s="238"/>
      <c r="H5" s="263"/>
      <c r="I5" s="263"/>
      <c r="J5" s="281"/>
      <c r="K5" s="281"/>
      <c r="L5" s="239"/>
      <c r="M5" s="212"/>
    </row>
    <row r="6" spans="1:13" s="42" customFormat="1" ht="18" customHeight="1" thickBot="1">
      <c r="A6" s="84" t="s">
        <v>15</v>
      </c>
      <c r="B6" s="282" t="s">
        <v>14</v>
      </c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8" t="s">
        <v>12</v>
      </c>
      <c r="I6" s="218" t="s">
        <v>36</v>
      </c>
      <c r="J6" s="283" t="s">
        <v>4</v>
      </c>
      <c r="K6" s="57" t="s">
        <v>845</v>
      </c>
      <c r="L6" s="222" t="s">
        <v>11</v>
      </c>
      <c r="M6" s="223" t="s">
        <v>5</v>
      </c>
    </row>
    <row r="7" spans="1:13" ht="18" customHeight="1">
      <c r="A7" s="268">
        <v>1</v>
      </c>
      <c r="B7" s="404">
        <v>102</v>
      </c>
      <c r="C7" s="405" t="s">
        <v>94</v>
      </c>
      <c r="D7" s="406" t="s">
        <v>428</v>
      </c>
      <c r="E7" s="445">
        <v>37333</v>
      </c>
      <c r="F7" s="407" t="s">
        <v>114</v>
      </c>
      <c r="G7" s="407" t="s">
        <v>113</v>
      </c>
      <c r="H7" s="407"/>
      <c r="I7" s="80">
        <v>16</v>
      </c>
      <c r="J7" s="284">
        <v>45.4</v>
      </c>
      <c r="K7" s="284"/>
      <c r="L7" s="16" t="str">
        <f aca="true" t="shared" si="0" ref="L7:L26">IF(ISBLANK(J7),"",IF(J7&lt;=40.05,"KSM",IF(J7&lt;=42.05,"I A",IF(J7&lt;=44.84,"II A",IF(J7&lt;=48.34,"III A",IF(J7&lt;=52.34,"I JA",IF(J7&lt;=56.04,"II JA",IF(J7&lt;=58.84,"III JA"))))))))</f>
        <v>III A</v>
      </c>
      <c r="M7" s="408" t="s">
        <v>153</v>
      </c>
    </row>
    <row r="8" spans="1:13" ht="18" customHeight="1">
      <c r="A8" s="268">
        <v>2</v>
      </c>
      <c r="B8" s="396">
        <v>61</v>
      </c>
      <c r="C8" s="444" t="s">
        <v>163</v>
      </c>
      <c r="D8" s="443" t="s">
        <v>654</v>
      </c>
      <c r="E8" s="445" t="s">
        <v>655</v>
      </c>
      <c r="F8" s="446" t="s">
        <v>91</v>
      </c>
      <c r="G8" s="446" t="s">
        <v>88</v>
      </c>
      <c r="H8" s="446"/>
      <c r="I8" s="80">
        <v>12</v>
      </c>
      <c r="J8" s="284">
        <v>45.94</v>
      </c>
      <c r="K8" s="284"/>
      <c r="L8" s="16" t="str">
        <f t="shared" si="0"/>
        <v>III A</v>
      </c>
      <c r="M8" s="447" t="s">
        <v>90</v>
      </c>
    </row>
    <row r="9" spans="1:13" ht="18" customHeight="1">
      <c r="A9" s="268">
        <v>3</v>
      </c>
      <c r="B9" s="396">
        <v>138</v>
      </c>
      <c r="C9" s="444" t="s">
        <v>400</v>
      </c>
      <c r="D9" s="443" t="s">
        <v>495</v>
      </c>
      <c r="E9" s="445" t="s">
        <v>496</v>
      </c>
      <c r="F9" s="446" t="s">
        <v>127</v>
      </c>
      <c r="G9" s="446" t="s">
        <v>128</v>
      </c>
      <c r="H9" s="446" t="s">
        <v>129</v>
      </c>
      <c r="I9" s="80">
        <v>9</v>
      </c>
      <c r="J9" s="284">
        <v>46.02</v>
      </c>
      <c r="K9" s="284"/>
      <c r="L9" s="16" t="str">
        <f t="shared" si="0"/>
        <v>III A</v>
      </c>
      <c r="M9" s="447" t="s">
        <v>130</v>
      </c>
    </row>
    <row r="10" spans="1:13" ht="18" customHeight="1">
      <c r="A10" s="268">
        <v>4</v>
      </c>
      <c r="B10" s="396">
        <v>16</v>
      </c>
      <c r="C10" s="444" t="s">
        <v>256</v>
      </c>
      <c r="D10" s="443" t="s">
        <v>257</v>
      </c>
      <c r="E10" s="445" t="s">
        <v>258</v>
      </c>
      <c r="F10" s="446" t="s">
        <v>46</v>
      </c>
      <c r="G10" s="446" t="s">
        <v>562</v>
      </c>
      <c r="H10" s="446"/>
      <c r="I10" s="80">
        <v>7</v>
      </c>
      <c r="J10" s="284">
        <v>46.93</v>
      </c>
      <c r="K10" s="284"/>
      <c r="L10" s="16" t="str">
        <f t="shared" si="0"/>
        <v>III A</v>
      </c>
      <c r="M10" s="447" t="s">
        <v>169</v>
      </c>
    </row>
    <row r="11" spans="1:13" ht="18" customHeight="1">
      <c r="A11" s="268">
        <v>5</v>
      </c>
      <c r="B11" s="396">
        <v>74</v>
      </c>
      <c r="C11" s="444" t="s">
        <v>60</v>
      </c>
      <c r="D11" s="443" t="s">
        <v>670</v>
      </c>
      <c r="E11" s="445">
        <v>37789</v>
      </c>
      <c r="F11" s="407" t="s">
        <v>681</v>
      </c>
      <c r="G11" s="446" t="s">
        <v>99</v>
      </c>
      <c r="H11" s="446"/>
      <c r="I11" s="80">
        <v>6</v>
      </c>
      <c r="J11" s="284">
        <v>47.01</v>
      </c>
      <c r="K11" s="284"/>
      <c r="L11" s="16" t="str">
        <f t="shared" si="0"/>
        <v>III A</v>
      </c>
      <c r="M11" s="447" t="s">
        <v>671</v>
      </c>
    </row>
    <row r="12" spans="1:13" ht="18" customHeight="1">
      <c r="A12" s="268">
        <v>6</v>
      </c>
      <c r="B12" s="396">
        <v>44</v>
      </c>
      <c r="C12" s="444" t="s">
        <v>68</v>
      </c>
      <c r="D12" s="443" t="s">
        <v>302</v>
      </c>
      <c r="E12" s="445">
        <v>37476</v>
      </c>
      <c r="F12" s="446" t="s">
        <v>92</v>
      </c>
      <c r="G12" s="446" t="s">
        <v>85</v>
      </c>
      <c r="H12" s="446"/>
      <c r="I12" s="80">
        <v>5</v>
      </c>
      <c r="J12" s="284">
        <v>47.31</v>
      </c>
      <c r="K12" s="284"/>
      <c r="L12" s="16" t="str">
        <f t="shared" si="0"/>
        <v>III A</v>
      </c>
      <c r="M12" s="447" t="s">
        <v>303</v>
      </c>
    </row>
    <row r="13" spans="1:13" ht="18" customHeight="1">
      <c r="A13" s="268">
        <v>7</v>
      </c>
      <c r="B13" s="396">
        <v>75</v>
      </c>
      <c r="C13" s="444" t="s">
        <v>675</v>
      </c>
      <c r="D13" s="443" t="s">
        <v>666</v>
      </c>
      <c r="E13" s="445">
        <v>37625</v>
      </c>
      <c r="F13" s="446" t="s">
        <v>42</v>
      </c>
      <c r="G13" s="446" t="s">
        <v>99</v>
      </c>
      <c r="H13" s="446"/>
      <c r="I13" s="80">
        <v>4</v>
      </c>
      <c r="J13" s="284">
        <v>47.66</v>
      </c>
      <c r="K13" s="284"/>
      <c r="L13" s="16" t="str">
        <f t="shared" si="0"/>
        <v>III A</v>
      </c>
      <c r="M13" s="447" t="s">
        <v>676</v>
      </c>
    </row>
    <row r="14" spans="1:13" ht="18" customHeight="1">
      <c r="A14" s="268">
        <v>8</v>
      </c>
      <c r="B14" s="396">
        <v>64</v>
      </c>
      <c r="C14" s="444" t="s">
        <v>86</v>
      </c>
      <c r="D14" s="443" t="s">
        <v>662</v>
      </c>
      <c r="E14" s="445" t="s">
        <v>663</v>
      </c>
      <c r="F14" s="446" t="s">
        <v>182</v>
      </c>
      <c r="G14" s="446" t="s">
        <v>331</v>
      </c>
      <c r="H14" s="446"/>
      <c r="I14" s="80">
        <v>3</v>
      </c>
      <c r="J14" s="284">
        <v>49.09</v>
      </c>
      <c r="K14" s="284"/>
      <c r="L14" s="16" t="str">
        <f t="shared" si="0"/>
        <v>I JA</v>
      </c>
      <c r="M14" s="447" t="s">
        <v>183</v>
      </c>
    </row>
    <row r="15" spans="1:13" ht="18" customHeight="1">
      <c r="A15" s="268">
        <v>9</v>
      </c>
      <c r="B15" s="396">
        <v>123</v>
      </c>
      <c r="C15" s="444" t="s">
        <v>782</v>
      </c>
      <c r="D15" s="443" t="s">
        <v>783</v>
      </c>
      <c r="E15" s="445" t="s">
        <v>784</v>
      </c>
      <c r="F15" s="446" t="s">
        <v>165</v>
      </c>
      <c r="G15" s="446" t="s">
        <v>160</v>
      </c>
      <c r="H15" s="446" t="s">
        <v>785</v>
      </c>
      <c r="I15" s="259">
        <v>2</v>
      </c>
      <c r="J15" s="284">
        <v>49.71</v>
      </c>
      <c r="K15" s="284"/>
      <c r="L15" s="16" t="str">
        <f t="shared" si="0"/>
        <v>I JA</v>
      </c>
      <c r="M15" s="447" t="s">
        <v>207</v>
      </c>
    </row>
    <row r="16" spans="1:13" ht="18" customHeight="1">
      <c r="A16" s="268">
        <v>10</v>
      </c>
      <c r="B16" s="396">
        <v>116</v>
      </c>
      <c r="C16" s="444" t="s">
        <v>774</v>
      </c>
      <c r="D16" s="443" t="s">
        <v>775</v>
      </c>
      <c r="E16" s="445" t="s">
        <v>776</v>
      </c>
      <c r="F16" s="446" t="s">
        <v>119</v>
      </c>
      <c r="G16" s="446" t="s">
        <v>117</v>
      </c>
      <c r="H16" s="446"/>
      <c r="I16" s="259">
        <v>1</v>
      </c>
      <c r="J16" s="284">
        <v>49.78</v>
      </c>
      <c r="K16" s="284"/>
      <c r="L16" s="16" t="str">
        <f t="shared" si="0"/>
        <v>I JA</v>
      </c>
      <c r="M16" s="447" t="s">
        <v>154</v>
      </c>
    </row>
    <row r="17" spans="1:13" ht="18" customHeight="1">
      <c r="A17" s="268">
        <v>11</v>
      </c>
      <c r="B17" s="404">
        <v>103</v>
      </c>
      <c r="C17" s="405" t="s">
        <v>175</v>
      </c>
      <c r="D17" s="406" t="s">
        <v>437</v>
      </c>
      <c r="E17" s="445">
        <v>37445</v>
      </c>
      <c r="F17" s="407" t="s">
        <v>114</v>
      </c>
      <c r="G17" s="407" t="s">
        <v>113</v>
      </c>
      <c r="H17" s="407"/>
      <c r="I17" s="271"/>
      <c r="J17" s="284">
        <v>50.12</v>
      </c>
      <c r="K17" s="284"/>
      <c r="L17" s="16" t="str">
        <f t="shared" si="0"/>
        <v>I JA</v>
      </c>
      <c r="M17" s="408" t="s">
        <v>153</v>
      </c>
    </row>
    <row r="18" spans="1:13" ht="18" customHeight="1">
      <c r="A18" s="268">
        <v>12</v>
      </c>
      <c r="B18" s="396">
        <v>23</v>
      </c>
      <c r="C18" s="444" t="s">
        <v>586</v>
      </c>
      <c r="D18" s="443" t="s">
        <v>587</v>
      </c>
      <c r="E18" s="445" t="s">
        <v>588</v>
      </c>
      <c r="F18" s="446" t="s">
        <v>126</v>
      </c>
      <c r="G18" s="446" t="s">
        <v>144</v>
      </c>
      <c r="H18" s="446"/>
      <c r="I18" s="259"/>
      <c r="J18" s="284">
        <v>50.86</v>
      </c>
      <c r="K18" s="284"/>
      <c r="L18" s="16" t="str">
        <f t="shared" si="0"/>
        <v>I JA</v>
      </c>
      <c r="M18" s="447" t="s">
        <v>145</v>
      </c>
    </row>
    <row r="19" spans="1:13" ht="18" customHeight="1">
      <c r="A19" s="268">
        <v>13</v>
      </c>
      <c r="B19" s="396">
        <v>48</v>
      </c>
      <c r="C19" s="444" t="s">
        <v>118</v>
      </c>
      <c r="D19" s="443" t="s">
        <v>638</v>
      </c>
      <c r="E19" s="445" t="s">
        <v>639</v>
      </c>
      <c r="F19" s="446" t="s">
        <v>92</v>
      </c>
      <c r="G19" s="446" t="s">
        <v>85</v>
      </c>
      <c r="H19" s="446"/>
      <c r="I19" s="259"/>
      <c r="J19" s="284">
        <v>51.32</v>
      </c>
      <c r="K19" s="284"/>
      <c r="L19" s="16" t="str">
        <f t="shared" si="0"/>
        <v>I JA</v>
      </c>
      <c r="M19" s="447" t="s">
        <v>307</v>
      </c>
    </row>
    <row r="20" spans="1:13" ht="18" customHeight="1">
      <c r="A20" s="268">
        <v>14</v>
      </c>
      <c r="B20" s="396">
        <v>139</v>
      </c>
      <c r="C20" s="444" t="s">
        <v>799</v>
      </c>
      <c r="D20" s="443" t="s">
        <v>800</v>
      </c>
      <c r="E20" s="445" t="s">
        <v>801</v>
      </c>
      <c r="F20" s="446" t="s">
        <v>127</v>
      </c>
      <c r="G20" s="446" t="s">
        <v>128</v>
      </c>
      <c r="H20" s="446" t="s">
        <v>129</v>
      </c>
      <c r="I20" s="259"/>
      <c r="J20" s="284">
        <v>52.43</v>
      </c>
      <c r="K20" s="284"/>
      <c r="L20" s="16" t="str">
        <f t="shared" si="0"/>
        <v>II JA</v>
      </c>
      <c r="M20" s="447" t="s">
        <v>798</v>
      </c>
    </row>
    <row r="21" spans="1:13" ht="18" customHeight="1">
      <c r="A21" s="268">
        <v>15</v>
      </c>
      <c r="B21" s="396">
        <v>56</v>
      </c>
      <c r="C21" s="444" t="s">
        <v>645</v>
      </c>
      <c r="D21" s="443" t="s">
        <v>646</v>
      </c>
      <c r="E21" s="445">
        <v>37683</v>
      </c>
      <c r="F21" s="446" t="s">
        <v>92</v>
      </c>
      <c r="G21" s="446" t="s">
        <v>85</v>
      </c>
      <c r="H21" s="446"/>
      <c r="I21" s="271"/>
      <c r="J21" s="284">
        <v>55.31</v>
      </c>
      <c r="K21" s="284"/>
      <c r="L21" s="16" t="str">
        <f t="shared" si="0"/>
        <v>II JA</v>
      </c>
      <c r="M21" s="447" t="s">
        <v>303</v>
      </c>
    </row>
    <row r="22" spans="1:13" ht="18" customHeight="1">
      <c r="A22" s="268">
        <v>16</v>
      </c>
      <c r="B22" s="396">
        <v>69</v>
      </c>
      <c r="C22" s="444" t="s">
        <v>830</v>
      </c>
      <c r="D22" s="443" t="s">
        <v>810</v>
      </c>
      <c r="E22" s="445" t="s">
        <v>811</v>
      </c>
      <c r="F22" s="446" t="s">
        <v>127</v>
      </c>
      <c r="G22" s="446" t="s">
        <v>128</v>
      </c>
      <c r="H22" s="446" t="s">
        <v>129</v>
      </c>
      <c r="I22" s="259"/>
      <c r="J22" s="284">
        <v>55.33</v>
      </c>
      <c r="K22" s="284"/>
      <c r="L22" s="16" t="str">
        <f t="shared" si="0"/>
        <v>II JA</v>
      </c>
      <c r="M22" s="447" t="s">
        <v>130</v>
      </c>
    </row>
    <row r="23" spans="1:13" ht="18" customHeight="1">
      <c r="A23" s="268"/>
      <c r="B23" s="396">
        <v>127</v>
      </c>
      <c r="C23" s="444" t="s">
        <v>788</v>
      </c>
      <c r="D23" s="443" t="s">
        <v>789</v>
      </c>
      <c r="E23" s="445" t="s">
        <v>790</v>
      </c>
      <c r="F23" s="446" t="s">
        <v>165</v>
      </c>
      <c r="G23" s="446" t="s">
        <v>160</v>
      </c>
      <c r="H23" s="446" t="s">
        <v>785</v>
      </c>
      <c r="I23" s="259"/>
      <c r="J23" s="284" t="s">
        <v>870</v>
      </c>
      <c r="K23" s="284"/>
      <c r="L23" s="394" t="b">
        <f t="shared" si="0"/>
        <v>0</v>
      </c>
      <c r="M23" s="447" t="s">
        <v>123</v>
      </c>
    </row>
    <row r="24" spans="1:13" ht="18" customHeight="1">
      <c r="A24" s="268"/>
      <c r="B24" s="396">
        <v>65</v>
      </c>
      <c r="C24" s="444" t="s">
        <v>333</v>
      </c>
      <c r="D24" s="443" t="s">
        <v>336</v>
      </c>
      <c r="E24" s="445" t="s">
        <v>328</v>
      </c>
      <c r="F24" s="446" t="s">
        <v>182</v>
      </c>
      <c r="G24" s="446" t="s">
        <v>331</v>
      </c>
      <c r="H24" s="446"/>
      <c r="I24" s="259"/>
      <c r="J24" s="284" t="s">
        <v>870</v>
      </c>
      <c r="K24" s="284"/>
      <c r="L24" s="394" t="b">
        <f t="shared" si="0"/>
        <v>0</v>
      </c>
      <c r="M24" s="447" t="s">
        <v>183</v>
      </c>
    </row>
    <row r="25" spans="1:13" ht="18" customHeight="1">
      <c r="A25" s="268"/>
      <c r="B25" s="396">
        <v>135</v>
      </c>
      <c r="C25" s="444" t="s">
        <v>607</v>
      </c>
      <c r="D25" s="443" t="s">
        <v>796</v>
      </c>
      <c r="E25" s="445" t="s">
        <v>797</v>
      </c>
      <c r="F25" s="446" t="s">
        <v>125</v>
      </c>
      <c r="G25" s="446" t="s">
        <v>383</v>
      </c>
      <c r="H25" s="446"/>
      <c r="I25" s="259"/>
      <c r="J25" s="284" t="s">
        <v>870</v>
      </c>
      <c r="K25" s="284"/>
      <c r="L25" s="394" t="b">
        <f t="shared" si="0"/>
        <v>0</v>
      </c>
      <c r="M25" s="447" t="s">
        <v>124</v>
      </c>
    </row>
    <row r="26" spans="1:13" ht="18" customHeight="1">
      <c r="A26" s="268"/>
      <c r="B26" s="396">
        <v>143</v>
      </c>
      <c r="C26" s="444" t="s">
        <v>807</v>
      </c>
      <c r="D26" s="443" t="s">
        <v>808</v>
      </c>
      <c r="E26" s="445" t="s">
        <v>809</v>
      </c>
      <c r="F26" s="446" t="s">
        <v>127</v>
      </c>
      <c r="G26" s="446" t="s">
        <v>128</v>
      </c>
      <c r="H26" s="446" t="s">
        <v>129</v>
      </c>
      <c r="I26" s="259"/>
      <c r="J26" s="284" t="s">
        <v>936</v>
      </c>
      <c r="K26" s="284"/>
      <c r="L26" s="394" t="b">
        <f t="shared" si="0"/>
        <v>0</v>
      </c>
      <c r="M26" s="447" t="s">
        <v>130</v>
      </c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9.140625" style="34" bestFit="1" customWidth="1"/>
    <col min="5" max="5" width="10.7109375" style="47" customWidth="1"/>
    <col min="6" max="6" width="15.57421875" style="48" bestFit="1" customWidth="1"/>
    <col min="7" max="7" width="18.28125" style="48" bestFit="1" customWidth="1"/>
    <col min="8" max="8" width="13.421875" style="48" bestFit="1" customWidth="1"/>
    <col min="9" max="9" width="9.140625" style="77" customWidth="1"/>
    <col min="10" max="10" width="20.00390625" style="26" bestFit="1" customWidth="1"/>
    <col min="11" max="13" width="9.140625" style="34" customWidth="1"/>
    <col min="14" max="14" width="13.57421875" style="34" bestFit="1" customWidth="1"/>
    <col min="15" max="15" width="5.421875" style="34" bestFit="1" customWidth="1"/>
    <col min="16" max="16384" width="9.140625" style="34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534</v>
      </c>
      <c r="D2" s="51"/>
      <c r="E2" s="63"/>
      <c r="F2" s="63"/>
      <c r="G2" s="81"/>
      <c r="H2" s="81"/>
      <c r="I2" s="54"/>
      <c r="J2" s="83"/>
    </row>
    <row r="3" spans="1:10" s="26" customFormat="1" ht="12" customHeight="1">
      <c r="A3" s="209"/>
      <c r="B3" s="209"/>
      <c r="C3" s="209"/>
      <c r="D3" s="277"/>
      <c r="E3" s="210"/>
      <c r="F3" s="278"/>
      <c r="G3" s="278"/>
      <c r="H3" s="278"/>
      <c r="I3" s="279"/>
      <c r="J3" s="280"/>
    </row>
    <row r="4" spans="1:10" s="49" customFormat="1" ht="15">
      <c r="A4" s="212"/>
      <c r="B4" s="212"/>
      <c r="C4" s="207" t="s">
        <v>215</v>
      </c>
      <c r="D4" s="207"/>
      <c r="E4" s="238"/>
      <c r="F4" s="238"/>
      <c r="G4" s="238"/>
      <c r="H4" s="263"/>
      <c r="I4" s="281"/>
      <c r="J4" s="212"/>
    </row>
    <row r="5" spans="1:10" s="49" customFormat="1" ht="18" customHeight="1" thickBot="1">
      <c r="A5" s="212"/>
      <c r="B5" s="212"/>
      <c r="C5" s="207">
        <v>1</v>
      </c>
      <c r="D5" s="207" t="s">
        <v>840</v>
      </c>
      <c r="E5" s="238"/>
      <c r="F5" s="238"/>
      <c r="G5" s="238"/>
      <c r="H5" s="263"/>
      <c r="I5" s="281"/>
      <c r="J5" s="212"/>
    </row>
    <row r="6" spans="1:10" s="42" customFormat="1" ht="18" customHeight="1" thickBot="1">
      <c r="A6" s="84" t="s">
        <v>832</v>
      </c>
      <c r="B6" s="282" t="s">
        <v>14</v>
      </c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8" t="s">
        <v>12</v>
      </c>
      <c r="I6" s="283" t="s">
        <v>4</v>
      </c>
      <c r="J6" s="223" t="s">
        <v>5</v>
      </c>
    </row>
    <row r="7" spans="1:10" ht="18" customHeight="1">
      <c r="A7" s="268">
        <v>1</v>
      </c>
      <c r="B7" s="270"/>
      <c r="C7" s="294"/>
      <c r="D7" s="293"/>
      <c r="E7" s="295"/>
      <c r="F7" s="296"/>
      <c r="G7" s="296"/>
      <c r="H7" s="296"/>
      <c r="I7" s="284"/>
      <c r="J7" s="297"/>
    </row>
    <row r="8" spans="1:10" ht="18" customHeight="1">
      <c r="A8" s="268">
        <v>2</v>
      </c>
      <c r="B8" s="396">
        <v>31</v>
      </c>
      <c r="C8" s="397" t="s">
        <v>82</v>
      </c>
      <c r="D8" s="395" t="s">
        <v>143</v>
      </c>
      <c r="E8" s="398" t="s">
        <v>268</v>
      </c>
      <c r="F8" s="399" t="s">
        <v>126</v>
      </c>
      <c r="G8" s="399" t="s">
        <v>144</v>
      </c>
      <c r="H8" s="399"/>
      <c r="I8" s="284">
        <v>46.75</v>
      </c>
      <c r="J8" s="400" t="s">
        <v>145</v>
      </c>
    </row>
    <row r="9" spans="1:10" ht="18" customHeight="1">
      <c r="A9" s="268">
        <v>3</v>
      </c>
      <c r="B9" s="396">
        <v>92</v>
      </c>
      <c r="C9" s="397" t="s">
        <v>186</v>
      </c>
      <c r="D9" s="395" t="s">
        <v>401</v>
      </c>
      <c r="E9" s="398" t="s">
        <v>319</v>
      </c>
      <c r="F9" s="399" t="s">
        <v>110</v>
      </c>
      <c r="G9" s="399" t="s">
        <v>109</v>
      </c>
      <c r="H9" s="399" t="s">
        <v>408</v>
      </c>
      <c r="I9" s="284">
        <v>42.71</v>
      </c>
      <c r="J9" s="400" t="s">
        <v>150</v>
      </c>
    </row>
    <row r="10" spans="1:10" ht="18" customHeight="1">
      <c r="A10" s="268">
        <v>4</v>
      </c>
      <c r="B10" s="396">
        <v>132</v>
      </c>
      <c r="C10" s="397" t="s">
        <v>74</v>
      </c>
      <c r="D10" s="395" t="s">
        <v>485</v>
      </c>
      <c r="E10" s="398" t="s">
        <v>486</v>
      </c>
      <c r="F10" s="399" t="s">
        <v>165</v>
      </c>
      <c r="G10" s="399" t="s">
        <v>160</v>
      </c>
      <c r="H10" s="399" t="s">
        <v>785</v>
      </c>
      <c r="I10" s="284">
        <v>44.63</v>
      </c>
      <c r="J10" s="400" t="s">
        <v>478</v>
      </c>
    </row>
    <row r="11" spans="1:10" s="49" customFormat="1" ht="18" customHeight="1" thickBot="1">
      <c r="A11" s="212"/>
      <c r="B11" s="212"/>
      <c r="C11" s="207">
        <v>2</v>
      </c>
      <c r="D11" s="207" t="s">
        <v>840</v>
      </c>
      <c r="E11" s="238"/>
      <c r="F11" s="238"/>
      <c r="G11" s="238"/>
      <c r="H11" s="263"/>
      <c r="I11" s="281"/>
      <c r="J11" s="212"/>
    </row>
    <row r="12" spans="1:10" s="42" customFormat="1" ht="18" customHeight="1" thickBot="1">
      <c r="A12" s="84" t="s">
        <v>832</v>
      </c>
      <c r="B12" s="282" t="s">
        <v>14</v>
      </c>
      <c r="C12" s="215" t="s">
        <v>0</v>
      </c>
      <c r="D12" s="216" t="s">
        <v>1</v>
      </c>
      <c r="E12" s="217" t="s">
        <v>10</v>
      </c>
      <c r="F12" s="218" t="s">
        <v>2</v>
      </c>
      <c r="G12" s="218" t="s">
        <v>3</v>
      </c>
      <c r="H12" s="218" t="s">
        <v>12</v>
      </c>
      <c r="I12" s="283" t="s">
        <v>4</v>
      </c>
      <c r="J12" s="223" t="s">
        <v>5</v>
      </c>
    </row>
    <row r="13" spans="1:10" ht="18" customHeight="1">
      <c r="A13" s="268">
        <v>1</v>
      </c>
      <c r="B13" s="270"/>
      <c r="C13" s="294"/>
      <c r="D13" s="293"/>
      <c r="E13" s="295"/>
      <c r="F13" s="296"/>
      <c r="G13" s="296"/>
      <c r="H13" s="296"/>
      <c r="I13" s="284"/>
      <c r="J13" s="297"/>
    </row>
    <row r="14" spans="1:10" ht="18" customHeight="1">
      <c r="A14" s="268">
        <v>2</v>
      </c>
      <c r="B14" s="396">
        <v>40</v>
      </c>
      <c r="C14" s="397" t="s">
        <v>298</v>
      </c>
      <c r="D14" s="395" t="s">
        <v>299</v>
      </c>
      <c r="E14" s="398" t="s">
        <v>300</v>
      </c>
      <c r="F14" s="399" t="s">
        <v>70</v>
      </c>
      <c r="G14" s="399" t="s">
        <v>172</v>
      </c>
      <c r="H14" s="399"/>
      <c r="I14" s="284">
        <v>44.87</v>
      </c>
      <c r="J14" s="400" t="s">
        <v>626</v>
      </c>
    </row>
    <row r="15" spans="1:10" ht="18" customHeight="1">
      <c r="A15" s="268">
        <v>3</v>
      </c>
      <c r="B15" s="396">
        <v>43</v>
      </c>
      <c r="C15" s="397" t="s">
        <v>60</v>
      </c>
      <c r="D15" s="395" t="s">
        <v>184</v>
      </c>
      <c r="E15" s="398">
        <v>36683</v>
      </c>
      <c r="F15" s="399" t="s">
        <v>92</v>
      </c>
      <c r="G15" s="399" t="s">
        <v>85</v>
      </c>
      <c r="H15" s="399"/>
      <c r="I15" s="284">
        <v>48.12</v>
      </c>
      <c r="J15" s="400" t="s">
        <v>307</v>
      </c>
    </row>
    <row r="16" spans="1:10" ht="18" customHeight="1">
      <c r="A16" s="268">
        <v>4</v>
      </c>
      <c r="B16" s="396">
        <v>72</v>
      </c>
      <c r="C16" s="397" t="s">
        <v>347</v>
      </c>
      <c r="D16" s="395" t="s">
        <v>348</v>
      </c>
      <c r="E16" s="398">
        <v>36548</v>
      </c>
      <c r="F16" s="399" t="s">
        <v>42</v>
      </c>
      <c r="G16" s="399" t="s">
        <v>99</v>
      </c>
      <c r="H16" s="399"/>
      <c r="I16" s="284">
        <v>48.42</v>
      </c>
      <c r="J16" s="400" t="s">
        <v>100</v>
      </c>
    </row>
    <row r="17" spans="1:10" s="49" customFormat="1" ht="18" customHeight="1" thickBot="1">
      <c r="A17" s="212"/>
      <c r="B17" s="212"/>
      <c r="C17" s="207">
        <v>3</v>
      </c>
      <c r="D17" s="207" t="s">
        <v>840</v>
      </c>
      <c r="E17" s="238"/>
      <c r="F17" s="238"/>
      <c r="G17" s="238"/>
      <c r="H17" s="263"/>
      <c r="I17" s="281"/>
      <c r="J17" s="212"/>
    </row>
    <row r="18" spans="1:10" s="42" customFormat="1" ht="18" customHeight="1" thickBot="1">
      <c r="A18" s="84" t="s">
        <v>832</v>
      </c>
      <c r="B18" s="282" t="s">
        <v>14</v>
      </c>
      <c r="C18" s="215" t="s">
        <v>0</v>
      </c>
      <c r="D18" s="216" t="s">
        <v>1</v>
      </c>
      <c r="E18" s="217" t="s">
        <v>10</v>
      </c>
      <c r="F18" s="218" t="s">
        <v>2</v>
      </c>
      <c r="G18" s="218" t="s">
        <v>3</v>
      </c>
      <c r="H18" s="218" t="s">
        <v>12</v>
      </c>
      <c r="I18" s="283" t="s">
        <v>4</v>
      </c>
      <c r="J18" s="223" t="s">
        <v>5</v>
      </c>
    </row>
    <row r="19" spans="1:10" ht="18" customHeight="1">
      <c r="A19" s="268">
        <v>1</v>
      </c>
      <c r="B19" s="396"/>
      <c r="C19" s="397"/>
      <c r="D19" s="395"/>
      <c r="E19" s="398"/>
      <c r="F19" s="399"/>
      <c r="G19" s="399"/>
      <c r="H19" s="399"/>
      <c r="I19" s="284">
        <v>52.99</v>
      </c>
      <c r="J19" s="400"/>
    </row>
    <row r="20" spans="1:10" ht="18" customHeight="1">
      <c r="A20" s="268">
        <v>2</v>
      </c>
      <c r="B20" s="396">
        <v>149</v>
      </c>
      <c r="C20" s="397" t="s">
        <v>507</v>
      </c>
      <c r="D20" s="395" t="s">
        <v>822</v>
      </c>
      <c r="E20" s="398" t="s">
        <v>823</v>
      </c>
      <c r="F20" s="399" t="s">
        <v>48</v>
      </c>
      <c r="G20" s="399" t="s">
        <v>156</v>
      </c>
      <c r="H20" s="399" t="s">
        <v>510</v>
      </c>
      <c r="I20" s="284" t="s">
        <v>936</v>
      </c>
      <c r="J20" s="400" t="s">
        <v>816</v>
      </c>
    </row>
    <row r="21" spans="1:10" ht="18" customHeight="1">
      <c r="A21" s="268">
        <v>3</v>
      </c>
      <c r="B21" s="396">
        <v>134</v>
      </c>
      <c r="C21" s="397" t="s">
        <v>73</v>
      </c>
      <c r="D21" s="395" t="s">
        <v>794</v>
      </c>
      <c r="E21" s="398" t="s">
        <v>795</v>
      </c>
      <c r="F21" s="399" t="s">
        <v>165</v>
      </c>
      <c r="G21" s="399" t="s">
        <v>160</v>
      </c>
      <c r="H21" s="399" t="s">
        <v>785</v>
      </c>
      <c r="I21" s="284">
        <v>50.1</v>
      </c>
      <c r="J21" s="400" t="s">
        <v>478</v>
      </c>
    </row>
    <row r="22" spans="1:10" ht="18" customHeight="1">
      <c r="A22" s="268">
        <v>4</v>
      </c>
      <c r="B22" s="396">
        <v>33</v>
      </c>
      <c r="C22" s="397" t="s">
        <v>142</v>
      </c>
      <c r="D22" s="395" t="s">
        <v>604</v>
      </c>
      <c r="E22" s="398" t="s">
        <v>605</v>
      </c>
      <c r="F22" s="399" t="s">
        <v>126</v>
      </c>
      <c r="G22" s="399" t="s">
        <v>144</v>
      </c>
      <c r="H22" s="399"/>
      <c r="I22" s="284">
        <v>49.06</v>
      </c>
      <c r="J22" s="400" t="s">
        <v>145</v>
      </c>
    </row>
    <row r="23" spans="1:15" s="48" customFormat="1" ht="12.75">
      <c r="A23" s="209"/>
      <c r="B23" s="285"/>
      <c r="C23" s="286"/>
      <c r="D23" s="287"/>
      <c r="E23" s="287"/>
      <c r="F23" s="214"/>
      <c r="G23" s="214"/>
      <c r="H23" s="214"/>
      <c r="I23" s="288"/>
      <c r="J23" s="267"/>
      <c r="K23" s="34"/>
      <c r="L23" s="34"/>
      <c r="M23" s="34"/>
      <c r="N23" s="34"/>
      <c r="O23" s="34"/>
    </row>
    <row r="24" spans="1:15" s="48" customFormat="1" ht="12.75">
      <c r="A24" s="209"/>
      <c r="B24" s="285"/>
      <c r="C24" s="286"/>
      <c r="D24" s="287"/>
      <c r="E24" s="287"/>
      <c r="F24" s="214"/>
      <c r="G24" s="214"/>
      <c r="H24" s="214"/>
      <c r="I24" s="288"/>
      <c r="J24" s="267"/>
      <c r="K24" s="34"/>
      <c r="L24" s="34"/>
      <c r="M24" s="34"/>
      <c r="N24" s="34"/>
      <c r="O24" s="34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9.140625" style="34" bestFit="1" customWidth="1"/>
    <col min="5" max="5" width="10.7109375" style="47" customWidth="1"/>
    <col min="6" max="6" width="15.57421875" style="48" bestFit="1" customWidth="1"/>
    <col min="7" max="7" width="18.28125" style="48" bestFit="1" customWidth="1"/>
    <col min="8" max="8" width="13.421875" style="48" bestFit="1" customWidth="1"/>
    <col min="9" max="9" width="5.8515625" style="48" bestFit="1" customWidth="1"/>
    <col min="10" max="10" width="9.140625" style="77" customWidth="1"/>
    <col min="11" max="11" width="7.140625" style="77" hidden="1" customWidth="1"/>
    <col min="12" max="12" width="6.421875" style="43" bestFit="1" customWidth="1"/>
    <col min="13" max="13" width="20.00390625" style="26" bestFit="1" customWidth="1"/>
    <col min="14" max="16" width="9.140625" style="34" customWidth="1"/>
    <col min="17" max="17" width="13.57421875" style="34" bestFit="1" customWidth="1"/>
    <col min="18" max="18" width="5.421875" style="34" bestFit="1" customWidth="1"/>
    <col min="19" max="16384" width="9.140625" style="34" customWidth="1"/>
  </cols>
  <sheetData>
    <row r="1" spans="1:13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54"/>
      <c r="L1" s="82"/>
      <c r="M1" s="82"/>
    </row>
    <row r="2" spans="1:13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54"/>
      <c r="M2" s="83"/>
    </row>
    <row r="3" spans="1:13" s="26" customFormat="1" ht="12" customHeight="1">
      <c r="A3" s="209"/>
      <c r="B3" s="209"/>
      <c r="C3" s="209"/>
      <c r="D3" s="277"/>
      <c r="E3" s="210"/>
      <c r="F3" s="278"/>
      <c r="G3" s="278"/>
      <c r="H3" s="278"/>
      <c r="I3" s="278"/>
      <c r="J3" s="279"/>
      <c r="K3" s="279"/>
      <c r="L3" s="265"/>
      <c r="M3" s="280"/>
    </row>
    <row r="4" spans="1:13" s="49" customFormat="1" ht="15">
      <c r="A4" s="212"/>
      <c r="B4" s="212"/>
      <c r="C4" s="207" t="s">
        <v>215</v>
      </c>
      <c r="D4" s="207"/>
      <c r="E4" s="238"/>
      <c r="F4" s="238"/>
      <c r="G4" s="238"/>
      <c r="H4" s="263"/>
      <c r="I4" s="263"/>
      <c r="J4" s="281"/>
      <c r="K4" s="281"/>
      <c r="L4" s="239"/>
      <c r="M4" s="212"/>
    </row>
    <row r="5" spans="1:13" s="49" customFormat="1" ht="18" customHeight="1" thickBot="1">
      <c r="A5" s="212"/>
      <c r="B5" s="212"/>
      <c r="C5" s="207"/>
      <c r="D5" s="207"/>
      <c r="E5" s="238"/>
      <c r="F5" s="238"/>
      <c r="G5" s="238"/>
      <c r="H5" s="263"/>
      <c r="I5" s="263"/>
      <c r="J5" s="281"/>
      <c r="K5" s="281"/>
      <c r="L5" s="239"/>
      <c r="M5" s="212"/>
    </row>
    <row r="6" spans="1:13" s="42" customFormat="1" ht="18" customHeight="1" thickBot="1">
      <c r="A6" s="84" t="s">
        <v>15</v>
      </c>
      <c r="B6" s="282" t="s">
        <v>14</v>
      </c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8" t="s">
        <v>12</v>
      </c>
      <c r="I6" s="218" t="s">
        <v>36</v>
      </c>
      <c r="J6" s="283" t="s">
        <v>4</v>
      </c>
      <c r="K6" s="57" t="s">
        <v>845</v>
      </c>
      <c r="L6" s="222" t="s">
        <v>11</v>
      </c>
      <c r="M6" s="223" t="s">
        <v>5</v>
      </c>
    </row>
    <row r="7" spans="1:13" ht="18" customHeight="1">
      <c r="A7" s="268">
        <v>1</v>
      </c>
      <c r="B7" s="396">
        <v>92</v>
      </c>
      <c r="C7" s="444" t="s">
        <v>186</v>
      </c>
      <c r="D7" s="443" t="s">
        <v>401</v>
      </c>
      <c r="E7" s="445" t="s">
        <v>319</v>
      </c>
      <c r="F7" s="446" t="s">
        <v>110</v>
      </c>
      <c r="G7" s="446" t="s">
        <v>109</v>
      </c>
      <c r="H7" s="446" t="s">
        <v>408</v>
      </c>
      <c r="I7" s="80">
        <v>12</v>
      </c>
      <c r="J7" s="284">
        <v>42.71</v>
      </c>
      <c r="K7" s="284"/>
      <c r="L7" s="16" t="str">
        <f aca="true" t="shared" si="0" ref="L7:L15">IF(ISBLANK(J7),"",IF(J7&lt;=40.05,"KSM",IF(J7&lt;=42.05,"I A",IF(J7&lt;=44.84,"II A",IF(J7&lt;=48.34,"III A",IF(J7&lt;=52.34,"I JA",IF(J7&lt;=56.04,"II JA",IF(J7&lt;=58.84,"III JA"))))))))</f>
        <v>II A</v>
      </c>
      <c r="M7" s="447" t="s">
        <v>150</v>
      </c>
    </row>
    <row r="8" spans="1:13" ht="18" customHeight="1">
      <c r="A8" s="268">
        <v>2</v>
      </c>
      <c r="B8" s="396">
        <v>132</v>
      </c>
      <c r="C8" s="444" t="s">
        <v>74</v>
      </c>
      <c r="D8" s="443" t="s">
        <v>485</v>
      </c>
      <c r="E8" s="445" t="s">
        <v>486</v>
      </c>
      <c r="F8" s="446" t="s">
        <v>165</v>
      </c>
      <c r="G8" s="446" t="s">
        <v>160</v>
      </c>
      <c r="H8" s="446" t="s">
        <v>785</v>
      </c>
      <c r="I8" s="80">
        <v>8</v>
      </c>
      <c r="J8" s="284">
        <v>44.63</v>
      </c>
      <c r="K8" s="284"/>
      <c r="L8" s="16" t="str">
        <f t="shared" si="0"/>
        <v>II A</v>
      </c>
      <c r="M8" s="447" t="s">
        <v>478</v>
      </c>
    </row>
    <row r="9" spans="1:13" ht="18" customHeight="1">
      <c r="A9" s="268">
        <v>3</v>
      </c>
      <c r="B9" s="396">
        <v>40</v>
      </c>
      <c r="C9" s="444" t="s">
        <v>298</v>
      </c>
      <c r="D9" s="443" t="s">
        <v>299</v>
      </c>
      <c r="E9" s="445" t="s">
        <v>300</v>
      </c>
      <c r="F9" s="446" t="s">
        <v>70</v>
      </c>
      <c r="G9" s="446" t="s">
        <v>172</v>
      </c>
      <c r="H9" s="446"/>
      <c r="I9" s="80">
        <v>5</v>
      </c>
      <c r="J9" s="284">
        <v>44.87</v>
      </c>
      <c r="K9" s="284"/>
      <c r="L9" s="16" t="str">
        <f t="shared" si="0"/>
        <v>III A</v>
      </c>
      <c r="M9" s="447" t="s">
        <v>626</v>
      </c>
    </row>
    <row r="10" spans="1:13" ht="18" customHeight="1">
      <c r="A10" s="268">
        <v>4</v>
      </c>
      <c r="B10" s="396">
        <v>31</v>
      </c>
      <c r="C10" s="444" t="s">
        <v>82</v>
      </c>
      <c r="D10" s="443" t="s">
        <v>143</v>
      </c>
      <c r="E10" s="445" t="s">
        <v>268</v>
      </c>
      <c r="F10" s="446" t="s">
        <v>126</v>
      </c>
      <c r="G10" s="446" t="s">
        <v>144</v>
      </c>
      <c r="H10" s="446"/>
      <c r="I10" s="80">
        <v>3</v>
      </c>
      <c r="J10" s="284">
        <v>46.75</v>
      </c>
      <c r="K10" s="284"/>
      <c r="L10" s="16" t="str">
        <f t="shared" si="0"/>
        <v>III A</v>
      </c>
      <c r="M10" s="447" t="s">
        <v>145</v>
      </c>
    </row>
    <row r="11" spans="1:13" ht="18" customHeight="1">
      <c r="A11" s="268">
        <v>5</v>
      </c>
      <c r="B11" s="396">
        <v>43</v>
      </c>
      <c r="C11" s="444" t="s">
        <v>60</v>
      </c>
      <c r="D11" s="443" t="s">
        <v>184</v>
      </c>
      <c r="E11" s="445">
        <v>36683</v>
      </c>
      <c r="F11" s="446" t="s">
        <v>92</v>
      </c>
      <c r="G11" s="446" t="s">
        <v>85</v>
      </c>
      <c r="H11" s="446"/>
      <c r="I11" s="80">
        <v>2</v>
      </c>
      <c r="J11" s="284">
        <v>48.12</v>
      </c>
      <c r="K11" s="284"/>
      <c r="L11" s="16" t="str">
        <f t="shared" si="0"/>
        <v>III A</v>
      </c>
      <c r="M11" s="447" t="s">
        <v>307</v>
      </c>
    </row>
    <row r="12" spans="1:13" ht="18" customHeight="1">
      <c r="A12" s="268">
        <v>6</v>
      </c>
      <c r="B12" s="396">
        <v>72</v>
      </c>
      <c r="C12" s="444" t="s">
        <v>347</v>
      </c>
      <c r="D12" s="443" t="s">
        <v>348</v>
      </c>
      <c r="E12" s="445">
        <v>36548</v>
      </c>
      <c r="F12" s="446" t="s">
        <v>42</v>
      </c>
      <c r="G12" s="446" t="s">
        <v>99</v>
      </c>
      <c r="H12" s="446"/>
      <c r="I12" s="80">
        <v>1</v>
      </c>
      <c r="J12" s="284">
        <v>48.42</v>
      </c>
      <c r="K12" s="284"/>
      <c r="L12" s="16" t="str">
        <f t="shared" si="0"/>
        <v>I JA</v>
      </c>
      <c r="M12" s="447" t="s">
        <v>100</v>
      </c>
    </row>
    <row r="13" spans="1:13" ht="18" customHeight="1">
      <c r="A13" s="268">
        <v>7</v>
      </c>
      <c r="B13" s="396">
        <v>33</v>
      </c>
      <c r="C13" s="444" t="s">
        <v>142</v>
      </c>
      <c r="D13" s="443" t="s">
        <v>604</v>
      </c>
      <c r="E13" s="445" t="s">
        <v>605</v>
      </c>
      <c r="F13" s="446" t="s">
        <v>126</v>
      </c>
      <c r="G13" s="446" t="s">
        <v>144</v>
      </c>
      <c r="H13" s="446"/>
      <c r="I13" s="259"/>
      <c r="J13" s="284">
        <v>49.06</v>
      </c>
      <c r="K13" s="284"/>
      <c r="L13" s="16" t="str">
        <f t="shared" si="0"/>
        <v>I JA</v>
      </c>
      <c r="M13" s="447" t="s">
        <v>145</v>
      </c>
    </row>
    <row r="14" spans="1:13" ht="18" customHeight="1">
      <c r="A14" s="268">
        <v>8</v>
      </c>
      <c r="B14" s="396">
        <v>134</v>
      </c>
      <c r="C14" s="444" t="s">
        <v>73</v>
      </c>
      <c r="D14" s="443" t="s">
        <v>794</v>
      </c>
      <c r="E14" s="445" t="s">
        <v>795</v>
      </c>
      <c r="F14" s="446" t="s">
        <v>165</v>
      </c>
      <c r="G14" s="446" t="s">
        <v>160</v>
      </c>
      <c r="H14" s="446" t="s">
        <v>785</v>
      </c>
      <c r="I14" s="259"/>
      <c r="J14" s="284">
        <v>50.1</v>
      </c>
      <c r="K14" s="284"/>
      <c r="L14" s="16" t="str">
        <f t="shared" si="0"/>
        <v>I JA</v>
      </c>
      <c r="M14" s="447" t="s">
        <v>478</v>
      </c>
    </row>
    <row r="15" spans="1:13" ht="18" customHeight="1">
      <c r="A15" s="268"/>
      <c r="B15" s="396">
        <v>149</v>
      </c>
      <c r="C15" s="444" t="s">
        <v>507</v>
      </c>
      <c r="D15" s="443" t="s">
        <v>822</v>
      </c>
      <c r="E15" s="445" t="s">
        <v>823</v>
      </c>
      <c r="F15" s="446" t="s">
        <v>48</v>
      </c>
      <c r="G15" s="446" t="s">
        <v>156</v>
      </c>
      <c r="H15" s="446" t="s">
        <v>510</v>
      </c>
      <c r="I15" s="259"/>
      <c r="J15" s="284" t="s">
        <v>936</v>
      </c>
      <c r="K15" s="284"/>
      <c r="L15" s="394" t="b">
        <f t="shared" si="0"/>
        <v>0</v>
      </c>
      <c r="M15" s="447" t="s">
        <v>816</v>
      </c>
    </row>
    <row r="16" spans="1:18" s="48" customFormat="1" ht="12.75">
      <c r="A16" s="209"/>
      <c r="B16" s="285"/>
      <c r="C16" s="286"/>
      <c r="D16" s="287"/>
      <c r="E16" s="287"/>
      <c r="F16" s="214"/>
      <c r="G16" s="214"/>
      <c r="H16" s="214"/>
      <c r="I16" s="214"/>
      <c r="J16" s="288"/>
      <c r="K16" s="288"/>
      <c r="L16" s="264"/>
      <c r="M16" s="267"/>
      <c r="N16" s="34"/>
      <c r="O16" s="34"/>
      <c r="P16" s="34"/>
      <c r="Q16" s="34"/>
      <c r="R16" s="34"/>
    </row>
    <row r="17" spans="1:18" s="48" customFormat="1" ht="12.75">
      <c r="A17" s="209"/>
      <c r="B17" s="285"/>
      <c r="C17" s="286"/>
      <c r="D17" s="287"/>
      <c r="E17" s="287"/>
      <c r="F17" s="214"/>
      <c r="G17" s="214"/>
      <c r="H17" s="214"/>
      <c r="I17" s="214"/>
      <c r="J17" s="288"/>
      <c r="K17" s="288"/>
      <c r="L17" s="264"/>
      <c r="M17" s="267"/>
      <c r="N17" s="34"/>
      <c r="O17" s="34"/>
      <c r="P17" s="34"/>
      <c r="Q17" s="34"/>
      <c r="R17" s="34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4.140625" style="34" bestFit="1" customWidth="1"/>
    <col min="5" max="5" width="10.7109375" style="47" customWidth="1"/>
    <col min="6" max="6" width="14.57421875" style="48" bestFit="1" customWidth="1"/>
    <col min="7" max="7" width="16.7109375" style="48" bestFit="1" customWidth="1"/>
    <col min="8" max="8" width="16.8515625" style="48" bestFit="1" customWidth="1"/>
    <col min="9" max="9" width="9.140625" style="77" customWidth="1"/>
    <col min="10" max="10" width="14.140625" style="44" customWidth="1"/>
    <col min="11" max="16384" width="9.140625" style="34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534</v>
      </c>
      <c r="D2" s="51"/>
      <c r="E2" s="63"/>
      <c r="F2" s="63"/>
      <c r="G2" s="81"/>
      <c r="H2" s="81"/>
      <c r="I2" s="54"/>
      <c r="J2" s="83"/>
    </row>
    <row r="3" spans="1:10" ht="12.75">
      <c r="A3"/>
      <c r="B3"/>
      <c r="C3" s="39"/>
      <c r="D3"/>
      <c r="E3"/>
      <c r="F3"/>
      <c r="G3"/>
      <c r="H3"/>
      <c r="I3"/>
      <c r="J3"/>
    </row>
    <row r="4" spans="3:10" s="49" customFormat="1" ht="15">
      <c r="C4" s="50" t="s">
        <v>25</v>
      </c>
      <c r="D4" s="50"/>
      <c r="E4" s="51"/>
      <c r="F4" s="51"/>
      <c r="G4" s="51"/>
      <c r="H4" s="52"/>
      <c r="I4" s="289"/>
      <c r="J4" s="54"/>
    </row>
    <row r="5" spans="3:9" s="49" customFormat="1" ht="18" customHeight="1" thickBot="1">
      <c r="C5" s="207">
        <v>1</v>
      </c>
      <c r="D5" s="207" t="s">
        <v>840</v>
      </c>
      <c r="E5" s="51"/>
      <c r="F5" s="51"/>
      <c r="G5" s="51"/>
      <c r="H5" s="52"/>
      <c r="I5" s="289"/>
    </row>
    <row r="6" spans="1:10" s="42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290" t="s">
        <v>4</v>
      </c>
      <c r="J6" s="59" t="s">
        <v>5</v>
      </c>
    </row>
    <row r="7" spans="1:10" ht="18" customHeight="1">
      <c r="A7" s="21">
        <v>1</v>
      </c>
      <c r="B7" s="396"/>
      <c r="C7" s="444"/>
      <c r="D7" s="443"/>
      <c r="E7" s="445"/>
      <c r="F7" s="446"/>
      <c r="G7" s="446"/>
      <c r="H7" s="446"/>
      <c r="I7" s="291"/>
      <c r="J7" s="447"/>
    </row>
    <row r="8" spans="1:10" ht="18" customHeight="1">
      <c r="A8" s="21">
        <v>2</v>
      </c>
      <c r="B8" s="396">
        <v>11</v>
      </c>
      <c r="C8" s="397" t="s">
        <v>98</v>
      </c>
      <c r="D8" s="395" t="s">
        <v>560</v>
      </c>
      <c r="E8" s="398" t="s">
        <v>561</v>
      </c>
      <c r="F8" s="399" t="s">
        <v>46</v>
      </c>
      <c r="G8" s="399" t="s">
        <v>562</v>
      </c>
      <c r="H8" s="399"/>
      <c r="I8" s="291">
        <v>38.64</v>
      </c>
      <c r="J8" s="400" t="s">
        <v>169</v>
      </c>
    </row>
    <row r="9" spans="1:10" ht="18" customHeight="1">
      <c r="A9" s="21">
        <v>3</v>
      </c>
      <c r="B9" s="396">
        <v>59</v>
      </c>
      <c r="C9" s="397" t="s">
        <v>93</v>
      </c>
      <c r="D9" s="395" t="s">
        <v>313</v>
      </c>
      <c r="E9" s="398" t="s">
        <v>651</v>
      </c>
      <c r="F9" s="399" t="s">
        <v>91</v>
      </c>
      <c r="G9" s="399" t="s">
        <v>88</v>
      </c>
      <c r="H9" s="399"/>
      <c r="I9" s="80">
        <v>38.67</v>
      </c>
      <c r="J9" s="400" t="s">
        <v>148</v>
      </c>
    </row>
    <row r="10" spans="1:10" ht="18" customHeight="1">
      <c r="A10" s="21">
        <v>4</v>
      </c>
      <c r="B10" s="396">
        <v>80</v>
      </c>
      <c r="C10" s="397" t="s">
        <v>55</v>
      </c>
      <c r="D10" s="395" t="s">
        <v>354</v>
      </c>
      <c r="E10" s="398">
        <v>37560</v>
      </c>
      <c r="F10" s="399" t="s">
        <v>42</v>
      </c>
      <c r="G10" s="399" t="s">
        <v>99</v>
      </c>
      <c r="H10" s="399"/>
      <c r="I10" s="291">
        <v>39.91</v>
      </c>
      <c r="J10" s="400" t="s">
        <v>100</v>
      </c>
    </row>
    <row r="11" spans="3:9" s="49" customFormat="1" ht="18" customHeight="1" thickBot="1">
      <c r="C11" s="207">
        <v>2</v>
      </c>
      <c r="D11" s="207" t="s">
        <v>840</v>
      </c>
      <c r="E11" s="51"/>
      <c r="F11" s="51"/>
      <c r="G11" s="51"/>
      <c r="H11" s="52"/>
      <c r="I11" s="289"/>
    </row>
    <row r="12" spans="1:10" s="42" customFormat="1" ht="18" customHeight="1" thickBot="1">
      <c r="A12" s="84" t="s">
        <v>832</v>
      </c>
      <c r="B12" s="114" t="s">
        <v>14</v>
      </c>
      <c r="C12" s="55" t="s">
        <v>0</v>
      </c>
      <c r="D12" s="56" t="s">
        <v>1</v>
      </c>
      <c r="E12" s="58" t="s">
        <v>10</v>
      </c>
      <c r="F12" s="57" t="s">
        <v>2</v>
      </c>
      <c r="G12" s="57" t="s">
        <v>3</v>
      </c>
      <c r="H12" s="57" t="s">
        <v>12</v>
      </c>
      <c r="I12" s="290" t="s">
        <v>4</v>
      </c>
      <c r="J12" s="59" t="s">
        <v>5</v>
      </c>
    </row>
    <row r="13" spans="1:10" ht="18" customHeight="1">
      <c r="A13" s="21">
        <v>1</v>
      </c>
      <c r="B13" s="396"/>
      <c r="C13" s="444"/>
      <c r="D13" s="443"/>
      <c r="E13" s="445"/>
      <c r="F13" s="446"/>
      <c r="G13" s="446"/>
      <c r="H13" s="446"/>
      <c r="I13" s="291"/>
      <c r="J13" s="447"/>
    </row>
    <row r="14" spans="1:10" ht="18" customHeight="1">
      <c r="A14" s="21">
        <v>2</v>
      </c>
      <c r="B14" s="396">
        <v>77</v>
      </c>
      <c r="C14" s="444" t="s">
        <v>678</v>
      </c>
      <c r="D14" s="443" t="s">
        <v>677</v>
      </c>
      <c r="E14" s="398">
        <v>37645</v>
      </c>
      <c r="F14" s="446" t="s">
        <v>42</v>
      </c>
      <c r="G14" s="446" t="s">
        <v>99</v>
      </c>
      <c r="H14" s="446"/>
      <c r="I14" s="291">
        <v>39.59</v>
      </c>
      <c r="J14" s="447" t="s">
        <v>100</v>
      </c>
    </row>
    <row r="15" spans="1:10" ht="18" customHeight="1">
      <c r="A15" s="21">
        <v>3</v>
      </c>
      <c r="B15" s="396">
        <v>142</v>
      </c>
      <c r="C15" s="397" t="s">
        <v>802</v>
      </c>
      <c r="D15" s="395" t="s">
        <v>719</v>
      </c>
      <c r="E15" s="398" t="s">
        <v>806</v>
      </c>
      <c r="F15" s="399" t="s">
        <v>127</v>
      </c>
      <c r="G15" s="399" t="s">
        <v>128</v>
      </c>
      <c r="H15" s="399" t="s">
        <v>129</v>
      </c>
      <c r="I15" s="80">
        <v>41.12</v>
      </c>
      <c r="J15" s="400" t="s">
        <v>130</v>
      </c>
    </row>
    <row r="16" spans="1:10" ht="18" customHeight="1">
      <c r="A16" s="21">
        <v>4</v>
      </c>
      <c r="B16" s="396">
        <v>12</v>
      </c>
      <c r="C16" s="397" t="s">
        <v>77</v>
      </c>
      <c r="D16" s="395" t="s">
        <v>560</v>
      </c>
      <c r="E16" s="398" t="s">
        <v>561</v>
      </c>
      <c r="F16" s="399" t="s">
        <v>46</v>
      </c>
      <c r="G16" s="399" t="s">
        <v>562</v>
      </c>
      <c r="H16" s="399"/>
      <c r="I16" s="291">
        <v>39.19</v>
      </c>
      <c r="J16" s="400" t="s">
        <v>169</v>
      </c>
    </row>
    <row r="17" spans="3:9" s="49" customFormat="1" ht="18" customHeight="1" thickBot="1">
      <c r="C17" s="207">
        <v>3</v>
      </c>
      <c r="D17" s="207" t="s">
        <v>840</v>
      </c>
      <c r="E17" s="51"/>
      <c r="F17" s="51"/>
      <c r="G17" s="51"/>
      <c r="H17" s="52"/>
      <c r="I17" s="289"/>
    </row>
    <row r="18" spans="1:10" s="42" customFormat="1" ht="18" customHeight="1" thickBot="1">
      <c r="A18" s="84" t="s">
        <v>832</v>
      </c>
      <c r="B18" s="114" t="s">
        <v>14</v>
      </c>
      <c r="C18" s="55" t="s">
        <v>0</v>
      </c>
      <c r="D18" s="56" t="s">
        <v>1</v>
      </c>
      <c r="E18" s="58" t="s">
        <v>10</v>
      </c>
      <c r="F18" s="57" t="s">
        <v>2</v>
      </c>
      <c r="G18" s="57" t="s">
        <v>3</v>
      </c>
      <c r="H18" s="57" t="s">
        <v>12</v>
      </c>
      <c r="I18" s="290" t="s">
        <v>4</v>
      </c>
      <c r="J18" s="59" t="s">
        <v>5</v>
      </c>
    </row>
    <row r="19" spans="1:10" ht="18" customHeight="1">
      <c r="A19" s="21">
        <v>1</v>
      </c>
      <c r="B19" s="396"/>
      <c r="C19" s="444"/>
      <c r="D19" s="443"/>
      <c r="E19" s="445"/>
      <c r="F19" s="446"/>
      <c r="G19" s="446"/>
      <c r="H19" s="446"/>
      <c r="I19" s="291"/>
      <c r="J19" s="447"/>
    </row>
    <row r="20" spans="1:10" ht="18" customHeight="1">
      <c r="A20" s="21">
        <v>2</v>
      </c>
      <c r="B20" s="396">
        <v>47</v>
      </c>
      <c r="C20" s="397" t="s">
        <v>72</v>
      </c>
      <c r="D20" s="395" t="s">
        <v>636</v>
      </c>
      <c r="E20" s="398" t="s">
        <v>637</v>
      </c>
      <c r="F20" s="399" t="s">
        <v>92</v>
      </c>
      <c r="G20" s="399" t="s">
        <v>85</v>
      </c>
      <c r="H20" s="399"/>
      <c r="I20" s="291">
        <v>42.36</v>
      </c>
      <c r="J20" s="400" t="s">
        <v>307</v>
      </c>
    </row>
    <row r="21" spans="1:10" ht="18" customHeight="1">
      <c r="A21" s="21">
        <v>3</v>
      </c>
      <c r="B21" s="396">
        <v>79</v>
      </c>
      <c r="C21" s="397" t="s">
        <v>352</v>
      </c>
      <c r="D21" s="395" t="s">
        <v>353</v>
      </c>
      <c r="E21" s="398">
        <v>37280</v>
      </c>
      <c r="F21" s="399" t="s">
        <v>42</v>
      </c>
      <c r="G21" s="399" t="s">
        <v>99</v>
      </c>
      <c r="H21" s="399"/>
      <c r="I21" s="80">
        <v>39.42</v>
      </c>
      <c r="J21" s="400" t="s">
        <v>100</v>
      </c>
    </row>
    <row r="22" spans="1:10" ht="18" customHeight="1">
      <c r="A22" s="21">
        <v>4</v>
      </c>
      <c r="B22" s="396">
        <v>141</v>
      </c>
      <c r="C22" s="397" t="s">
        <v>802</v>
      </c>
      <c r="D22" s="395" t="s">
        <v>504</v>
      </c>
      <c r="E22" s="398" t="s">
        <v>803</v>
      </c>
      <c r="F22" s="399" t="s">
        <v>127</v>
      </c>
      <c r="G22" s="399" t="s">
        <v>128</v>
      </c>
      <c r="H22" s="399" t="s">
        <v>129</v>
      </c>
      <c r="I22" s="80">
        <v>40.88</v>
      </c>
      <c r="J22" s="400" t="s">
        <v>798</v>
      </c>
    </row>
    <row r="23" spans="3:9" s="49" customFormat="1" ht="18" customHeight="1" thickBot="1">
      <c r="C23" s="207">
        <v>4</v>
      </c>
      <c r="D23" s="207" t="s">
        <v>840</v>
      </c>
      <c r="E23" s="51"/>
      <c r="F23" s="51"/>
      <c r="G23" s="51"/>
      <c r="H23" s="52"/>
      <c r="I23" s="289"/>
    </row>
    <row r="24" spans="1:10" s="42" customFormat="1" ht="18" customHeight="1" thickBot="1">
      <c r="A24" s="84" t="s">
        <v>832</v>
      </c>
      <c r="B24" s="114" t="s">
        <v>14</v>
      </c>
      <c r="C24" s="55" t="s">
        <v>0</v>
      </c>
      <c r="D24" s="56" t="s">
        <v>1</v>
      </c>
      <c r="E24" s="58" t="s">
        <v>10</v>
      </c>
      <c r="F24" s="57" t="s">
        <v>2</v>
      </c>
      <c r="G24" s="57" t="s">
        <v>3</v>
      </c>
      <c r="H24" s="57" t="s">
        <v>12</v>
      </c>
      <c r="I24" s="290" t="s">
        <v>4</v>
      </c>
      <c r="J24" s="59" t="s">
        <v>5</v>
      </c>
    </row>
    <row r="25" spans="1:10" ht="18" customHeight="1">
      <c r="A25" s="21">
        <v>1</v>
      </c>
      <c r="B25" s="396"/>
      <c r="C25" s="444"/>
      <c r="D25" s="443"/>
      <c r="E25" s="445"/>
      <c r="F25" s="446"/>
      <c r="G25" s="446"/>
      <c r="H25" s="446"/>
      <c r="I25" s="291"/>
      <c r="J25" s="447"/>
    </row>
    <row r="26" spans="1:10" ht="18" customHeight="1">
      <c r="A26" s="21">
        <v>2</v>
      </c>
      <c r="B26" s="396">
        <v>41</v>
      </c>
      <c r="C26" s="444" t="s">
        <v>627</v>
      </c>
      <c r="D26" s="443" t="s">
        <v>628</v>
      </c>
      <c r="E26" s="398" t="s">
        <v>629</v>
      </c>
      <c r="F26" s="446" t="s">
        <v>70</v>
      </c>
      <c r="G26" s="446" t="s">
        <v>172</v>
      </c>
      <c r="H26" s="446"/>
      <c r="I26" s="291">
        <v>44.24</v>
      </c>
      <c r="J26" s="447" t="s">
        <v>630</v>
      </c>
    </row>
    <row r="27" spans="1:10" ht="18" customHeight="1">
      <c r="A27" s="21">
        <v>3</v>
      </c>
      <c r="B27" s="396">
        <v>14</v>
      </c>
      <c r="C27" s="397" t="s">
        <v>569</v>
      </c>
      <c r="D27" s="395" t="s">
        <v>570</v>
      </c>
      <c r="E27" s="398" t="s">
        <v>571</v>
      </c>
      <c r="F27" s="399" t="s">
        <v>46</v>
      </c>
      <c r="G27" s="399" t="s">
        <v>562</v>
      </c>
      <c r="H27" s="399"/>
      <c r="I27" s="80">
        <v>42.94</v>
      </c>
      <c r="J27" s="400" t="s">
        <v>169</v>
      </c>
    </row>
    <row r="28" spans="1:10" ht="18" customHeight="1">
      <c r="A28" s="21">
        <v>4</v>
      </c>
      <c r="B28" s="404">
        <v>106</v>
      </c>
      <c r="C28" s="405" t="s">
        <v>749</v>
      </c>
      <c r="D28" s="406" t="s">
        <v>686</v>
      </c>
      <c r="E28" s="398">
        <v>37660</v>
      </c>
      <c r="F28" s="407" t="s">
        <v>114</v>
      </c>
      <c r="G28" s="407" t="s">
        <v>113</v>
      </c>
      <c r="H28" s="407"/>
      <c r="I28" s="80">
        <v>43.01</v>
      </c>
      <c r="J28" s="408" t="s">
        <v>203</v>
      </c>
    </row>
    <row r="29" spans="3:9" s="49" customFormat="1" ht="18" customHeight="1" thickBot="1">
      <c r="C29" s="207">
        <v>5</v>
      </c>
      <c r="D29" s="207" t="s">
        <v>840</v>
      </c>
      <c r="E29" s="51"/>
      <c r="F29" s="51"/>
      <c r="G29" s="51"/>
      <c r="H29" s="52"/>
      <c r="I29" s="289"/>
    </row>
    <row r="30" spans="1:10" s="42" customFormat="1" ht="18" customHeight="1" thickBot="1">
      <c r="A30" s="84" t="s">
        <v>832</v>
      </c>
      <c r="B30" s="114" t="s">
        <v>14</v>
      </c>
      <c r="C30" s="55" t="s">
        <v>0</v>
      </c>
      <c r="D30" s="56" t="s">
        <v>1</v>
      </c>
      <c r="E30" s="58" t="s">
        <v>10</v>
      </c>
      <c r="F30" s="57" t="s">
        <v>2</v>
      </c>
      <c r="G30" s="57" t="s">
        <v>3</v>
      </c>
      <c r="H30" s="57" t="s">
        <v>12</v>
      </c>
      <c r="I30" s="290" t="s">
        <v>4</v>
      </c>
      <c r="J30" s="59" t="s">
        <v>5</v>
      </c>
    </row>
    <row r="31" spans="1:10" ht="18" customHeight="1">
      <c r="A31" s="21">
        <v>1</v>
      </c>
      <c r="B31" s="396">
        <v>26</v>
      </c>
      <c r="C31" s="444" t="s">
        <v>204</v>
      </c>
      <c r="D31" s="443" t="s">
        <v>83</v>
      </c>
      <c r="E31" s="398" t="s">
        <v>591</v>
      </c>
      <c r="F31" s="446" t="s">
        <v>126</v>
      </c>
      <c r="G31" s="446" t="s">
        <v>144</v>
      </c>
      <c r="H31" s="446"/>
      <c r="I31" s="80">
        <v>43.46</v>
      </c>
      <c r="J31" s="447" t="s">
        <v>145</v>
      </c>
    </row>
    <row r="32" spans="1:10" ht="18" customHeight="1">
      <c r="A32" s="21">
        <v>2</v>
      </c>
      <c r="B32" s="396">
        <v>15</v>
      </c>
      <c r="C32" s="397" t="s">
        <v>84</v>
      </c>
      <c r="D32" s="395" t="s">
        <v>572</v>
      </c>
      <c r="E32" s="398" t="s">
        <v>573</v>
      </c>
      <c r="F32" s="399" t="s">
        <v>46</v>
      </c>
      <c r="G32" s="399" t="s">
        <v>562</v>
      </c>
      <c r="H32" s="399"/>
      <c r="I32" s="291" t="s">
        <v>870</v>
      </c>
      <c r="J32" s="400" t="s">
        <v>169</v>
      </c>
    </row>
    <row r="33" spans="1:10" ht="18" customHeight="1">
      <c r="A33" s="21">
        <v>3</v>
      </c>
      <c r="B33" s="396">
        <v>25</v>
      </c>
      <c r="C33" s="397" t="s">
        <v>273</v>
      </c>
      <c r="D33" s="395" t="s">
        <v>274</v>
      </c>
      <c r="E33" s="398" t="s">
        <v>275</v>
      </c>
      <c r="F33" s="399" t="s">
        <v>126</v>
      </c>
      <c r="G33" s="399" t="s">
        <v>144</v>
      </c>
      <c r="H33" s="399"/>
      <c r="I33" s="291">
        <v>40.01</v>
      </c>
      <c r="J33" s="400" t="s">
        <v>145</v>
      </c>
    </row>
    <row r="34" spans="1:10" ht="18" customHeight="1">
      <c r="A34" s="21">
        <v>4</v>
      </c>
      <c r="B34" s="396">
        <v>13</v>
      </c>
      <c r="C34" s="397" t="s">
        <v>566</v>
      </c>
      <c r="D34" s="395" t="s">
        <v>567</v>
      </c>
      <c r="E34" s="398" t="s">
        <v>568</v>
      </c>
      <c r="F34" s="399" t="s">
        <v>46</v>
      </c>
      <c r="G34" s="399" t="s">
        <v>562</v>
      </c>
      <c r="H34" s="399"/>
      <c r="I34" s="291">
        <v>41.78</v>
      </c>
      <c r="J34" s="400" t="s">
        <v>169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4.140625" style="34" bestFit="1" customWidth="1"/>
    <col min="5" max="5" width="10.7109375" style="47" customWidth="1"/>
    <col min="6" max="6" width="14.57421875" style="48" bestFit="1" customWidth="1"/>
    <col min="7" max="7" width="16.7109375" style="48" bestFit="1" customWidth="1"/>
    <col min="8" max="8" width="16.8515625" style="48" bestFit="1" customWidth="1"/>
    <col min="9" max="9" width="5.8515625" style="48" bestFit="1" customWidth="1"/>
    <col min="10" max="10" width="9.140625" style="77" customWidth="1"/>
    <col min="11" max="11" width="7.140625" style="77" hidden="1" customWidth="1"/>
    <col min="12" max="12" width="6.421875" style="43" bestFit="1" customWidth="1"/>
    <col min="13" max="13" width="14.140625" style="44" customWidth="1"/>
    <col min="14" max="16384" width="9.140625" style="34" customWidth="1"/>
  </cols>
  <sheetData>
    <row r="1" spans="1:13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54"/>
      <c r="L1" s="82"/>
      <c r="M1" s="82"/>
    </row>
    <row r="2" spans="1:13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54"/>
      <c r="M2" s="83"/>
    </row>
    <row r="3" spans="1:13" ht="12.75">
      <c r="A3"/>
      <c r="B3"/>
      <c r="C3" s="39"/>
      <c r="D3"/>
      <c r="E3"/>
      <c r="F3"/>
      <c r="G3"/>
      <c r="H3"/>
      <c r="I3"/>
      <c r="J3"/>
      <c r="K3"/>
      <c r="L3"/>
      <c r="M3"/>
    </row>
    <row r="4" spans="3:13" s="49" customFormat="1" ht="15">
      <c r="C4" s="50" t="s">
        <v>25</v>
      </c>
      <c r="D4" s="50"/>
      <c r="E4" s="51"/>
      <c r="F4" s="51"/>
      <c r="G4" s="51"/>
      <c r="H4" s="52"/>
      <c r="I4" s="52"/>
      <c r="J4" s="289"/>
      <c r="K4" s="289"/>
      <c r="L4" s="53"/>
      <c r="M4" s="54"/>
    </row>
    <row r="5" spans="3:12" s="49" customFormat="1" ht="18" customHeight="1" thickBot="1">
      <c r="C5" s="207"/>
      <c r="D5" s="207"/>
      <c r="E5" s="51"/>
      <c r="F5" s="51"/>
      <c r="G5" s="51"/>
      <c r="H5" s="52"/>
      <c r="I5" s="52"/>
      <c r="J5" s="289"/>
      <c r="K5" s="289"/>
      <c r="L5" s="53"/>
    </row>
    <row r="6" spans="1:13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290" t="s">
        <v>4</v>
      </c>
      <c r="K6" s="57" t="s">
        <v>845</v>
      </c>
      <c r="L6" s="67" t="s">
        <v>11</v>
      </c>
      <c r="M6" s="59" t="s">
        <v>5</v>
      </c>
    </row>
    <row r="7" spans="1:13" ht="18" customHeight="1">
      <c r="A7" s="21">
        <v>1</v>
      </c>
      <c r="B7" s="396">
        <v>11</v>
      </c>
      <c r="C7" s="444" t="s">
        <v>98</v>
      </c>
      <c r="D7" s="443" t="s">
        <v>560</v>
      </c>
      <c r="E7" s="445" t="s">
        <v>561</v>
      </c>
      <c r="F7" s="446" t="s">
        <v>46</v>
      </c>
      <c r="G7" s="446" t="s">
        <v>562</v>
      </c>
      <c r="H7" s="446"/>
      <c r="I7" s="80">
        <v>16</v>
      </c>
      <c r="J7" s="291">
        <v>38.64</v>
      </c>
      <c r="K7" s="291"/>
      <c r="L7" s="16" t="str">
        <f aca="true" t="shared" si="0" ref="L7:L22">IF(ISBLANK(J7),"",IF(J7&lt;=34.75,"KSM",IF(J7&lt;=36.2,"I A",IF(J7&lt;=38.5,"II A",IF(J7&lt;=42,"III A",IF(J7&lt;=46,"I JA",IF(J7&lt;=50,"II JA",IF(J7&lt;=53,"III JA"))))))))</f>
        <v>III A</v>
      </c>
      <c r="M7" s="447" t="s">
        <v>169</v>
      </c>
    </row>
    <row r="8" spans="1:13" ht="18" customHeight="1">
      <c r="A8" s="21">
        <v>2</v>
      </c>
      <c r="B8" s="396">
        <v>59</v>
      </c>
      <c r="C8" s="444" t="s">
        <v>93</v>
      </c>
      <c r="D8" s="443" t="s">
        <v>313</v>
      </c>
      <c r="E8" s="445" t="s">
        <v>651</v>
      </c>
      <c r="F8" s="446" t="s">
        <v>91</v>
      </c>
      <c r="G8" s="446" t="s">
        <v>88</v>
      </c>
      <c r="H8" s="446"/>
      <c r="I8" s="80">
        <v>12</v>
      </c>
      <c r="J8" s="80">
        <v>38.67</v>
      </c>
      <c r="K8" s="80"/>
      <c r="L8" s="16" t="str">
        <f t="shared" si="0"/>
        <v>III A</v>
      </c>
      <c r="M8" s="447" t="s">
        <v>148</v>
      </c>
    </row>
    <row r="9" spans="1:13" ht="18" customHeight="1">
      <c r="A9" s="21">
        <v>3</v>
      </c>
      <c r="B9" s="396">
        <v>12</v>
      </c>
      <c r="C9" s="444" t="s">
        <v>77</v>
      </c>
      <c r="D9" s="443" t="s">
        <v>560</v>
      </c>
      <c r="E9" s="445" t="s">
        <v>561</v>
      </c>
      <c r="F9" s="446" t="s">
        <v>46</v>
      </c>
      <c r="G9" s="446" t="s">
        <v>562</v>
      </c>
      <c r="H9" s="446"/>
      <c r="I9" s="80">
        <v>9</v>
      </c>
      <c r="J9" s="291">
        <v>39.19</v>
      </c>
      <c r="K9" s="291"/>
      <c r="L9" s="16" t="str">
        <f t="shared" si="0"/>
        <v>III A</v>
      </c>
      <c r="M9" s="447" t="s">
        <v>169</v>
      </c>
    </row>
    <row r="10" spans="1:13" ht="18" customHeight="1">
      <c r="A10" s="21">
        <v>4</v>
      </c>
      <c r="B10" s="396">
        <v>79</v>
      </c>
      <c r="C10" s="444" t="s">
        <v>352</v>
      </c>
      <c r="D10" s="443" t="s">
        <v>353</v>
      </c>
      <c r="E10" s="445">
        <v>37280</v>
      </c>
      <c r="F10" s="446" t="s">
        <v>42</v>
      </c>
      <c r="G10" s="446" t="s">
        <v>99</v>
      </c>
      <c r="H10" s="446"/>
      <c r="I10" s="80">
        <v>7</v>
      </c>
      <c r="J10" s="80">
        <v>39.42</v>
      </c>
      <c r="K10" s="80"/>
      <c r="L10" s="16" t="str">
        <f t="shared" si="0"/>
        <v>III A</v>
      </c>
      <c r="M10" s="447" t="s">
        <v>100</v>
      </c>
    </row>
    <row r="11" spans="1:13" ht="18" customHeight="1">
      <c r="A11" s="21">
        <v>5</v>
      </c>
      <c r="B11" s="396">
        <v>77</v>
      </c>
      <c r="C11" s="444" t="s">
        <v>678</v>
      </c>
      <c r="D11" s="443" t="s">
        <v>677</v>
      </c>
      <c r="E11" s="445">
        <v>37645</v>
      </c>
      <c r="F11" s="446" t="s">
        <v>42</v>
      </c>
      <c r="G11" s="446" t="s">
        <v>99</v>
      </c>
      <c r="H11" s="446"/>
      <c r="I11" s="80">
        <v>6</v>
      </c>
      <c r="J11" s="291">
        <v>39.59</v>
      </c>
      <c r="K11" s="291"/>
      <c r="L11" s="16" t="str">
        <f t="shared" si="0"/>
        <v>III A</v>
      </c>
      <c r="M11" s="447" t="s">
        <v>100</v>
      </c>
    </row>
    <row r="12" spans="1:13" ht="18" customHeight="1">
      <c r="A12" s="21">
        <v>6</v>
      </c>
      <c r="B12" s="396">
        <v>80</v>
      </c>
      <c r="C12" s="444" t="s">
        <v>55</v>
      </c>
      <c r="D12" s="443" t="s">
        <v>354</v>
      </c>
      <c r="E12" s="445">
        <v>37560</v>
      </c>
      <c r="F12" s="446" t="s">
        <v>42</v>
      </c>
      <c r="G12" s="446" t="s">
        <v>99</v>
      </c>
      <c r="H12" s="446"/>
      <c r="I12" s="80">
        <v>5</v>
      </c>
      <c r="J12" s="291">
        <v>39.91</v>
      </c>
      <c r="K12" s="291"/>
      <c r="L12" s="16" t="str">
        <f t="shared" si="0"/>
        <v>III A</v>
      </c>
      <c r="M12" s="447" t="s">
        <v>100</v>
      </c>
    </row>
    <row r="13" spans="1:13" ht="18" customHeight="1">
      <c r="A13" s="21">
        <v>7</v>
      </c>
      <c r="B13" s="396">
        <v>25</v>
      </c>
      <c r="C13" s="444" t="s">
        <v>273</v>
      </c>
      <c r="D13" s="443" t="s">
        <v>274</v>
      </c>
      <c r="E13" s="445" t="s">
        <v>275</v>
      </c>
      <c r="F13" s="446" t="s">
        <v>126</v>
      </c>
      <c r="G13" s="446" t="s">
        <v>144</v>
      </c>
      <c r="H13" s="446"/>
      <c r="I13" s="80">
        <v>4</v>
      </c>
      <c r="J13" s="291">
        <v>40.01</v>
      </c>
      <c r="K13" s="291"/>
      <c r="L13" s="16" t="str">
        <f t="shared" si="0"/>
        <v>III A</v>
      </c>
      <c r="M13" s="447" t="s">
        <v>145</v>
      </c>
    </row>
    <row r="14" spans="1:13" ht="18" customHeight="1">
      <c r="A14" s="21">
        <v>8</v>
      </c>
      <c r="B14" s="396">
        <v>141</v>
      </c>
      <c r="C14" s="444" t="s">
        <v>802</v>
      </c>
      <c r="D14" s="443" t="s">
        <v>504</v>
      </c>
      <c r="E14" s="445" t="s">
        <v>803</v>
      </c>
      <c r="F14" s="446" t="s">
        <v>127</v>
      </c>
      <c r="G14" s="446" t="s">
        <v>128</v>
      </c>
      <c r="H14" s="446" t="s">
        <v>129</v>
      </c>
      <c r="I14" s="80">
        <v>3</v>
      </c>
      <c r="J14" s="80">
        <v>40.88</v>
      </c>
      <c r="K14" s="80"/>
      <c r="L14" s="16" t="str">
        <f t="shared" si="0"/>
        <v>III A</v>
      </c>
      <c r="M14" s="447" t="s">
        <v>798</v>
      </c>
    </row>
    <row r="15" spans="1:13" ht="18" customHeight="1">
      <c r="A15" s="21">
        <v>9</v>
      </c>
      <c r="B15" s="396">
        <v>142</v>
      </c>
      <c r="C15" s="444" t="s">
        <v>802</v>
      </c>
      <c r="D15" s="443" t="s">
        <v>719</v>
      </c>
      <c r="E15" s="445" t="s">
        <v>806</v>
      </c>
      <c r="F15" s="446" t="s">
        <v>127</v>
      </c>
      <c r="G15" s="446" t="s">
        <v>128</v>
      </c>
      <c r="H15" s="446" t="s">
        <v>129</v>
      </c>
      <c r="I15" s="259">
        <v>2</v>
      </c>
      <c r="J15" s="80">
        <v>41.12</v>
      </c>
      <c r="K15" s="80"/>
      <c r="L15" s="16" t="str">
        <f t="shared" si="0"/>
        <v>III A</v>
      </c>
      <c r="M15" s="447" t="s">
        <v>130</v>
      </c>
    </row>
    <row r="16" spans="1:13" ht="18" customHeight="1">
      <c r="A16" s="21">
        <v>10</v>
      </c>
      <c r="B16" s="396">
        <v>13</v>
      </c>
      <c r="C16" s="444" t="s">
        <v>566</v>
      </c>
      <c r="D16" s="443" t="s">
        <v>567</v>
      </c>
      <c r="E16" s="445" t="s">
        <v>568</v>
      </c>
      <c r="F16" s="446" t="s">
        <v>46</v>
      </c>
      <c r="G16" s="446" t="s">
        <v>562</v>
      </c>
      <c r="H16" s="446"/>
      <c r="I16" s="259">
        <v>1</v>
      </c>
      <c r="J16" s="291">
        <v>41.78</v>
      </c>
      <c r="K16" s="291"/>
      <c r="L16" s="16" t="str">
        <f t="shared" si="0"/>
        <v>III A</v>
      </c>
      <c r="M16" s="447" t="s">
        <v>169</v>
      </c>
    </row>
    <row r="17" spans="1:13" ht="18" customHeight="1">
      <c r="A17" s="21">
        <v>11</v>
      </c>
      <c r="B17" s="396">
        <v>47</v>
      </c>
      <c r="C17" s="444" t="s">
        <v>72</v>
      </c>
      <c r="D17" s="443" t="s">
        <v>636</v>
      </c>
      <c r="E17" s="445" t="s">
        <v>637</v>
      </c>
      <c r="F17" s="446" t="s">
        <v>92</v>
      </c>
      <c r="G17" s="446" t="s">
        <v>85</v>
      </c>
      <c r="H17" s="446"/>
      <c r="I17" s="80"/>
      <c r="J17" s="291">
        <v>42.36</v>
      </c>
      <c r="K17" s="291"/>
      <c r="L17" s="16" t="str">
        <f t="shared" si="0"/>
        <v>I JA</v>
      </c>
      <c r="M17" s="447" t="s">
        <v>307</v>
      </c>
    </row>
    <row r="18" spans="1:13" ht="18" customHeight="1">
      <c r="A18" s="21">
        <v>12</v>
      </c>
      <c r="B18" s="396">
        <v>14</v>
      </c>
      <c r="C18" s="444" t="s">
        <v>569</v>
      </c>
      <c r="D18" s="443" t="s">
        <v>570</v>
      </c>
      <c r="E18" s="445" t="s">
        <v>571</v>
      </c>
      <c r="F18" s="446" t="s">
        <v>46</v>
      </c>
      <c r="G18" s="446" t="s">
        <v>562</v>
      </c>
      <c r="H18" s="446"/>
      <c r="I18" s="80"/>
      <c r="J18" s="80">
        <v>42.94</v>
      </c>
      <c r="K18" s="80"/>
      <c r="L18" s="16" t="str">
        <f t="shared" si="0"/>
        <v>I JA</v>
      </c>
      <c r="M18" s="447" t="s">
        <v>169</v>
      </c>
    </row>
    <row r="19" spans="1:13" ht="18" customHeight="1">
      <c r="A19" s="21">
        <v>13</v>
      </c>
      <c r="B19" s="404">
        <v>106</v>
      </c>
      <c r="C19" s="405" t="s">
        <v>749</v>
      </c>
      <c r="D19" s="406" t="s">
        <v>686</v>
      </c>
      <c r="E19" s="445">
        <v>37660</v>
      </c>
      <c r="F19" s="407" t="s">
        <v>114</v>
      </c>
      <c r="G19" s="407" t="s">
        <v>113</v>
      </c>
      <c r="H19" s="407"/>
      <c r="I19" s="80"/>
      <c r="J19" s="80">
        <v>43.01</v>
      </c>
      <c r="K19" s="80"/>
      <c r="L19" s="16" t="str">
        <f t="shared" si="0"/>
        <v>I JA</v>
      </c>
      <c r="M19" s="408" t="s">
        <v>203</v>
      </c>
    </row>
    <row r="20" spans="1:13" ht="18" customHeight="1">
      <c r="A20" s="21">
        <v>14</v>
      </c>
      <c r="B20" s="396">
        <v>26</v>
      </c>
      <c r="C20" s="444" t="s">
        <v>204</v>
      </c>
      <c r="D20" s="443" t="s">
        <v>83</v>
      </c>
      <c r="E20" s="445" t="s">
        <v>591</v>
      </c>
      <c r="F20" s="446" t="s">
        <v>126</v>
      </c>
      <c r="G20" s="446" t="s">
        <v>144</v>
      </c>
      <c r="H20" s="446"/>
      <c r="I20" s="80"/>
      <c r="J20" s="80">
        <v>43.46</v>
      </c>
      <c r="K20" s="80"/>
      <c r="L20" s="16" t="str">
        <f t="shared" si="0"/>
        <v>I JA</v>
      </c>
      <c r="M20" s="447" t="s">
        <v>145</v>
      </c>
    </row>
    <row r="21" spans="1:13" ht="18" customHeight="1">
      <c r="A21" s="21">
        <v>15</v>
      </c>
      <c r="B21" s="396">
        <v>41</v>
      </c>
      <c r="C21" s="444" t="s">
        <v>627</v>
      </c>
      <c r="D21" s="443" t="s">
        <v>628</v>
      </c>
      <c r="E21" s="445" t="s">
        <v>629</v>
      </c>
      <c r="F21" s="446" t="s">
        <v>70</v>
      </c>
      <c r="G21" s="446" t="s">
        <v>172</v>
      </c>
      <c r="H21" s="446"/>
      <c r="I21" s="80"/>
      <c r="J21" s="291">
        <v>44.24</v>
      </c>
      <c r="K21" s="291"/>
      <c r="L21" s="16" t="str">
        <f t="shared" si="0"/>
        <v>I JA</v>
      </c>
      <c r="M21" s="447" t="s">
        <v>630</v>
      </c>
    </row>
    <row r="22" spans="1:13" ht="18" customHeight="1">
      <c r="A22" s="21"/>
      <c r="B22" s="396">
        <v>15</v>
      </c>
      <c r="C22" s="444" t="s">
        <v>84</v>
      </c>
      <c r="D22" s="443" t="s">
        <v>572</v>
      </c>
      <c r="E22" s="445" t="s">
        <v>573</v>
      </c>
      <c r="F22" s="446" t="s">
        <v>46</v>
      </c>
      <c r="G22" s="446" t="s">
        <v>562</v>
      </c>
      <c r="H22" s="446"/>
      <c r="I22" s="80"/>
      <c r="J22" s="291" t="s">
        <v>870</v>
      </c>
      <c r="K22" s="291"/>
      <c r="L22" s="394" t="b">
        <f t="shared" si="0"/>
        <v>0</v>
      </c>
      <c r="M22" s="447" t="s">
        <v>169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4.140625" style="34" bestFit="1" customWidth="1"/>
    <col min="5" max="5" width="10.7109375" style="47" customWidth="1"/>
    <col min="6" max="6" width="14.57421875" style="48" bestFit="1" customWidth="1"/>
    <col min="7" max="7" width="16.7109375" style="48" bestFit="1" customWidth="1"/>
    <col min="8" max="8" width="16.8515625" style="48" bestFit="1" customWidth="1"/>
    <col min="9" max="9" width="9.140625" style="77" customWidth="1"/>
    <col min="10" max="10" width="20.421875" style="44" bestFit="1" customWidth="1"/>
    <col min="11" max="16384" width="9.140625" style="34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534</v>
      </c>
      <c r="D2" s="51"/>
      <c r="E2" s="63"/>
      <c r="F2" s="63"/>
      <c r="G2" s="81"/>
      <c r="H2" s="81"/>
      <c r="I2" s="54"/>
      <c r="J2" s="83"/>
    </row>
    <row r="3" spans="1:10" ht="12" customHeight="1">
      <c r="A3"/>
      <c r="B3"/>
      <c r="C3" s="39"/>
      <c r="D3"/>
      <c r="E3"/>
      <c r="F3"/>
      <c r="G3"/>
      <c r="H3"/>
      <c r="I3"/>
      <c r="J3"/>
    </row>
    <row r="4" spans="3:10" s="49" customFormat="1" ht="15">
      <c r="C4" s="50" t="s">
        <v>216</v>
      </c>
      <c r="D4" s="50"/>
      <c r="E4" s="51"/>
      <c r="F4" s="51"/>
      <c r="G4" s="51"/>
      <c r="H4" s="52"/>
      <c r="I4" s="289"/>
      <c r="J4" s="54"/>
    </row>
    <row r="5" spans="3:9" s="49" customFormat="1" ht="18" customHeight="1" thickBot="1">
      <c r="C5" s="207">
        <v>1</v>
      </c>
      <c r="D5" s="207" t="s">
        <v>840</v>
      </c>
      <c r="E5" s="51"/>
      <c r="F5" s="51"/>
      <c r="G5" s="51"/>
      <c r="H5" s="52"/>
      <c r="I5" s="289"/>
    </row>
    <row r="6" spans="1:10" s="42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290" t="s">
        <v>4</v>
      </c>
      <c r="J6" s="59" t="s">
        <v>5</v>
      </c>
    </row>
    <row r="7" spans="1:10" ht="18" customHeight="1">
      <c r="A7" s="21">
        <v>1</v>
      </c>
      <c r="B7" s="396"/>
      <c r="C7" s="444"/>
      <c r="D7" s="443"/>
      <c r="E7" s="445"/>
      <c r="F7" s="446"/>
      <c r="G7" s="446"/>
      <c r="H7" s="446"/>
      <c r="I7" s="80"/>
      <c r="J7" s="447"/>
    </row>
    <row r="8" spans="1:10" ht="18" customHeight="1">
      <c r="A8" s="21">
        <v>2</v>
      </c>
      <c r="B8" s="396">
        <v>21</v>
      </c>
      <c r="C8" s="397" t="s">
        <v>281</v>
      </c>
      <c r="D8" s="395" t="s">
        <v>337</v>
      </c>
      <c r="E8" s="398" t="s">
        <v>338</v>
      </c>
      <c r="F8" s="399" t="s">
        <v>50</v>
      </c>
      <c r="G8" s="399" t="s">
        <v>343</v>
      </c>
      <c r="H8" s="399"/>
      <c r="I8" s="80">
        <v>38.97</v>
      </c>
      <c r="J8" s="400" t="s">
        <v>339</v>
      </c>
    </row>
    <row r="9" spans="1:10" ht="18" customHeight="1">
      <c r="A9" s="21">
        <v>3</v>
      </c>
      <c r="B9" s="396">
        <v>137</v>
      </c>
      <c r="C9" s="397" t="s">
        <v>79</v>
      </c>
      <c r="D9" s="395" t="s">
        <v>504</v>
      </c>
      <c r="E9" s="398" t="s">
        <v>372</v>
      </c>
      <c r="F9" s="399" t="s">
        <v>127</v>
      </c>
      <c r="G9" s="399" t="s">
        <v>128</v>
      </c>
      <c r="H9" s="399" t="s">
        <v>129</v>
      </c>
      <c r="I9" s="80">
        <v>36.95</v>
      </c>
      <c r="J9" s="400" t="s">
        <v>798</v>
      </c>
    </row>
    <row r="10" spans="1:10" ht="18" customHeight="1">
      <c r="A10" s="21">
        <v>4</v>
      </c>
      <c r="B10" s="396">
        <v>70</v>
      </c>
      <c r="C10" s="397" t="s">
        <v>349</v>
      </c>
      <c r="D10" s="395" t="s">
        <v>350</v>
      </c>
      <c r="E10" s="398">
        <v>37112</v>
      </c>
      <c r="F10" s="399" t="s">
        <v>42</v>
      </c>
      <c r="G10" s="399" t="s">
        <v>99</v>
      </c>
      <c r="H10" s="399"/>
      <c r="I10" s="80">
        <v>36.39</v>
      </c>
      <c r="J10" s="400" t="s">
        <v>351</v>
      </c>
    </row>
    <row r="11" spans="3:9" s="49" customFormat="1" ht="18" customHeight="1" thickBot="1">
      <c r="C11" s="207">
        <v>2</v>
      </c>
      <c r="D11" s="207" t="s">
        <v>840</v>
      </c>
      <c r="E11" s="51"/>
      <c r="F11" s="51"/>
      <c r="G11" s="51"/>
      <c r="H11" s="52"/>
      <c r="I11" s="289"/>
    </row>
    <row r="12" spans="1:10" s="42" customFormat="1" ht="18" customHeight="1" thickBot="1">
      <c r="A12" s="84" t="s">
        <v>832</v>
      </c>
      <c r="B12" s="114" t="s">
        <v>14</v>
      </c>
      <c r="C12" s="55" t="s">
        <v>0</v>
      </c>
      <c r="D12" s="56" t="s">
        <v>1</v>
      </c>
      <c r="E12" s="58" t="s">
        <v>10</v>
      </c>
      <c r="F12" s="57" t="s">
        <v>2</v>
      </c>
      <c r="G12" s="57" t="s">
        <v>3</v>
      </c>
      <c r="H12" s="57" t="s">
        <v>12</v>
      </c>
      <c r="I12" s="290" t="s">
        <v>4</v>
      </c>
      <c r="J12" s="59" t="s">
        <v>5</v>
      </c>
    </row>
    <row r="13" spans="1:10" ht="18" customHeight="1">
      <c r="A13" s="21">
        <v>1</v>
      </c>
      <c r="B13" s="396"/>
      <c r="C13" s="444"/>
      <c r="D13" s="443"/>
      <c r="E13" s="445"/>
      <c r="F13" s="446"/>
      <c r="G13" s="446"/>
      <c r="H13" s="446"/>
      <c r="I13" s="80"/>
      <c r="J13" s="447"/>
    </row>
    <row r="14" spans="1:10" ht="18" customHeight="1">
      <c r="A14" s="21">
        <v>2</v>
      </c>
      <c r="B14" s="396"/>
      <c r="C14" s="397"/>
      <c r="D14" s="395"/>
      <c r="E14" s="398"/>
      <c r="F14" s="399"/>
      <c r="G14" s="399"/>
      <c r="H14" s="399"/>
      <c r="I14" s="80"/>
      <c r="J14" s="400"/>
    </row>
    <row r="15" spans="1:10" ht="18" customHeight="1">
      <c r="A15" s="21">
        <v>3</v>
      </c>
      <c r="B15" s="396">
        <v>95</v>
      </c>
      <c r="C15" s="397" t="s">
        <v>404</v>
      </c>
      <c r="D15" s="395" t="s">
        <v>151</v>
      </c>
      <c r="E15" s="398" t="s">
        <v>405</v>
      </c>
      <c r="F15" s="399" t="s">
        <v>110</v>
      </c>
      <c r="G15" s="399" t="s">
        <v>109</v>
      </c>
      <c r="H15" s="399" t="s">
        <v>408</v>
      </c>
      <c r="I15" s="80">
        <v>38.06</v>
      </c>
      <c r="J15" s="400" t="s">
        <v>108</v>
      </c>
    </row>
    <row r="16" spans="1:10" ht="18" customHeight="1">
      <c r="A16" s="21">
        <v>4</v>
      </c>
      <c r="B16" s="396">
        <v>140</v>
      </c>
      <c r="C16" s="397" t="s">
        <v>497</v>
      </c>
      <c r="D16" s="395" t="s">
        <v>498</v>
      </c>
      <c r="E16" s="398" t="s">
        <v>499</v>
      </c>
      <c r="F16" s="399" t="s">
        <v>127</v>
      </c>
      <c r="G16" s="399" t="s">
        <v>128</v>
      </c>
      <c r="H16" s="399" t="s">
        <v>129</v>
      </c>
      <c r="I16" s="80">
        <v>39.59</v>
      </c>
      <c r="J16" s="400" t="s">
        <v>130</v>
      </c>
    </row>
    <row r="17" spans="3:9" s="49" customFormat="1" ht="18" customHeight="1" thickBot="1">
      <c r="C17" s="207">
        <v>3</v>
      </c>
      <c r="D17" s="207" t="s">
        <v>840</v>
      </c>
      <c r="E17" s="51"/>
      <c r="F17" s="51"/>
      <c r="G17" s="51"/>
      <c r="H17" s="52"/>
      <c r="I17" s="289"/>
    </row>
    <row r="18" spans="1:10" s="42" customFormat="1" ht="18" customHeight="1" thickBot="1">
      <c r="A18" s="84" t="s">
        <v>832</v>
      </c>
      <c r="B18" s="114" t="s">
        <v>14</v>
      </c>
      <c r="C18" s="55" t="s">
        <v>0</v>
      </c>
      <c r="D18" s="56" t="s">
        <v>1</v>
      </c>
      <c r="E18" s="58" t="s">
        <v>10</v>
      </c>
      <c r="F18" s="57" t="s">
        <v>2</v>
      </c>
      <c r="G18" s="57" t="s">
        <v>3</v>
      </c>
      <c r="H18" s="57" t="s">
        <v>12</v>
      </c>
      <c r="I18" s="290" t="s">
        <v>4</v>
      </c>
      <c r="J18" s="59" t="s">
        <v>5</v>
      </c>
    </row>
    <row r="19" spans="1:10" ht="18" customHeight="1">
      <c r="A19" s="21">
        <v>1</v>
      </c>
      <c r="B19" s="396"/>
      <c r="C19" s="444"/>
      <c r="D19" s="443"/>
      <c r="E19" s="445"/>
      <c r="F19" s="446"/>
      <c r="G19" s="446"/>
      <c r="H19" s="446"/>
      <c r="I19" s="80"/>
      <c r="J19" s="447"/>
    </row>
    <row r="20" spans="1:10" ht="18" customHeight="1">
      <c r="A20" s="21">
        <v>2</v>
      </c>
      <c r="B20" s="396">
        <v>51</v>
      </c>
      <c r="C20" s="397" t="s">
        <v>72</v>
      </c>
      <c r="D20" s="395" t="s">
        <v>643</v>
      </c>
      <c r="E20" s="398">
        <v>37153</v>
      </c>
      <c r="F20" s="399" t="s">
        <v>92</v>
      </c>
      <c r="G20" s="399" t="s">
        <v>85</v>
      </c>
      <c r="H20" s="399"/>
      <c r="I20" s="80">
        <v>39.61</v>
      </c>
      <c r="J20" s="400" t="s">
        <v>176</v>
      </c>
    </row>
    <row r="21" spans="1:10" ht="18" customHeight="1">
      <c r="A21" s="21">
        <v>3</v>
      </c>
      <c r="B21" s="396">
        <v>129</v>
      </c>
      <c r="C21" s="397" t="s">
        <v>58</v>
      </c>
      <c r="D21" s="395" t="s">
        <v>474</v>
      </c>
      <c r="E21" s="398" t="s">
        <v>475</v>
      </c>
      <c r="F21" s="399" t="s">
        <v>165</v>
      </c>
      <c r="G21" s="399" t="s">
        <v>160</v>
      </c>
      <c r="H21" s="399" t="s">
        <v>785</v>
      </c>
      <c r="I21" s="80">
        <v>37.51</v>
      </c>
      <c r="J21" s="400" t="s">
        <v>207</v>
      </c>
    </row>
    <row r="22" spans="1:10" ht="18" customHeight="1">
      <c r="A22" s="21">
        <v>4</v>
      </c>
      <c r="B22" s="396">
        <v>101</v>
      </c>
      <c r="C22" s="397" t="s">
        <v>424</v>
      </c>
      <c r="D22" s="395" t="s">
        <v>425</v>
      </c>
      <c r="E22" s="398">
        <v>36712</v>
      </c>
      <c r="F22" s="399" t="s">
        <v>114</v>
      </c>
      <c r="G22" s="399" t="s">
        <v>113</v>
      </c>
      <c r="H22" s="399"/>
      <c r="I22" s="80">
        <v>39.39</v>
      </c>
      <c r="J22" s="400" t="s">
        <v>153</v>
      </c>
    </row>
    <row r="23" spans="3:9" s="49" customFormat="1" ht="18" customHeight="1" thickBot="1">
      <c r="C23" s="207">
        <v>4</v>
      </c>
      <c r="D23" s="207" t="s">
        <v>840</v>
      </c>
      <c r="E23" s="51"/>
      <c r="F23" s="51"/>
      <c r="G23" s="51"/>
      <c r="H23" s="52"/>
      <c r="I23" s="289"/>
    </row>
    <row r="24" spans="1:10" s="42" customFormat="1" ht="18" customHeight="1" thickBot="1">
      <c r="A24" s="84" t="s">
        <v>832</v>
      </c>
      <c r="B24" s="114" t="s">
        <v>14</v>
      </c>
      <c r="C24" s="55" t="s">
        <v>0</v>
      </c>
      <c r="D24" s="56" t="s">
        <v>1</v>
      </c>
      <c r="E24" s="58" t="s">
        <v>10</v>
      </c>
      <c r="F24" s="57" t="s">
        <v>2</v>
      </c>
      <c r="G24" s="57" t="s">
        <v>3</v>
      </c>
      <c r="H24" s="57" t="s">
        <v>12</v>
      </c>
      <c r="I24" s="290" t="s">
        <v>4</v>
      </c>
      <c r="J24" s="59" t="s">
        <v>5</v>
      </c>
    </row>
    <row r="25" spans="1:10" ht="18" customHeight="1">
      <c r="A25" s="21">
        <v>1</v>
      </c>
      <c r="B25" s="396"/>
      <c r="C25" s="444"/>
      <c r="D25" s="443"/>
      <c r="E25" s="445"/>
      <c r="F25" s="446"/>
      <c r="G25" s="446"/>
      <c r="H25" s="446"/>
      <c r="I25" s="80"/>
      <c r="J25" s="447"/>
    </row>
    <row r="26" spans="1:10" ht="18" customHeight="1">
      <c r="A26" s="21">
        <v>2</v>
      </c>
      <c r="B26" s="396">
        <v>83</v>
      </c>
      <c r="C26" s="397" t="s">
        <v>64</v>
      </c>
      <c r="D26" s="395" t="s">
        <v>685</v>
      </c>
      <c r="E26" s="398" t="s">
        <v>366</v>
      </c>
      <c r="F26" s="399" t="s">
        <v>103</v>
      </c>
      <c r="G26" s="399" t="s">
        <v>101</v>
      </c>
      <c r="H26" s="399"/>
      <c r="I26" s="80" t="s">
        <v>936</v>
      </c>
      <c r="J26" s="400" t="s">
        <v>102</v>
      </c>
    </row>
    <row r="27" spans="1:10" ht="18" customHeight="1">
      <c r="A27" s="21">
        <v>3</v>
      </c>
      <c r="B27" s="396">
        <v>1</v>
      </c>
      <c r="C27" s="397" t="s">
        <v>239</v>
      </c>
      <c r="D27" s="395" t="s">
        <v>240</v>
      </c>
      <c r="E27" s="398">
        <v>36672</v>
      </c>
      <c r="F27" s="399" t="s">
        <v>54</v>
      </c>
      <c r="G27" s="399" t="s">
        <v>137</v>
      </c>
      <c r="H27" s="399"/>
      <c r="I27" s="291">
        <v>43.5</v>
      </c>
      <c r="J27" s="400" t="s">
        <v>139</v>
      </c>
    </row>
    <row r="28" spans="1:10" ht="18" customHeight="1">
      <c r="A28" s="21">
        <v>4</v>
      </c>
      <c r="B28" s="396">
        <v>131</v>
      </c>
      <c r="C28" s="397" t="s">
        <v>264</v>
      </c>
      <c r="D28" s="395" t="s">
        <v>793</v>
      </c>
      <c r="E28" s="398" t="s">
        <v>494</v>
      </c>
      <c r="F28" s="399" t="s">
        <v>165</v>
      </c>
      <c r="G28" s="399" t="s">
        <v>160</v>
      </c>
      <c r="H28" s="399" t="s">
        <v>785</v>
      </c>
      <c r="I28" s="80">
        <v>38.33</v>
      </c>
      <c r="J28" s="400" t="s">
        <v>478</v>
      </c>
    </row>
    <row r="29" spans="3:9" s="49" customFormat="1" ht="18" customHeight="1" thickBot="1">
      <c r="C29" s="207">
        <v>5</v>
      </c>
      <c r="D29" s="207" t="s">
        <v>840</v>
      </c>
      <c r="E29" s="51"/>
      <c r="F29" s="51"/>
      <c r="G29" s="51"/>
      <c r="H29" s="52"/>
      <c r="I29" s="289"/>
    </row>
    <row r="30" spans="1:10" s="42" customFormat="1" ht="18" customHeight="1" thickBot="1">
      <c r="A30" s="84" t="s">
        <v>832</v>
      </c>
      <c r="B30" s="114" t="s">
        <v>14</v>
      </c>
      <c r="C30" s="55" t="s">
        <v>0</v>
      </c>
      <c r="D30" s="56" t="s">
        <v>1</v>
      </c>
      <c r="E30" s="58" t="s">
        <v>10</v>
      </c>
      <c r="F30" s="57" t="s">
        <v>2</v>
      </c>
      <c r="G30" s="57" t="s">
        <v>3</v>
      </c>
      <c r="H30" s="57" t="s">
        <v>12</v>
      </c>
      <c r="I30" s="290" t="s">
        <v>4</v>
      </c>
      <c r="J30" s="59" t="s">
        <v>5</v>
      </c>
    </row>
    <row r="31" spans="1:10" ht="18" customHeight="1">
      <c r="A31" s="21">
        <v>1</v>
      </c>
      <c r="B31" s="396"/>
      <c r="C31" s="444"/>
      <c r="D31" s="443"/>
      <c r="E31" s="445"/>
      <c r="F31" s="446"/>
      <c r="G31" s="446"/>
      <c r="H31" s="446"/>
      <c r="I31" s="80"/>
      <c r="J31" s="447"/>
    </row>
    <row r="32" spans="1:10" ht="18" customHeight="1">
      <c r="A32" s="21">
        <v>2</v>
      </c>
      <c r="B32" s="396">
        <v>3</v>
      </c>
      <c r="C32" s="397" t="s">
        <v>55</v>
      </c>
      <c r="D32" s="395" t="s">
        <v>234</v>
      </c>
      <c r="E32" s="398" t="s">
        <v>235</v>
      </c>
      <c r="F32" s="399" t="s">
        <v>54</v>
      </c>
      <c r="G32" s="399" t="s">
        <v>137</v>
      </c>
      <c r="H32" s="399"/>
      <c r="I32" s="80" t="s">
        <v>936</v>
      </c>
      <c r="J32" s="400" t="s">
        <v>139</v>
      </c>
    </row>
    <row r="33" spans="1:10" ht="18" customHeight="1">
      <c r="A33" s="21">
        <v>3</v>
      </c>
      <c r="B33" s="396">
        <v>130</v>
      </c>
      <c r="C33" s="397" t="s">
        <v>185</v>
      </c>
      <c r="D33" s="395" t="s">
        <v>791</v>
      </c>
      <c r="E33" s="398" t="s">
        <v>792</v>
      </c>
      <c r="F33" s="399" t="s">
        <v>165</v>
      </c>
      <c r="G33" s="399" t="s">
        <v>160</v>
      </c>
      <c r="H33" s="446" t="s">
        <v>785</v>
      </c>
      <c r="I33" s="80">
        <v>40.06</v>
      </c>
      <c r="J33" s="400" t="s">
        <v>207</v>
      </c>
    </row>
    <row r="34" spans="1:10" ht="18" customHeight="1">
      <c r="A34" s="21">
        <v>4</v>
      </c>
      <c r="B34" s="396">
        <v>35</v>
      </c>
      <c r="C34" s="444" t="s">
        <v>606</v>
      </c>
      <c r="D34" s="443" t="s">
        <v>342</v>
      </c>
      <c r="E34" s="445" t="s">
        <v>297</v>
      </c>
      <c r="F34" s="446" t="s">
        <v>126</v>
      </c>
      <c r="G34" s="446" t="s">
        <v>144</v>
      </c>
      <c r="H34" s="446"/>
      <c r="I34" s="80">
        <v>43.93</v>
      </c>
      <c r="J34" s="447" t="s">
        <v>145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M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4.140625" style="34" bestFit="1" customWidth="1"/>
    <col min="5" max="5" width="10.7109375" style="47" customWidth="1"/>
    <col min="6" max="6" width="14.57421875" style="48" bestFit="1" customWidth="1"/>
    <col min="7" max="7" width="16.7109375" style="48" bestFit="1" customWidth="1"/>
    <col min="8" max="8" width="16.8515625" style="48" bestFit="1" customWidth="1"/>
    <col min="9" max="9" width="5.8515625" style="48" bestFit="1" customWidth="1"/>
    <col min="10" max="10" width="9.140625" style="77" customWidth="1"/>
    <col min="11" max="11" width="7.140625" style="77" hidden="1" customWidth="1"/>
    <col min="12" max="12" width="6.421875" style="43" bestFit="1" customWidth="1"/>
    <col min="13" max="13" width="20.421875" style="44" bestFit="1" customWidth="1"/>
    <col min="14" max="16384" width="9.140625" style="34" customWidth="1"/>
  </cols>
  <sheetData>
    <row r="1" spans="1:13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54"/>
      <c r="L1" s="82"/>
      <c r="M1" s="82"/>
    </row>
    <row r="2" spans="1:13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54"/>
      <c r="M2" s="83"/>
    </row>
    <row r="3" spans="1:13" ht="12" customHeight="1">
      <c r="A3"/>
      <c r="B3"/>
      <c r="C3" s="39"/>
      <c r="D3"/>
      <c r="E3"/>
      <c r="F3"/>
      <c r="G3"/>
      <c r="H3"/>
      <c r="I3"/>
      <c r="J3"/>
      <c r="K3"/>
      <c r="L3"/>
      <c r="M3"/>
    </row>
    <row r="4" spans="3:13" s="49" customFormat="1" ht="15">
      <c r="C4" s="50" t="s">
        <v>216</v>
      </c>
      <c r="D4" s="50"/>
      <c r="E4" s="51"/>
      <c r="F4" s="51"/>
      <c r="G4" s="51"/>
      <c r="H4" s="52"/>
      <c r="I4" s="52"/>
      <c r="J4" s="289"/>
      <c r="K4" s="289"/>
      <c r="L4" s="53"/>
      <c r="M4" s="54"/>
    </row>
    <row r="5" spans="3:12" s="49" customFormat="1" ht="18" customHeight="1" thickBot="1">
      <c r="C5" s="207"/>
      <c r="D5" s="207"/>
      <c r="E5" s="51"/>
      <c r="F5" s="51"/>
      <c r="G5" s="51"/>
      <c r="H5" s="52"/>
      <c r="I5" s="52"/>
      <c r="J5" s="289"/>
      <c r="K5" s="289"/>
      <c r="L5" s="53"/>
    </row>
    <row r="6" spans="1:13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290" t="s">
        <v>4</v>
      </c>
      <c r="K6" s="57" t="s">
        <v>845</v>
      </c>
      <c r="L6" s="67" t="s">
        <v>11</v>
      </c>
      <c r="M6" s="59" t="s">
        <v>5</v>
      </c>
    </row>
    <row r="7" spans="1:13" ht="18" customHeight="1">
      <c r="A7" s="21">
        <v>1</v>
      </c>
      <c r="B7" s="396">
        <v>70</v>
      </c>
      <c r="C7" s="444" t="s">
        <v>349</v>
      </c>
      <c r="D7" s="443" t="s">
        <v>350</v>
      </c>
      <c r="E7" s="445">
        <v>37112</v>
      </c>
      <c r="F7" s="446" t="s">
        <v>42</v>
      </c>
      <c r="G7" s="446" t="s">
        <v>99</v>
      </c>
      <c r="H7" s="446"/>
      <c r="I7" s="80">
        <v>12</v>
      </c>
      <c r="J7" s="80">
        <v>36.39</v>
      </c>
      <c r="K7" s="80"/>
      <c r="L7" s="16" t="str">
        <f aca="true" t="shared" si="0" ref="L7:L20">IF(ISBLANK(J7),"",IF(J7&lt;=34.75,"KSM",IF(J7&lt;=36.2,"I A",IF(J7&lt;=38.5,"II A",IF(J7&lt;=42,"III A",IF(J7&lt;=46,"I JA",IF(J7&lt;=50,"II JA",IF(J7&lt;=53,"III JA"))))))))</f>
        <v>II A</v>
      </c>
      <c r="M7" s="447" t="s">
        <v>351</v>
      </c>
    </row>
    <row r="8" spans="1:13" ht="18" customHeight="1">
      <c r="A8" s="21">
        <v>2</v>
      </c>
      <c r="B8" s="396">
        <v>137</v>
      </c>
      <c r="C8" s="444" t="s">
        <v>79</v>
      </c>
      <c r="D8" s="443" t="s">
        <v>504</v>
      </c>
      <c r="E8" s="445" t="s">
        <v>372</v>
      </c>
      <c r="F8" s="446" t="s">
        <v>127</v>
      </c>
      <c r="G8" s="446" t="s">
        <v>128</v>
      </c>
      <c r="H8" s="446" t="s">
        <v>129</v>
      </c>
      <c r="I8" s="80">
        <v>8</v>
      </c>
      <c r="J8" s="80">
        <v>36.95</v>
      </c>
      <c r="K8" s="80"/>
      <c r="L8" s="16" t="str">
        <f t="shared" si="0"/>
        <v>II A</v>
      </c>
      <c r="M8" s="447" t="s">
        <v>798</v>
      </c>
    </row>
    <row r="9" spans="1:13" ht="18" customHeight="1">
      <c r="A9" s="21">
        <v>3</v>
      </c>
      <c r="B9" s="396">
        <v>129</v>
      </c>
      <c r="C9" s="444" t="s">
        <v>58</v>
      </c>
      <c r="D9" s="443" t="s">
        <v>474</v>
      </c>
      <c r="E9" s="445" t="s">
        <v>475</v>
      </c>
      <c r="F9" s="446" t="s">
        <v>165</v>
      </c>
      <c r="G9" s="446" t="s">
        <v>160</v>
      </c>
      <c r="H9" s="446" t="s">
        <v>785</v>
      </c>
      <c r="I9" s="80">
        <v>5</v>
      </c>
      <c r="J9" s="80">
        <v>37.51</v>
      </c>
      <c r="K9" s="80"/>
      <c r="L9" s="16" t="str">
        <f t="shared" si="0"/>
        <v>II A</v>
      </c>
      <c r="M9" s="447" t="s">
        <v>207</v>
      </c>
    </row>
    <row r="10" spans="1:13" ht="18" customHeight="1">
      <c r="A10" s="21">
        <v>4</v>
      </c>
      <c r="B10" s="396">
        <v>95</v>
      </c>
      <c r="C10" s="444" t="s">
        <v>404</v>
      </c>
      <c r="D10" s="443" t="s">
        <v>151</v>
      </c>
      <c r="E10" s="445" t="s">
        <v>405</v>
      </c>
      <c r="F10" s="446" t="s">
        <v>110</v>
      </c>
      <c r="G10" s="446" t="s">
        <v>109</v>
      </c>
      <c r="H10" s="446" t="s">
        <v>408</v>
      </c>
      <c r="I10" s="80">
        <v>3</v>
      </c>
      <c r="J10" s="80">
        <v>38.06</v>
      </c>
      <c r="K10" s="80"/>
      <c r="L10" s="16" t="str">
        <f t="shared" si="0"/>
        <v>II A</v>
      </c>
      <c r="M10" s="447" t="s">
        <v>108</v>
      </c>
    </row>
    <row r="11" spans="1:13" ht="18" customHeight="1">
      <c r="A11" s="21">
        <v>5</v>
      </c>
      <c r="B11" s="396">
        <v>131</v>
      </c>
      <c r="C11" s="444" t="s">
        <v>264</v>
      </c>
      <c r="D11" s="443" t="s">
        <v>793</v>
      </c>
      <c r="E11" s="445" t="s">
        <v>494</v>
      </c>
      <c r="F11" s="446" t="s">
        <v>165</v>
      </c>
      <c r="G11" s="446" t="s">
        <v>160</v>
      </c>
      <c r="H11" s="446" t="s">
        <v>785</v>
      </c>
      <c r="I11" s="80">
        <v>2</v>
      </c>
      <c r="J11" s="80">
        <v>38.33</v>
      </c>
      <c r="K11" s="80"/>
      <c r="L11" s="16" t="str">
        <f t="shared" si="0"/>
        <v>II A</v>
      </c>
      <c r="M11" s="447" t="s">
        <v>478</v>
      </c>
    </row>
    <row r="12" spans="1:13" ht="18" customHeight="1">
      <c r="A12" s="21">
        <v>6</v>
      </c>
      <c r="B12" s="396">
        <v>21</v>
      </c>
      <c r="C12" s="444" t="s">
        <v>281</v>
      </c>
      <c r="D12" s="443" t="s">
        <v>337</v>
      </c>
      <c r="E12" s="445" t="s">
        <v>338</v>
      </c>
      <c r="F12" s="446" t="s">
        <v>50</v>
      </c>
      <c r="G12" s="446" t="s">
        <v>343</v>
      </c>
      <c r="H12" s="446"/>
      <c r="I12" s="80">
        <v>1</v>
      </c>
      <c r="J12" s="80">
        <v>38.97</v>
      </c>
      <c r="K12" s="80"/>
      <c r="L12" s="16" t="str">
        <f t="shared" si="0"/>
        <v>III A</v>
      </c>
      <c r="M12" s="447" t="s">
        <v>339</v>
      </c>
    </row>
    <row r="13" spans="1:13" ht="18" customHeight="1">
      <c r="A13" s="21">
        <v>7</v>
      </c>
      <c r="B13" s="396">
        <v>101</v>
      </c>
      <c r="C13" s="444" t="s">
        <v>424</v>
      </c>
      <c r="D13" s="443" t="s">
        <v>425</v>
      </c>
      <c r="E13" s="445">
        <v>36712</v>
      </c>
      <c r="F13" s="446" t="s">
        <v>114</v>
      </c>
      <c r="G13" s="446" t="s">
        <v>113</v>
      </c>
      <c r="H13" s="446"/>
      <c r="I13" s="80"/>
      <c r="J13" s="80">
        <v>39.39</v>
      </c>
      <c r="K13" s="80"/>
      <c r="L13" s="16" t="str">
        <f t="shared" si="0"/>
        <v>III A</v>
      </c>
      <c r="M13" s="447" t="s">
        <v>153</v>
      </c>
    </row>
    <row r="14" spans="1:13" ht="18" customHeight="1">
      <c r="A14" s="21">
        <v>8</v>
      </c>
      <c r="B14" s="396">
        <v>140</v>
      </c>
      <c r="C14" s="444" t="s">
        <v>497</v>
      </c>
      <c r="D14" s="443" t="s">
        <v>498</v>
      </c>
      <c r="E14" s="445" t="s">
        <v>499</v>
      </c>
      <c r="F14" s="446" t="s">
        <v>127</v>
      </c>
      <c r="G14" s="446" t="s">
        <v>128</v>
      </c>
      <c r="H14" s="446" t="s">
        <v>129</v>
      </c>
      <c r="I14" s="80"/>
      <c r="J14" s="80">
        <v>39.59</v>
      </c>
      <c r="K14" s="80"/>
      <c r="L14" s="16" t="str">
        <f t="shared" si="0"/>
        <v>III A</v>
      </c>
      <c r="M14" s="447" t="s">
        <v>130</v>
      </c>
    </row>
    <row r="15" spans="1:13" ht="18" customHeight="1">
      <c r="A15" s="21">
        <v>9</v>
      </c>
      <c r="B15" s="396">
        <v>51</v>
      </c>
      <c r="C15" s="444" t="s">
        <v>72</v>
      </c>
      <c r="D15" s="443" t="s">
        <v>643</v>
      </c>
      <c r="E15" s="445">
        <v>37153</v>
      </c>
      <c r="F15" s="446" t="s">
        <v>92</v>
      </c>
      <c r="G15" s="446" t="s">
        <v>85</v>
      </c>
      <c r="H15" s="446"/>
      <c r="I15" s="80" t="s">
        <v>283</v>
      </c>
      <c r="J15" s="80">
        <v>39.61</v>
      </c>
      <c r="K15" s="80"/>
      <c r="L15" s="16" t="str">
        <f t="shared" si="0"/>
        <v>III A</v>
      </c>
      <c r="M15" s="447" t="s">
        <v>176</v>
      </c>
    </row>
    <row r="16" spans="1:13" ht="18" customHeight="1">
      <c r="A16" s="21">
        <v>10</v>
      </c>
      <c r="B16" s="396">
        <v>130</v>
      </c>
      <c r="C16" s="444" t="s">
        <v>185</v>
      </c>
      <c r="D16" s="443" t="s">
        <v>791</v>
      </c>
      <c r="E16" s="445" t="s">
        <v>792</v>
      </c>
      <c r="F16" s="446" t="s">
        <v>165</v>
      </c>
      <c r="G16" s="446" t="s">
        <v>160</v>
      </c>
      <c r="H16" s="446" t="s">
        <v>785</v>
      </c>
      <c r="I16" s="80"/>
      <c r="J16" s="80">
        <v>40.06</v>
      </c>
      <c r="K16" s="80"/>
      <c r="L16" s="16" t="str">
        <f t="shared" si="0"/>
        <v>III A</v>
      </c>
      <c r="M16" s="447" t="s">
        <v>207</v>
      </c>
    </row>
    <row r="17" spans="1:13" ht="18" customHeight="1">
      <c r="A17" s="21">
        <v>11</v>
      </c>
      <c r="B17" s="396">
        <v>1</v>
      </c>
      <c r="C17" s="444" t="s">
        <v>239</v>
      </c>
      <c r="D17" s="443" t="s">
        <v>240</v>
      </c>
      <c r="E17" s="445">
        <v>36672</v>
      </c>
      <c r="F17" s="446" t="s">
        <v>54</v>
      </c>
      <c r="G17" s="446" t="s">
        <v>137</v>
      </c>
      <c r="H17" s="446"/>
      <c r="I17" s="80"/>
      <c r="J17" s="291">
        <v>43.5</v>
      </c>
      <c r="K17" s="291"/>
      <c r="L17" s="16" t="str">
        <f t="shared" si="0"/>
        <v>I JA</v>
      </c>
      <c r="M17" s="447" t="s">
        <v>139</v>
      </c>
    </row>
    <row r="18" spans="1:13" ht="18" customHeight="1">
      <c r="A18" s="21">
        <v>12</v>
      </c>
      <c r="B18" s="396">
        <v>35</v>
      </c>
      <c r="C18" s="444" t="s">
        <v>606</v>
      </c>
      <c r="D18" s="443" t="s">
        <v>342</v>
      </c>
      <c r="E18" s="445" t="s">
        <v>297</v>
      </c>
      <c r="F18" s="446" t="s">
        <v>126</v>
      </c>
      <c r="G18" s="446" t="s">
        <v>144</v>
      </c>
      <c r="H18" s="446"/>
      <c r="I18" s="80"/>
      <c r="J18" s="80">
        <v>43.93</v>
      </c>
      <c r="K18" s="80"/>
      <c r="L18" s="16" t="str">
        <f t="shared" si="0"/>
        <v>I JA</v>
      </c>
      <c r="M18" s="447" t="s">
        <v>145</v>
      </c>
    </row>
    <row r="19" spans="1:13" ht="18" customHeight="1">
      <c r="A19" s="21"/>
      <c r="B19" s="396">
        <v>83</v>
      </c>
      <c r="C19" s="444" t="s">
        <v>64</v>
      </c>
      <c r="D19" s="443" t="s">
        <v>685</v>
      </c>
      <c r="E19" s="445" t="s">
        <v>366</v>
      </c>
      <c r="F19" s="446" t="s">
        <v>103</v>
      </c>
      <c r="G19" s="446" t="s">
        <v>101</v>
      </c>
      <c r="H19" s="446"/>
      <c r="I19" s="80"/>
      <c r="J19" s="80" t="s">
        <v>936</v>
      </c>
      <c r="K19" s="80"/>
      <c r="L19" s="394" t="b">
        <f t="shared" si="0"/>
        <v>0</v>
      </c>
      <c r="M19" s="447" t="s">
        <v>102</v>
      </c>
    </row>
    <row r="20" spans="1:13" ht="18" customHeight="1">
      <c r="A20" s="21"/>
      <c r="B20" s="396">
        <v>3</v>
      </c>
      <c r="C20" s="444" t="s">
        <v>55</v>
      </c>
      <c r="D20" s="443" t="s">
        <v>234</v>
      </c>
      <c r="E20" s="445" t="s">
        <v>235</v>
      </c>
      <c r="F20" s="446" t="s">
        <v>54</v>
      </c>
      <c r="G20" s="446" t="s">
        <v>137</v>
      </c>
      <c r="H20" s="446"/>
      <c r="I20" s="80"/>
      <c r="J20" s="80" t="s">
        <v>936</v>
      </c>
      <c r="K20" s="80"/>
      <c r="L20" s="394" t="b">
        <f t="shared" si="0"/>
        <v>0</v>
      </c>
      <c r="M20" s="447" t="s">
        <v>139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0.00390625" style="34" customWidth="1"/>
    <col min="4" max="4" width="12.421875" style="34" bestFit="1" customWidth="1"/>
    <col min="5" max="5" width="10.7109375" style="47" customWidth="1"/>
    <col min="6" max="6" width="16.140625" style="48" bestFit="1" customWidth="1"/>
    <col min="7" max="7" width="18.28125" style="48" bestFit="1" customWidth="1"/>
    <col min="8" max="8" width="15.7109375" style="48" bestFit="1" customWidth="1"/>
    <col min="9" max="9" width="5.8515625" style="48" bestFit="1" customWidth="1"/>
    <col min="10" max="10" width="9.140625" style="43" customWidth="1"/>
    <col min="11" max="11" width="6.421875" style="43" bestFit="1" customWidth="1"/>
    <col min="12" max="12" width="17.00390625" style="26" customWidth="1"/>
    <col min="13" max="16384" width="9.140625" style="34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6"/>
    </row>
    <row r="4" spans="3:11" s="49" customFormat="1" ht="15">
      <c r="C4" s="50" t="s">
        <v>19</v>
      </c>
      <c r="D4" s="50"/>
      <c r="E4" s="51"/>
      <c r="F4" s="51"/>
      <c r="G4" s="51"/>
      <c r="H4" s="52"/>
      <c r="I4" s="52"/>
      <c r="J4" s="53"/>
      <c r="K4" s="53"/>
    </row>
    <row r="5" spans="3:12" s="49" customFormat="1" ht="18" customHeight="1" thickBot="1">
      <c r="C5" s="50"/>
      <c r="D5" s="50"/>
      <c r="E5" s="45"/>
      <c r="F5" s="75"/>
      <c r="G5" s="75"/>
      <c r="H5" s="48"/>
      <c r="I5" s="48"/>
      <c r="J5" s="43"/>
      <c r="K5" s="41"/>
      <c r="L5" s="41"/>
    </row>
    <row r="6" spans="1:12" s="42" customFormat="1" ht="18" customHeight="1" thickBot="1">
      <c r="A6" s="84" t="s">
        <v>15</v>
      </c>
      <c r="B6" s="105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4</v>
      </c>
      <c r="K6" s="67" t="s">
        <v>11</v>
      </c>
      <c r="L6" s="59" t="s">
        <v>5</v>
      </c>
    </row>
    <row r="7" spans="1:13" ht="18" customHeight="1">
      <c r="A7" s="21">
        <v>1</v>
      </c>
      <c r="B7" s="404">
        <v>102</v>
      </c>
      <c r="C7" s="405" t="s">
        <v>94</v>
      </c>
      <c r="D7" s="406" t="s">
        <v>428</v>
      </c>
      <c r="E7" s="398">
        <v>37333</v>
      </c>
      <c r="F7" s="407" t="s">
        <v>114</v>
      </c>
      <c r="G7" s="407" t="s">
        <v>113</v>
      </c>
      <c r="H7" s="407"/>
      <c r="I7" s="80">
        <v>16</v>
      </c>
      <c r="J7" s="97">
        <v>0.0012449074074074075</v>
      </c>
      <c r="K7" s="16" t="str">
        <f aca="true" t="shared" si="0" ref="K7:K16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III A</v>
      </c>
      <c r="L7" s="408" t="s">
        <v>153</v>
      </c>
      <c r="M7" s="186"/>
    </row>
    <row r="8" spans="1:13" ht="18" customHeight="1">
      <c r="A8" s="21">
        <v>2</v>
      </c>
      <c r="B8" s="396">
        <v>128</v>
      </c>
      <c r="C8" s="397" t="s">
        <v>74</v>
      </c>
      <c r="D8" s="395" t="s">
        <v>483</v>
      </c>
      <c r="E8" s="398" t="s">
        <v>484</v>
      </c>
      <c r="F8" s="399" t="s">
        <v>165</v>
      </c>
      <c r="G8" s="399" t="s">
        <v>160</v>
      </c>
      <c r="H8" s="399" t="s">
        <v>785</v>
      </c>
      <c r="I8" s="80">
        <v>12</v>
      </c>
      <c r="J8" s="97">
        <v>0.0012593749999999999</v>
      </c>
      <c r="K8" s="16" t="str">
        <f t="shared" si="0"/>
        <v>III A</v>
      </c>
      <c r="L8" s="400" t="s">
        <v>123</v>
      </c>
      <c r="M8" s="194"/>
    </row>
    <row r="9" spans="1:13" ht="18" customHeight="1">
      <c r="A9" s="21">
        <v>3</v>
      </c>
      <c r="B9" s="396">
        <v>87</v>
      </c>
      <c r="C9" s="397" t="s">
        <v>86</v>
      </c>
      <c r="D9" s="395" t="s">
        <v>374</v>
      </c>
      <c r="E9" s="398">
        <v>37348</v>
      </c>
      <c r="F9" s="399" t="s">
        <v>52</v>
      </c>
      <c r="G9" s="399" t="s">
        <v>191</v>
      </c>
      <c r="H9" s="399" t="s">
        <v>700</v>
      </c>
      <c r="I9" s="80">
        <v>9</v>
      </c>
      <c r="J9" s="97">
        <v>0.001319212962962963</v>
      </c>
      <c r="K9" s="16" t="str">
        <f t="shared" si="0"/>
        <v>III A</v>
      </c>
      <c r="L9" s="400" t="s">
        <v>192</v>
      </c>
      <c r="M9" s="188"/>
    </row>
    <row r="10" spans="1:13" ht="18" customHeight="1">
      <c r="A10" s="21">
        <v>4</v>
      </c>
      <c r="B10" s="396">
        <v>64</v>
      </c>
      <c r="C10" s="397" t="s">
        <v>86</v>
      </c>
      <c r="D10" s="395" t="s">
        <v>662</v>
      </c>
      <c r="E10" s="398" t="s">
        <v>663</v>
      </c>
      <c r="F10" s="399" t="s">
        <v>182</v>
      </c>
      <c r="G10" s="399" t="s">
        <v>331</v>
      </c>
      <c r="H10" s="399"/>
      <c r="I10" s="80">
        <v>7</v>
      </c>
      <c r="J10" s="97">
        <v>0.0013239583333333332</v>
      </c>
      <c r="K10" s="16" t="str">
        <f t="shared" si="0"/>
        <v>III A</v>
      </c>
      <c r="L10" s="400" t="s">
        <v>183</v>
      </c>
      <c r="M10" s="192"/>
    </row>
    <row r="11" spans="1:13" ht="18" customHeight="1">
      <c r="A11" s="21">
        <v>5</v>
      </c>
      <c r="B11" s="396">
        <v>121</v>
      </c>
      <c r="C11" s="397" t="s">
        <v>333</v>
      </c>
      <c r="D11" s="395" t="s">
        <v>464</v>
      </c>
      <c r="E11" s="398" t="s">
        <v>465</v>
      </c>
      <c r="F11" s="399" t="s">
        <v>119</v>
      </c>
      <c r="G11" s="399" t="s">
        <v>117</v>
      </c>
      <c r="H11" s="399"/>
      <c r="I11" s="80">
        <v>6</v>
      </c>
      <c r="J11" s="97">
        <v>0.0013310185185185185</v>
      </c>
      <c r="K11" s="16" t="str">
        <f t="shared" si="0"/>
        <v>III A</v>
      </c>
      <c r="L11" s="400" t="s">
        <v>133</v>
      </c>
      <c r="M11" s="197"/>
    </row>
    <row r="12" spans="1:13" ht="18" customHeight="1">
      <c r="A12" s="21">
        <v>6</v>
      </c>
      <c r="B12" s="396">
        <v>127</v>
      </c>
      <c r="C12" s="397" t="s">
        <v>788</v>
      </c>
      <c r="D12" s="395" t="s">
        <v>789</v>
      </c>
      <c r="E12" s="398" t="s">
        <v>790</v>
      </c>
      <c r="F12" s="399" t="s">
        <v>165</v>
      </c>
      <c r="G12" s="399" t="s">
        <v>160</v>
      </c>
      <c r="H12" s="399" t="s">
        <v>785</v>
      </c>
      <c r="I12" s="80">
        <v>5</v>
      </c>
      <c r="J12" s="97">
        <v>0.001349074074074074</v>
      </c>
      <c r="K12" s="16" t="str">
        <f t="shared" si="0"/>
        <v>III A</v>
      </c>
      <c r="L12" s="400" t="s">
        <v>123</v>
      </c>
      <c r="M12" s="198"/>
    </row>
    <row r="13" spans="1:13" ht="18" customHeight="1">
      <c r="A13" s="21">
        <v>7</v>
      </c>
      <c r="B13" s="396">
        <v>50</v>
      </c>
      <c r="C13" s="397" t="s">
        <v>445</v>
      </c>
      <c r="D13" s="395" t="s">
        <v>640</v>
      </c>
      <c r="E13" s="398">
        <v>37623</v>
      </c>
      <c r="F13" s="399" t="s">
        <v>92</v>
      </c>
      <c r="G13" s="399" t="s">
        <v>85</v>
      </c>
      <c r="H13" s="399"/>
      <c r="I13" s="80">
        <v>4</v>
      </c>
      <c r="J13" s="97">
        <v>0.001351273148148148</v>
      </c>
      <c r="K13" s="16" t="str">
        <f t="shared" si="0"/>
        <v>III A</v>
      </c>
      <c r="L13" s="400" t="s">
        <v>303</v>
      </c>
      <c r="M13" s="187"/>
    </row>
    <row r="14" spans="1:13" ht="18" customHeight="1">
      <c r="A14" s="21">
        <v>8</v>
      </c>
      <c r="B14" s="396">
        <v>56</v>
      </c>
      <c r="C14" s="397" t="s">
        <v>645</v>
      </c>
      <c r="D14" s="395" t="s">
        <v>646</v>
      </c>
      <c r="E14" s="398">
        <v>37683</v>
      </c>
      <c r="F14" s="399" t="s">
        <v>92</v>
      </c>
      <c r="G14" s="399" t="s">
        <v>85</v>
      </c>
      <c r="H14" s="399"/>
      <c r="I14" s="80">
        <v>3</v>
      </c>
      <c r="J14" s="97">
        <v>0.0015791666666666669</v>
      </c>
      <c r="K14" s="16" t="str">
        <f t="shared" si="0"/>
        <v>II JA</v>
      </c>
      <c r="L14" s="400" t="s">
        <v>303</v>
      </c>
      <c r="M14" s="196"/>
    </row>
    <row r="15" spans="1:13" ht="18" customHeight="1">
      <c r="A15" s="21"/>
      <c r="B15" s="396">
        <v>61</v>
      </c>
      <c r="C15" s="397" t="s">
        <v>163</v>
      </c>
      <c r="D15" s="395" t="s">
        <v>654</v>
      </c>
      <c r="E15" s="398" t="s">
        <v>655</v>
      </c>
      <c r="F15" s="399" t="s">
        <v>91</v>
      </c>
      <c r="G15" s="399" t="s">
        <v>88</v>
      </c>
      <c r="H15" s="399"/>
      <c r="I15" s="80"/>
      <c r="J15" s="97" t="s">
        <v>870</v>
      </c>
      <c r="K15" s="394" t="b">
        <f t="shared" si="0"/>
        <v>0</v>
      </c>
      <c r="L15" s="400" t="s">
        <v>90</v>
      </c>
      <c r="M15" s="196"/>
    </row>
    <row r="16" spans="1:13" ht="18" customHeight="1">
      <c r="A16" s="21"/>
      <c r="B16" s="396">
        <v>139</v>
      </c>
      <c r="C16" s="397" t="s">
        <v>799</v>
      </c>
      <c r="D16" s="395" t="s">
        <v>800</v>
      </c>
      <c r="E16" s="398" t="s">
        <v>801</v>
      </c>
      <c r="F16" s="399" t="s">
        <v>127</v>
      </c>
      <c r="G16" s="399" t="s">
        <v>128</v>
      </c>
      <c r="H16" s="399" t="s">
        <v>129</v>
      </c>
      <c r="I16" s="80"/>
      <c r="J16" s="97" t="s">
        <v>842</v>
      </c>
      <c r="K16" s="394" t="b">
        <f t="shared" si="0"/>
        <v>0</v>
      </c>
      <c r="L16" s="400" t="s">
        <v>798</v>
      </c>
      <c r="M16" s="191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0.00390625" style="34" customWidth="1"/>
    <col min="4" max="4" width="19.140625" style="34" bestFit="1" customWidth="1"/>
    <col min="5" max="5" width="10.7109375" style="47" customWidth="1"/>
    <col min="6" max="6" width="16.140625" style="48" bestFit="1" customWidth="1"/>
    <col min="7" max="7" width="18.28125" style="48" bestFit="1" customWidth="1"/>
    <col min="8" max="8" width="15.7109375" style="48" bestFit="1" customWidth="1"/>
    <col min="9" max="9" width="5.8515625" style="48" bestFit="1" customWidth="1"/>
    <col min="10" max="10" width="9.140625" style="43" customWidth="1"/>
    <col min="11" max="11" width="5.28125" style="43" bestFit="1" customWidth="1"/>
    <col min="12" max="12" width="19.7109375" style="26" bestFit="1" customWidth="1"/>
    <col min="13" max="13" width="29.421875" style="34" bestFit="1" customWidth="1"/>
    <col min="14" max="16384" width="9.140625" style="34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6"/>
    </row>
    <row r="4" spans="3:11" s="49" customFormat="1" ht="15">
      <c r="C4" s="50" t="s">
        <v>217</v>
      </c>
      <c r="D4" s="50"/>
      <c r="E4" s="51"/>
      <c r="F4" s="51"/>
      <c r="G4" s="51"/>
      <c r="H4" s="52"/>
      <c r="I4" s="52"/>
      <c r="J4" s="53"/>
      <c r="K4" s="53"/>
    </row>
    <row r="5" spans="3:12" s="49" customFormat="1" ht="18" customHeight="1" thickBot="1">
      <c r="C5" s="50"/>
      <c r="D5" s="50"/>
      <c r="E5" s="45"/>
      <c r="F5" s="75"/>
      <c r="G5" s="75"/>
      <c r="H5" s="48"/>
      <c r="I5" s="48"/>
      <c r="J5" s="43"/>
      <c r="K5" s="41"/>
      <c r="L5" s="41"/>
    </row>
    <row r="6" spans="1:12" s="42" customFormat="1" ht="18" customHeight="1" thickBot="1">
      <c r="A6" s="84" t="s">
        <v>15</v>
      </c>
      <c r="B6" s="105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4</v>
      </c>
      <c r="K6" s="67" t="s">
        <v>11</v>
      </c>
      <c r="L6" s="59" t="s">
        <v>5</v>
      </c>
    </row>
    <row r="7" spans="1:15" ht="18" customHeight="1">
      <c r="A7" s="21">
        <v>1</v>
      </c>
      <c r="B7" s="396">
        <v>93</v>
      </c>
      <c r="C7" s="397" t="s">
        <v>402</v>
      </c>
      <c r="D7" s="395" t="s">
        <v>401</v>
      </c>
      <c r="E7" s="398" t="s">
        <v>319</v>
      </c>
      <c r="F7" s="399" t="s">
        <v>110</v>
      </c>
      <c r="G7" s="399" t="s">
        <v>109</v>
      </c>
      <c r="H7" s="399" t="s">
        <v>408</v>
      </c>
      <c r="I7" s="80">
        <v>12</v>
      </c>
      <c r="J7" s="97">
        <v>0.0011497685185185185</v>
      </c>
      <c r="K7" s="16" t="str">
        <f aca="true" t="shared" si="0" ref="K7:K13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 A</v>
      </c>
      <c r="L7" s="400" t="s">
        <v>150</v>
      </c>
      <c r="M7" s="186"/>
      <c r="N7" s="187"/>
      <c r="O7" s="186"/>
    </row>
    <row r="8" spans="1:15" ht="18" customHeight="1">
      <c r="A8" s="21">
        <v>2</v>
      </c>
      <c r="B8" s="396">
        <v>92</v>
      </c>
      <c r="C8" s="397" t="s">
        <v>186</v>
      </c>
      <c r="D8" s="395" t="s">
        <v>401</v>
      </c>
      <c r="E8" s="398" t="s">
        <v>319</v>
      </c>
      <c r="F8" s="399" t="s">
        <v>110</v>
      </c>
      <c r="G8" s="399" t="s">
        <v>109</v>
      </c>
      <c r="H8" s="399" t="s">
        <v>408</v>
      </c>
      <c r="I8" s="80">
        <v>8</v>
      </c>
      <c r="J8" s="97">
        <v>0.0011751157407407407</v>
      </c>
      <c r="K8" s="16" t="str">
        <f t="shared" si="0"/>
        <v>II A</v>
      </c>
      <c r="L8" s="400" t="s">
        <v>150</v>
      </c>
      <c r="M8" s="186"/>
      <c r="N8" s="186"/>
      <c r="O8" s="187"/>
    </row>
    <row r="9" spans="1:15" ht="18" customHeight="1">
      <c r="A9" s="21">
        <v>3</v>
      </c>
      <c r="B9" s="396">
        <v>122</v>
      </c>
      <c r="C9" s="397" t="s">
        <v>341</v>
      </c>
      <c r="D9" s="395" t="s">
        <v>458</v>
      </c>
      <c r="E9" s="398" t="s">
        <v>459</v>
      </c>
      <c r="F9" s="399" t="s">
        <v>119</v>
      </c>
      <c r="G9" s="399" t="s">
        <v>117</v>
      </c>
      <c r="H9" s="399"/>
      <c r="I9" s="80">
        <v>5</v>
      </c>
      <c r="J9" s="97">
        <v>0.0012317129629629629</v>
      </c>
      <c r="K9" s="16" t="str">
        <f t="shared" si="0"/>
        <v>II A</v>
      </c>
      <c r="L9" s="400" t="s">
        <v>133</v>
      </c>
      <c r="M9" s="193"/>
      <c r="N9" s="192"/>
      <c r="O9" s="194"/>
    </row>
    <row r="10" spans="1:15" ht="18" customHeight="1">
      <c r="A10" s="21">
        <v>4</v>
      </c>
      <c r="B10" s="396">
        <v>40</v>
      </c>
      <c r="C10" s="397" t="s">
        <v>298</v>
      </c>
      <c r="D10" s="395" t="s">
        <v>299</v>
      </c>
      <c r="E10" s="398" t="s">
        <v>300</v>
      </c>
      <c r="F10" s="399" t="s">
        <v>70</v>
      </c>
      <c r="G10" s="399" t="s">
        <v>172</v>
      </c>
      <c r="H10" s="399"/>
      <c r="I10" s="80">
        <v>3</v>
      </c>
      <c r="J10" s="97">
        <v>0.0012674768518518519</v>
      </c>
      <c r="K10" s="16" t="str">
        <f t="shared" si="0"/>
        <v>III A</v>
      </c>
      <c r="L10" s="400" t="s">
        <v>626</v>
      </c>
      <c r="M10" s="190"/>
      <c r="N10" s="191"/>
      <c r="O10" s="191"/>
    </row>
    <row r="11" spans="1:15" ht="18" customHeight="1">
      <c r="A11" s="21">
        <v>5</v>
      </c>
      <c r="B11" s="396">
        <v>31</v>
      </c>
      <c r="C11" s="397" t="s">
        <v>82</v>
      </c>
      <c r="D11" s="395" t="s">
        <v>143</v>
      </c>
      <c r="E11" s="398" t="s">
        <v>268</v>
      </c>
      <c r="F11" s="399" t="s">
        <v>126</v>
      </c>
      <c r="G11" s="399" t="s">
        <v>144</v>
      </c>
      <c r="H11" s="399"/>
      <c r="I11" s="80">
        <v>2</v>
      </c>
      <c r="J11" s="97">
        <v>0.001320601851851852</v>
      </c>
      <c r="K11" s="16" t="str">
        <f t="shared" si="0"/>
        <v>III A</v>
      </c>
      <c r="L11" s="400" t="s">
        <v>145</v>
      </c>
      <c r="M11" s="188"/>
      <c r="N11" s="189"/>
      <c r="O11" s="188"/>
    </row>
    <row r="12" spans="1:15" ht="18" customHeight="1">
      <c r="A12" s="21">
        <v>6</v>
      </c>
      <c r="B12" s="396">
        <v>34</v>
      </c>
      <c r="C12" s="397" t="s">
        <v>829</v>
      </c>
      <c r="D12" s="395" t="s">
        <v>279</v>
      </c>
      <c r="E12" s="398" t="s">
        <v>280</v>
      </c>
      <c r="F12" s="399" t="s">
        <v>126</v>
      </c>
      <c r="G12" s="399" t="s">
        <v>144</v>
      </c>
      <c r="H12" s="399"/>
      <c r="I12" s="80">
        <v>1</v>
      </c>
      <c r="J12" s="97">
        <v>0.0013906250000000002</v>
      </c>
      <c r="K12" s="16" t="str">
        <f t="shared" si="0"/>
        <v>I JA</v>
      </c>
      <c r="L12" s="400" t="s">
        <v>145</v>
      </c>
      <c r="M12" s="195"/>
      <c r="N12" s="187"/>
      <c r="O12" s="196"/>
    </row>
    <row r="13" spans="1:15" ht="18" customHeight="1">
      <c r="A13" s="21">
        <v>7</v>
      </c>
      <c r="B13" s="396">
        <v>148</v>
      </c>
      <c r="C13" s="397" t="s">
        <v>81</v>
      </c>
      <c r="D13" s="395" t="s">
        <v>512</v>
      </c>
      <c r="E13" s="398" t="s">
        <v>821</v>
      </c>
      <c r="F13" s="399" t="s">
        <v>48</v>
      </c>
      <c r="G13" s="399" t="s">
        <v>156</v>
      </c>
      <c r="H13" s="399" t="s">
        <v>510</v>
      </c>
      <c r="I13" s="80"/>
      <c r="J13" s="97">
        <v>0.001545023148148148</v>
      </c>
      <c r="K13" s="16" t="str">
        <f t="shared" si="0"/>
        <v>II JA</v>
      </c>
      <c r="L13" s="400" t="s">
        <v>816</v>
      </c>
      <c r="M13" s="192"/>
      <c r="N13" s="193"/>
      <c r="O13" s="192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2.42187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10" width="8.140625" style="43" customWidth="1"/>
    <col min="11" max="11" width="23.00390625" style="26" bestFit="1" customWidth="1"/>
    <col min="12" max="16384" width="9.140625" style="34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54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54"/>
    </row>
    <row r="3" spans="1:11" s="26" customFormat="1" ht="12" customHeight="1">
      <c r="A3" s="34"/>
      <c r="B3" s="34"/>
      <c r="C3" s="34"/>
      <c r="D3" s="39"/>
      <c r="E3" s="45"/>
      <c r="F3" s="40"/>
      <c r="G3" s="40"/>
      <c r="H3" s="40"/>
      <c r="I3" s="41"/>
      <c r="J3" s="41"/>
      <c r="K3" s="46"/>
    </row>
    <row r="4" spans="3:11" s="49" customFormat="1" ht="15">
      <c r="C4" s="50" t="s">
        <v>17</v>
      </c>
      <c r="D4" s="50"/>
      <c r="E4" s="45"/>
      <c r="F4" s="85"/>
      <c r="G4" s="85"/>
      <c r="H4" s="48"/>
      <c r="I4" s="43"/>
      <c r="J4" s="43"/>
      <c r="K4" s="26"/>
    </row>
    <row r="5" spans="3:7" ht="18" customHeight="1" thickBot="1">
      <c r="C5" s="127">
        <v>1</v>
      </c>
      <c r="D5" s="50" t="s">
        <v>840</v>
      </c>
      <c r="E5" s="45"/>
      <c r="F5" s="85"/>
      <c r="G5" s="85"/>
    </row>
    <row r="6" spans="1:11" s="42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8" t="s">
        <v>6</v>
      </c>
      <c r="J6" s="58" t="s">
        <v>845</v>
      </c>
      <c r="K6" s="59" t="s">
        <v>5</v>
      </c>
    </row>
    <row r="7" spans="1:11" ht="18" customHeight="1">
      <c r="A7" s="21">
        <v>1</v>
      </c>
      <c r="B7" s="7"/>
      <c r="C7" s="397"/>
      <c r="D7" s="395"/>
      <c r="E7" s="398"/>
      <c r="F7" s="399"/>
      <c r="G7" s="399"/>
      <c r="H7" s="399"/>
      <c r="I7" s="112"/>
      <c r="J7" s="99"/>
      <c r="K7" s="400"/>
    </row>
    <row r="8" spans="1:11" ht="18" customHeight="1">
      <c r="A8" s="21">
        <v>2</v>
      </c>
      <c r="B8" s="7"/>
      <c r="C8" s="397" t="s">
        <v>60</v>
      </c>
      <c r="D8" s="395" t="s">
        <v>670</v>
      </c>
      <c r="E8" s="398">
        <v>37789</v>
      </c>
      <c r="F8" s="407" t="s">
        <v>681</v>
      </c>
      <c r="G8" s="399" t="s">
        <v>99</v>
      </c>
      <c r="H8" s="399"/>
      <c r="I8" s="99">
        <v>8.69</v>
      </c>
      <c r="J8" s="99" t="s">
        <v>846</v>
      </c>
      <c r="K8" s="400" t="s">
        <v>671</v>
      </c>
    </row>
    <row r="9" spans="1:11" ht="18" customHeight="1">
      <c r="A9" s="21">
        <v>3</v>
      </c>
      <c r="B9" s="7"/>
      <c r="C9" s="405" t="s">
        <v>175</v>
      </c>
      <c r="D9" s="406" t="s">
        <v>437</v>
      </c>
      <c r="E9" s="398">
        <v>37445</v>
      </c>
      <c r="F9" s="407" t="s">
        <v>114</v>
      </c>
      <c r="G9" s="407" t="s">
        <v>113</v>
      </c>
      <c r="H9" s="407"/>
      <c r="I9" s="99">
        <v>9.02</v>
      </c>
      <c r="J9" s="99" t="s">
        <v>847</v>
      </c>
      <c r="K9" s="408" t="s">
        <v>153</v>
      </c>
    </row>
    <row r="10" spans="1:11" ht="18" customHeight="1">
      <c r="A10" s="21">
        <v>4</v>
      </c>
      <c r="B10" s="7"/>
      <c r="C10" s="397" t="s">
        <v>68</v>
      </c>
      <c r="D10" s="395" t="s">
        <v>302</v>
      </c>
      <c r="E10" s="398">
        <v>37476</v>
      </c>
      <c r="F10" s="399" t="s">
        <v>92</v>
      </c>
      <c r="G10" s="399" t="s">
        <v>85</v>
      </c>
      <c r="H10" s="399"/>
      <c r="I10" s="99">
        <v>8.34</v>
      </c>
      <c r="J10" s="99" t="s">
        <v>848</v>
      </c>
      <c r="K10" s="400" t="s">
        <v>303</v>
      </c>
    </row>
    <row r="11" spans="1:11" ht="18" customHeight="1">
      <c r="A11" s="21">
        <v>5</v>
      </c>
      <c r="B11" s="7"/>
      <c r="C11" s="397" t="s">
        <v>550</v>
      </c>
      <c r="D11" s="395" t="s">
        <v>702</v>
      </c>
      <c r="E11" s="398">
        <v>37814</v>
      </c>
      <c r="F11" s="399" t="s">
        <v>52</v>
      </c>
      <c r="G11" s="399" t="s">
        <v>191</v>
      </c>
      <c r="H11" s="399" t="s">
        <v>700</v>
      </c>
      <c r="I11" s="99">
        <v>9</v>
      </c>
      <c r="J11" s="99" t="s">
        <v>849</v>
      </c>
      <c r="K11" s="400" t="s">
        <v>192</v>
      </c>
    </row>
    <row r="12" spans="1:11" ht="18" customHeight="1">
      <c r="A12" s="21">
        <v>6</v>
      </c>
      <c r="B12" s="7"/>
      <c r="C12" s="405" t="s">
        <v>745</v>
      </c>
      <c r="D12" s="406" t="s">
        <v>746</v>
      </c>
      <c r="E12" s="398">
        <v>37838</v>
      </c>
      <c r="F12" s="407" t="s">
        <v>114</v>
      </c>
      <c r="G12" s="407" t="s">
        <v>113</v>
      </c>
      <c r="H12" s="407"/>
      <c r="I12" s="99">
        <v>8.61</v>
      </c>
      <c r="J12" s="99" t="s">
        <v>850</v>
      </c>
      <c r="K12" s="408" t="s">
        <v>153</v>
      </c>
    </row>
    <row r="13" spans="3:10" ht="18" customHeight="1" thickBot="1">
      <c r="C13" s="127">
        <v>2</v>
      </c>
      <c r="D13" s="50" t="s">
        <v>840</v>
      </c>
      <c r="E13" s="45"/>
      <c r="F13" s="85"/>
      <c r="G13" s="85"/>
      <c r="J13" s="34"/>
    </row>
    <row r="14" spans="1:11" s="42" customFormat="1" ht="18" customHeight="1" thickBot="1">
      <c r="A14" s="84" t="s">
        <v>832</v>
      </c>
      <c r="B14" s="114" t="s">
        <v>14</v>
      </c>
      <c r="C14" s="55" t="s">
        <v>0</v>
      </c>
      <c r="D14" s="56" t="s">
        <v>1</v>
      </c>
      <c r="E14" s="58" t="s">
        <v>10</v>
      </c>
      <c r="F14" s="57" t="s">
        <v>2</v>
      </c>
      <c r="G14" s="57" t="s">
        <v>3</v>
      </c>
      <c r="H14" s="57" t="s">
        <v>12</v>
      </c>
      <c r="I14" s="58" t="s">
        <v>6</v>
      </c>
      <c r="J14" s="58" t="s">
        <v>845</v>
      </c>
      <c r="K14" s="59" t="s">
        <v>5</v>
      </c>
    </row>
    <row r="15" spans="1:11" ht="18" customHeight="1">
      <c r="A15" s="21">
        <v>1</v>
      </c>
      <c r="B15" s="7"/>
      <c r="C15" s="397"/>
      <c r="D15" s="395"/>
      <c r="E15" s="398"/>
      <c r="F15" s="399"/>
      <c r="G15" s="399"/>
      <c r="H15" s="399"/>
      <c r="I15" s="99"/>
      <c r="J15" s="99"/>
      <c r="K15" s="400"/>
    </row>
    <row r="16" spans="1:11" ht="18" customHeight="1">
      <c r="A16" s="21">
        <v>2</v>
      </c>
      <c r="B16" s="7"/>
      <c r="C16" s="397" t="s">
        <v>56</v>
      </c>
      <c r="D16" s="395" t="s">
        <v>699</v>
      </c>
      <c r="E16" s="398">
        <v>37896</v>
      </c>
      <c r="F16" s="399" t="s">
        <v>52</v>
      </c>
      <c r="G16" s="399" t="s">
        <v>191</v>
      </c>
      <c r="H16" s="399" t="s">
        <v>700</v>
      </c>
      <c r="I16" s="99">
        <v>9.52</v>
      </c>
      <c r="J16" s="99" t="s">
        <v>851</v>
      </c>
      <c r="K16" s="400" t="s">
        <v>701</v>
      </c>
    </row>
    <row r="17" spans="1:11" ht="18" customHeight="1">
      <c r="A17" s="21">
        <v>3</v>
      </c>
      <c r="B17" s="7"/>
      <c r="C17" s="397" t="s">
        <v>579</v>
      </c>
      <c r="D17" s="395" t="s">
        <v>580</v>
      </c>
      <c r="E17" s="398">
        <v>37899</v>
      </c>
      <c r="F17" s="399" t="s">
        <v>43</v>
      </c>
      <c r="G17" s="399" t="s">
        <v>582</v>
      </c>
      <c r="H17" s="399" t="s">
        <v>267</v>
      </c>
      <c r="I17" s="99">
        <v>9.14</v>
      </c>
      <c r="J17" s="99" t="s">
        <v>852</v>
      </c>
      <c r="K17" s="400" t="s">
        <v>66</v>
      </c>
    </row>
    <row r="18" spans="1:11" ht="18" customHeight="1">
      <c r="A18" s="21">
        <v>4</v>
      </c>
      <c r="B18" s="7"/>
      <c r="C18" s="397" t="s">
        <v>95</v>
      </c>
      <c r="D18" s="395" t="s">
        <v>386</v>
      </c>
      <c r="E18" s="398" t="s">
        <v>314</v>
      </c>
      <c r="F18" s="399" t="s">
        <v>194</v>
      </c>
      <c r="G18" s="399" t="s">
        <v>714</v>
      </c>
      <c r="H18" s="399"/>
      <c r="I18" s="99">
        <v>8.16</v>
      </c>
      <c r="J18" s="99" t="s">
        <v>853</v>
      </c>
      <c r="K18" s="400" t="s">
        <v>384</v>
      </c>
    </row>
    <row r="19" spans="1:11" ht="18" customHeight="1">
      <c r="A19" s="21">
        <v>5</v>
      </c>
      <c r="B19" s="7"/>
      <c r="C19" s="397" t="s">
        <v>400</v>
      </c>
      <c r="D19" s="395" t="s">
        <v>495</v>
      </c>
      <c r="E19" s="398" t="s">
        <v>496</v>
      </c>
      <c r="F19" s="399" t="s">
        <v>127</v>
      </c>
      <c r="G19" s="399" t="s">
        <v>128</v>
      </c>
      <c r="H19" s="399" t="s">
        <v>129</v>
      </c>
      <c r="I19" s="99">
        <v>8.41</v>
      </c>
      <c r="J19" s="99" t="s">
        <v>854</v>
      </c>
      <c r="K19" s="400" t="s">
        <v>130</v>
      </c>
    </row>
    <row r="20" spans="1:11" ht="18" customHeight="1">
      <c r="A20" s="21">
        <v>6</v>
      </c>
      <c r="B20" s="7"/>
      <c r="C20" s="397" t="s">
        <v>187</v>
      </c>
      <c r="D20" s="395" t="s">
        <v>190</v>
      </c>
      <c r="E20" s="398" t="s">
        <v>697</v>
      </c>
      <c r="F20" s="399" t="s">
        <v>13</v>
      </c>
      <c r="G20" s="399" t="s">
        <v>159</v>
      </c>
      <c r="H20" s="399"/>
      <c r="I20" s="99">
        <v>8.47</v>
      </c>
      <c r="J20" s="99" t="s">
        <v>855</v>
      </c>
      <c r="K20" s="400" t="s">
        <v>367</v>
      </c>
    </row>
    <row r="21" spans="3:10" ht="18" customHeight="1" thickBot="1">
      <c r="C21" s="127">
        <v>3</v>
      </c>
      <c r="D21" s="50" t="s">
        <v>840</v>
      </c>
      <c r="E21" s="45"/>
      <c r="F21" s="85"/>
      <c r="G21" s="85"/>
      <c r="J21" s="34"/>
    </row>
    <row r="22" spans="1:11" s="42" customFormat="1" ht="18" customHeight="1" thickBot="1">
      <c r="A22" s="84" t="s">
        <v>832</v>
      </c>
      <c r="B22" s="114" t="s">
        <v>14</v>
      </c>
      <c r="C22" s="55" t="s">
        <v>0</v>
      </c>
      <c r="D22" s="56" t="s">
        <v>1</v>
      </c>
      <c r="E22" s="58" t="s">
        <v>10</v>
      </c>
      <c r="F22" s="57" t="s">
        <v>2</v>
      </c>
      <c r="G22" s="57" t="s">
        <v>3</v>
      </c>
      <c r="H22" s="57" t="s">
        <v>12</v>
      </c>
      <c r="I22" s="58" t="s">
        <v>6</v>
      </c>
      <c r="J22" s="58" t="s">
        <v>845</v>
      </c>
      <c r="K22" s="59" t="s">
        <v>5</v>
      </c>
    </row>
    <row r="23" spans="1:11" ht="18" customHeight="1">
      <c r="A23" s="21">
        <v>1</v>
      </c>
      <c r="B23" s="7"/>
      <c r="C23" s="397"/>
      <c r="D23" s="395"/>
      <c r="E23" s="398"/>
      <c r="F23" s="399"/>
      <c r="G23" s="399"/>
      <c r="H23" s="399"/>
      <c r="I23" s="99"/>
      <c r="J23" s="99"/>
      <c r="K23" s="400"/>
    </row>
    <row r="24" spans="1:11" ht="18" customHeight="1">
      <c r="A24" s="21">
        <v>2</v>
      </c>
      <c r="B24" s="7"/>
      <c r="C24" s="397" t="s">
        <v>256</v>
      </c>
      <c r="D24" s="395" t="s">
        <v>257</v>
      </c>
      <c r="E24" s="398" t="s">
        <v>258</v>
      </c>
      <c r="F24" s="399" t="s">
        <v>46</v>
      </c>
      <c r="G24" s="399" t="s">
        <v>562</v>
      </c>
      <c r="H24" s="399"/>
      <c r="I24" s="99">
        <v>8.56</v>
      </c>
      <c r="J24" s="99" t="s">
        <v>856</v>
      </c>
      <c r="K24" s="400" t="s">
        <v>169</v>
      </c>
    </row>
    <row r="25" spans="1:11" ht="18" customHeight="1">
      <c r="A25" s="21">
        <v>3</v>
      </c>
      <c r="B25" s="7"/>
      <c r="C25" s="397" t="s">
        <v>95</v>
      </c>
      <c r="D25" s="395" t="s">
        <v>376</v>
      </c>
      <c r="E25" s="398" t="s">
        <v>377</v>
      </c>
      <c r="F25" s="399" t="s">
        <v>52</v>
      </c>
      <c r="G25" s="399" t="s">
        <v>191</v>
      </c>
      <c r="H25" s="399" t="s">
        <v>698</v>
      </c>
      <c r="I25" s="99">
        <v>8.58</v>
      </c>
      <c r="J25" s="99" t="s">
        <v>857</v>
      </c>
      <c r="K25" s="400" t="s">
        <v>193</v>
      </c>
    </row>
    <row r="26" spans="1:11" ht="18" customHeight="1">
      <c r="A26" s="21">
        <v>4</v>
      </c>
      <c r="B26" s="7"/>
      <c r="C26" s="397" t="s">
        <v>76</v>
      </c>
      <c r="D26" s="395" t="s">
        <v>357</v>
      </c>
      <c r="E26" s="398" t="s">
        <v>358</v>
      </c>
      <c r="F26" s="399" t="s">
        <v>682</v>
      </c>
      <c r="G26" s="399" t="s">
        <v>356</v>
      </c>
      <c r="H26" s="399"/>
      <c r="I26" s="99">
        <v>9.72</v>
      </c>
      <c r="J26" s="99" t="s">
        <v>858</v>
      </c>
      <c r="K26" s="400" t="s">
        <v>831</v>
      </c>
    </row>
    <row r="27" spans="1:11" ht="18" customHeight="1">
      <c r="A27" s="21">
        <v>5</v>
      </c>
      <c r="B27" s="7"/>
      <c r="C27" s="397" t="s">
        <v>807</v>
      </c>
      <c r="D27" s="395" t="s">
        <v>808</v>
      </c>
      <c r="E27" s="398" t="s">
        <v>809</v>
      </c>
      <c r="F27" s="399" t="s">
        <v>127</v>
      </c>
      <c r="G27" s="399" t="s">
        <v>128</v>
      </c>
      <c r="H27" s="399" t="s">
        <v>129</v>
      </c>
      <c r="I27" s="99">
        <v>9.46</v>
      </c>
      <c r="J27" s="99" t="s">
        <v>859</v>
      </c>
      <c r="K27" s="400" t="s">
        <v>130</v>
      </c>
    </row>
    <row r="28" spans="1:11" ht="18" customHeight="1">
      <c r="A28" s="21">
        <v>6</v>
      </c>
      <c r="B28" s="7"/>
      <c r="C28" s="397" t="s">
        <v>95</v>
      </c>
      <c r="D28" s="395" t="s">
        <v>734</v>
      </c>
      <c r="E28" s="398" t="s">
        <v>735</v>
      </c>
      <c r="F28" s="399" t="s">
        <v>110</v>
      </c>
      <c r="G28" s="399" t="s">
        <v>109</v>
      </c>
      <c r="H28" s="399" t="s">
        <v>408</v>
      </c>
      <c r="I28" s="112">
        <v>8.75</v>
      </c>
      <c r="J28" s="99" t="s">
        <v>860</v>
      </c>
      <c r="K28" s="400" t="s">
        <v>108</v>
      </c>
    </row>
    <row r="29" spans="3:10" ht="18" customHeight="1" thickBot="1">
      <c r="C29" s="127">
        <v>4</v>
      </c>
      <c r="D29" s="50" t="s">
        <v>840</v>
      </c>
      <c r="E29" s="45"/>
      <c r="F29" s="85"/>
      <c r="G29" s="85"/>
      <c r="J29" s="34"/>
    </row>
    <row r="30" spans="1:11" s="42" customFormat="1" ht="18" customHeight="1" thickBot="1">
      <c r="A30" s="84" t="s">
        <v>832</v>
      </c>
      <c r="B30" s="114" t="s">
        <v>14</v>
      </c>
      <c r="C30" s="55" t="s">
        <v>0</v>
      </c>
      <c r="D30" s="56" t="s">
        <v>1</v>
      </c>
      <c r="E30" s="58" t="s">
        <v>10</v>
      </c>
      <c r="F30" s="57" t="s">
        <v>2</v>
      </c>
      <c r="G30" s="57" t="s">
        <v>3</v>
      </c>
      <c r="H30" s="57" t="s">
        <v>12</v>
      </c>
      <c r="I30" s="58" t="s">
        <v>6</v>
      </c>
      <c r="J30" s="58" t="s">
        <v>845</v>
      </c>
      <c r="K30" s="59" t="s">
        <v>5</v>
      </c>
    </row>
    <row r="31" spans="1:11" ht="18" customHeight="1">
      <c r="A31" s="21">
        <v>1</v>
      </c>
      <c r="B31" s="7"/>
      <c r="C31" s="397"/>
      <c r="D31" s="395"/>
      <c r="E31" s="398"/>
      <c r="F31" s="399"/>
      <c r="G31" s="399"/>
      <c r="H31" s="399"/>
      <c r="I31" s="99"/>
      <c r="J31" s="99"/>
      <c r="K31" s="400"/>
    </row>
    <row r="32" spans="1:11" ht="18" customHeight="1">
      <c r="A32" s="21">
        <v>2</v>
      </c>
      <c r="B32" s="7"/>
      <c r="C32" s="397" t="s">
        <v>607</v>
      </c>
      <c r="D32" s="395" t="s">
        <v>796</v>
      </c>
      <c r="E32" s="398" t="s">
        <v>797</v>
      </c>
      <c r="F32" s="399" t="s">
        <v>125</v>
      </c>
      <c r="G32" s="399" t="s">
        <v>383</v>
      </c>
      <c r="H32" s="399"/>
      <c r="I32" s="99">
        <v>9.23</v>
      </c>
      <c r="J32" s="99" t="s">
        <v>861</v>
      </c>
      <c r="K32" s="400" t="s">
        <v>124</v>
      </c>
    </row>
    <row r="33" spans="1:11" ht="18" customHeight="1">
      <c r="A33" s="21">
        <v>3</v>
      </c>
      <c r="B33" s="7"/>
      <c r="C33" s="397" t="s">
        <v>76</v>
      </c>
      <c r="D33" s="395" t="s">
        <v>692</v>
      </c>
      <c r="E33" s="398" t="s">
        <v>693</v>
      </c>
      <c r="F33" s="399" t="s">
        <v>13</v>
      </c>
      <c r="G33" s="399" t="s">
        <v>159</v>
      </c>
      <c r="H33" s="399"/>
      <c r="I33" s="99">
        <v>9.09</v>
      </c>
      <c r="J33" s="99" t="s">
        <v>862</v>
      </c>
      <c r="K33" s="400" t="s">
        <v>367</v>
      </c>
    </row>
    <row r="34" spans="1:11" ht="18" customHeight="1">
      <c r="A34" s="21">
        <v>4</v>
      </c>
      <c r="B34" s="7"/>
      <c r="C34" s="397" t="s">
        <v>233</v>
      </c>
      <c r="D34" s="395" t="s">
        <v>574</v>
      </c>
      <c r="E34" s="398" t="s">
        <v>573</v>
      </c>
      <c r="F34" s="399" t="s">
        <v>46</v>
      </c>
      <c r="G34" s="399" t="s">
        <v>562</v>
      </c>
      <c r="H34" s="399"/>
      <c r="I34" s="99">
        <v>8.75</v>
      </c>
      <c r="J34" s="99" t="s">
        <v>863</v>
      </c>
      <c r="K34" s="400" t="s">
        <v>169</v>
      </c>
    </row>
    <row r="35" spans="1:11" ht="18" customHeight="1">
      <c r="A35" s="21">
        <v>5</v>
      </c>
      <c r="B35" s="7"/>
      <c r="C35" s="397" t="s">
        <v>830</v>
      </c>
      <c r="D35" s="395" t="s">
        <v>810</v>
      </c>
      <c r="E35" s="398" t="s">
        <v>811</v>
      </c>
      <c r="F35" s="399" t="s">
        <v>127</v>
      </c>
      <c r="G35" s="399" t="s">
        <v>128</v>
      </c>
      <c r="H35" s="399" t="s">
        <v>129</v>
      </c>
      <c r="I35" s="99" t="s">
        <v>870</v>
      </c>
      <c r="J35" s="99"/>
      <c r="K35" s="400" t="s">
        <v>130</v>
      </c>
    </row>
    <row r="36" spans="1:11" ht="18" customHeight="1">
      <c r="A36" s="21">
        <v>6</v>
      </c>
      <c r="B36" s="7"/>
      <c r="C36" s="397" t="s">
        <v>118</v>
      </c>
      <c r="D36" s="395" t="s">
        <v>638</v>
      </c>
      <c r="E36" s="398" t="s">
        <v>639</v>
      </c>
      <c r="F36" s="399" t="s">
        <v>92</v>
      </c>
      <c r="G36" s="399" t="s">
        <v>85</v>
      </c>
      <c r="H36" s="399"/>
      <c r="I36" s="99">
        <v>8.69</v>
      </c>
      <c r="J36" s="99" t="s">
        <v>864</v>
      </c>
      <c r="K36" s="400" t="s">
        <v>307</v>
      </c>
    </row>
    <row r="37" spans="1:11" ht="18" customHeight="1">
      <c r="A37" s="60"/>
      <c r="B37" s="411"/>
      <c r="C37" s="412"/>
      <c r="D37" s="413"/>
      <c r="E37" s="414"/>
      <c r="F37" s="415"/>
      <c r="G37" s="415"/>
      <c r="H37" s="415"/>
      <c r="I37" s="110"/>
      <c r="J37" s="110"/>
      <c r="K37" s="416"/>
    </row>
    <row r="38" spans="1:10" s="50" customFormat="1" ht="15">
      <c r="A38" s="292" t="s">
        <v>533</v>
      </c>
      <c r="D38" s="51"/>
      <c r="E38" s="63"/>
      <c r="F38" s="63"/>
      <c r="G38" s="63"/>
      <c r="H38" s="81"/>
      <c r="I38" s="54"/>
      <c r="J38" s="54"/>
    </row>
    <row r="39" spans="1:10" s="50" customFormat="1" ht="15">
      <c r="A39" s="50" t="s">
        <v>536</v>
      </c>
      <c r="D39" s="51"/>
      <c r="E39" s="63"/>
      <c r="F39" s="63"/>
      <c r="G39" s="81"/>
      <c r="H39" s="81"/>
      <c r="I39" s="54"/>
      <c r="J39" s="54"/>
    </row>
    <row r="40" spans="1:11" s="26" customFormat="1" ht="12" customHeight="1">
      <c r="A40" s="34"/>
      <c r="B40" s="34"/>
      <c r="C40" s="34"/>
      <c r="D40" s="39"/>
      <c r="E40" s="45"/>
      <c r="F40" s="40"/>
      <c r="G40" s="40"/>
      <c r="H40" s="40"/>
      <c r="I40" s="41"/>
      <c r="J40" s="41"/>
      <c r="K40" s="46"/>
    </row>
    <row r="41" spans="3:11" s="49" customFormat="1" ht="15">
      <c r="C41" s="50" t="s">
        <v>17</v>
      </c>
      <c r="D41" s="50"/>
      <c r="E41" s="45"/>
      <c r="F41" s="85"/>
      <c r="G41" s="85"/>
      <c r="H41" s="48"/>
      <c r="I41" s="43"/>
      <c r="J41" s="43"/>
      <c r="K41" s="26"/>
    </row>
    <row r="42" spans="3:7" ht="18" customHeight="1" thickBot="1">
      <c r="C42" s="127">
        <v>5</v>
      </c>
      <c r="D42" s="50" t="s">
        <v>840</v>
      </c>
      <c r="E42" s="45"/>
      <c r="F42" s="85"/>
      <c r="G42" s="85"/>
    </row>
    <row r="43" spans="1:11" s="42" customFormat="1" ht="18" customHeight="1" thickBot="1">
      <c r="A43" s="84" t="s">
        <v>832</v>
      </c>
      <c r="B43" s="114" t="s">
        <v>14</v>
      </c>
      <c r="C43" s="55" t="s">
        <v>0</v>
      </c>
      <c r="D43" s="56" t="s">
        <v>1</v>
      </c>
      <c r="E43" s="58" t="s">
        <v>10</v>
      </c>
      <c r="F43" s="57" t="s">
        <v>2</v>
      </c>
      <c r="G43" s="57" t="s">
        <v>3</v>
      </c>
      <c r="H43" s="57" t="s">
        <v>12</v>
      </c>
      <c r="I43" s="58" t="s">
        <v>6</v>
      </c>
      <c r="J43" s="58" t="s">
        <v>845</v>
      </c>
      <c r="K43" s="59" t="s">
        <v>5</v>
      </c>
    </row>
    <row r="44" spans="1:11" ht="18" customHeight="1">
      <c r="A44" s="21">
        <v>1</v>
      </c>
      <c r="B44" s="7"/>
      <c r="C44" s="397"/>
      <c r="D44" s="395"/>
      <c r="E44" s="398"/>
      <c r="F44" s="399"/>
      <c r="G44" s="399"/>
      <c r="H44" s="399"/>
      <c r="I44" s="99"/>
      <c r="J44" s="99"/>
      <c r="K44" s="400"/>
    </row>
    <row r="45" spans="1:11" ht="18" customHeight="1">
      <c r="A45" s="21">
        <v>2</v>
      </c>
      <c r="B45" s="7"/>
      <c r="C45" s="397" t="s">
        <v>675</v>
      </c>
      <c r="D45" s="395" t="s">
        <v>666</v>
      </c>
      <c r="E45" s="398">
        <v>37625</v>
      </c>
      <c r="F45" s="399" t="s">
        <v>42</v>
      </c>
      <c r="G45" s="399" t="s">
        <v>99</v>
      </c>
      <c r="H45" s="399"/>
      <c r="I45" s="112">
        <v>8.77</v>
      </c>
      <c r="J45" s="99" t="s">
        <v>865</v>
      </c>
      <c r="K45" s="400" t="s">
        <v>676</v>
      </c>
    </row>
    <row r="46" spans="1:11" ht="18" customHeight="1">
      <c r="A46" s="21">
        <v>3</v>
      </c>
      <c r="B46" s="7"/>
      <c r="C46" s="397" t="s">
        <v>738</v>
      </c>
      <c r="D46" s="395" t="s">
        <v>739</v>
      </c>
      <c r="E46" s="398" t="s">
        <v>639</v>
      </c>
      <c r="F46" s="399" t="s">
        <v>112</v>
      </c>
      <c r="G46" s="399" t="s">
        <v>198</v>
      </c>
      <c r="H46" s="399"/>
      <c r="I46" s="99">
        <v>9.16</v>
      </c>
      <c r="J46" s="99" t="s">
        <v>866</v>
      </c>
      <c r="K46" s="400" t="s">
        <v>199</v>
      </c>
    </row>
    <row r="47" spans="1:11" ht="18" customHeight="1">
      <c r="A47" s="21">
        <v>4</v>
      </c>
      <c r="B47" s="7"/>
      <c r="C47" s="397" t="s">
        <v>586</v>
      </c>
      <c r="D47" s="395" t="s">
        <v>587</v>
      </c>
      <c r="E47" s="398" t="s">
        <v>588</v>
      </c>
      <c r="F47" s="399" t="s">
        <v>126</v>
      </c>
      <c r="G47" s="399" t="s">
        <v>144</v>
      </c>
      <c r="H47" s="399"/>
      <c r="I47" s="99">
        <v>8.93</v>
      </c>
      <c r="J47" s="99" t="s">
        <v>867</v>
      </c>
      <c r="K47" s="400" t="s">
        <v>145</v>
      </c>
    </row>
    <row r="48" spans="1:11" ht="18" customHeight="1">
      <c r="A48" s="21">
        <v>5</v>
      </c>
      <c r="B48" s="7"/>
      <c r="C48" s="397" t="s">
        <v>97</v>
      </c>
      <c r="D48" s="395" t="s">
        <v>736</v>
      </c>
      <c r="E48" s="398" t="s">
        <v>737</v>
      </c>
      <c r="F48" s="399" t="s">
        <v>112</v>
      </c>
      <c r="G48" s="399" t="s">
        <v>198</v>
      </c>
      <c r="H48" s="399"/>
      <c r="I48" s="99">
        <v>8.55</v>
      </c>
      <c r="J48" s="99" t="s">
        <v>868</v>
      </c>
      <c r="K48" s="400" t="s">
        <v>199</v>
      </c>
    </row>
    <row r="49" spans="1:11" ht="18" customHeight="1">
      <c r="A49" s="21">
        <v>6</v>
      </c>
      <c r="B49" s="396">
        <v>65</v>
      </c>
      <c r="C49" s="397" t="s">
        <v>333</v>
      </c>
      <c r="D49" s="395" t="s">
        <v>336</v>
      </c>
      <c r="E49" s="398" t="s">
        <v>328</v>
      </c>
      <c r="F49" s="399" t="s">
        <v>182</v>
      </c>
      <c r="G49" s="399" t="s">
        <v>331</v>
      </c>
      <c r="H49" s="399"/>
      <c r="I49" s="99">
        <v>9.27</v>
      </c>
      <c r="J49" s="99" t="s">
        <v>869</v>
      </c>
      <c r="K49" s="400" t="s">
        <v>183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3.7109375" style="34" customWidth="1"/>
    <col min="4" max="4" width="11.57421875" style="34" bestFit="1" customWidth="1"/>
    <col min="5" max="5" width="10.7109375" style="47" customWidth="1"/>
    <col min="6" max="6" width="18.00390625" style="48" bestFit="1" customWidth="1"/>
    <col min="7" max="7" width="18.28125" style="48" bestFit="1" customWidth="1"/>
    <col min="8" max="8" width="15.7109375" style="48" bestFit="1" customWidth="1"/>
    <col min="9" max="9" width="9.140625" style="43" customWidth="1"/>
    <col min="10" max="10" width="17.00390625" style="26" customWidth="1"/>
    <col min="11" max="16384" width="9.140625" style="34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83"/>
    </row>
    <row r="3" spans="1:10" s="26" customFormat="1" ht="12" customHeight="1">
      <c r="A3" s="34"/>
      <c r="B3" s="34"/>
      <c r="C3" s="34"/>
      <c r="D3" s="39"/>
      <c r="E3" s="45"/>
      <c r="F3" s="40"/>
      <c r="G3" s="40"/>
      <c r="H3" s="40"/>
      <c r="I3" s="41"/>
      <c r="J3" s="46"/>
    </row>
    <row r="4" spans="3:9" s="27" customFormat="1" ht="15">
      <c r="C4" s="28" t="s">
        <v>26</v>
      </c>
      <c r="D4" s="28"/>
      <c r="E4" s="32"/>
      <c r="F4" s="32"/>
      <c r="G4" s="32"/>
      <c r="H4" s="30"/>
      <c r="I4" s="36"/>
    </row>
    <row r="5" spans="3:9" s="27" customFormat="1" ht="18" customHeight="1" thickBot="1">
      <c r="C5" s="28">
        <v>1</v>
      </c>
      <c r="D5" s="28" t="s">
        <v>840</v>
      </c>
      <c r="E5" s="32"/>
      <c r="F5" s="32"/>
      <c r="G5" s="32"/>
      <c r="H5" s="30"/>
      <c r="I5" s="36"/>
    </row>
    <row r="6" spans="1:15" s="4" customFormat="1" ht="18" customHeight="1" thickBot="1">
      <c r="A6" s="84" t="s">
        <v>16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3" t="s">
        <v>4</v>
      </c>
      <c r="J6" s="38" t="s">
        <v>5</v>
      </c>
      <c r="K6" s="186"/>
      <c r="L6" s="195"/>
      <c r="M6" s="200"/>
      <c r="N6" s="11"/>
      <c r="O6" s="11"/>
    </row>
    <row r="7" spans="1:13" s="11" customFormat="1" ht="18" customHeight="1">
      <c r="A7" s="21">
        <v>1</v>
      </c>
      <c r="B7" s="396">
        <v>79</v>
      </c>
      <c r="C7" s="397" t="s">
        <v>352</v>
      </c>
      <c r="D7" s="395" t="s">
        <v>353</v>
      </c>
      <c r="E7" s="398">
        <v>37280</v>
      </c>
      <c r="F7" s="399" t="s">
        <v>42</v>
      </c>
      <c r="G7" s="399" t="s">
        <v>99</v>
      </c>
      <c r="H7" s="399"/>
      <c r="I7" s="97">
        <v>0.0011149305555555554</v>
      </c>
      <c r="J7" s="400" t="s">
        <v>100</v>
      </c>
      <c r="K7" s="186"/>
      <c r="L7" s="195"/>
      <c r="M7" s="200"/>
    </row>
    <row r="8" spans="1:15" s="201" customFormat="1" ht="18" customHeight="1">
      <c r="A8" s="21">
        <v>2</v>
      </c>
      <c r="B8" s="396">
        <v>151</v>
      </c>
      <c r="C8" s="397" t="s">
        <v>525</v>
      </c>
      <c r="D8" s="395" t="s">
        <v>514</v>
      </c>
      <c r="E8" s="398" t="s">
        <v>515</v>
      </c>
      <c r="F8" s="399" t="s">
        <v>51</v>
      </c>
      <c r="G8" s="399" t="s">
        <v>131</v>
      </c>
      <c r="H8" s="399"/>
      <c r="I8" s="97">
        <v>0.001010648148148148</v>
      </c>
      <c r="J8" s="400" t="s">
        <v>167</v>
      </c>
      <c r="K8" s="186"/>
      <c r="L8" s="195"/>
      <c r="M8" s="200"/>
      <c r="N8" s="11"/>
      <c r="O8" s="11"/>
    </row>
    <row r="9" spans="1:13" s="11" customFormat="1" ht="18" customHeight="1">
      <c r="A9" s="21">
        <v>3</v>
      </c>
      <c r="B9" s="396">
        <v>118</v>
      </c>
      <c r="C9" s="397" t="s">
        <v>168</v>
      </c>
      <c r="D9" s="395" t="s">
        <v>460</v>
      </c>
      <c r="E9" s="398" t="s">
        <v>461</v>
      </c>
      <c r="F9" s="399" t="s">
        <v>119</v>
      </c>
      <c r="G9" s="399" t="s">
        <v>117</v>
      </c>
      <c r="H9" s="399"/>
      <c r="I9" s="97">
        <v>0.0010144675925925926</v>
      </c>
      <c r="J9" s="400" t="s">
        <v>133</v>
      </c>
      <c r="K9" s="186"/>
      <c r="L9" s="195"/>
      <c r="M9" s="200"/>
    </row>
    <row r="10" spans="1:13" s="11" customFormat="1" ht="18" customHeight="1">
      <c r="A10" s="21">
        <v>4</v>
      </c>
      <c r="B10" s="396">
        <v>117</v>
      </c>
      <c r="C10" s="397" t="s">
        <v>132</v>
      </c>
      <c r="D10" s="395" t="s">
        <v>779</v>
      </c>
      <c r="E10" s="398" t="s">
        <v>780</v>
      </c>
      <c r="F10" s="399" t="s">
        <v>119</v>
      </c>
      <c r="G10" s="399" t="s">
        <v>117</v>
      </c>
      <c r="H10" s="399"/>
      <c r="I10" s="97">
        <v>0.001149537037037037</v>
      </c>
      <c r="J10" s="400" t="s">
        <v>133</v>
      </c>
      <c r="K10" s="186"/>
      <c r="L10" s="195"/>
      <c r="M10" s="200"/>
    </row>
    <row r="11" spans="1:13" s="11" customFormat="1" ht="18" customHeight="1">
      <c r="A11" s="21">
        <v>5</v>
      </c>
      <c r="B11" s="396">
        <v>145</v>
      </c>
      <c r="C11" s="397" t="s">
        <v>813</v>
      </c>
      <c r="D11" s="395" t="s">
        <v>814</v>
      </c>
      <c r="E11" s="398" t="s">
        <v>815</v>
      </c>
      <c r="F11" s="399" t="s">
        <v>48</v>
      </c>
      <c r="G11" s="399" t="s">
        <v>156</v>
      </c>
      <c r="H11" s="399" t="s">
        <v>510</v>
      </c>
      <c r="I11" s="97">
        <v>0.0011254629629629629</v>
      </c>
      <c r="J11" s="400" t="s">
        <v>844</v>
      </c>
      <c r="K11" s="186"/>
      <c r="L11" s="195"/>
      <c r="M11" s="200"/>
    </row>
    <row r="12" spans="1:13" s="11" customFormat="1" ht="18" customHeight="1">
      <c r="A12" s="21">
        <v>6</v>
      </c>
      <c r="B12" s="396">
        <v>126</v>
      </c>
      <c r="C12" s="397" t="s">
        <v>282</v>
      </c>
      <c r="D12" s="395" t="s">
        <v>481</v>
      </c>
      <c r="E12" s="398" t="s">
        <v>482</v>
      </c>
      <c r="F12" s="399" t="s">
        <v>165</v>
      </c>
      <c r="G12" s="399" t="s">
        <v>160</v>
      </c>
      <c r="H12" s="399" t="s">
        <v>785</v>
      </c>
      <c r="I12" s="97">
        <v>0.001100925925925926</v>
      </c>
      <c r="J12" s="400" t="s">
        <v>123</v>
      </c>
      <c r="K12" s="186"/>
      <c r="L12" s="195"/>
      <c r="M12" s="200"/>
    </row>
    <row r="13" spans="1:13" s="11" customFormat="1" ht="18" customHeight="1">
      <c r="A13" s="21">
        <v>7</v>
      </c>
      <c r="B13" s="396">
        <v>78</v>
      </c>
      <c r="C13" s="397" t="s">
        <v>679</v>
      </c>
      <c r="D13" s="395" t="s">
        <v>680</v>
      </c>
      <c r="E13" s="398">
        <v>37960</v>
      </c>
      <c r="F13" s="399" t="s">
        <v>42</v>
      </c>
      <c r="G13" s="399" t="s">
        <v>99</v>
      </c>
      <c r="H13" s="399"/>
      <c r="I13" s="97">
        <v>0.001058912037037037</v>
      </c>
      <c r="J13" s="400" t="s">
        <v>100</v>
      </c>
      <c r="K13" s="186"/>
      <c r="L13" s="195"/>
      <c r="M13" s="200"/>
    </row>
    <row r="14" spans="3:15" s="27" customFormat="1" ht="18" customHeight="1" thickBot="1">
      <c r="C14" s="28">
        <v>2</v>
      </c>
      <c r="D14" s="28" t="s">
        <v>840</v>
      </c>
      <c r="E14" s="32"/>
      <c r="F14" s="32"/>
      <c r="G14" s="32"/>
      <c r="H14" s="30"/>
      <c r="I14" s="36"/>
      <c r="K14" s="186"/>
      <c r="L14" s="195"/>
      <c r="M14" s="200"/>
      <c r="N14" s="11"/>
      <c r="O14" s="11"/>
    </row>
    <row r="15" spans="1:15" s="4" customFormat="1" ht="18" customHeight="1" thickBot="1">
      <c r="A15" s="84" t="s">
        <v>16</v>
      </c>
      <c r="B15" s="105" t="s">
        <v>14</v>
      </c>
      <c r="C15" s="1" t="s">
        <v>0</v>
      </c>
      <c r="D15" s="2" t="s">
        <v>1</v>
      </c>
      <c r="E15" s="3" t="s">
        <v>10</v>
      </c>
      <c r="F15" s="37" t="s">
        <v>2</v>
      </c>
      <c r="G15" s="57" t="s">
        <v>3</v>
      </c>
      <c r="H15" s="57" t="s">
        <v>12</v>
      </c>
      <c r="I15" s="3" t="s">
        <v>4</v>
      </c>
      <c r="J15" s="38" t="s">
        <v>5</v>
      </c>
      <c r="K15" s="186"/>
      <c r="L15" s="195"/>
      <c r="M15" s="200"/>
      <c r="N15" s="11"/>
      <c r="O15" s="11"/>
    </row>
    <row r="16" spans="1:13" s="11" customFormat="1" ht="18" customHeight="1">
      <c r="A16" s="21">
        <v>1</v>
      </c>
      <c r="B16" s="396">
        <v>76</v>
      </c>
      <c r="C16" s="397" t="s">
        <v>171</v>
      </c>
      <c r="D16" s="395" t="s">
        <v>677</v>
      </c>
      <c r="E16" s="398">
        <v>37645</v>
      </c>
      <c r="F16" s="399" t="s">
        <v>42</v>
      </c>
      <c r="G16" s="399" t="s">
        <v>99</v>
      </c>
      <c r="H16" s="399"/>
      <c r="I16" s="97">
        <v>0.0010824074074074076</v>
      </c>
      <c r="J16" s="400" t="s">
        <v>100</v>
      </c>
      <c r="K16" s="186"/>
      <c r="L16" s="195"/>
      <c r="M16" s="200"/>
    </row>
    <row r="17" spans="1:13" s="11" customFormat="1" ht="18" customHeight="1">
      <c r="A17" s="21">
        <v>2</v>
      </c>
      <c r="B17" s="396">
        <v>147</v>
      </c>
      <c r="C17" s="397" t="s">
        <v>679</v>
      </c>
      <c r="D17" s="395" t="s">
        <v>819</v>
      </c>
      <c r="E17" s="398" t="s">
        <v>820</v>
      </c>
      <c r="F17" s="399" t="s">
        <v>48</v>
      </c>
      <c r="G17" s="399" t="s">
        <v>156</v>
      </c>
      <c r="H17" s="399" t="s">
        <v>510</v>
      </c>
      <c r="I17" s="97">
        <v>0.0011125</v>
      </c>
      <c r="J17" s="400" t="s">
        <v>844</v>
      </c>
      <c r="K17" s="186"/>
      <c r="L17" s="195"/>
      <c r="M17" s="200"/>
    </row>
    <row r="18" spans="1:13" s="11" customFormat="1" ht="18" customHeight="1">
      <c r="A18" s="21">
        <v>3</v>
      </c>
      <c r="B18" s="396">
        <v>84</v>
      </c>
      <c r="C18" s="397" t="s">
        <v>106</v>
      </c>
      <c r="D18" s="395" t="s">
        <v>686</v>
      </c>
      <c r="E18" s="398" t="s">
        <v>687</v>
      </c>
      <c r="F18" s="399" t="s">
        <v>103</v>
      </c>
      <c r="G18" s="399" t="s">
        <v>101</v>
      </c>
      <c r="H18" s="399"/>
      <c r="I18" s="97">
        <v>0.0010990740740740741</v>
      </c>
      <c r="J18" s="400" t="s">
        <v>102</v>
      </c>
      <c r="K18" s="186"/>
      <c r="L18" s="195"/>
      <c r="M18" s="200"/>
    </row>
    <row r="19" spans="1:13" s="11" customFormat="1" ht="18" customHeight="1">
      <c r="A19" s="21">
        <v>4</v>
      </c>
      <c r="B19" s="396">
        <v>60</v>
      </c>
      <c r="C19" s="397" t="s">
        <v>315</v>
      </c>
      <c r="D19" s="395" t="s">
        <v>316</v>
      </c>
      <c r="E19" s="398" t="s">
        <v>317</v>
      </c>
      <c r="F19" s="399" t="s">
        <v>91</v>
      </c>
      <c r="G19" s="399" t="s">
        <v>88</v>
      </c>
      <c r="H19" s="399"/>
      <c r="I19" s="97">
        <v>0.0011390046296296296</v>
      </c>
      <c r="J19" s="400" t="s">
        <v>652</v>
      </c>
      <c r="K19" s="186"/>
      <c r="L19" s="195"/>
      <c r="M19" s="200"/>
    </row>
    <row r="20" spans="1:13" s="11" customFormat="1" ht="18" customHeight="1">
      <c r="A20" s="21">
        <v>5</v>
      </c>
      <c r="B20" s="396">
        <v>124</v>
      </c>
      <c r="C20" s="397" t="s">
        <v>78</v>
      </c>
      <c r="D20" s="395" t="s">
        <v>786</v>
      </c>
      <c r="E20" s="398" t="s">
        <v>787</v>
      </c>
      <c r="F20" s="399" t="s">
        <v>165</v>
      </c>
      <c r="G20" s="399" t="s">
        <v>160</v>
      </c>
      <c r="H20" s="399" t="s">
        <v>785</v>
      </c>
      <c r="I20" s="97">
        <v>0.0011144675925925925</v>
      </c>
      <c r="J20" s="400" t="s">
        <v>207</v>
      </c>
      <c r="K20" s="186"/>
      <c r="L20" s="195"/>
      <c r="M20" s="200"/>
    </row>
    <row r="21" spans="1:13" s="11" customFormat="1" ht="18" customHeight="1">
      <c r="A21" s="21">
        <v>6</v>
      </c>
      <c r="B21" s="396">
        <v>24</v>
      </c>
      <c r="C21" s="397" t="s">
        <v>270</v>
      </c>
      <c r="D21" s="395" t="s">
        <v>271</v>
      </c>
      <c r="E21" s="398" t="s">
        <v>272</v>
      </c>
      <c r="F21" s="399" t="s">
        <v>126</v>
      </c>
      <c r="G21" s="399" t="s">
        <v>144</v>
      </c>
      <c r="H21" s="399"/>
      <c r="I21" s="202">
        <v>0.0012383101851851854</v>
      </c>
      <c r="J21" s="400" t="s">
        <v>145</v>
      </c>
      <c r="K21" s="186"/>
      <c r="L21" s="195"/>
      <c r="M21" s="200"/>
    </row>
    <row r="22" spans="3:15" s="27" customFormat="1" ht="18" customHeight="1" thickBot="1">
      <c r="C22" s="28">
        <v>3</v>
      </c>
      <c r="D22" s="28" t="s">
        <v>840</v>
      </c>
      <c r="E22" s="32"/>
      <c r="F22" s="32"/>
      <c r="G22" s="32"/>
      <c r="H22" s="30"/>
      <c r="I22" s="36"/>
      <c r="K22" s="186"/>
      <c r="L22" s="195"/>
      <c r="M22" s="200"/>
      <c r="N22" s="11"/>
      <c r="O22" s="11"/>
    </row>
    <row r="23" spans="1:15" s="4" customFormat="1" ht="18" customHeight="1" thickBot="1">
      <c r="A23" s="84" t="s">
        <v>16</v>
      </c>
      <c r="B23" s="105" t="s">
        <v>14</v>
      </c>
      <c r="C23" s="1" t="s">
        <v>0</v>
      </c>
      <c r="D23" s="2" t="s">
        <v>1</v>
      </c>
      <c r="E23" s="3" t="s">
        <v>10</v>
      </c>
      <c r="F23" s="37" t="s">
        <v>2</v>
      </c>
      <c r="G23" s="57" t="s">
        <v>3</v>
      </c>
      <c r="H23" s="57" t="s">
        <v>12</v>
      </c>
      <c r="I23" s="3" t="s">
        <v>4</v>
      </c>
      <c r="J23" s="38" t="s">
        <v>5</v>
      </c>
      <c r="K23" s="186"/>
      <c r="L23" s="195"/>
      <c r="M23" s="200"/>
      <c r="N23" s="11"/>
      <c r="O23" s="11"/>
    </row>
    <row r="24" spans="1:13" s="11" customFormat="1" ht="18" customHeight="1">
      <c r="A24" s="21">
        <v>1</v>
      </c>
      <c r="B24" s="396">
        <v>26</v>
      </c>
      <c r="C24" s="397" t="s">
        <v>204</v>
      </c>
      <c r="D24" s="395" t="s">
        <v>83</v>
      </c>
      <c r="E24" s="398" t="s">
        <v>591</v>
      </c>
      <c r="F24" s="399" t="s">
        <v>126</v>
      </c>
      <c r="G24" s="399" t="s">
        <v>144</v>
      </c>
      <c r="H24" s="399"/>
      <c r="I24" s="97">
        <v>0.0011417824074074073</v>
      </c>
      <c r="J24" s="400" t="s">
        <v>145</v>
      </c>
      <c r="K24" s="186"/>
      <c r="L24" s="195"/>
      <c r="M24" s="200"/>
    </row>
    <row r="25" spans="1:13" s="11" customFormat="1" ht="18" customHeight="1">
      <c r="A25" s="21">
        <v>2</v>
      </c>
      <c r="B25" s="396">
        <v>41</v>
      </c>
      <c r="C25" s="397" t="s">
        <v>627</v>
      </c>
      <c r="D25" s="395" t="s">
        <v>628</v>
      </c>
      <c r="E25" s="398" t="s">
        <v>629</v>
      </c>
      <c r="F25" s="399" t="s">
        <v>70</v>
      </c>
      <c r="G25" s="399" t="s">
        <v>172</v>
      </c>
      <c r="H25" s="399"/>
      <c r="I25" s="97">
        <v>0.001222337962962963</v>
      </c>
      <c r="J25" s="400" t="s">
        <v>630</v>
      </c>
      <c r="K25" s="186"/>
      <c r="L25" s="195"/>
      <c r="M25" s="200"/>
    </row>
    <row r="26" spans="1:13" s="11" customFormat="1" ht="18" customHeight="1">
      <c r="A26" s="21">
        <v>3</v>
      </c>
      <c r="B26" s="396">
        <v>115</v>
      </c>
      <c r="C26" s="397" t="s">
        <v>440</v>
      </c>
      <c r="D26" s="395" t="s">
        <v>770</v>
      </c>
      <c r="E26" s="398">
        <v>37698</v>
      </c>
      <c r="F26" s="399" t="s">
        <v>47</v>
      </c>
      <c r="G26" s="399" t="s">
        <v>441</v>
      </c>
      <c r="H26" s="399" t="s">
        <v>58</v>
      </c>
      <c r="I26" s="97">
        <v>0.0012263888888888888</v>
      </c>
      <c r="J26" s="400" t="s">
        <v>766</v>
      </c>
      <c r="K26" s="186"/>
      <c r="L26" s="195"/>
      <c r="M26" s="200"/>
    </row>
    <row r="27" spans="1:13" s="11" customFormat="1" ht="18" customHeight="1">
      <c r="A27" s="21">
        <v>4</v>
      </c>
      <c r="B27" s="404">
        <v>105</v>
      </c>
      <c r="C27" s="405" t="s">
        <v>59</v>
      </c>
      <c r="D27" s="406" t="s">
        <v>748</v>
      </c>
      <c r="E27" s="398">
        <v>37841</v>
      </c>
      <c r="F27" s="407" t="s">
        <v>114</v>
      </c>
      <c r="G27" s="407" t="s">
        <v>113</v>
      </c>
      <c r="H27" s="407"/>
      <c r="I27" s="97">
        <v>0.0012229166666666666</v>
      </c>
      <c r="J27" s="408" t="s">
        <v>203</v>
      </c>
      <c r="K27" s="186"/>
      <c r="L27" s="195"/>
      <c r="M27" s="200"/>
    </row>
    <row r="28" spans="1:13" s="11" customFormat="1" ht="18" customHeight="1">
      <c r="A28" s="21">
        <v>5</v>
      </c>
      <c r="B28" s="396">
        <v>155</v>
      </c>
      <c r="C28" s="397" t="s">
        <v>75</v>
      </c>
      <c r="D28" s="395" t="s">
        <v>824</v>
      </c>
      <c r="E28" s="398" t="s">
        <v>825</v>
      </c>
      <c r="F28" s="399" t="s">
        <v>51</v>
      </c>
      <c r="G28" s="399" t="s">
        <v>131</v>
      </c>
      <c r="H28" s="399"/>
      <c r="I28" s="97">
        <v>0.001135648148148148</v>
      </c>
      <c r="J28" s="400" t="s">
        <v>167</v>
      </c>
      <c r="K28" s="186"/>
      <c r="L28" s="195"/>
      <c r="M28" s="200"/>
    </row>
    <row r="29" spans="1:13" s="11" customFormat="1" ht="18" customHeight="1">
      <c r="A29" s="21">
        <v>6</v>
      </c>
      <c r="B29" s="396">
        <v>96</v>
      </c>
      <c r="C29" s="397" t="s">
        <v>59</v>
      </c>
      <c r="D29" s="395" t="s">
        <v>732</v>
      </c>
      <c r="E29" s="398" t="s">
        <v>733</v>
      </c>
      <c r="F29" s="399" t="s">
        <v>110</v>
      </c>
      <c r="G29" s="399" t="s">
        <v>109</v>
      </c>
      <c r="H29" s="399" t="s">
        <v>408</v>
      </c>
      <c r="I29" s="97">
        <v>0.0011248842592592593</v>
      </c>
      <c r="J29" s="400" t="s">
        <v>108</v>
      </c>
      <c r="K29" s="186"/>
      <c r="L29" s="195"/>
      <c r="M29" s="200"/>
    </row>
    <row r="30" spans="1:13" s="11" customFormat="1" ht="18" customHeight="1">
      <c r="A30" s="34"/>
      <c r="B30" s="34"/>
      <c r="C30" s="34"/>
      <c r="D30" s="34"/>
      <c r="E30" s="47"/>
      <c r="F30" s="48"/>
      <c r="G30" s="48"/>
      <c r="H30" s="48"/>
      <c r="I30" s="43"/>
      <c r="J30" s="26"/>
      <c r="K30" s="186"/>
      <c r="L30" s="195"/>
      <c r="M30" s="200"/>
    </row>
    <row r="31" spans="5:15" ht="17.25">
      <c r="E31" s="34"/>
      <c r="F31" s="34"/>
      <c r="G31" s="34"/>
      <c r="H31" s="34"/>
      <c r="I31" s="34"/>
      <c r="J31" s="34"/>
      <c r="K31" s="186"/>
      <c r="L31" s="195"/>
      <c r="M31" s="200"/>
      <c r="N31" s="11"/>
      <c r="O31" s="11"/>
    </row>
    <row r="32" spans="5:10" ht="12.75">
      <c r="E32" s="34"/>
      <c r="F32" s="34"/>
      <c r="G32" s="34"/>
      <c r="H32" s="34"/>
      <c r="I32" s="34"/>
      <c r="J32" s="34"/>
    </row>
    <row r="33" spans="5:10" ht="12.75">
      <c r="E33" s="34"/>
      <c r="F33" s="34"/>
      <c r="G33" s="34"/>
      <c r="H33" s="34"/>
      <c r="I33" s="34"/>
      <c r="J33" s="34"/>
    </row>
    <row r="34" spans="5:10" ht="12.75">
      <c r="E34" s="34"/>
      <c r="F34" s="34"/>
      <c r="G34" s="34"/>
      <c r="H34" s="34"/>
      <c r="I34" s="34"/>
      <c r="J34" s="34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3.7109375" style="34" customWidth="1"/>
    <col min="4" max="4" width="11.57421875" style="34" bestFit="1" customWidth="1"/>
    <col min="5" max="5" width="10.7109375" style="47" customWidth="1"/>
    <col min="6" max="6" width="18.00390625" style="48" bestFit="1" customWidth="1"/>
    <col min="7" max="7" width="18.28125" style="48" bestFit="1" customWidth="1"/>
    <col min="8" max="8" width="15.7109375" style="48" bestFit="1" customWidth="1"/>
    <col min="9" max="9" width="5.8515625" style="48" bestFit="1" customWidth="1"/>
    <col min="10" max="10" width="9.140625" style="43" customWidth="1"/>
    <col min="11" max="11" width="6.421875" style="43" bestFit="1" customWidth="1"/>
    <col min="12" max="12" width="17.00390625" style="26" customWidth="1"/>
    <col min="13" max="16384" width="9.140625" style="34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6"/>
    </row>
    <row r="4" spans="3:11" s="27" customFormat="1" ht="15">
      <c r="C4" s="28" t="s">
        <v>26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7" s="4" customFormat="1" ht="18" customHeight="1" thickBot="1">
      <c r="A6" s="84" t="s">
        <v>15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3" t="s">
        <v>4</v>
      </c>
      <c r="K6" s="66" t="s">
        <v>11</v>
      </c>
      <c r="L6" s="38" t="s">
        <v>5</v>
      </c>
      <c r="M6" s="186"/>
      <c r="N6" s="195"/>
      <c r="O6" s="200"/>
      <c r="P6" s="11"/>
      <c r="Q6" s="11"/>
    </row>
    <row r="7" spans="1:15" s="11" customFormat="1" ht="18" customHeight="1">
      <c r="A7" s="21">
        <v>1</v>
      </c>
      <c r="B7" s="396">
        <v>151</v>
      </c>
      <c r="C7" s="444" t="s">
        <v>525</v>
      </c>
      <c r="D7" s="443" t="s">
        <v>514</v>
      </c>
      <c r="E7" s="445" t="s">
        <v>515</v>
      </c>
      <c r="F7" s="446" t="s">
        <v>51</v>
      </c>
      <c r="G7" s="446" t="s">
        <v>131</v>
      </c>
      <c r="H7" s="446"/>
      <c r="I7" s="80">
        <v>16</v>
      </c>
      <c r="J7" s="97">
        <v>0.001010648148148148</v>
      </c>
      <c r="K7" s="16" t="str">
        <f aca="true" t="shared" si="0" ref="K7:K25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 A</v>
      </c>
      <c r="L7" s="447" t="s">
        <v>167</v>
      </c>
      <c r="M7" s="186"/>
      <c r="N7" s="195"/>
      <c r="O7" s="200"/>
    </row>
    <row r="8" spans="1:17" s="201" customFormat="1" ht="18" customHeight="1">
      <c r="A8" s="21">
        <v>2</v>
      </c>
      <c r="B8" s="396">
        <v>118</v>
      </c>
      <c r="C8" s="444" t="s">
        <v>168</v>
      </c>
      <c r="D8" s="443" t="s">
        <v>460</v>
      </c>
      <c r="E8" s="445" t="s">
        <v>461</v>
      </c>
      <c r="F8" s="446" t="s">
        <v>119</v>
      </c>
      <c r="G8" s="446" t="s">
        <v>117</v>
      </c>
      <c r="H8" s="446"/>
      <c r="I8" s="80">
        <v>12</v>
      </c>
      <c r="J8" s="97">
        <v>0.0010144675925925926</v>
      </c>
      <c r="K8" s="16" t="str">
        <f t="shared" si="0"/>
        <v>II A</v>
      </c>
      <c r="L8" s="447" t="s">
        <v>133</v>
      </c>
      <c r="M8" s="186"/>
      <c r="N8" s="195"/>
      <c r="O8" s="200"/>
      <c r="P8" s="11"/>
      <c r="Q8" s="11"/>
    </row>
    <row r="9" spans="1:15" s="11" customFormat="1" ht="18" customHeight="1">
      <c r="A9" s="21">
        <v>3</v>
      </c>
      <c r="B9" s="396">
        <v>78</v>
      </c>
      <c r="C9" s="444" t="s">
        <v>679</v>
      </c>
      <c r="D9" s="443" t="s">
        <v>680</v>
      </c>
      <c r="E9" s="445">
        <v>37960</v>
      </c>
      <c r="F9" s="446" t="s">
        <v>42</v>
      </c>
      <c r="G9" s="446" t="s">
        <v>99</v>
      </c>
      <c r="H9" s="446"/>
      <c r="I9" s="80">
        <v>9</v>
      </c>
      <c r="J9" s="97">
        <v>0.001058912037037037</v>
      </c>
      <c r="K9" s="16" t="str">
        <f t="shared" si="0"/>
        <v>II A</v>
      </c>
      <c r="L9" s="447" t="s">
        <v>100</v>
      </c>
      <c r="M9" s="186"/>
      <c r="N9" s="195"/>
      <c r="O9" s="200"/>
    </row>
    <row r="10" spans="1:15" s="11" customFormat="1" ht="18" customHeight="1">
      <c r="A10" s="21">
        <v>4</v>
      </c>
      <c r="B10" s="396">
        <v>76</v>
      </c>
      <c r="C10" s="444" t="s">
        <v>171</v>
      </c>
      <c r="D10" s="443" t="s">
        <v>677</v>
      </c>
      <c r="E10" s="445">
        <v>37645</v>
      </c>
      <c r="F10" s="446" t="s">
        <v>42</v>
      </c>
      <c r="G10" s="446" t="s">
        <v>99</v>
      </c>
      <c r="H10" s="446"/>
      <c r="I10" s="80">
        <v>7</v>
      </c>
      <c r="J10" s="97">
        <v>0.0010824074074074076</v>
      </c>
      <c r="K10" s="16" t="str">
        <f t="shared" si="0"/>
        <v>III A</v>
      </c>
      <c r="L10" s="447" t="s">
        <v>100</v>
      </c>
      <c r="M10" s="186"/>
      <c r="N10" s="195"/>
      <c r="O10" s="200"/>
    </row>
    <row r="11" spans="1:15" s="11" customFormat="1" ht="18" customHeight="1">
      <c r="A11" s="21">
        <v>5</v>
      </c>
      <c r="B11" s="396">
        <v>84</v>
      </c>
      <c r="C11" s="444" t="s">
        <v>106</v>
      </c>
      <c r="D11" s="443" t="s">
        <v>686</v>
      </c>
      <c r="E11" s="445" t="s">
        <v>687</v>
      </c>
      <c r="F11" s="446" t="s">
        <v>103</v>
      </c>
      <c r="G11" s="446" t="s">
        <v>101</v>
      </c>
      <c r="H11" s="446"/>
      <c r="I11" s="80">
        <v>6</v>
      </c>
      <c r="J11" s="97">
        <v>0.0010990740740740741</v>
      </c>
      <c r="K11" s="16" t="str">
        <f t="shared" si="0"/>
        <v>III A</v>
      </c>
      <c r="L11" s="447" t="s">
        <v>102</v>
      </c>
      <c r="M11" s="186"/>
      <c r="N11" s="195"/>
      <c r="O11" s="200"/>
    </row>
    <row r="12" spans="1:15" s="11" customFormat="1" ht="18" customHeight="1">
      <c r="A12" s="21">
        <v>6</v>
      </c>
      <c r="B12" s="396">
        <v>126</v>
      </c>
      <c r="C12" s="444" t="s">
        <v>282</v>
      </c>
      <c r="D12" s="443" t="s">
        <v>481</v>
      </c>
      <c r="E12" s="445" t="s">
        <v>482</v>
      </c>
      <c r="F12" s="446" t="s">
        <v>165</v>
      </c>
      <c r="G12" s="446" t="s">
        <v>160</v>
      </c>
      <c r="H12" s="446" t="s">
        <v>785</v>
      </c>
      <c r="I12" s="80">
        <v>5</v>
      </c>
      <c r="J12" s="97">
        <v>0.001100925925925926</v>
      </c>
      <c r="K12" s="16" t="str">
        <f t="shared" si="0"/>
        <v>III A</v>
      </c>
      <c r="L12" s="447" t="s">
        <v>123</v>
      </c>
      <c r="M12" s="186"/>
      <c r="N12" s="195"/>
      <c r="O12" s="200"/>
    </row>
    <row r="13" spans="1:15" s="11" customFormat="1" ht="18" customHeight="1">
      <c r="A13" s="21">
        <v>7</v>
      </c>
      <c r="B13" s="396">
        <v>147</v>
      </c>
      <c r="C13" s="444" t="s">
        <v>679</v>
      </c>
      <c r="D13" s="443" t="s">
        <v>819</v>
      </c>
      <c r="E13" s="445" t="s">
        <v>820</v>
      </c>
      <c r="F13" s="446" t="s">
        <v>48</v>
      </c>
      <c r="G13" s="446" t="s">
        <v>156</v>
      </c>
      <c r="H13" s="446" t="s">
        <v>510</v>
      </c>
      <c r="I13" s="80">
        <v>4</v>
      </c>
      <c r="J13" s="97">
        <v>0.0011125</v>
      </c>
      <c r="K13" s="16" t="str">
        <f t="shared" si="0"/>
        <v>III A</v>
      </c>
      <c r="L13" s="447" t="s">
        <v>844</v>
      </c>
      <c r="M13" s="186"/>
      <c r="N13" s="195"/>
      <c r="O13" s="200"/>
    </row>
    <row r="14" spans="1:15" s="11" customFormat="1" ht="18" customHeight="1">
      <c r="A14" s="21">
        <v>8</v>
      </c>
      <c r="B14" s="396">
        <v>124</v>
      </c>
      <c r="C14" s="444" t="s">
        <v>78</v>
      </c>
      <c r="D14" s="443" t="s">
        <v>786</v>
      </c>
      <c r="E14" s="445" t="s">
        <v>787</v>
      </c>
      <c r="F14" s="446" t="s">
        <v>165</v>
      </c>
      <c r="G14" s="446" t="s">
        <v>160</v>
      </c>
      <c r="H14" s="446" t="s">
        <v>785</v>
      </c>
      <c r="I14" s="80">
        <v>3</v>
      </c>
      <c r="J14" s="97">
        <v>0.0011144675925925925</v>
      </c>
      <c r="K14" s="16" t="str">
        <f t="shared" si="0"/>
        <v>III A</v>
      </c>
      <c r="L14" s="447" t="s">
        <v>207</v>
      </c>
      <c r="M14" s="186"/>
      <c r="N14" s="195"/>
      <c r="O14" s="200"/>
    </row>
    <row r="15" spans="1:15" s="11" customFormat="1" ht="18" customHeight="1">
      <c r="A15" s="21">
        <v>9</v>
      </c>
      <c r="B15" s="396">
        <v>79</v>
      </c>
      <c r="C15" s="444" t="s">
        <v>352</v>
      </c>
      <c r="D15" s="443" t="s">
        <v>353</v>
      </c>
      <c r="E15" s="445">
        <v>37280</v>
      </c>
      <c r="F15" s="446" t="s">
        <v>42</v>
      </c>
      <c r="G15" s="446" t="s">
        <v>99</v>
      </c>
      <c r="H15" s="446"/>
      <c r="I15" s="80">
        <v>2</v>
      </c>
      <c r="J15" s="97">
        <v>0.0011149305555555554</v>
      </c>
      <c r="K15" s="16" t="str">
        <f t="shared" si="0"/>
        <v>III A</v>
      </c>
      <c r="L15" s="447" t="s">
        <v>100</v>
      </c>
      <c r="M15" s="186"/>
      <c r="N15" s="195"/>
      <c r="O15" s="200"/>
    </row>
    <row r="16" spans="1:15" s="11" customFormat="1" ht="18" customHeight="1">
      <c r="A16" s="21">
        <v>10</v>
      </c>
      <c r="B16" s="396">
        <v>96</v>
      </c>
      <c r="C16" s="444" t="s">
        <v>59</v>
      </c>
      <c r="D16" s="443" t="s">
        <v>732</v>
      </c>
      <c r="E16" s="445" t="s">
        <v>733</v>
      </c>
      <c r="F16" s="446" t="s">
        <v>110</v>
      </c>
      <c r="G16" s="446" t="s">
        <v>109</v>
      </c>
      <c r="H16" s="446" t="s">
        <v>408</v>
      </c>
      <c r="I16" s="80">
        <v>1</v>
      </c>
      <c r="J16" s="97">
        <v>0.0011248842592592593</v>
      </c>
      <c r="K16" s="16" t="str">
        <f t="shared" si="0"/>
        <v>III A</v>
      </c>
      <c r="L16" s="447" t="s">
        <v>108</v>
      </c>
      <c r="M16" s="186"/>
      <c r="N16" s="195"/>
      <c r="O16" s="200"/>
    </row>
    <row r="17" spans="1:15" s="11" customFormat="1" ht="18" customHeight="1">
      <c r="A17" s="21">
        <v>11</v>
      </c>
      <c r="B17" s="396">
        <v>145</v>
      </c>
      <c r="C17" s="444" t="s">
        <v>813</v>
      </c>
      <c r="D17" s="443" t="s">
        <v>814</v>
      </c>
      <c r="E17" s="445" t="s">
        <v>815</v>
      </c>
      <c r="F17" s="446" t="s">
        <v>48</v>
      </c>
      <c r="G17" s="446" t="s">
        <v>156</v>
      </c>
      <c r="H17" s="446" t="s">
        <v>510</v>
      </c>
      <c r="I17" s="80"/>
      <c r="J17" s="97">
        <v>0.0011254629629629629</v>
      </c>
      <c r="K17" s="16" t="str">
        <f t="shared" si="0"/>
        <v>III A</v>
      </c>
      <c r="L17" s="447" t="s">
        <v>816</v>
      </c>
      <c r="M17" s="186"/>
      <c r="N17" s="195"/>
      <c r="O17" s="200"/>
    </row>
    <row r="18" spans="1:15" s="11" customFormat="1" ht="18" customHeight="1">
      <c r="A18" s="21">
        <v>12</v>
      </c>
      <c r="B18" s="396">
        <v>155</v>
      </c>
      <c r="C18" s="444" t="s">
        <v>75</v>
      </c>
      <c r="D18" s="443" t="s">
        <v>824</v>
      </c>
      <c r="E18" s="445" t="s">
        <v>825</v>
      </c>
      <c r="F18" s="446" t="s">
        <v>51</v>
      </c>
      <c r="G18" s="446" t="s">
        <v>131</v>
      </c>
      <c r="H18" s="446"/>
      <c r="I18" s="80"/>
      <c r="J18" s="97">
        <v>0.001135648148148148</v>
      </c>
      <c r="K18" s="16" t="str">
        <f t="shared" si="0"/>
        <v>III A</v>
      </c>
      <c r="L18" s="447" t="s">
        <v>167</v>
      </c>
      <c r="M18" s="186"/>
      <c r="N18" s="195"/>
      <c r="O18" s="200"/>
    </row>
    <row r="19" spans="1:15" s="11" customFormat="1" ht="18" customHeight="1">
      <c r="A19" s="21">
        <v>13</v>
      </c>
      <c r="B19" s="396">
        <v>60</v>
      </c>
      <c r="C19" s="444" t="s">
        <v>315</v>
      </c>
      <c r="D19" s="443" t="s">
        <v>316</v>
      </c>
      <c r="E19" s="445" t="s">
        <v>317</v>
      </c>
      <c r="F19" s="446" t="s">
        <v>91</v>
      </c>
      <c r="G19" s="446" t="s">
        <v>88</v>
      </c>
      <c r="H19" s="446"/>
      <c r="I19" s="80"/>
      <c r="J19" s="97">
        <v>0.0011390046296296296</v>
      </c>
      <c r="K19" s="16" t="str">
        <f t="shared" si="0"/>
        <v>III A</v>
      </c>
      <c r="L19" s="447" t="s">
        <v>652</v>
      </c>
      <c r="M19" s="186"/>
      <c r="N19" s="195"/>
      <c r="O19" s="200"/>
    </row>
    <row r="20" spans="1:15" s="11" customFormat="1" ht="18" customHeight="1">
      <c r="A20" s="21">
        <v>14</v>
      </c>
      <c r="B20" s="396">
        <v>26</v>
      </c>
      <c r="C20" s="444" t="s">
        <v>204</v>
      </c>
      <c r="D20" s="443" t="s">
        <v>83</v>
      </c>
      <c r="E20" s="445" t="s">
        <v>591</v>
      </c>
      <c r="F20" s="446" t="s">
        <v>126</v>
      </c>
      <c r="G20" s="446" t="s">
        <v>144</v>
      </c>
      <c r="H20" s="446"/>
      <c r="I20" s="235"/>
      <c r="J20" s="97">
        <v>0.0011417824074074073</v>
      </c>
      <c r="K20" s="16" t="str">
        <f t="shared" si="0"/>
        <v>III A</v>
      </c>
      <c r="L20" s="447" t="s">
        <v>145</v>
      </c>
      <c r="M20" s="186"/>
      <c r="N20" s="195"/>
      <c r="O20" s="200"/>
    </row>
    <row r="21" spans="1:15" s="11" customFormat="1" ht="18" customHeight="1">
      <c r="A21" s="21">
        <v>15</v>
      </c>
      <c r="B21" s="396">
        <v>117</v>
      </c>
      <c r="C21" s="444" t="s">
        <v>132</v>
      </c>
      <c r="D21" s="443" t="s">
        <v>779</v>
      </c>
      <c r="E21" s="445" t="s">
        <v>780</v>
      </c>
      <c r="F21" s="446" t="s">
        <v>119</v>
      </c>
      <c r="G21" s="446" t="s">
        <v>117</v>
      </c>
      <c r="H21" s="446"/>
      <c r="I21" s="80"/>
      <c r="J21" s="97">
        <v>0.001149537037037037</v>
      </c>
      <c r="K21" s="16" t="str">
        <f t="shared" si="0"/>
        <v>III A</v>
      </c>
      <c r="L21" s="447" t="s">
        <v>133</v>
      </c>
      <c r="M21" s="186"/>
      <c r="N21" s="195"/>
      <c r="O21" s="200"/>
    </row>
    <row r="22" spans="1:15" s="11" customFormat="1" ht="18" customHeight="1">
      <c r="A22" s="21">
        <v>16</v>
      </c>
      <c r="B22" s="396">
        <v>41</v>
      </c>
      <c r="C22" s="444" t="s">
        <v>627</v>
      </c>
      <c r="D22" s="443" t="s">
        <v>628</v>
      </c>
      <c r="E22" s="445" t="s">
        <v>629</v>
      </c>
      <c r="F22" s="446" t="s">
        <v>70</v>
      </c>
      <c r="G22" s="446" t="s">
        <v>172</v>
      </c>
      <c r="H22" s="446"/>
      <c r="I22" s="80"/>
      <c r="J22" s="97">
        <v>0.001222337962962963</v>
      </c>
      <c r="K22" s="16" t="str">
        <f t="shared" si="0"/>
        <v>I JA</v>
      </c>
      <c r="L22" s="447" t="s">
        <v>630</v>
      </c>
      <c r="M22" s="186"/>
      <c r="N22" s="195"/>
      <c r="O22" s="200"/>
    </row>
    <row r="23" spans="1:15" s="11" customFormat="1" ht="18" customHeight="1">
      <c r="A23" s="21">
        <v>17</v>
      </c>
      <c r="B23" s="404">
        <v>105</v>
      </c>
      <c r="C23" s="405" t="s">
        <v>59</v>
      </c>
      <c r="D23" s="406" t="s">
        <v>748</v>
      </c>
      <c r="E23" s="445">
        <v>37841</v>
      </c>
      <c r="F23" s="407" t="s">
        <v>114</v>
      </c>
      <c r="G23" s="407" t="s">
        <v>113</v>
      </c>
      <c r="H23" s="407"/>
      <c r="I23" s="80"/>
      <c r="J23" s="97">
        <v>0.0012229166666666666</v>
      </c>
      <c r="K23" s="16" t="str">
        <f t="shared" si="0"/>
        <v>I JA</v>
      </c>
      <c r="L23" s="408" t="s">
        <v>203</v>
      </c>
      <c r="M23" s="186"/>
      <c r="N23" s="195"/>
      <c r="O23" s="200"/>
    </row>
    <row r="24" spans="1:15" s="11" customFormat="1" ht="18" customHeight="1">
      <c r="A24" s="21">
        <v>18</v>
      </c>
      <c r="B24" s="396">
        <v>115</v>
      </c>
      <c r="C24" s="444" t="s">
        <v>440</v>
      </c>
      <c r="D24" s="443" t="s">
        <v>770</v>
      </c>
      <c r="E24" s="445">
        <v>37698</v>
      </c>
      <c r="F24" s="446" t="s">
        <v>47</v>
      </c>
      <c r="G24" s="446" t="s">
        <v>441</v>
      </c>
      <c r="H24" s="446" t="s">
        <v>58</v>
      </c>
      <c r="I24" s="80"/>
      <c r="J24" s="97">
        <v>0.0012263888888888888</v>
      </c>
      <c r="K24" s="16" t="str">
        <f t="shared" si="0"/>
        <v>I JA</v>
      </c>
      <c r="L24" s="447" t="s">
        <v>766</v>
      </c>
      <c r="M24" s="186"/>
      <c r="N24" s="195"/>
      <c r="O24" s="200"/>
    </row>
    <row r="25" spans="1:15" s="11" customFormat="1" ht="18" customHeight="1">
      <c r="A25" s="21">
        <v>19</v>
      </c>
      <c r="B25" s="396">
        <v>24</v>
      </c>
      <c r="C25" s="444" t="s">
        <v>270</v>
      </c>
      <c r="D25" s="443" t="s">
        <v>271</v>
      </c>
      <c r="E25" s="445" t="s">
        <v>272</v>
      </c>
      <c r="F25" s="446" t="s">
        <v>126</v>
      </c>
      <c r="G25" s="446" t="s">
        <v>144</v>
      </c>
      <c r="H25" s="446"/>
      <c r="I25" s="80"/>
      <c r="J25" s="202">
        <v>0.0012383101851851854</v>
      </c>
      <c r="K25" s="16" t="str">
        <f t="shared" si="0"/>
        <v>I JA</v>
      </c>
      <c r="L25" s="447" t="s">
        <v>145</v>
      </c>
      <c r="M25" s="186"/>
      <c r="N25" s="195"/>
      <c r="O25" s="200"/>
    </row>
    <row r="26" spans="1:15" s="11" customFormat="1" ht="18" customHeight="1">
      <c r="A26" s="34"/>
      <c r="B26" s="34"/>
      <c r="C26" s="34"/>
      <c r="D26" s="34"/>
      <c r="E26" s="47"/>
      <c r="F26" s="48"/>
      <c r="G26" s="48"/>
      <c r="H26" s="48"/>
      <c r="I26" s="48"/>
      <c r="J26" s="43"/>
      <c r="K26" s="43"/>
      <c r="L26" s="26"/>
      <c r="M26" s="186"/>
      <c r="N26" s="195"/>
      <c r="O26" s="200"/>
    </row>
    <row r="27" spans="5:17" ht="17.25">
      <c r="E27" s="34"/>
      <c r="F27" s="34"/>
      <c r="G27" s="34"/>
      <c r="H27" s="34"/>
      <c r="I27" s="34"/>
      <c r="J27" s="34"/>
      <c r="K27" s="34"/>
      <c r="L27" s="34"/>
      <c r="M27" s="186"/>
      <c r="N27" s="195"/>
      <c r="O27" s="200"/>
      <c r="P27" s="11"/>
      <c r="Q27" s="11"/>
    </row>
    <row r="28" spans="5:12" ht="12.75">
      <c r="E28" s="34"/>
      <c r="F28" s="34"/>
      <c r="G28" s="34"/>
      <c r="H28" s="34"/>
      <c r="I28" s="34"/>
      <c r="J28" s="34"/>
      <c r="K28" s="34"/>
      <c r="L28" s="34"/>
    </row>
    <row r="29" spans="5:12" ht="12.75">
      <c r="E29" s="34"/>
      <c r="F29" s="34"/>
      <c r="G29" s="34"/>
      <c r="H29" s="34"/>
      <c r="I29" s="34"/>
      <c r="J29" s="34"/>
      <c r="K29" s="34"/>
      <c r="L29" s="34"/>
    </row>
    <row r="30" spans="5:12" ht="12.75">
      <c r="E30" s="34"/>
      <c r="F30" s="34"/>
      <c r="G30" s="34"/>
      <c r="H30" s="34"/>
      <c r="I30" s="34"/>
      <c r="J30" s="34"/>
      <c r="K30" s="34"/>
      <c r="L30" s="34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L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4" customWidth="1"/>
    <col min="3" max="3" width="11.140625" style="34" customWidth="1"/>
    <col min="4" max="4" width="11.57421875" style="34" bestFit="1" customWidth="1"/>
    <col min="5" max="5" width="10.7109375" style="47" customWidth="1"/>
    <col min="6" max="6" width="18.00390625" style="48" bestFit="1" customWidth="1"/>
    <col min="7" max="7" width="18.28125" style="48" bestFit="1" customWidth="1"/>
    <col min="8" max="8" width="15.7109375" style="48" bestFit="1" customWidth="1"/>
    <col min="9" max="9" width="5.8515625" style="48" bestFit="1" customWidth="1"/>
    <col min="10" max="10" width="9.140625" style="43" customWidth="1"/>
    <col min="11" max="11" width="5.28125" style="43" bestFit="1" customWidth="1"/>
    <col min="12" max="12" width="15.421875" style="26" customWidth="1"/>
    <col min="13" max="16384" width="9.140625" style="34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6"/>
    </row>
    <row r="4" spans="3:11" s="27" customFormat="1" ht="15">
      <c r="C4" s="28" t="s">
        <v>218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2" s="4" customFormat="1" ht="18" customHeight="1" thickBot="1">
      <c r="A6" s="84" t="s">
        <v>15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3" t="s">
        <v>4</v>
      </c>
      <c r="K6" s="66" t="s">
        <v>11</v>
      </c>
      <c r="L6" s="38" t="s">
        <v>5</v>
      </c>
    </row>
    <row r="7" spans="1:12" s="201" customFormat="1" ht="18" customHeight="1">
      <c r="A7" s="21">
        <v>1</v>
      </c>
      <c r="B7" s="396">
        <v>137</v>
      </c>
      <c r="C7" s="397" t="s">
        <v>79</v>
      </c>
      <c r="D7" s="395" t="s">
        <v>504</v>
      </c>
      <c r="E7" s="398" t="s">
        <v>372</v>
      </c>
      <c r="F7" s="399" t="s">
        <v>127</v>
      </c>
      <c r="G7" s="399" t="s">
        <v>128</v>
      </c>
      <c r="H7" s="399" t="s">
        <v>129</v>
      </c>
      <c r="I7" s="80">
        <v>12</v>
      </c>
      <c r="J7" s="97">
        <v>0.000995486111111111</v>
      </c>
      <c r="K7" s="16" t="str">
        <f aca="true" t="shared" si="0" ref="K7:K14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 A</v>
      </c>
      <c r="L7" s="400" t="s">
        <v>798</v>
      </c>
    </row>
    <row r="8" spans="1:12" s="11" customFormat="1" ht="18" customHeight="1">
      <c r="A8" s="21">
        <v>2</v>
      </c>
      <c r="B8" s="396">
        <v>22</v>
      </c>
      <c r="C8" s="397" t="s">
        <v>67</v>
      </c>
      <c r="D8" s="395" t="s">
        <v>337</v>
      </c>
      <c r="E8" s="398" t="s">
        <v>338</v>
      </c>
      <c r="F8" s="399" t="s">
        <v>50</v>
      </c>
      <c r="G8" s="399" t="s">
        <v>343</v>
      </c>
      <c r="H8" s="399"/>
      <c r="I8" s="80">
        <v>8</v>
      </c>
      <c r="J8" s="97">
        <v>0.0010146990740740741</v>
      </c>
      <c r="K8" s="16" t="str">
        <f t="shared" si="0"/>
        <v>II A</v>
      </c>
      <c r="L8" s="400" t="s">
        <v>339</v>
      </c>
    </row>
    <row r="9" spans="1:12" s="11" customFormat="1" ht="18" customHeight="1">
      <c r="A9" s="21">
        <v>3</v>
      </c>
      <c r="B9" s="396">
        <v>154</v>
      </c>
      <c r="C9" s="397" t="s">
        <v>527</v>
      </c>
      <c r="D9" s="395" t="s">
        <v>516</v>
      </c>
      <c r="E9" s="398" t="s">
        <v>522</v>
      </c>
      <c r="F9" s="399" t="s">
        <v>51</v>
      </c>
      <c r="G9" s="399" t="s">
        <v>131</v>
      </c>
      <c r="H9" s="399"/>
      <c r="I9" s="80">
        <v>5</v>
      </c>
      <c r="J9" s="97">
        <v>0.0010618055555555556</v>
      </c>
      <c r="K9" s="16" t="str">
        <f t="shared" si="0"/>
        <v>II A</v>
      </c>
      <c r="L9" s="400" t="s">
        <v>167</v>
      </c>
    </row>
    <row r="10" spans="1:12" s="11" customFormat="1" ht="18" customHeight="1">
      <c r="A10" s="21">
        <v>4</v>
      </c>
      <c r="B10" s="396">
        <v>100</v>
      </c>
      <c r="C10" s="397" t="s">
        <v>430</v>
      </c>
      <c r="D10" s="395" t="s">
        <v>164</v>
      </c>
      <c r="E10" s="398">
        <v>37197</v>
      </c>
      <c r="F10" s="399" t="s">
        <v>114</v>
      </c>
      <c r="G10" s="399" t="s">
        <v>113</v>
      </c>
      <c r="H10" s="399"/>
      <c r="I10" s="80">
        <v>3</v>
      </c>
      <c r="J10" s="202">
        <v>0.001074074074074074</v>
      </c>
      <c r="K10" s="16" t="str">
        <f t="shared" si="0"/>
        <v>II A</v>
      </c>
      <c r="L10" s="400" t="s">
        <v>153</v>
      </c>
    </row>
    <row r="11" spans="1:12" s="11" customFormat="1" ht="18" customHeight="1">
      <c r="A11" s="21">
        <v>5</v>
      </c>
      <c r="B11" s="396">
        <v>62</v>
      </c>
      <c r="C11" s="397" t="s">
        <v>266</v>
      </c>
      <c r="D11" s="395" t="s">
        <v>83</v>
      </c>
      <c r="E11" s="398" t="s">
        <v>415</v>
      </c>
      <c r="F11" s="399" t="s">
        <v>91</v>
      </c>
      <c r="G11" s="399" t="s">
        <v>88</v>
      </c>
      <c r="H11" s="399"/>
      <c r="I11" s="80">
        <v>2</v>
      </c>
      <c r="J11" s="97">
        <v>0.0010745370370370373</v>
      </c>
      <c r="K11" s="16" t="str">
        <f t="shared" si="0"/>
        <v>II A</v>
      </c>
      <c r="L11" s="400" t="s">
        <v>90</v>
      </c>
    </row>
    <row r="12" spans="1:12" s="11" customFormat="1" ht="18" customHeight="1">
      <c r="A12" s="21">
        <v>6</v>
      </c>
      <c r="B12" s="396">
        <v>6</v>
      </c>
      <c r="C12" s="397" t="s">
        <v>236</v>
      </c>
      <c r="D12" s="395" t="s">
        <v>539</v>
      </c>
      <c r="E12" s="398" t="s">
        <v>540</v>
      </c>
      <c r="F12" s="399" t="s">
        <v>54</v>
      </c>
      <c r="G12" s="399" t="s">
        <v>137</v>
      </c>
      <c r="H12" s="399"/>
      <c r="I12" s="80">
        <v>1</v>
      </c>
      <c r="J12" s="97">
        <v>0.0011626157407407408</v>
      </c>
      <c r="K12" s="16" t="str">
        <f t="shared" si="0"/>
        <v>III A</v>
      </c>
      <c r="L12" s="400" t="s">
        <v>139</v>
      </c>
    </row>
    <row r="13" spans="1:12" s="11" customFormat="1" ht="18" customHeight="1">
      <c r="A13" s="21">
        <v>7</v>
      </c>
      <c r="B13" s="396">
        <v>54</v>
      </c>
      <c r="C13" s="397" t="s">
        <v>115</v>
      </c>
      <c r="D13" s="395" t="s">
        <v>644</v>
      </c>
      <c r="E13" s="398">
        <v>37022</v>
      </c>
      <c r="F13" s="399" t="s">
        <v>92</v>
      </c>
      <c r="G13" s="399" t="s">
        <v>85</v>
      </c>
      <c r="H13" s="399"/>
      <c r="I13" s="80" t="s">
        <v>283</v>
      </c>
      <c r="J13" s="97">
        <v>0.001218287037037037</v>
      </c>
      <c r="K13" s="16" t="str">
        <f t="shared" si="0"/>
        <v>I JA</v>
      </c>
      <c r="L13" s="400" t="s">
        <v>178</v>
      </c>
    </row>
    <row r="14" spans="1:12" s="11" customFormat="1" ht="18" customHeight="1">
      <c r="A14" s="21">
        <v>7</v>
      </c>
      <c r="B14" s="396">
        <v>83</v>
      </c>
      <c r="C14" s="397" t="s">
        <v>64</v>
      </c>
      <c r="D14" s="395" t="s">
        <v>685</v>
      </c>
      <c r="E14" s="398" t="s">
        <v>366</v>
      </c>
      <c r="F14" s="399" t="s">
        <v>103</v>
      </c>
      <c r="G14" s="399" t="s">
        <v>101</v>
      </c>
      <c r="H14" s="399"/>
      <c r="I14" s="80"/>
      <c r="J14" s="97">
        <v>0.001218287037037037</v>
      </c>
      <c r="K14" s="16" t="str">
        <f t="shared" si="0"/>
        <v>I JA</v>
      </c>
      <c r="L14" s="400" t="s">
        <v>102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2.00390625" style="11" bestFit="1" customWidth="1"/>
    <col min="5" max="5" width="10.7109375" style="33" customWidth="1"/>
    <col min="6" max="6" width="16.140625" style="35" bestFit="1" customWidth="1"/>
    <col min="7" max="7" width="18.28125" style="35" bestFit="1" customWidth="1"/>
    <col min="8" max="8" width="13.7109375" style="35" bestFit="1" customWidth="1"/>
    <col min="9" max="9" width="5.8515625" style="35" bestFit="1" customWidth="1"/>
    <col min="10" max="10" width="9.140625" style="14" customWidth="1"/>
    <col min="11" max="11" width="4.57421875" style="14" bestFit="1" customWidth="1"/>
    <col min="12" max="12" width="25.8515625" style="13" bestFit="1" customWidth="1"/>
    <col min="13" max="13" width="23.00390625" style="11" bestFit="1" customWidth="1"/>
    <col min="14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50" t="s">
        <v>49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07"/>
      <c r="D5" s="207"/>
      <c r="E5" s="32"/>
      <c r="F5" s="32"/>
      <c r="G5" s="32"/>
      <c r="H5" s="30"/>
      <c r="I5" s="30"/>
      <c r="J5" s="36"/>
      <c r="K5" s="36"/>
    </row>
    <row r="6" spans="1:12" s="4" customFormat="1" ht="18" customHeight="1" thickBot="1">
      <c r="A6" s="84" t="s">
        <v>15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3" t="s">
        <v>4</v>
      </c>
      <c r="K6" s="66" t="s">
        <v>11</v>
      </c>
      <c r="L6" s="38" t="s">
        <v>5</v>
      </c>
    </row>
    <row r="7" spans="1:12" s="34" customFormat="1" ht="18" customHeight="1">
      <c r="A7" s="21">
        <v>1</v>
      </c>
      <c r="B7" s="396">
        <v>57</v>
      </c>
      <c r="C7" s="397" t="s">
        <v>71</v>
      </c>
      <c r="D7" s="395" t="s">
        <v>647</v>
      </c>
      <c r="E7" s="398" t="s">
        <v>648</v>
      </c>
      <c r="F7" s="399" t="s">
        <v>91</v>
      </c>
      <c r="G7" s="399" t="s">
        <v>88</v>
      </c>
      <c r="H7" s="399"/>
      <c r="I7" s="80">
        <v>16</v>
      </c>
      <c r="J7" s="97">
        <v>0.002328472222222222</v>
      </c>
      <c r="K7" s="7" t="str">
        <f aca="true" t="shared" si="0" ref="K7:K14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II A</v>
      </c>
      <c r="L7" s="400" t="s">
        <v>148</v>
      </c>
    </row>
    <row r="8" spans="1:12" s="34" customFormat="1" ht="18" customHeight="1">
      <c r="A8" s="21">
        <v>2</v>
      </c>
      <c r="B8" s="396">
        <v>128</v>
      </c>
      <c r="C8" s="397" t="s">
        <v>74</v>
      </c>
      <c r="D8" s="395" t="s">
        <v>483</v>
      </c>
      <c r="E8" s="398" t="s">
        <v>484</v>
      </c>
      <c r="F8" s="399" t="s">
        <v>165</v>
      </c>
      <c r="G8" s="399" t="s">
        <v>160</v>
      </c>
      <c r="H8" s="399" t="s">
        <v>785</v>
      </c>
      <c r="I8" s="80">
        <v>12</v>
      </c>
      <c r="J8" s="97">
        <v>0.0023925925925925924</v>
      </c>
      <c r="K8" s="7" t="str">
        <f t="shared" si="0"/>
        <v>III A</v>
      </c>
      <c r="L8" s="400" t="s">
        <v>123</v>
      </c>
    </row>
    <row r="9" spans="1:12" s="34" customFormat="1" ht="18" customHeight="1">
      <c r="A9" s="21">
        <v>3</v>
      </c>
      <c r="B9" s="396">
        <v>120</v>
      </c>
      <c r="C9" s="397" t="s">
        <v>462</v>
      </c>
      <c r="D9" s="395" t="s">
        <v>394</v>
      </c>
      <c r="E9" s="398" t="s">
        <v>463</v>
      </c>
      <c r="F9" s="399" t="s">
        <v>119</v>
      </c>
      <c r="G9" s="399" t="s">
        <v>117</v>
      </c>
      <c r="H9" s="399"/>
      <c r="I9" s="80">
        <v>9</v>
      </c>
      <c r="J9" s="97">
        <v>0.002452199074074074</v>
      </c>
      <c r="K9" s="7" t="str">
        <f t="shared" si="0"/>
        <v>III A</v>
      </c>
      <c r="L9" s="400" t="s">
        <v>133</v>
      </c>
    </row>
    <row r="10" spans="1:12" s="34" customFormat="1" ht="18" customHeight="1">
      <c r="A10" s="21">
        <v>4</v>
      </c>
      <c r="B10" s="396">
        <v>152</v>
      </c>
      <c r="C10" s="397" t="s">
        <v>341</v>
      </c>
      <c r="D10" s="395" t="s">
        <v>517</v>
      </c>
      <c r="E10" s="398" t="s">
        <v>518</v>
      </c>
      <c r="F10" s="399" t="s">
        <v>51</v>
      </c>
      <c r="G10" s="399" t="s">
        <v>131</v>
      </c>
      <c r="H10" s="399"/>
      <c r="I10" s="80">
        <v>7</v>
      </c>
      <c r="J10" s="97">
        <v>0.0024671296296296294</v>
      </c>
      <c r="K10" s="7" t="str">
        <f t="shared" si="0"/>
        <v>III A</v>
      </c>
      <c r="L10" s="400" t="s">
        <v>167</v>
      </c>
    </row>
    <row r="11" spans="1:12" s="34" customFormat="1" ht="18" customHeight="1">
      <c r="A11" s="21">
        <v>5</v>
      </c>
      <c r="B11" s="396">
        <v>87</v>
      </c>
      <c r="C11" s="397" t="s">
        <v>86</v>
      </c>
      <c r="D11" s="395" t="s">
        <v>374</v>
      </c>
      <c r="E11" s="398">
        <v>37348</v>
      </c>
      <c r="F11" s="399" t="s">
        <v>52</v>
      </c>
      <c r="G11" s="399" t="s">
        <v>191</v>
      </c>
      <c r="H11" s="399" t="s">
        <v>700</v>
      </c>
      <c r="I11" s="80">
        <v>6</v>
      </c>
      <c r="J11" s="97">
        <v>0.002549652777777778</v>
      </c>
      <c r="K11" s="7" t="str">
        <f t="shared" si="0"/>
        <v>III A</v>
      </c>
      <c r="L11" s="400" t="s">
        <v>192</v>
      </c>
    </row>
    <row r="12" spans="1:12" s="34" customFormat="1" ht="18" customHeight="1">
      <c r="A12" s="21">
        <v>6</v>
      </c>
      <c r="B12" s="396">
        <v>153</v>
      </c>
      <c r="C12" s="397" t="s">
        <v>526</v>
      </c>
      <c r="D12" s="395" t="s">
        <v>519</v>
      </c>
      <c r="E12" s="398" t="s">
        <v>520</v>
      </c>
      <c r="F12" s="399" t="s">
        <v>51</v>
      </c>
      <c r="G12" s="399" t="s">
        <v>131</v>
      </c>
      <c r="H12" s="399"/>
      <c r="I12" s="80">
        <v>5</v>
      </c>
      <c r="J12" s="97">
        <v>0.002676736111111111</v>
      </c>
      <c r="K12" s="7" t="str">
        <f t="shared" si="0"/>
        <v>I JA</v>
      </c>
      <c r="L12" s="400" t="s">
        <v>167</v>
      </c>
    </row>
    <row r="13" spans="1:12" s="34" customFormat="1" ht="18" customHeight="1">
      <c r="A13" s="21">
        <v>7</v>
      </c>
      <c r="B13" s="396">
        <v>50</v>
      </c>
      <c r="C13" s="397" t="s">
        <v>445</v>
      </c>
      <c r="D13" s="395" t="s">
        <v>640</v>
      </c>
      <c r="E13" s="398">
        <v>37623</v>
      </c>
      <c r="F13" s="399" t="s">
        <v>92</v>
      </c>
      <c r="G13" s="399" t="s">
        <v>85</v>
      </c>
      <c r="H13" s="399"/>
      <c r="I13" s="80">
        <v>4</v>
      </c>
      <c r="J13" s="97">
        <v>0.002682754629629629</v>
      </c>
      <c r="K13" s="7" t="str">
        <f t="shared" si="0"/>
        <v>I JA</v>
      </c>
      <c r="L13" s="400" t="s">
        <v>303</v>
      </c>
    </row>
    <row r="14" spans="1:12" s="34" customFormat="1" ht="18" customHeight="1">
      <c r="A14" s="21">
        <v>8</v>
      </c>
      <c r="B14" s="396">
        <v>146</v>
      </c>
      <c r="C14" s="397" t="s">
        <v>477</v>
      </c>
      <c r="D14" s="395" t="s">
        <v>817</v>
      </c>
      <c r="E14" s="398" t="s">
        <v>818</v>
      </c>
      <c r="F14" s="399" t="s">
        <v>48</v>
      </c>
      <c r="G14" s="399" t="s">
        <v>156</v>
      </c>
      <c r="H14" s="399" t="s">
        <v>510</v>
      </c>
      <c r="I14" s="80">
        <v>3</v>
      </c>
      <c r="J14" s="97">
        <v>0.0027982638888888888</v>
      </c>
      <c r="K14" s="7" t="str">
        <f t="shared" si="0"/>
        <v>I JA</v>
      </c>
      <c r="L14" s="400" t="s">
        <v>812</v>
      </c>
    </row>
    <row r="15" spans="1:12" ht="12.75">
      <c r="A15"/>
      <c r="B15"/>
      <c r="C15"/>
      <c r="D15"/>
      <c r="E15"/>
      <c r="F15"/>
      <c r="G15"/>
      <c r="H15"/>
      <c r="I15"/>
      <c r="J15"/>
      <c r="K15"/>
      <c r="L15" s="11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 s="11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3.7109375" style="11" customWidth="1"/>
    <col min="5" max="5" width="10.7109375" style="33" customWidth="1"/>
    <col min="6" max="6" width="16.140625" style="35" bestFit="1" customWidth="1"/>
    <col min="7" max="7" width="12.8515625" style="35" bestFit="1" customWidth="1"/>
    <col min="8" max="8" width="13.7109375" style="35" bestFit="1" customWidth="1"/>
    <col min="9" max="9" width="5.8515625" style="35" bestFit="1" customWidth="1"/>
    <col min="10" max="10" width="9.140625" style="14" customWidth="1"/>
    <col min="11" max="11" width="6.421875" style="14" bestFit="1" customWidth="1"/>
    <col min="12" max="12" width="23.140625" style="13" customWidth="1"/>
    <col min="13" max="14" width="23.00390625" style="11" bestFit="1" customWidth="1"/>
    <col min="15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50" t="s">
        <v>219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07"/>
      <c r="D5" s="207"/>
      <c r="E5" s="32"/>
      <c r="F5" s="32"/>
      <c r="G5" s="32"/>
      <c r="H5" s="30"/>
      <c r="I5" s="30"/>
      <c r="J5" s="36"/>
      <c r="K5" s="36"/>
    </row>
    <row r="6" spans="1:12" s="4" customFormat="1" ht="18" customHeight="1" thickBot="1">
      <c r="A6" s="84" t="s">
        <v>15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3" t="s">
        <v>4</v>
      </c>
      <c r="K6" s="66" t="s">
        <v>11</v>
      </c>
      <c r="L6" s="38" t="s">
        <v>5</v>
      </c>
    </row>
    <row r="7" spans="1:12" s="34" customFormat="1" ht="18" customHeight="1">
      <c r="A7" s="21">
        <v>1</v>
      </c>
      <c r="B7" s="396">
        <v>93</v>
      </c>
      <c r="C7" s="397" t="s">
        <v>402</v>
      </c>
      <c r="D7" s="395" t="s">
        <v>401</v>
      </c>
      <c r="E7" s="398" t="s">
        <v>319</v>
      </c>
      <c r="F7" s="399" t="s">
        <v>110</v>
      </c>
      <c r="G7" s="399" t="s">
        <v>109</v>
      </c>
      <c r="H7" s="399" t="s">
        <v>408</v>
      </c>
      <c r="I7" s="80">
        <v>12</v>
      </c>
      <c r="J7" s="97">
        <v>0.0021616898148148146</v>
      </c>
      <c r="K7" s="7" t="str">
        <f aca="true" t="shared" si="0" ref="K7:K13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 A</v>
      </c>
      <c r="L7" s="400" t="s">
        <v>150</v>
      </c>
    </row>
    <row r="8" spans="1:12" s="34" customFormat="1" ht="18" customHeight="1">
      <c r="A8" s="21">
        <v>2</v>
      </c>
      <c r="B8" s="396">
        <v>122</v>
      </c>
      <c r="C8" s="397" t="s">
        <v>341</v>
      </c>
      <c r="D8" s="395" t="s">
        <v>458</v>
      </c>
      <c r="E8" s="398" t="s">
        <v>459</v>
      </c>
      <c r="F8" s="399" t="s">
        <v>119</v>
      </c>
      <c r="G8" s="399" t="s">
        <v>117</v>
      </c>
      <c r="H8" s="399"/>
      <c r="I8" s="80">
        <v>8</v>
      </c>
      <c r="J8" s="97">
        <v>0.002386689814814815</v>
      </c>
      <c r="K8" s="7" t="str">
        <f t="shared" si="0"/>
        <v>III A</v>
      </c>
      <c r="L8" s="400" t="s">
        <v>133</v>
      </c>
    </row>
    <row r="9" spans="1:12" s="34" customFormat="1" ht="18" customHeight="1">
      <c r="A9" s="21">
        <v>3</v>
      </c>
      <c r="B9" s="396">
        <v>110</v>
      </c>
      <c r="C9" s="397" t="s">
        <v>445</v>
      </c>
      <c r="D9" s="395" t="s">
        <v>446</v>
      </c>
      <c r="E9" s="398">
        <v>37179</v>
      </c>
      <c r="F9" s="399" t="s">
        <v>47</v>
      </c>
      <c r="G9" s="399" t="s">
        <v>134</v>
      </c>
      <c r="H9" s="399" t="s">
        <v>158</v>
      </c>
      <c r="I9" s="80">
        <v>5</v>
      </c>
      <c r="J9" s="97">
        <v>0.002486574074074074</v>
      </c>
      <c r="K9" s="7" t="str">
        <f t="shared" si="0"/>
        <v>III A</v>
      </c>
      <c r="L9" s="400" t="s">
        <v>157</v>
      </c>
    </row>
    <row r="10" spans="1:12" s="34" customFormat="1" ht="18" customHeight="1">
      <c r="A10" s="21">
        <v>4</v>
      </c>
      <c r="B10" s="396">
        <v>34</v>
      </c>
      <c r="C10" s="397" t="s">
        <v>829</v>
      </c>
      <c r="D10" s="395" t="s">
        <v>279</v>
      </c>
      <c r="E10" s="398" t="s">
        <v>280</v>
      </c>
      <c r="F10" s="399" t="s">
        <v>126</v>
      </c>
      <c r="G10" s="399" t="s">
        <v>144</v>
      </c>
      <c r="H10" s="399"/>
      <c r="I10" s="80">
        <v>3</v>
      </c>
      <c r="J10" s="97">
        <v>0.0025751157407407407</v>
      </c>
      <c r="K10" s="7" t="str">
        <f t="shared" si="0"/>
        <v>I JA</v>
      </c>
      <c r="L10" s="400" t="s">
        <v>145</v>
      </c>
    </row>
    <row r="11" spans="1:12" s="34" customFormat="1" ht="18" customHeight="1">
      <c r="A11" s="21">
        <v>5</v>
      </c>
      <c r="B11" s="396">
        <v>94</v>
      </c>
      <c r="C11" s="397" t="s">
        <v>253</v>
      </c>
      <c r="D11" s="395" t="s">
        <v>409</v>
      </c>
      <c r="E11" s="398" t="s">
        <v>329</v>
      </c>
      <c r="F11" s="399" t="s">
        <v>110</v>
      </c>
      <c r="G11" s="399" t="s">
        <v>109</v>
      </c>
      <c r="H11" s="399" t="s">
        <v>408</v>
      </c>
      <c r="I11" s="80">
        <v>2</v>
      </c>
      <c r="J11" s="97">
        <v>0.0026615740740740736</v>
      </c>
      <c r="K11" s="7" t="str">
        <f t="shared" si="0"/>
        <v>I JA</v>
      </c>
      <c r="L11" s="400" t="s">
        <v>108</v>
      </c>
    </row>
    <row r="12" spans="1:12" s="34" customFormat="1" ht="18" customHeight="1">
      <c r="A12" s="21">
        <v>6</v>
      </c>
      <c r="B12" s="396">
        <v>90</v>
      </c>
      <c r="C12" s="397" t="s">
        <v>398</v>
      </c>
      <c r="D12" s="395" t="s">
        <v>399</v>
      </c>
      <c r="E12" s="398">
        <v>37055</v>
      </c>
      <c r="F12" s="399" t="s">
        <v>104</v>
      </c>
      <c r="G12" s="399" t="s">
        <v>196</v>
      </c>
      <c r="H12" s="399"/>
      <c r="I12" s="80">
        <v>1</v>
      </c>
      <c r="J12" s="97">
        <v>0.0026634259259259263</v>
      </c>
      <c r="K12" s="7" t="str">
        <f t="shared" si="0"/>
        <v>I JA</v>
      </c>
      <c r="L12" s="400" t="s">
        <v>149</v>
      </c>
    </row>
    <row r="13" spans="1:15" s="34" customFormat="1" ht="18" customHeight="1">
      <c r="A13" s="21"/>
      <c r="B13" s="396">
        <v>148</v>
      </c>
      <c r="C13" s="397" t="s">
        <v>81</v>
      </c>
      <c r="D13" s="395" t="s">
        <v>512</v>
      </c>
      <c r="E13" s="398" t="s">
        <v>821</v>
      </c>
      <c r="F13" s="399" t="s">
        <v>48</v>
      </c>
      <c r="G13" s="399" t="s">
        <v>156</v>
      </c>
      <c r="H13" s="399" t="s">
        <v>510</v>
      </c>
      <c r="I13" s="80"/>
      <c r="J13" s="97" t="s">
        <v>936</v>
      </c>
      <c r="K13" s="456" t="b">
        <f t="shared" si="0"/>
        <v>0</v>
      </c>
      <c r="L13" s="400" t="s">
        <v>816</v>
      </c>
      <c r="M13" s="193"/>
      <c r="N13" s="192"/>
      <c r="O13" s="194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3.421875" style="11" bestFit="1" customWidth="1"/>
    <col min="5" max="5" width="10.7109375" style="33" customWidth="1"/>
    <col min="6" max="6" width="16.140625" style="35" bestFit="1" customWidth="1"/>
    <col min="7" max="7" width="16.7109375" style="35" bestFit="1" customWidth="1"/>
    <col min="8" max="8" width="14.140625" style="35" customWidth="1"/>
    <col min="9" max="9" width="9.140625" style="14" customWidth="1"/>
    <col min="10" max="10" width="22.00390625" style="13" bestFit="1" customWidth="1"/>
    <col min="11" max="11" width="7.140625" style="11" hidden="1" customWidth="1"/>
    <col min="12" max="14" width="23.00390625" style="11" bestFit="1" customWidth="1"/>
    <col min="15" max="16384" width="9.140625" style="11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534</v>
      </c>
      <c r="D2" s="51"/>
      <c r="E2" s="63"/>
      <c r="F2" s="63"/>
      <c r="G2" s="81"/>
      <c r="H2" s="81"/>
      <c r="I2" s="54"/>
      <c r="J2" s="83"/>
    </row>
    <row r="3" spans="1:11" s="13" customFormat="1" ht="12" customHeight="1">
      <c r="A3" s="240"/>
      <c r="B3" s="240"/>
      <c r="C3" s="240"/>
      <c r="D3" s="241"/>
      <c r="E3" s="242"/>
      <c r="F3" s="243"/>
      <c r="G3" s="243"/>
      <c r="H3" s="243"/>
      <c r="I3" s="244"/>
      <c r="J3" s="245"/>
      <c r="K3" s="246"/>
    </row>
    <row r="4" spans="1:11" s="49" customFormat="1" ht="15">
      <c r="A4" s="212"/>
      <c r="B4" s="212"/>
      <c r="C4" s="207" t="s">
        <v>27</v>
      </c>
      <c r="D4" s="207"/>
      <c r="E4" s="238"/>
      <c r="F4" s="238"/>
      <c r="G4" s="238"/>
      <c r="H4" s="263"/>
      <c r="I4" s="239"/>
      <c r="J4" s="212"/>
      <c r="K4" s="212"/>
    </row>
    <row r="5" spans="1:11" s="49" customFormat="1" ht="18" customHeight="1" thickBot="1">
      <c r="A5" s="212"/>
      <c r="B5" s="212"/>
      <c r="C5" s="207">
        <v>1</v>
      </c>
      <c r="D5" s="207" t="s">
        <v>840</v>
      </c>
      <c r="E5" s="210"/>
      <c r="F5" s="213"/>
      <c r="G5" s="213"/>
      <c r="H5" s="214"/>
      <c r="I5" s="264"/>
      <c r="J5" s="265"/>
      <c r="K5" s="212"/>
    </row>
    <row r="6" spans="1:11" s="26" customFormat="1" ht="18" customHeight="1" thickBot="1">
      <c r="A6" s="84" t="s">
        <v>16</v>
      </c>
      <c r="B6" s="106" t="s">
        <v>14</v>
      </c>
      <c r="C6" s="266" t="s">
        <v>0</v>
      </c>
      <c r="D6" s="216" t="s">
        <v>1</v>
      </c>
      <c r="E6" s="221" t="s">
        <v>10</v>
      </c>
      <c r="F6" s="256" t="s">
        <v>2</v>
      </c>
      <c r="G6" s="218" t="s">
        <v>3</v>
      </c>
      <c r="H6" s="218" t="s">
        <v>12</v>
      </c>
      <c r="I6" s="221" t="s">
        <v>4</v>
      </c>
      <c r="J6" s="223" t="s">
        <v>5</v>
      </c>
      <c r="K6" s="224"/>
    </row>
    <row r="7" spans="1:11" s="34" customFormat="1" ht="18" customHeight="1">
      <c r="A7" s="268">
        <v>1</v>
      </c>
      <c r="B7" s="396">
        <v>151</v>
      </c>
      <c r="C7" s="397" t="s">
        <v>525</v>
      </c>
      <c r="D7" s="395" t="s">
        <v>514</v>
      </c>
      <c r="E7" s="398" t="s">
        <v>515</v>
      </c>
      <c r="F7" s="399" t="s">
        <v>51</v>
      </c>
      <c r="G7" s="399" t="s">
        <v>131</v>
      </c>
      <c r="H7" s="399"/>
      <c r="I7" s="269">
        <v>0.001821759259259259</v>
      </c>
      <c r="J7" s="400" t="s">
        <v>167</v>
      </c>
      <c r="K7" s="401"/>
    </row>
    <row r="8" spans="1:11" s="34" customFormat="1" ht="18" customHeight="1">
      <c r="A8" s="268">
        <v>2</v>
      </c>
      <c r="B8" s="396">
        <v>118</v>
      </c>
      <c r="C8" s="397" t="s">
        <v>168</v>
      </c>
      <c r="D8" s="395" t="s">
        <v>460</v>
      </c>
      <c r="E8" s="398" t="s">
        <v>461</v>
      </c>
      <c r="F8" s="399" t="s">
        <v>119</v>
      </c>
      <c r="G8" s="399" t="s">
        <v>117</v>
      </c>
      <c r="H8" s="399"/>
      <c r="I8" s="269">
        <v>0.0018614583333333332</v>
      </c>
      <c r="J8" s="400" t="s">
        <v>133</v>
      </c>
      <c r="K8" s="401"/>
    </row>
    <row r="9" spans="1:11" s="34" customFormat="1" ht="18" customHeight="1">
      <c r="A9" s="268">
        <v>3</v>
      </c>
      <c r="B9" s="396">
        <v>125</v>
      </c>
      <c r="C9" s="397" t="s">
        <v>168</v>
      </c>
      <c r="D9" s="395" t="s">
        <v>479</v>
      </c>
      <c r="E9" s="398" t="s">
        <v>480</v>
      </c>
      <c r="F9" s="399" t="s">
        <v>165</v>
      </c>
      <c r="G9" s="399" t="s">
        <v>160</v>
      </c>
      <c r="H9" s="399" t="s">
        <v>785</v>
      </c>
      <c r="I9" s="269">
        <v>0.0018231481481481482</v>
      </c>
      <c r="J9" s="400" t="s">
        <v>123</v>
      </c>
      <c r="K9" s="401"/>
    </row>
    <row r="10" spans="1:11" s="34" customFormat="1" ht="18" customHeight="1">
      <c r="A10" s="268">
        <v>4</v>
      </c>
      <c r="B10" s="396">
        <v>78</v>
      </c>
      <c r="C10" s="397" t="s">
        <v>679</v>
      </c>
      <c r="D10" s="395" t="s">
        <v>680</v>
      </c>
      <c r="E10" s="398">
        <v>37960</v>
      </c>
      <c r="F10" s="399" t="s">
        <v>42</v>
      </c>
      <c r="G10" s="399" t="s">
        <v>99</v>
      </c>
      <c r="H10" s="399"/>
      <c r="I10" s="269">
        <v>0.001966435185185185</v>
      </c>
      <c r="J10" s="400" t="s">
        <v>100</v>
      </c>
      <c r="K10" s="402"/>
    </row>
    <row r="11" spans="1:11" s="34" customFormat="1" ht="18" customHeight="1">
      <c r="A11" s="268">
        <v>5</v>
      </c>
      <c r="B11" s="396">
        <v>76</v>
      </c>
      <c r="C11" s="397" t="s">
        <v>171</v>
      </c>
      <c r="D11" s="395" t="s">
        <v>677</v>
      </c>
      <c r="E11" s="398">
        <v>37645</v>
      </c>
      <c r="F11" s="399" t="s">
        <v>42</v>
      </c>
      <c r="G11" s="399" t="s">
        <v>99</v>
      </c>
      <c r="H11" s="399"/>
      <c r="I11" s="269">
        <v>0.002002199074074074</v>
      </c>
      <c r="J11" s="400" t="s">
        <v>100</v>
      </c>
      <c r="K11" s="401"/>
    </row>
    <row r="12" spans="1:11" s="34" customFormat="1" ht="18" customHeight="1">
      <c r="A12" s="268">
        <v>6</v>
      </c>
      <c r="B12" s="396">
        <v>126</v>
      </c>
      <c r="C12" s="397" t="s">
        <v>282</v>
      </c>
      <c r="D12" s="395" t="s">
        <v>481</v>
      </c>
      <c r="E12" s="398" t="s">
        <v>482</v>
      </c>
      <c r="F12" s="399" t="s">
        <v>165</v>
      </c>
      <c r="G12" s="399" t="s">
        <v>160</v>
      </c>
      <c r="H12" s="399" t="s">
        <v>785</v>
      </c>
      <c r="I12" s="269">
        <v>0.00204525462962963</v>
      </c>
      <c r="J12" s="400" t="s">
        <v>123</v>
      </c>
      <c r="K12" s="401"/>
    </row>
    <row r="13" spans="1:11" s="49" customFormat="1" ht="18" customHeight="1" thickBot="1">
      <c r="A13" s="212"/>
      <c r="B13" s="212"/>
      <c r="C13" s="207">
        <v>2</v>
      </c>
      <c r="D13" s="207" t="s">
        <v>840</v>
      </c>
      <c r="E13" s="210"/>
      <c r="F13" s="213"/>
      <c r="G13" s="213"/>
      <c r="H13" s="214"/>
      <c r="I13" s="264"/>
      <c r="J13" s="265"/>
      <c r="K13" s="212"/>
    </row>
    <row r="14" spans="1:11" s="26" customFormat="1" ht="18" customHeight="1" thickBot="1">
      <c r="A14" s="84" t="s">
        <v>16</v>
      </c>
      <c r="B14" s="106" t="s">
        <v>14</v>
      </c>
      <c r="C14" s="266" t="s">
        <v>0</v>
      </c>
      <c r="D14" s="216" t="s">
        <v>1</v>
      </c>
      <c r="E14" s="221" t="s">
        <v>10</v>
      </c>
      <c r="F14" s="256" t="s">
        <v>2</v>
      </c>
      <c r="G14" s="218" t="s">
        <v>3</v>
      </c>
      <c r="H14" s="218" t="s">
        <v>12</v>
      </c>
      <c r="I14" s="221" t="s">
        <v>4</v>
      </c>
      <c r="J14" s="223" t="s">
        <v>5</v>
      </c>
      <c r="K14" s="224"/>
    </row>
    <row r="15" spans="1:11" s="34" customFormat="1" ht="18" customHeight="1">
      <c r="A15" s="268">
        <v>1</v>
      </c>
      <c r="B15" s="396">
        <v>145</v>
      </c>
      <c r="C15" s="397" t="s">
        <v>813</v>
      </c>
      <c r="D15" s="395" t="s">
        <v>814</v>
      </c>
      <c r="E15" s="398" t="s">
        <v>815</v>
      </c>
      <c r="F15" s="399" t="s">
        <v>48</v>
      </c>
      <c r="G15" s="399" t="s">
        <v>156</v>
      </c>
      <c r="H15" s="399" t="s">
        <v>510</v>
      </c>
      <c r="I15" s="269">
        <v>0.002033217592592593</v>
      </c>
      <c r="J15" s="400" t="s">
        <v>816</v>
      </c>
      <c r="K15" s="401"/>
    </row>
    <row r="16" spans="1:11" s="34" customFormat="1" ht="18" customHeight="1">
      <c r="A16" s="268">
        <v>2</v>
      </c>
      <c r="B16" s="396">
        <v>147</v>
      </c>
      <c r="C16" s="397" t="s">
        <v>679</v>
      </c>
      <c r="D16" s="395" t="s">
        <v>819</v>
      </c>
      <c r="E16" s="398" t="s">
        <v>820</v>
      </c>
      <c r="F16" s="399" t="s">
        <v>48</v>
      </c>
      <c r="G16" s="399" t="s">
        <v>156</v>
      </c>
      <c r="H16" s="399" t="s">
        <v>510</v>
      </c>
      <c r="I16" s="269">
        <v>0.002033796296296296</v>
      </c>
      <c r="J16" s="400" t="s">
        <v>816</v>
      </c>
      <c r="K16" s="401"/>
    </row>
    <row r="17" spans="1:11" s="34" customFormat="1" ht="18" customHeight="1">
      <c r="A17" s="268">
        <v>3</v>
      </c>
      <c r="B17" s="396">
        <v>124</v>
      </c>
      <c r="C17" s="397" t="s">
        <v>78</v>
      </c>
      <c r="D17" s="395" t="s">
        <v>786</v>
      </c>
      <c r="E17" s="398" t="s">
        <v>787</v>
      </c>
      <c r="F17" s="399" t="s">
        <v>165</v>
      </c>
      <c r="G17" s="399" t="s">
        <v>160</v>
      </c>
      <c r="H17" s="399" t="s">
        <v>785</v>
      </c>
      <c r="I17" s="269">
        <v>0.0020451388888888893</v>
      </c>
      <c r="J17" s="400" t="s">
        <v>207</v>
      </c>
      <c r="K17" s="298"/>
    </row>
    <row r="18" spans="1:11" s="34" customFormat="1" ht="18" customHeight="1">
      <c r="A18" s="268">
        <v>4</v>
      </c>
      <c r="B18" s="396">
        <v>150</v>
      </c>
      <c r="C18" s="397" t="s">
        <v>403</v>
      </c>
      <c r="D18" s="395" t="s">
        <v>513</v>
      </c>
      <c r="E18" s="398" t="s">
        <v>269</v>
      </c>
      <c r="F18" s="399" t="s">
        <v>51</v>
      </c>
      <c r="G18" s="399" t="s">
        <v>131</v>
      </c>
      <c r="H18" s="399"/>
      <c r="I18" s="269">
        <v>0.0020762731481481483</v>
      </c>
      <c r="J18" s="400" t="s">
        <v>167</v>
      </c>
      <c r="K18" s="401"/>
    </row>
    <row r="19" spans="1:11" s="34" customFormat="1" ht="18" customHeight="1">
      <c r="A19" s="268">
        <v>5</v>
      </c>
      <c r="B19" s="396">
        <v>9</v>
      </c>
      <c r="C19" s="397" t="s">
        <v>77</v>
      </c>
      <c r="D19" s="395" t="s">
        <v>244</v>
      </c>
      <c r="E19" s="398" t="s">
        <v>245</v>
      </c>
      <c r="F19" s="399" t="s">
        <v>44</v>
      </c>
      <c r="G19" s="399" t="s">
        <v>62</v>
      </c>
      <c r="H19" s="399" t="s">
        <v>63</v>
      </c>
      <c r="I19" s="269">
        <v>0.0021511574074074076</v>
      </c>
      <c r="J19" s="400" t="s">
        <v>248</v>
      </c>
      <c r="K19" s="401" t="s">
        <v>781</v>
      </c>
    </row>
    <row r="20" spans="1:11" s="34" customFormat="1" ht="18" customHeight="1">
      <c r="A20" s="268">
        <v>6</v>
      </c>
      <c r="B20" s="396">
        <v>114</v>
      </c>
      <c r="C20" s="397" t="s">
        <v>768</v>
      </c>
      <c r="D20" s="395" t="s">
        <v>769</v>
      </c>
      <c r="E20" s="398">
        <v>37892</v>
      </c>
      <c r="F20" s="399" t="s">
        <v>47</v>
      </c>
      <c r="G20" s="399" t="s">
        <v>441</v>
      </c>
      <c r="H20" s="399" t="s">
        <v>58</v>
      </c>
      <c r="I20" s="269">
        <v>0.002117013888888889</v>
      </c>
      <c r="J20" s="400" t="s">
        <v>766</v>
      </c>
      <c r="K20" s="401"/>
    </row>
    <row r="21" spans="1:11" s="34" customFormat="1" ht="18" customHeight="1">
      <c r="A21" s="268">
        <v>7</v>
      </c>
      <c r="B21" s="396">
        <v>38</v>
      </c>
      <c r="C21" s="397" t="s">
        <v>89</v>
      </c>
      <c r="D21" s="395" t="s">
        <v>618</v>
      </c>
      <c r="E21" s="398" t="s">
        <v>619</v>
      </c>
      <c r="F21" s="399" t="s">
        <v>69</v>
      </c>
      <c r="G21" s="399" t="s">
        <v>261</v>
      </c>
      <c r="H21" s="399"/>
      <c r="I21" s="269" t="s">
        <v>870</v>
      </c>
      <c r="J21" s="400" t="s">
        <v>289</v>
      </c>
      <c r="K21" s="298"/>
    </row>
    <row r="22" spans="1:11" s="49" customFormat="1" ht="18" customHeight="1" thickBot="1">
      <c r="A22" s="212"/>
      <c r="B22" s="212"/>
      <c r="C22" s="207">
        <v>3</v>
      </c>
      <c r="D22" s="207" t="s">
        <v>840</v>
      </c>
      <c r="E22" s="210"/>
      <c r="F22" s="213"/>
      <c r="G22" s="213"/>
      <c r="H22" s="214"/>
      <c r="I22" s="264"/>
      <c r="J22" s="265"/>
      <c r="K22" s="212"/>
    </row>
    <row r="23" spans="1:11" s="26" customFormat="1" ht="18" customHeight="1" thickBot="1">
      <c r="A23" s="84" t="s">
        <v>16</v>
      </c>
      <c r="B23" s="106" t="s">
        <v>14</v>
      </c>
      <c r="C23" s="266" t="s">
        <v>0</v>
      </c>
      <c r="D23" s="216" t="s">
        <v>1</v>
      </c>
      <c r="E23" s="221" t="s">
        <v>10</v>
      </c>
      <c r="F23" s="256" t="s">
        <v>2</v>
      </c>
      <c r="G23" s="218" t="s">
        <v>3</v>
      </c>
      <c r="H23" s="218" t="s">
        <v>12</v>
      </c>
      <c r="I23" s="221" t="s">
        <v>4</v>
      </c>
      <c r="J23" s="223" t="s">
        <v>5</v>
      </c>
      <c r="K23" s="224"/>
    </row>
    <row r="24" spans="1:11" s="34" customFormat="1" ht="18" customHeight="1">
      <c r="A24" s="268">
        <v>1</v>
      </c>
      <c r="B24" s="396">
        <v>24</v>
      </c>
      <c r="C24" s="397" t="s">
        <v>270</v>
      </c>
      <c r="D24" s="395" t="s">
        <v>271</v>
      </c>
      <c r="E24" s="398" t="s">
        <v>272</v>
      </c>
      <c r="F24" s="399" t="s">
        <v>126</v>
      </c>
      <c r="G24" s="399" t="s">
        <v>144</v>
      </c>
      <c r="H24" s="399"/>
      <c r="I24" s="269">
        <v>0.0022791666666666668</v>
      </c>
      <c r="J24" s="400" t="s">
        <v>145</v>
      </c>
      <c r="K24" s="401"/>
    </row>
    <row r="25" spans="1:11" s="34" customFormat="1" ht="18" customHeight="1">
      <c r="A25" s="268">
        <v>2</v>
      </c>
      <c r="B25" s="396">
        <v>58</v>
      </c>
      <c r="C25" s="397" t="s">
        <v>649</v>
      </c>
      <c r="D25" s="395" t="s">
        <v>180</v>
      </c>
      <c r="E25" s="398" t="s">
        <v>650</v>
      </c>
      <c r="F25" s="399" t="s">
        <v>91</v>
      </c>
      <c r="G25" s="399" t="s">
        <v>88</v>
      </c>
      <c r="H25" s="399"/>
      <c r="I25" s="269">
        <v>0.0023248842592592596</v>
      </c>
      <c r="J25" s="400" t="s">
        <v>148</v>
      </c>
      <c r="K25" s="401"/>
    </row>
    <row r="26" spans="1:11" s="34" customFormat="1" ht="18" customHeight="1">
      <c r="A26" s="268">
        <v>3</v>
      </c>
      <c r="B26" s="396">
        <v>4</v>
      </c>
      <c r="C26" s="397" t="s">
        <v>537</v>
      </c>
      <c r="D26" s="395" t="s">
        <v>232</v>
      </c>
      <c r="E26" s="398" t="s">
        <v>538</v>
      </c>
      <c r="F26" s="399" t="s">
        <v>54</v>
      </c>
      <c r="G26" s="399" t="s">
        <v>137</v>
      </c>
      <c r="H26" s="399"/>
      <c r="I26" s="269">
        <v>0.002441087962962963</v>
      </c>
      <c r="J26" s="400" t="s">
        <v>139</v>
      </c>
      <c r="K26" s="401"/>
    </row>
    <row r="27" spans="1:11" s="34" customFormat="1" ht="18" customHeight="1">
      <c r="A27" s="268">
        <v>4</v>
      </c>
      <c r="B27" s="396">
        <v>155</v>
      </c>
      <c r="C27" s="397" t="s">
        <v>75</v>
      </c>
      <c r="D27" s="395" t="s">
        <v>824</v>
      </c>
      <c r="E27" s="398" t="s">
        <v>825</v>
      </c>
      <c r="F27" s="399" t="s">
        <v>51</v>
      </c>
      <c r="G27" s="399" t="s">
        <v>131</v>
      </c>
      <c r="H27" s="399"/>
      <c r="I27" s="269">
        <v>0.0021200231481481482</v>
      </c>
      <c r="J27" s="400" t="s">
        <v>167</v>
      </c>
      <c r="K27" s="401"/>
    </row>
    <row r="28" spans="1:11" s="34" customFormat="1" ht="18" customHeight="1">
      <c r="A28" s="268">
        <v>5</v>
      </c>
      <c r="B28" s="396">
        <v>115</v>
      </c>
      <c r="C28" s="397" t="s">
        <v>440</v>
      </c>
      <c r="D28" s="395" t="s">
        <v>770</v>
      </c>
      <c r="E28" s="398">
        <v>37698</v>
      </c>
      <c r="F28" s="399" t="s">
        <v>47</v>
      </c>
      <c r="G28" s="399" t="s">
        <v>441</v>
      </c>
      <c r="H28" s="399" t="s">
        <v>58</v>
      </c>
      <c r="I28" s="269" t="s">
        <v>870</v>
      </c>
      <c r="J28" s="400" t="s">
        <v>766</v>
      </c>
      <c r="K28" s="401"/>
    </row>
    <row r="29" spans="1:11" s="34" customFormat="1" ht="18" customHeight="1">
      <c r="A29" s="268">
        <v>6</v>
      </c>
      <c r="B29" s="396">
        <v>60</v>
      </c>
      <c r="C29" s="397" t="s">
        <v>315</v>
      </c>
      <c r="D29" s="395" t="s">
        <v>316</v>
      </c>
      <c r="E29" s="398" t="s">
        <v>317</v>
      </c>
      <c r="F29" s="399" t="s">
        <v>91</v>
      </c>
      <c r="G29" s="399" t="s">
        <v>88</v>
      </c>
      <c r="H29" s="399"/>
      <c r="I29" s="269">
        <v>0.002149537037037037</v>
      </c>
      <c r="J29" s="400" t="s">
        <v>652</v>
      </c>
      <c r="K29" s="401"/>
    </row>
    <row r="30" ht="12.75">
      <c r="K30" s="230"/>
    </row>
    <row r="31" ht="12.75">
      <c r="K31" s="230"/>
    </row>
    <row r="32" ht="12.75">
      <c r="K32" s="230"/>
    </row>
    <row r="33" ht="12.75">
      <c r="K33" s="230"/>
    </row>
    <row r="34" ht="12.75">
      <c r="K34" s="230"/>
    </row>
    <row r="35" ht="12.75">
      <c r="K35" s="230"/>
    </row>
    <row r="36" ht="12.75">
      <c r="K36" s="230"/>
    </row>
    <row r="37" ht="12.75">
      <c r="K37" s="230"/>
    </row>
    <row r="38" ht="12.75">
      <c r="K38" s="230"/>
    </row>
    <row r="39" ht="12.75">
      <c r="K39" s="230"/>
    </row>
    <row r="40" ht="12.75">
      <c r="K40" s="230"/>
    </row>
    <row r="41" ht="17.25">
      <c r="K41" s="188"/>
    </row>
    <row r="42" ht="17.25">
      <c r="K42" s="188"/>
    </row>
    <row r="43" ht="17.25">
      <c r="K43" s="199"/>
    </row>
    <row r="44" ht="17.25">
      <c r="K44" s="191"/>
    </row>
    <row r="45" ht="17.25">
      <c r="K45" s="190"/>
    </row>
    <row r="46" ht="17.25">
      <c r="K46" s="188"/>
    </row>
    <row r="47" ht="17.25">
      <c r="K47" s="272"/>
    </row>
    <row r="48" ht="17.25">
      <c r="K48" s="273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3.421875" style="11" bestFit="1" customWidth="1"/>
    <col min="5" max="5" width="10.7109375" style="33" customWidth="1"/>
    <col min="6" max="6" width="16.140625" style="35" bestFit="1" customWidth="1"/>
    <col min="7" max="7" width="16.710937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7.140625" style="14" bestFit="1" customWidth="1"/>
    <col min="12" max="12" width="22.00390625" style="13" bestFit="1" customWidth="1"/>
    <col min="13" max="13" width="7.140625" style="11" hidden="1" customWidth="1"/>
    <col min="14" max="16" width="23.00390625" style="11" bestFit="1" customWidth="1"/>
    <col min="17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3" s="13" customFormat="1" ht="12" customHeight="1">
      <c r="A3" s="240"/>
      <c r="B3" s="240"/>
      <c r="C3" s="240"/>
      <c r="D3" s="241"/>
      <c r="E3" s="242"/>
      <c r="F3" s="243"/>
      <c r="G3" s="243"/>
      <c r="H3" s="243"/>
      <c r="I3" s="243"/>
      <c r="J3" s="244"/>
      <c r="K3" s="244"/>
      <c r="L3" s="245"/>
      <c r="M3" s="246"/>
    </row>
    <row r="4" spans="1:13" s="49" customFormat="1" ht="15">
      <c r="A4" s="212"/>
      <c r="B4" s="212"/>
      <c r="C4" s="207" t="s">
        <v>27</v>
      </c>
      <c r="D4" s="207"/>
      <c r="E4" s="238"/>
      <c r="F4" s="238"/>
      <c r="G4" s="238"/>
      <c r="H4" s="263"/>
      <c r="I4" s="263"/>
      <c r="J4" s="239"/>
      <c r="K4" s="239"/>
      <c r="L4" s="212"/>
      <c r="M4" s="212"/>
    </row>
    <row r="5" spans="1:13" s="49" customFormat="1" ht="18" customHeight="1" thickBot="1">
      <c r="A5" s="212"/>
      <c r="B5" s="212"/>
      <c r="C5" s="207"/>
      <c r="D5" s="207"/>
      <c r="E5" s="210"/>
      <c r="F5" s="213"/>
      <c r="G5" s="213"/>
      <c r="H5" s="214"/>
      <c r="I5" s="214"/>
      <c r="J5" s="264"/>
      <c r="K5" s="265"/>
      <c r="L5" s="265"/>
      <c r="M5" s="212"/>
    </row>
    <row r="6" spans="1:13" s="26" customFormat="1" ht="18" customHeight="1" thickBot="1">
      <c r="A6" s="84" t="s">
        <v>15</v>
      </c>
      <c r="B6" s="106" t="s">
        <v>14</v>
      </c>
      <c r="C6" s="266" t="s">
        <v>0</v>
      </c>
      <c r="D6" s="216" t="s">
        <v>1</v>
      </c>
      <c r="E6" s="221" t="s">
        <v>10</v>
      </c>
      <c r="F6" s="256" t="s">
        <v>2</v>
      </c>
      <c r="G6" s="218" t="s">
        <v>3</v>
      </c>
      <c r="H6" s="218" t="s">
        <v>12</v>
      </c>
      <c r="I6" s="218" t="s">
        <v>36</v>
      </c>
      <c r="J6" s="221" t="s">
        <v>4</v>
      </c>
      <c r="K6" s="222" t="s">
        <v>11</v>
      </c>
      <c r="L6" s="223" t="s">
        <v>5</v>
      </c>
      <c r="M6" s="224"/>
    </row>
    <row r="7" spans="1:13" s="34" customFormat="1" ht="18" customHeight="1">
      <c r="A7" s="268">
        <v>1</v>
      </c>
      <c r="B7" s="396">
        <v>151</v>
      </c>
      <c r="C7" s="444" t="s">
        <v>525</v>
      </c>
      <c r="D7" s="443" t="s">
        <v>514</v>
      </c>
      <c r="E7" s="445" t="s">
        <v>515</v>
      </c>
      <c r="F7" s="446" t="s">
        <v>51</v>
      </c>
      <c r="G7" s="446" t="s">
        <v>131</v>
      </c>
      <c r="H7" s="446"/>
      <c r="I7" s="80">
        <v>16</v>
      </c>
      <c r="J7" s="269">
        <v>0.001821759259259259</v>
      </c>
      <c r="K7" s="16" t="str">
        <f aca="true" t="shared" si="0" ref="K7:K25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 A</v>
      </c>
      <c r="L7" s="447" t="s">
        <v>167</v>
      </c>
      <c r="M7" s="401"/>
    </row>
    <row r="8" spans="1:13" s="34" customFormat="1" ht="18" customHeight="1">
      <c r="A8" s="268">
        <v>2</v>
      </c>
      <c r="B8" s="396">
        <v>125</v>
      </c>
      <c r="C8" s="444" t="s">
        <v>168</v>
      </c>
      <c r="D8" s="443" t="s">
        <v>479</v>
      </c>
      <c r="E8" s="445" t="s">
        <v>480</v>
      </c>
      <c r="F8" s="446" t="s">
        <v>165</v>
      </c>
      <c r="G8" s="446" t="s">
        <v>160</v>
      </c>
      <c r="H8" s="446" t="s">
        <v>785</v>
      </c>
      <c r="I8" s="80">
        <v>12</v>
      </c>
      <c r="J8" s="269">
        <v>0.0018231481481481482</v>
      </c>
      <c r="K8" s="16" t="str">
        <f t="shared" si="0"/>
        <v>I A</v>
      </c>
      <c r="L8" s="447" t="s">
        <v>123</v>
      </c>
      <c r="M8" s="401"/>
    </row>
    <row r="9" spans="1:13" s="34" customFormat="1" ht="18" customHeight="1">
      <c r="A9" s="268">
        <v>3</v>
      </c>
      <c r="B9" s="396">
        <v>118</v>
      </c>
      <c r="C9" s="444" t="s">
        <v>168</v>
      </c>
      <c r="D9" s="443" t="s">
        <v>460</v>
      </c>
      <c r="E9" s="445" t="s">
        <v>461</v>
      </c>
      <c r="F9" s="446" t="s">
        <v>119</v>
      </c>
      <c r="G9" s="446" t="s">
        <v>117</v>
      </c>
      <c r="H9" s="446"/>
      <c r="I9" s="80">
        <v>9</v>
      </c>
      <c r="J9" s="269">
        <v>0.0018614583333333332</v>
      </c>
      <c r="K9" s="16" t="str">
        <f t="shared" si="0"/>
        <v>II A</v>
      </c>
      <c r="L9" s="447" t="s">
        <v>133</v>
      </c>
      <c r="M9" s="401"/>
    </row>
    <row r="10" spans="1:13" s="34" customFormat="1" ht="18" customHeight="1">
      <c r="A10" s="268">
        <v>4</v>
      </c>
      <c r="B10" s="396">
        <v>78</v>
      </c>
      <c r="C10" s="444" t="s">
        <v>679</v>
      </c>
      <c r="D10" s="443" t="s">
        <v>680</v>
      </c>
      <c r="E10" s="445">
        <v>37960</v>
      </c>
      <c r="F10" s="446" t="s">
        <v>42</v>
      </c>
      <c r="G10" s="446" t="s">
        <v>99</v>
      </c>
      <c r="H10" s="446"/>
      <c r="I10" s="80">
        <v>7</v>
      </c>
      <c r="J10" s="269">
        <v>0.001966435185185185</v>
      </c>
      <c r="K10" s="16" t="str">
        <f t="shared" si="0"/>
        <v>II A</v>
      </c>
      <c r="L10" s="447" t="s">
        <v>100</v>
      </c>
      <c r="M10" s="402"/>
    </row>
    <row r="11" spans="1:13" s="34" customFormat="1" ht="18" customHeight="1">
      <c r="A11" s="268">
        <v>5</v>
      </c>
      <c r="B11" s="396">
        <v>76</v>
      </c>
      <c r="C11" s="444" t="s">
        <v>171</v>
      </c>
      <c r="D11" s="443" t="s">
        <v>677</v>
      </c>
      <c r="E11" s="445">
        <v>37645</v>
      </c>
      <c r="F11" s="446" t="s">
        <v>42</v>
      </c>
      <c r="G11" s="446" t="s">
        <v>99</v>
      </c>
      <c r="H11" s="446"/>
      <c r="I11" s="80">
        <v>6</v>
      </c>
      <c r="J11" s="269">
        <v>0.002002199074074074</v>
      </c>
      <c r="K11" s="16" t="str">
        <f t="shared" si="0"/>
        <v>II A</v>
      </c>
      <c r="L11" s="447" t="s">
        <v>100</v>
      </c>
      <c r="M11" s="401"/>
    </row>
    <row r="12" spans="1:13" s="34" customFormat="1" ht="18" customHeight="1">
      <c r="A12" s="268">
        <v>6</v>
      </c>
      <c r="B12" s="396">
        <v>145</v>
      </c>
      <c r="C12" s="444" t="s">
        <v>813</v>
      </c>
      <c r="D12" s="443" t="s">
        <v>814</v>
      </c>
      <c r="E12" s="445" t="s">
        <v>815</v>
      </c>
      <c r="F12" s="446" t="s">
        <v>48</v>
      </c>
      <c r="G12" s="446" t="s">
        <v>156</v>
      </c>
      <c r="H12" s="446" t="s">
        <v>510</v>
      </c>
      <c r="I12" s="80">
        <v>5</v>
      </c>
      <c r="J12" s="269">
        <v>0.002033217592592593</v>
      </c>
      <c r="K12" s="16" t="str">
        <f t="shared" si="0"/>
        <v>III A</v>
      </c>
      <c r="L12" s="447" t="s">
        <v>816</v>
      </c>
      <c r="M12" s="401"/>
    </row>
    <row r="13" spans="1:13" s="34" customFormat="1" ht="18" customHeight="1">
      <c r="A13" s="268">
        <v>7</v>
      </c>
      <c r="B13" s="396">
        <v>147</v>
      </c>
      <c r="C13" s="444" t="s">
        <v>679</v>
      </c>
      <c r="D13" s="443" t="s">
        <v>819</v>
      </c>
      <c r="E13" s="445" t="s">
        <v>820</v>
      </c>
      <c r="F13" s="446" t="s">
        <v>48</v>
      </c>
      <c r="G13" s="446" t="s">
        <v>156</v>
      </c>
      <c r="H13" s="446" t="s">
        <v>510</v>
      </c>
      <c r="I13" s="80">
        <v>4</v>
      </c>
      <c r="J13" s="269">
        <v>0.002033796296296296</v>
      </c>
      <c r="K13" s="16" t="str">
        <f t="shared" si="0"/>
        <v>III A</v>
      </c>
      <c r="L13" s="447" t="s">
        <v>816</v>
      </c>
      <c r="M13" s="401"/>
    </row>
    <row r="14" spans="1:13" s="34" customFormat="1" ht="18" customHeight="1">
      <c r="A14" s="268">
        <v>8</v>
      </c>
      <c r="B14" s="396">
        <v>124</v>
      </c>
      <c r="C14" s="444" t="s">
        <v>78</v>
      </c>
      <c r="D14" s="443" t="s">
        <v>786</v>
      </c>
      <c r="E14" s="445" t="s">
        <v>787</v>
      </c>
      <c r="F14" s="446" t="s">
        <v>165</v>
      </c>
      <c r="G14" s="446" t="s">
        <v>160</v>
      </c>
      <c r="H14" s="446" t="s">
        <v>785</v>
      </c>
      <c r="I14" s="80">
        <v>3</v>
      </c>
      <c r="J14" s="269">
        <v>0.0020451388888888893</v>
      </c>
      <c r="K14" s="16" t="str">
        <f t="shared" si="0"/>
        <v>III A</v>
      </c>
      <c r="L14" s="447" t="s">
        <v>207</v>
      </c>
      <c r="M14" s="401"/>
    </row>
    <row r="15" spans="1:13" s="34" customFormat="1" ht="18" customHeight="1">
      <c r="A15" s="268">
        <v>9</v>
      </c>
      <c r="B15" s="396">
        <v>126</v>
      </c>
      <c r="C15" s="444" t="s">
        <v>282</v>
      </c>
      <c r="D15" s="443" t="s">
        <v>481</v>
      </c>
      <c r="E15" s="445" t="s">
        <v>482</v>
      </c>
      <c r="F15" s="446" t="s">
        <v>165</v>
      </c>
      <c r="G15" s="446" t="s">
        <v>160</v>
      </c>
      <c r="H15" s="446" t="s">
        <v>785</v>
      </c>
      <c r="I15" s="80">
        <v>2</v>
      </c>
      <c r="J15" s="269">
        <v>0.00204525462962963</v>
      </c>
      <c r="K15" s="16" t="str">
        <f t="shared" si="0"/>
        <v>III A</v>
      </c>
      <c r="L15" s="447" t="s">
        <v>123</v>
      </c>
      <c r="M15" s="298"/>
    </row>
    <row r="16" spans="1:13" s="34" customFormat="1" ht="18" customHeight="1">
      <c r="A16" s="268">
        <v>10</v>
      </c>
      <c r="B16" s="396">
        <v>150</v>
      </c>
      <c r="C16" s="444" t="s">
        <v>403</v>
      </c>
      <c r="D16" s="443" t="s">
        <v>513</v>
      </c>
      <c r="E16" s="445" t="s">
        <v>269</v>
      </c>
      <c r="F16" s="446" t="s">
        <v>51</v>
      </c>
      <c r="G16" s="446" t="s">
        <v>131</v>
      </c>
      <c r="H16" s="446"/>
      <c r="I16" s="80">
        <v>1</v>
      </c>
      <c r="J16" s="269">
        <v>0.0020762731481481483</v>
      </c>
      <c r="K16" s="16" t="str">
        <f t="shared" si="0"/>
        <v>III A</v>
      </c>
      <c r="L16" s="447" t="s">
        <v>167</v>
      </c>
      <c r="M16" s="401"/>
    </row>
    <row r="17" spans="1:13" s="34" customFormat="1" ht="18" customHeight="1">
      <c r="A17" s="268">
        <v>11</v>
      </c>
      <c r="B17" s="396">
        <v>114</v>
      </c>
      <c r="C17" s="444" t="s">
        <v>768</v>
      </c>
      <c r="D17" s="443" t="s">
        <v>769</v>
      </c>
      <c r="E17" s="445">
        <v>37892</v>
      </c>
      <c r="F17" s="446" t="s">
        <v>47</v>
      </c>
      <c r="G17" s="446" t="s">
        <v>441</v>
      </c>
      <c r="H17" s="446" t="s">
        <v>58</v>
      </c>
      <c r="I17" s="259"/>
      <c r="J17" s="269">
        <v>0.002117013888888889</v>
      </c>
      <c r="K17" s="16" t="str">
        <f t="shared" si="0"/>
        <v>III A</v>
      </c>
      <c r="L17" s="447" t="s">
        <v>766</v>
      </c>
      <c r="M17" s="401" t="s">
        <v>781</v>
      </c>
    </row>
    <row r="18" spans="1:13" s="34" customFormat="1" ht="18" customHeight="1">
      <c r="A18" s="268">
        <v>12</v>
      </c>
      <c r="B18" s="396">
        <v>155</v>
      </c>
      <c r="C18" s="444" t="s">
        <v>75</v>
      </c>
      <c r="D18" s="443" t="s">
        <v>824</v>
      </c>
      <c r="E18" s="445" t="s">
        <v>825</v>
      </c>
      <c r="F18" s="446" t="s">
        <v>51</v>
      </c>
      <c r="G18" s="446" t="s">
        <v>131</v>
      </c>
      <c r="H18" s="446"/>
      <c r="I18" s="259"/>
      <c r="J18" s="269">
        <v>0.0021200231481481482</v>
      </c>
      <c r="K18" s="16" t="str">
        <f t="shared" si="0"/>
        <v>III A</v>
      </c>
      <c r="L18" s="447" t="s">
        <v>167</v>
      </c>
      <c r="M18" s="401"/>
    </row>
    <row r="19" spans="1:13" s="34" customFormat="1" ht="18" customHeight="1">
      <c r="A19" s="268">
        <v>13</v>
      </c>
      <c r="B19" s="396">
        <v>60</v>
      </c>
      <c r="C19" s="444" t="s">
        <v>315</v>
      </c>
      <c r="D19" s="443" t="s">
        <v>316</v>
      </c>
      <c r="E19" s="445" t="s">
        <v>317</v>
      </c>
      <c r="F19" s="446" t="s">
        <v>91</v>
      </c>
      <c r="G19" s="446" t="s">
        <v>88</v>
      </c>
      <c r="H19" s="446"/>
      <c r="I19" s="259"/>
      <c r="J19" s="269">
        <v>0.002149537037037037</v>
      </c>
      <c r="K19" s="16" t="str">
        <f t="shared" si="0"/>
        <v>III A</v>
      </c>
      <c r="L19" s="447" t="s">
        <v>652</v>
      </c>
      <c r="M19" s="298"/>
    </row>
    <row r="20" spans="1:13" s="34" customFormat="1" ht="18" customHeight="1">
      <c r="A20" s="268">
        <v>14</v>
      </c>
      <c r="B20" s="396">
        <v>9</v>
      </c>
      <c r="C20" s="444" t="s">
        <v>77</v>
      </c>
      <c r="D20" s="443" t="s">
        <v>244</v>
      </c>
      <c r="E20" s="445" t="s">
        <v>245</v>
      </c>
      <c r="F20" s="446" t="s">
        <v>44</v>
      </c>
      <c r="G20" s="446" t="s">
        <v>62</v>
      </c>
      <c r="H20" s="446" t="s">
        <v>63</v>
      </c>
      <c r="I20" s="271"/>
      <c r="J20" s="269">
        <v>0.0021511574074074076</v>
      </c>
      <c r="K20" s="16" t="str">
        <f t="shared" si="0"/>
        <v>III A</v>
      </c>
      <c r="L20" s="447" t="s">
        <v>248</v>
      </c>
      <c r="M20" s="401"/>
    </row>
    <row r="21" spans="1:13" s="34" customFormat="1" ht="18" customHeight="1">
      <c r="A21" s="268">
        <v>15</v>
      </c>
      <c r="B21" s="396">
        <v>24</v>
      </c>
      <c r="C21" s="444" t="s">
        <v>270</v>
      </c>
      <c r="D21" s="443" t="s">
        <v>271</v>
      </c>
      <c r="E21" s="445" t="s">
        <v>272</v>
      </c>
      <c r="F21" s="446" t="s">
        <v>126</v>
      </c>
      <c r="G21" s="446" t="s">
        <v>144</v>
      </c>
      <c r="H21" s="446"/>
      <c r="I21" s="259"/>
      <c r="J21" s="269">
        <v>0.0022791666666666668</v>
      </c>
      <c r="K21" s="16" t="str">
        <f t="shared" si="0"/>
        <v>I JA</v>
      </c>
      <c r="L21" s="447" t="s">
        <v>145</v>
      </c>
      <c r="M21" s="401"/>
    </row>
    <row r="22" spans="1:13" s="34" customFormat="1" ht="18" customHeight="1">
      <c r="A22" s="268">
        <v>16</v>
      </c>
      <c r="B22" s="396">
        <v>58</v>
      </c>
      <c r="C22" s="444" t="s">
        <v>649</v>
      </c>
      <c r="D22" s="443" t="s">
        <v>180</v>
      </c>
      <c r="E22" s="445" t="s">
        <v>650</v>
      </c>
      <c r="F22" s="446" t="s">
        <v>91</v>
      </c>
      <c r="G22" s="446" t="s">
        <v>88</v>
      </c>
      <c r="H22" s="446"/>
      <c r="I22" s="259"/>
      <c r="J22" s="269">
        <v>0.0023248842592592596</v>
      </c>
      <c r="K22" s="16" t="str">
        <f t="shared" si="0"/>
        <v>I JA</v>
      </c>
      <c r="L22" s="447" t="s">
        <v>148</v>
      </c>
      <c r="M22" s="401"/>
    </row>
    <row r="23" spans="1:13" s="34" customFormat="1" ht="18" customHeight="1">
      <c r="A23" s="268">
        <v>17</v>
      </c>
      <c r="B23" s="396">
        <v>4</v>
      </c>
      <c r="C23" s="444" t="s">
        <v>537</v>
      </c>
      <c r="D23" s="443" t="s">
        <v>232</v>
      </c>
      <c r="E23" s="445" t="s">
        <v>538</v>
      </c>
      <c r="F23" s="446" t="s">
        <v>54</v>
      </c>
      <c r="G23" s="446" t="s">
        <v>137</v>
      </c>
      <c r="H23" s="446"/>
      <c r="I23" s="259"/>
      <c r="J23" s="269">
        <v>0.002441087962962963</v>
      </c>
      <c r="K23" s="16" t="str">
        <f t="shared" si="0"/>
        <v>I JA</v>
      </c>
      <c r="L23" s="447" t="s">
        <v>139</v>
      </c>
      <c r="M23" s="401"/>
    </row>
    <row r="24" spans="1:13" s="34" customFormat="1" ht="18" customHeight="1">
      <c r="A24" s="268"/>
      <c r="B24" s="396">
        <v>38</v>
      </c>
      <c r="C24" s="444" t="s">
        <v>89</v>
      </c>
      <c r="D24" s="443" t="s">
        <v>618</v>
      </c>
      <c r="E24" s="445" t="s">
        <v>619</v>
      </c>
      <c r="F24" s="446" t="s">
        <v>69</v>
      </c>
      <c r="G24" s="446" t="s">
        <v>261</v>
      </c>
      <c r="H24" s="446"/>
      <c r="I24" s="259"/>
      <c r="J24" s="269" t="s">
        <v>870</v>
      </c>
      <c r="K24" s="394" t="b">
        <f t="shared" si="0"/>
        <v>0</v>
      </c>
      <c r="L24" s="447" t="s">
        <v>289</v>
      </c>
      <c r="M24" s="401"/>
    </row>
    <row r="25" spans="1:13" s="34" customFormat="1" ht="18" customHeight="1">
      <c r="A25" s="268"/>
      <c r="B25" s="396">
        <v>115</v>
      </c>
      <c r="C25" s="444" t="s">
        <v>440</v>
      </c>
      <c r="D25" s="443" t="s">
        <v>770</v>
      </c>
      <c r="E25" s="445">
        <v>37698</v>
      </c>
      <c r="F25" s="446" t="s">
        <v>47</v>
      </c>
      <c r="G25" s="446" t="s">
        <v>441</v>
      </c>
      <c r="H25" s="446" t="s">
        <v>58</v>
      </c>
      <c r="I25" s="259"/>
      <c r="J25" s="269" t="s">
        <v>870</v>
      </c>
      <c r="K25" s="394" t="b">
        <f t="shared" si="0"/>
        <v>0</v>
      </c>
      <c r="L25" s="447" t="s">
        <v>766</v>
      </c>
      <c r="M25" s="401"/>
    </row>
    <row r="26" ht="12.75">
      <c r="M26" s="230"/>
    </row>
    <row r="27" ht="12.75">
      <c r="M27" s="230"/>
    </row>
    <row r="28" ht="12.75">
      <c r="M28" s="230"/>
    </row>
    <row r="29" ht="12.75">
      <c r="M29" s="230"/>
    </row>
    <row r="30" ht="12.75">
      <c r="M30" s="230"/>
    </row>
    <row r="31" ht="12.75">
      <c r="M31" s="230"/>
    </row>
    <row r="32" ht="12.75">
      <c r="M32" s="230"/>
    </row>
    <row r="33" ht="12.75">
      <c r="M33" s="230"/>
    </row>
    <row r="34" ht="12.75">
      <c r="M34" s="230"/>
    </row>
    <row r="35" ht="12.75">
      <c r="M35" s="230"/>
    </row>
    <row r="36" ht="12.75">
      <c r="M36" s="230"/>
    </row>
    <row r="37" ht="17.25">
      <c r="M37" s="188"/>
    </row>
    <row r="38" ht="17.25">
      <c r="M38" s="188"/>
    </row>
    <row r="39" ht="17.25">
      <c r="M39" s="199"/>
    </row>
    <row r="40" ht="17.25">
      <c r="M40" s="191"/>
    </row>
    <row r="41" ht="17.25">
      <c r="M41" s="190"/>
    </row>
    <row r="42" ht="17.25">
      <c r="M42" s="188"/>
    </row>
    <row r="43" ht="17.25">
      <c r="M43" s="272"/>
    </row>
    <row r="44" ht="17.25">
      <c r="M44" s="273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L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3.421875" style="11" bestFit="1" customWidth="1"/>
    <col min="5" max="5" width="10.7109375" style="33" customWidth="1"/>
    <col min="6" max="6" width="16.140625" style="35" bestFit="1" customWidth="1"/>
    <col min="7" max="7" width="16.710937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7.140625" style="14" bestFit="1" customWidth="1"/>
    <col min="12" max="12" width="22.00390625" style="13" bestFit="1" customWidth="1"/>
    <col min="13" max="15" width="23.00390625" style="11" bestFit="1" customWidth="1"/>
    <col min="16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240"/>
      <c r="B3" s="240"/>
      <c r="C3" s="240"/>
      <c r="D3" s="241"/>
      <c r="E3" s="242"/>
      <c r="F3" s="243"/>
      <c r="G3" s="243"/>
      <c r="H3" s="243"/>
      <c r="I3" s="243"/>
      <c r="J3" s="244"/>
      <c r="K3" s="244"/>
      <c r="L3" s="245"/>
    </row>
    <row r="4" spans="1:12" s="49" customFormat="1" ht="15">
      <c r="A4" s="212"/>
      <c r="B4" s="212"/>
      <c r="C4" s="207" t="s">
        <v>220</v>
      </c>
      <c r="D4" s="207"/>
      <c r="E4" s="238"/>
      <c r="F4" s="238"/>
      <c r="G4" s="238"/>
      <c r="H4" s="263"/>
      <c r="I4" s="263"/>
      <c r="J4" s="239"/>
      <c r="K4" s="239"/>
      <c r="L4" s="212"/>
    </row>
    <row r="5" spans="1:12" s="49" customFormat="1" ht="18" customHeight="1" thickBot="1">
      <c r="A5" s="212"/>
      <c r="B5" s="212"/>
      <c r="C5" s="207"/>
      <c r="D5" s="207"/>
      <c r="E5" s="210"/>
      <c r="F5" s="213"/>
      <c r="G5" s="213"/>
      <c r="H5" s="214"/>
      <c r="I5" s="214"/>
      <c r="J5" s="264"/>
      <c r="K5" s="265"/>
      <c r="L5" s="265"/>
    </row>
    <row r="6" spans="1:12" s="26" customFormat="1" ht="18" customHeight="1" thickBot="1">
      <c r="A6" s="84" t="s">
        <v>15</v>
      </c>
      <c r="B6" s="106" t="s">
        <v>14</v>
      </c>
      <c r="C6" s="266" t="s">
        <v>0</v>
      </c>
      <c r="D6" s="216" t="s">
        <v>1</v>
      </c>
      <c r="E6" s="221" t="s">
        <v>10</v>
      </c>
      <c r="F6" s="256" t="s">
        <v>2</v>
      </c>
      <c r="G6" s="218" t="s">
        <v>3</v>
      </c>
      <c r="H6" s="218" t="s">
        <v>12</v>
      </c>
      <c r="I6" s="218" t="s">
        <v>36</v>
      </c>
      <c r="J6" s="221" t="s">
        <v>4</v>
      </c>
      <c r="K6" s="222" t="s">
        <v>11</v>
      </c>
      <c r="L6" s="223" t="s">
        <v>5</v>
      </c>
    </row>
    <row r="7" spans="1:12" s="34" customFormat="1" ht="18" customHeight="1">
      <c r="A7" s="268">
        <v>1</v>
      </c>
      <c r="B7" s="396">
        <v>71</v>
      </c>
      <c r="C7" s="397" t="s">
        <v>345</v>
      </c>
      <c r="D7" s="395" t="s">
        <v>346</v>
      </c>
      <c r="E7" s="398">
        <v>36545</v>
      </c>
      <c r="F7" s="407" t="s">
        <v>681</v>
      </c>
      <c r="G7" s="399" t="s">
        <v>99</v>
      </c>
      <c r="H7" s="296"/>
      <c r="I7" s="80">
        <v>12</v>
      </c>
      <c r="J7" s="269">
        <v>0.0018015046296296297</v>
      </c>
      <c r="K7" s="16" t="str">
        <f aca="true" t="shared" si="0" ref="K7:K15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 A</v>
      </c>
      <c r="L7" s="400" t="s">
        <v>355</v>
      </c>
    </row>
    <row r="8" spans="1:12" s="34" customFormat="1" ht="18" customHeight="1">
      <c r="A8" s="268">
        <v>2</v>
      </c>
      <c r="B8" s="396">
        <v>22</v>
      </c>
      <c r="C8" s="397" t="s">
        <v>67</v>
      </c>
      <c r="D8" s="395" t="s">
        <v>337</v>
      </c>
      <c r="E8" s="398" t="s">
        <v>338</v>
      </c>
      <c r="F8" s="399" t="s">
        <v>50</v>
      </c>
      <c r="G8" s="399" t="s">
        <v>343</v>
      </c>
      <c r="H8" s="296"/>
      <c r="I8" s="80">
        <v>8</v>
      </c>
      <c r="J8" s="269">
        <v>0.001856134259259259</v>
      </c>
      <c r="K8" s="16" t="str">
        <f t="shared" si="0"/>
        <v>I A</v>
      </c>
      <c r="L8" s="400" t="s">
        <v>339</v>
      </c>
    </row>
    <row r="9" spans="1:12" s="34" customFormat="1" ht="18" customHeight="1">
      <c r="A9" s="268">
        <v>3</v>
      </c>
      <c r="B9" s="396">
        <v>81</v>
      </c>
      <c r="C9" s="397" t="s">
        <v>364</v>
      </c>
      <c r="D9" s="395" t="s">
        <v>365</v>
      </c>
      <c r="E9" s="398">
        <v>36781</v>
      </c>
      <c r="F9" s="399" t="s">
        <v>103</v>
      </c>
      <c r="G9" s="399" t="s">
        <v>101</v>
      </c>
      <c r="H9" s="296"/>
      <c r="I9" s="80">
        <v>5</v>
      </c>
      <c r="J9" s="269">
        <v>0.0019123842592592593</v>
      </c>
      <c r="K9" s="16" t="str">
        <f t="shared" si="0"/>
        <v>II A</v>
      </c>
      <c r="L9" s="400" t="s">
        <v>102</v>
      </c>
    </row>
    <row r="10" spans="1:12" s="34" customFormat="1" ht="18" customHeight="1">
      <c r="A10" s="268">
        <v>4</v>
      </c>
      <c r="B10" s="396">
        <v>154</v>
      </c>
      <c r="C10" s="397" t="s">
        <v>527</v>
      </c>
      <c r="D10" s="395" t="s">
        <v>516</v>
      </c>
      <c r="E10" s="398" t="s">
        <v>522</v>
      </c>
      <c r="F10" s="399" t="s">
        <v>51</v>
      </c>
      <c r="G10" s="399" t="s">
        <v>131</v>
      </c>
      <c r="H10" s="296"/>
      <c r="I10" s="80">
        <v>3</v>
      </c>
      <c r="J10" s="269">
        <v>0.001972453703703704</v>
      </c>
      <c r="K10" s="16" t="str">
        <f t="shared" si="0"/>
        <v>II A</v>
      </c>
      <c r="L10" s="400" t="s">
        <v>167</v>
      </c>
    </row>
    <row r="11" spans="1:12" s="34" customFormat="1" ht="18" customHeight="1">
      <c r="A11" s="268">
        <v>5</v>
      </c>
      <c r="B11" s="396">
        <v>156</v>
      </c>
      <c r="C11" s="397" t="s">
        <v>282</v>
      </c>
      <c r="D11" s="395" t="s">
        <v>523</v>
      </c>
      <c r="E11" s="398" t="s">
        <v>524</v>
      </c>
      <c r="F11" s="399" t="s">
        <v>51</v>
      </c>
      <c r="G11" s="399" t="s">
        <v>131</v>
      </c>
      <c r="H11" s="296"/>
      <c r="I11" s="80">
        <v>2</v>
      </c>
      <c r="J11" s="269">
        <v>0.0019891203703703703</v>
      </c>
      <c r="K11" s="16" t="str">
        <f t="shared" si="0"/>
        <v>II A</v>
      </c>
      <c r="L11" s="400" t="s">
        <v>167</v>
      </c>
    </row>
    <row r="12" spans="1:12" s="34" customFormat="1" ht="18" customHeight="1">
      <c r="A12" s="268">
        <v>6</v>
      </c>
      <c r="B12" s="396">
        <v>99</v>
      </c>
      <c r="C12" s="397" t="s">
        <v>431</v>
      </c>
      <c r="D12" s="395" t="s">
        <v>432</v>
      </c>
      <c r="E12" s="398">
        <v>36997</v>
      </c>
      <c r="F12" s="399" t="s">
        <v>114</v>
      </c>
      <c r="G12" s="399" t="s">
        <v>113</v>
      </c>
      <c r="H12" s="296"/>
      <c r="I12" s="80">
        <v>1</v>
      </c>
      <c r="J12" s="269">
        <v>0.002069560185185185</v>
      </c>
      <c r="K12" s="16" t="str">
        <f t="shared" si="0"/>
        <v>III A</v>
      </c>
      <c r="L12" s="400" t="s">
        <v>153</v>
      </c>
    </row>
    <row r="13" spans="1:12" s="34" customFormat="1" ht="18" customHeight="1">
      <c r="A13" s="268">
        <v>7</v>
      </c>
      <c r="B13" s="396">
        <v>62</v>
      </c>
      <c r="C13" s="397" t="s">
        <v>266</v>
      </c>
      <c r="D13" s="395" t="s">
        <v>83</v>
      </c>
      <c r="E13" s="398" t="s">
        <v>415</v>
      </c>
      <c r="F13" s="399" t="s">
        <v>91</v>
      </c>
      <c r="G13" s="399" t="s">
        <v>88</v>
      </c>
      <c r="H13" s="296"/>
      <c r="I13" s="259"/>
      <c r="J13" s="269">
        <v>0.0020775462962962965</v>
      </c>
      <c r="K13" s="16" t="str">
        <f t="shared" si="0"/>
        <v>III A</v>
      </c>
      <c r="L13" s="400" t="s">
        <v>90</v>
      </c>
    </row>
    <row r="14" spans="1:12" s="34" customFormat="1" ht="18" customHeight="1">
      <c r="A14" s="268">
        <v>8</v>
      </c>
      <c r="B14" s="396">
        <v>39</v>
      </c>
      <c r="C14" s="397" t="s">
        <v>116</v>
      </c>
      <c r="D14" s="395" t="s">
        <v>620</v>
      </c>
      <c r="E14" s="398" t="s">
        <v>621</v>
      </c>
      <c r="F14" s="399" t="s">
        <v>69</v>
      </c>
      <c r="G14" s="399" t="s">
        <v>261</v>
      </c>
      <c r="H14" s="296"/>
      <c r="I14" s="259"/>
      <c r="J14" s="269">
        <v>0.002223726851851852</v>
      </c>
      <c r="K14" s="16" t="str">
        <f t="shared" si="0"/>
        <v>III A</v>
      </c>
      <c r="L14" s="400" t="s">
        <v>289</v>
      </c>
    </row>
    <row r="15" spans="1:12" s="34" customFormat="1" ht="18" customHeight="1">
      <c r="A15" s="268"/>
      <c r="B15" s="396">
        <v>6</v>
      </c>
      <c r="C15" s="397" t="s">
        <v>236</v>
      </c>
      <c r="D15" s="395" t="s">
        <v>539</v>
      </c>
      <c r="E15" s="398" t="s">
        <v>540</v>
      </c>
      <c r="F15" s="399" t="s">
        <v>54</v>
      </c>
      <c r="G15" s="399" t="s">
        <v>137</v>
      </c>
      <c r="H15" s="296"/>
      <c r="I15" s="271"/>
      <c r="J15" s="269" t="s">
        <v>936</v>
      </c>
      <c r="K15" s="394" t="b">
        <f t="shared" si="0"/>
        <v>0</v>
      </c>
      <c r="L15" s="400" t="s">
        <v>139</v>
      </c>
    </row>
    <row r="16" spans="1:12" ht="12.7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</row>
    <row r="17" spans="1:12" ht="12.7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5.421875" style="11" bestFit="1" customWidth="1"/>
    <col min="5" max="5" width="10.7109375" style="33" customWidth="1"/>
    <col min="6" max="6" width="15.00390625" style="35" customWidth="1"/>
    <col min="7" max="7" width="17.5742187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4.28125" style="14" bestFit="1" customWidth="1"/>
    <col min="12" max="12" width="16.421875" style="13" customWidth="1"/>
    <col min="13" max="17" width="23.00390625" style="11" bestFit="1" customWidth="1"/>
    <col min="18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28" t="s">
        <v>20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5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66" t="s">
        <v>11</v>
      </c>
      <c r="L6" s="38" t="s">
        <v>5</v>
      </c>
      <c r="M6" s="4"/>
      <c r="N6" s="4"/>
      <c r="O6" s="4"/>
    </row>
    <row r="7" spans="1:13" s="34" customFormat="1" ht="18" customHeight="1">
      <c r="A7" s="21">
        <v>1</v>
      </c>
      <c r="B7" s="396">
        <v>57</v>
      </c>
      <c r="C7" s="397" t="s">
        <v>71</v>
      </c>
      <c r="D7" s="395" t="s">
        <v>647</v>
      </c>
      <c r="E7" s="398" t="s">
        <v>648</v>
      </c>
      <c r="F7" s="399" t="s">
        <v>91</v>
      </c>
      <c r="G7" s="399" t="s">
        <v>88</v>
      </c>
      <c r="H7" s="399"/>
      <c r="I7" s="80">
        <v>16</v>
      </c>
      <c r="J7" s="96">
        <v>0.008406828703703703</v>
      </c>
      <c r="K7" s="16" t="str">
        <f aca="true" t="shared" si="0" ref="K7:K13"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III A</v>
      </c>
      <c r="L7" s="400" t="s">
        <v>148</v>
      </c>
      <c r="M7" s="13"/>
    </row>
    <row r="8" spans="1:13" s="34" customFormat="1" ht="18" customHeight="1">
      <c r="A8" s="21">
        <v>2</v>
      </c>
      <c r="B8" s="396">
        <v>73</v>
      </c>
      <c r="C8" s="397" t="s">
        <v>71</v>
      </c>
      <c r="D8" s="395" t="s">
        <v>668</v>
      </c>
      <c r="E8" s="398">
        <v>37701</v>
      </c>
      <c r="F8" s="399" t="s">
        <v>42</v>
      </c>
      <c r="G8" s="399" t="s">
        <v>99</v>
      </c>
      <c r="H8" s="399"/>
      <c r="I8" s="80">
        <v>12</v>
      </c>
      <c r="J8" s="96">
        <v>0.008700000000000001</v>
      </c>
      <c r="K8" s="16" t="str">
        <f t="shared" si="0"/>
        <v>III A</v>
      </c>
      <c r="L8" s="400" t="s">
        <v>669</v>
      </c>
      <c r="M8" s="13"/>
    </row>
    <row r="9" spans="1:13" s="34" customFormat="1" ht="18" customHeight="1">
      <c r="A9" s="21">
        <v>3</v>
      </c>
      <c r="B9" s="396">
        <v>120</v>
      </c>
      <c r="C9" s="397" t="s">
        <v>462</v>
      </c>
      <c r="D9" s="395" t="s">
        <v>394</v>
      </c>
      <c r="E9" s="398" t="s">
        <v>463</v>
      </c>
      <c r="F9" s="399" t="s">
        <v>119</v>
      </c>
      <c r="G9" s="399" t="s">
        <v>117</v>
      </c>
      <c r="H9" s="399"/>
      <c r="I9" s="80">
        <v>9</v>
      </c>
      <c r="J9" s="96">
        <v>0.008792592592592593</v>
      </c>
      <c r="K9" s="16" t="str">
        <f t="shared" si="0"/>
        <v>I JA</v>
      </c>
      <c r="L9" s="400" t="s">
        <v>133</v>
      </c>
      <c r="M9" s="13"/>
    </row>
    <row r="10" spans="1:13" s="34" customFormat="1" ht="18" customHeight="1">
      <c r="A10" s="21">
        <v>4</v>
      </c>
      <c r="B10" s="396">
        <v>152</v>
      </c>
      <c r="C10" s="397" t="s">
        <v>341</v>
      </c>
      <c r="D10" s="395" t="s">
        <v>517</v>
      </c>
      <c r="E10" s="398" t="s">
        <v>518</v>
      </c>
      <c r="F10" s="399" t="s">
        <v>51</v>
      </c>
      <c r="G10" s="399" t="s">
        <v>131</v>
      </c>
      <c r="H10" s="399"/>
      <c r="I10" s="80">
        <v>7</v>
      </c>
      <c r="J10" s="96">
        <v>0.009008564814814815</v>
      </c>
      <c r="K10" s="16" t="str">
        <f t="shared" si="0"/>
        <v>I JA</v>
      </c>
      <c r="L10" s="400" t="s">
        <v>167</v>
      </c>
      <c r="M10" s="13"/>
    </row>
    <row r="11" spans="1:13" s="34" customFormat="1" ht="18" customHeight="1">
      <c r="A11" s="21">
        <v>5</v>
      </c>
      <c r="B11" s="396">
        <v>146</v>
      </c>
      <c r="C11" s="397" t="s">
        <v>477</v>
      </c>
      <c r="D11" s="395" t="s">
        <v>817</v>
      </c>
      <c r="E11" s="398" t="s">
        <v>818</v>
      </c>
      <c r="F11" s="399" t="s">
        <v>48</v>
      </c>
      <c r="G11" s="399" t="s">
        <v>156</v>
      </c>
      <c r="H11" s="399" t="s">
        <v>510</v>
      </c>
      <c r="I11" s="80">
        <v>6</v>
      </c>
      <c r="J11" s="96">
        <v>0.009622337962962963</v>
      </c>
      <c r="K11" s="16" t="str">
        <f t="shared" si="0"/>
        <v>II JA</v>
      </c>
      <c r="L11" s="400" t="s">
        <v>812</v>
      </c>
      <c r="M11" s="13"/>
    </row>
    <row r="12" spans="1:13" s="34" customFormat="1" ht="18" customHeight="1">
      <c r="A12" s="21">
        <v>6</v>
      </c>
      <c r="B12" s="396">
        <v>86</v>
      </c>
      <c r="C12" s="397" t="s">
        <v>344</v>
      </c>
      <c r="D12" s="395" t="s">
        <v>363</v>
      </c>
      <c r="E12" s="398" t="s">
        <v>691</v>
      </c>
      <c r="F12" s="399" t="s">
        <v>103</v>
      </c>
      <c r="G12" s="399" t="s">
        <v>101</v>
      </c>
      <c r="H12" s="399"/>
      <c r="I12" s="80">
        <v>5</v>
      </c>
      <c r="J12" s="96">
        <v>0.009886805555555557</v>
      </c>
      <c r="K12" s="16" t="str">
        <f t="shared" si="0"/>
        <v>II JA</v>
      </c>
      <c r="L12" s="400" t="s">
        <v>102</v>
      </c>
      <c r="M12" s="13"/>
    </row>
    <row r="13" spans="1:13" s="34" customFormat="1" ht="18" customHeight="1">
      <c r="A13" s="21"/>
      <c r="B13" s="396">
        <v>153</v>
      </c>
      <c r="C13" s="397" t="s">
        <v>526</v>
      </c>
      <c r="D13" s="395" t="s">
        <v>519</v>
      </c>
      <c r="E13" s="398" t="s">
        <v>520</v>
      </c>
      <c r="F13" s="399" t="s">
        <v>51</v>
      </c>
      <c r="G13" s="399" t="s">
        <v>131</v>
      </c>
      <c r="H13" s="399"/>
      <c r="I13" s="80"/>
      <c r="J13" s="96" t="s">
        <v>870</v>
      </c>
      <c r="K13" s="16">
        <f t="shared" si="0"/>
      </c>
      <c r="L13" s="400" t="s">
        <v>167</v>
      </c>
      <c r="M13" s="1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5.421875" style="11" bestFit="1" customWidth="1"/>
    <col min="5" max="5" width="10.7109375" style="33" customWidth="1"/>
    <col min="6" max="6" width="15.00390625" style="35" customWidth="1"/>
    <col min="7" max="7" width="17.5742187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4.28125" style="14" bestFit="1" customWidth="1"/>
    <col min="12" max="12" width="27.00390625" style="13" bestFit="1" customWidth="1"/>
    <col min="13" max="17" width="23.00390625" style="11" bestFit="1" customWidth="1"/>
    <col min="18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28" t="s">
        <v>221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5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66" t="s">
        <v>11</v>
      </c>
      <c r="L6" s="38" t="s">
        <v>5</v>
      </c>
      <c r="M6" s="4"/>
      <c r="N6" s="4"/>
      <c r="O6" s="4"/>
    </row>
    <row r="7" spans="1:13" s="34" customFormat="1" ht="18" customHeight="1">
      <c r="A7" s="21">
        <v>1</v>
      </c>
      <c r="B7" s="396">
        <v>94</v>
      </c>
      <c r="C7" s="397" t="s">
        <v>253</v>
      </c>
      <c r="D7" s="395" t="s">
        <v>409</v>
      </c>
      <c r="E7" s="398" t="s">
        <v>329</v>
      </c>
      <c r="F7" s="399" t="s">
        <v>110</v>
      </c>
      <c r="G7" s="399" t="s">
        <v>109</v>
      </c>
      <c r="H7" s="399" t="s">
        <v>408</v>
      </c>
      <c r="I7" s="80">
        <v>12</v>
      </c>
      <c r="J7" s="96">
        <v>0.008805324074074073</v>
      </c>
      <c r="K7" s="16" t="str">
        <f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 JA</v>
      </c>
      <c r="L7" s="400" t="s">
        <v>108</v>
      </c>
      <c r="M7" s="13"/>
    </row>
    <row r="8" spans="1:13" s="34" customFormat="1" ht="18" customHeight="1">
      <c r="A8" s="21">
        <v>2</v>
      </c>
      <c r="B8" s="396">
        <v>110</v>
      </c>
      <c r="C8" s="397" t="s">
        <v>445</v>
      </c>
      <c r="D8" s="395" t="s">
        <v>446</v>
      </c>
      <c r="E8" s="398">
        <v>37179</v>
      </c>
      <c r="F8" s="399" t="s">
        <v>47</v>
      </c>
      <c r="G8" s="399" t="s">
        <v>134</v>
      </c>
      <c r="H8" s="399" t="s">
        <v>158</v>
      </c>
      <c r="I8" s="80">
        <v>8</v>
      </c>
      <c r="J8" s="96">
        <v>0.008975810185185186</v>
      </c>
      <c r="K8" s="16" t="str">
        <f>IF(ISBLANK(J8),"",IF(J8&gt;0.0101041666666667,"",IF(J8&lt;=0.00686342592592593,"KSM",IF(J8&lt;=0.00732638888888889,"I A",IF(J8&lt;=0.00799768518518519,"II A",IF(J8&lt;=0.00877314814814815,"III A",IF(J8&lt;=0.00946759259259259,"I JA",IF(J8&lt;=0.0101041666666667,"II JA"))))))))</f>
        <v>I JA</v>
      </c>
      <c r="L8" s="400" t="s">
        <v>157</v>
      </c>
      <c r="M8" s="13"/>
    </row>
    <row r="9" spans="1:13" s="34" customFormat="1" ht="18" customHeight="1">
      <c r="A9" s="21"/>
      <c r="B9" s="396">
        <v>18</v>
      </c>
      <c r="C9" s="397" t="s">
        <v>262</v>
      </c>
      <c r="D9" s="395" t="s">
        <v>263</v>
      </c>
      <c r="E9" s="398">
        <v>36858</v>
      </c>
      <c r="F9" s="399" t="s">
        <v>43</v>
      </c>
      <c r="G9" s="399" t="s">
        <v>582</v>
      </c>
      <c r="H9" s="399" t="s">
        <v>267</v>
      </c>
      <c r="I9" s="80"/>
      <c r="J9" s="96" t="s">
        <v>870</v>
      </c>
      <c r="K9" s="16">
        <f>IF(ISBLANK(J9),"",IF(J9&gt;0.0101041666666667,"",IF(J9&lt;=0.00686342592592593,"KSM",IF(J9&lt;=0.00732638888888889,"I A",IF(J9&lt;=0.00799768518518519,"II A",IF(J9&lt;=0.00877314814814815,"III A",IF(J9&lt;=0.00946759259259259,"I JA",IF(J9&lt;=0.0101041666666667,"II JA"))))))))</f>
      </c>
      <c r="L9" s="400" t="s">
        <v>66</v>
      </c>
      <c r="M9" s="13"/>
    </row>
    <row r="10" spans="1:13" s="34" customFormat="1" ht="18" customHeight="1">
      <c r="A10" s="21"/>
      <c r="B10" s="396">
        <v>90</v>
      </c>
      <c r="C10" s="397" t="s">
        <v>398</v>
      </c>
      <c r="D10" s="395" t="s">
        <v>399</v>
      </c>
      <c r="E10" s="398">
        <v>37055</v>
      </c>
      <c r="F10" s="399" t="s">
        <v>104</v>
      </c>
      <c r="G10" s="399" t="s">
        <v>196</v>
      </c>
      <c r="H10" s="399"/>
      <c r="I10" s="80"/>
      <c r="J10" s="96" t="s">
        <v>870</v>
      </c>
      <c r="K10" s="16">
        <f>IF(ISBLANK(J10),"",IF(J10&gt;0.0101041666666667,"",IF(J10&lt;=0.00686342592592593,"KSM",IF(J10&lt;=0.00732638888888889,"I A",IF(J10&lt;=0.00799768518518519,"II A",IF(J10&lt;=0.00877314814814815,"III A",IF(J10&lt;=0.00946759259259259,"I JA",IF(J10&lt;=0.0101041666666667,"II JA"))))))))</f>
      </c>
      <c r="L10" s="400" t="s">
        <v>149</v>
      </c>
      <c r="M10" s="1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2.421875" style="34" customWidth="1"/>
    <col min="4" max="4" width="15.421875" style="34" bestFit="1" customWidth="1"/>
    <col min="5" max="5" width="10.7109375" style="47" customWidth="1"/>
    <col min="6" max="6" width="16.140625" style="48" bestFit="1" customWidth="1"/>
    <col min="7" max="7" width="17.57421875" style="48" bestFit="1" customWidth="1"/>
    <col min="8" max="8" width="16.8515625" style="48" bestFit="1" customWidth="1"/>
    <col min="9" max="9" width="5.8515625" style="48" bestFit="1" customWidth="1"/>
    <col min="10" max="11" width="8.140625" style="43" customWidth="1"/>
    <col min="12" max="12" width="9.00390625" style="41" bestFit="1" customWidth="1"/>
    <col min="13" max="13" width="9.00390625" style="41" customWidth="1"/>
    <col min="14" max="14" width="6.421875" style="41" bestFit="1" customWidth="1"/>
    <col min="15" max="15" width="19.7109375" style="26" bestFit="1" customWidth="1"/>
    <col min="16" max="16384" width="9.140625" style="34" customWidth="1"/>
  </cols>
  <sheetData>
    <row r="1" spans="1:14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54"/>
      <c r="L1" s="82"/>
      <c r="M1" s="82"/>
      <c r="N1" s="82"/>
    </row>
    <row r="2" spans="1:14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54"/>
      <c r="M2" s="54"/>
      <c r="N2" s="83"/>
    </row>
    <row r="3" spans="1:15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1"/>
      <c r="M3" s="41"/>
      <c r="N3" s="41"/>
      <c r="O3" s="46"/>
    </row>
    <row r="4" spans="3:15" s="49" customFormat="1" ht="15">
      <c r="C4" s="50" t="s">
        <v>17</v>
      </c>
      <c r="D4" s="50"/>
      <c r="E4" s="45"/>
      <c r="F4" s="85"/>
      <c r="G4" s="85"/>
      <c r="H4" s="48"/>
      <c r="I4" s="48"/>
      <c r="J4" s="43"/>
      <c r="K4" s="43"/>
      <c r="L4" s="41"/>
      <c r="M4" s="41"/>
      <c r="N4" s="41"/>
      <c r="O4" s="26"/>
    </row>
    <row r="5" spans="3:7" ht="18" customHeight="1" thickBot="1">
      <c r="C5" s="127"/>
      <c r="D5" s="50"/>
      <c r="E5" s="45"/>
      <c r="F5" s="85"/>
      <c r="G5" s="85"/>
    </row>
    <row r="6" spans="1:15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6</v>
      </c>
      <c r="K6" s="58" t="s">
        <v>845</v>
      </c>
      <c r="L6" s="58" t="s">
        <v>7</v>
      </c>
      <c r="M6" s="58" t="s">
        <v>845</v>
      </c>
      <c r="N6" s="67" t="s">
        <v>11</v>
      </c>
      <c r="O6" s="59" t="s">
        <v>5</v>
      </c>
    </row>
    <row r="7" spans="1:15" ht="18" customHeight="1">
      <c r="A7" s="21">
        <v>1</v>
      </c>
      <c r="B7" s="7"/>
      <c r="C7" s="397" t="s">
        <v>95</v>
      </c>
      <c r="D7" s="395" t="s">
        <v>386</v>
      </c>
      <c r="E7" s="398" t="s">
        <v>314</v>
      </c>
      <c r="F7" s="399" t="s">
        <v>194</v>
      </c>
      <c r="G7" s="399" t="s">
        <v>714</v>
      </c>
      <c r="H7" s="399"/>
      <c r="I7" s="80">
        <v>16</v>
      </c>
      <c r="J7" s="440">
        <v>8.16</v>
      </c>
      <c r="K7" s="99" t="s">
        <v>853</v>
      </c>
      <c r="L7" s="99" t="s">
        <v>889</v>
      </c>
      <c r="M7" s="99" t="s">
        <v>890</v>
      </c>
      <c r="N7" s="299" t="str">
        <f>IF(ISBLANK(J7),"",IF(J7&lt;=7.7,"KSM",IF(J7&lt;=8,"I A",IF(J7&lt;=8.44,"II A",IF(J7&lt;=9.04,"III A",IF(J7&lt;=9.64,"I JA",IF(J7&lt;=10.04,"II JA",IF(J7&lt;=10.34,"III JA"))))))))</f>
        <v>II A</v>
      </c>
      <c r="O7" s="400" t="s">
        <v>384</v>
      </c>
    </row>
    <row r="8" spans="1:15" ht="18" customHeight="1">
      <c r="A8" s="21">
        <v>2</v>
      </c>
      <c r="B8" s="7"/>
      <c r="C8" s="397" t="s">
        <v>400</v>
      </c>
      <c r="D8" s="395" t="s">
        <v>495</v>
      </c>
      <c r="E8" s="398" t="s">
        <v>496</v>
      </c>
      <c r="F8" s="399" t="s">
        <v>127</v>
      </c>
      <c r="G8" s="399" t="s">
        <v>128</v>
      </c>
      <c r="H8" s="399" t="s">
        <v>129</v>
      </c>
      <c r="I8" s="80">
        <v>12</v>
      </c>
      <c r="J8" s="440">
        <v>8.41</v>
      </c>
      <c r="K8" s="99" t="s">
        <v>854</v>
      </c>
      <c r="L8" s="99" t="s">
        <v>887</v>
      </c>
      <c r="M8" s="99" t="s">
        <v>888</v>
      </c>
      <c r="N8" s="299" t="str">
        <f>IF(ISBLANK(J8),"",IF(J8&lt;=7.7,"KSM",IF(J8&lt;=8,"I A",IF(J8&lt;=8.44,"II A",IF(J8&lt;=9.04,"III A",IF(J8&lt;=9.64,"I JA",IF(J8&lt;=10.04,"II JA",IF(J8&lt;=10.34,"III JA"))))))))</f>
        <v>II A</v>
      </c>
      <c r="O8" s="400" t="s">
        <v>130</v>
      </c>
    </row>
    <row r="9" spans="1:15" ht="18" customHeight="1">
      <c r="A9" s="21">
        <v>3</v>
      </c>
      <c r="B9" s="7"/>
      <c r="C9" s="397" t="s">
        <v>68</v>
      </c>
      <c r="D9" s="395" t="s">
        <v>302</v>
      </c>
      <c r="E9" s="398">
        <v>37476</v>
      </c>
      <c r="F9" s="399" t="s">
        <v>92</v>
      </c>
      <c r="G9" s="399" t="s">
        <v>85</v>
      </c>
      <c r="H9" s="399"/>
      <c r="I9" s="80">
        <v>9</v>
      </c>
      <c r="J9" s="99">
        <v>8.34</v>
      </c>
      <c r="K9" s="99" t="s">
        <v>848</v>
      </c>
      <c r="L9" s="440" t="s">
        <v>891</v>
      </c>
      <c r="M9" s="99" t="s">
        <v>892</v>
      </c>
      <c r="N9" s="299" t="str">
        <f>IF(ISBLANK(J9),"",IF(J9&lt;=7.7,"KSM",IF(J9&lt;=8,"I A",IF(J9&lt;=8.44,"II A",IF(J9&lt;=9.04,"III A",IF(J9&lt;=9.64,"I JA",IF(J9&lt;=10.04,"II JA",IF(J9&lt;=10.34,"III JA"))))))))</f>
        <v>II A</v>
      </c>
      <c r="O9" s="400" t="s">
        <v>303</v>
      </c>
    </row>
    <row r="10" spans="1:15" ht="18" customHeight="1">
      <c r="A10" s="21">
        <v>4</v>
      </c>
      <c r="B10" s="7"/>
      <c r="C10" s="397" t="s">
        <v>187</v>
      </c>
      <c r="D10" s="395" t="s">
        <v>190</v>
      </c>
      <c r="E10" s="398" t="s">
        <v>697</v>
      </c>
      <c r="F10" s="399" t="s">
        <v>13</v>
      </c>
      <c r="G10" s="399" t="s">
        <v>159</v>
      </c>
      <c r="H10" s="399"/>
      <c r="I10" s="80">
        <v>7</v>
      </c>
      <c r="J10" s="440">
        <v>8.47</v>
      </c>
      <c r="K10" s="99" t="s">
        <v>855</v>
      </c>
      <c r="L10" s="99" t="s">
        <v>893</v>
      </c>
      <c r="M10" s="99" t="s">
        <v>894</v>
      </c>
      <c r="N10" s="299" t="s">
        <v>897</v>
      </c>
      <c r="O10" s="400" t="s">
        <v>367</v>
      </c>
    </row>
    <row r="11" spans="1:15" ht="18" customHeight="1">
      <c r="A11" s="21">
        <v>5</v>
      </c>
      <c r="B11" s="7"/>
      <c r="C11" s="397" t="s">
        <v>256</v>
      </c>
      <c r="D11" s="395" t="s">
        <v>257</v>
      </c>
      <c r="E11" s="398" t="s">
        <v>258</v>
      </c>
      <c r="F11" s="399" t="s">
        <v>46</v>
      </c>
      <c r="G11" s="399" t="s">
        <v>562</v>
      </c>
      <c r="H11" s="399"/>
      <c r="I11" s="80">
        <v>6</v>
      </c>
      <c r="J11" s="440">
        <v>8.56</v>
      </c>
      <c r="K11" s="99" t="s">
        <v>856</v>
      </c>
      <c r="L11" s="99" t="s">
        <v>895</v>
      </c>
      <c r="M11" s="99" t="s">
        <v>856</v>
      </c>
      <c r="N11" s="299" t="str">
        <f aca="true" t="shared" si="0" ref="N11:N31">IF(ISBLANK(J11),"",IF(J11&lt;=7.7,"KSM",IF(J11&lt;=8,"I A",IF(J11&lt;=8.44,"II A",IF(J11&lt;=9.04,"III A",IF(J11&lt;=9.64,"I JA",IF(J11&lt;=10.04,"II JA",IF(J11&lt;=10.34,"III JA"))))))))</f>
        <v>III A</v>
      </c>
      <c r="O11" s="400" t="s">
        <v>169</v>
      </c>
    </row>
    <row r="12" spans="1:15" ht="18" customHeight="1">
      <c r="A12" s="21">
        <v>6</v>
      </c>
      <c r="B12" s="7"/>
      <c r="C12" s="397" t="s">
        <v>97</v>
      </c>
      <c r="D12" s="395" t="s">
        <v>736</v>
      </c>
      <c r="E12" s="398" t="s">
        <v>737</v>
      </c>
      <c r="F12" s="399" t="s">
        <v>112</v>
      </c>
      <c r="G12" s="399" t="s">
        <v>198</v>
      </c>
      <c r="H12" s="399"/>
      <c r="I12" s="80">
        <v>5</v>
      </c>
      <c r="J12" s="99">
        <v>8.55</v>
      </c>
      <c r="K12" s="99" t="s">
        <v>868</v>
      </c>
      <c r="L12" s="440" t="s">
        <v>896</v>
      </c>
      <c r="M12" s="99"/>
      <c r="N12" s="299" t="str">
        <f t="shared" si="0"/>
        <v>III A</v>
      </c>
      <c r="O12" s="400" t="s">
        <v>199</v>
      </c>
    </row>
    <row r="13" spans="1:15" ht="18" customHeight="1">
      <c r="A13" s="21">
        <v>7</v>
      </c>
      <c r="B13" s="7"/>
      <c r="C13" s="397" t="s">
        <v>95</v>
      </c>
      <c r="D13" s="395" t="s">
        <v>376</v>
      </c>
      <c r="E13" s="398" t="s">
        <v>377</v>
      </c>
      <c r="F13" s="399" t="s">
        <v>52</v>
      </c>
      <c r="G13" s="399" t="s">
        <v>191</v>
      </c>
      <c r="H13" s="399" t="s">
        <v>698</v>
      </c>
      <c r="I13" s="80">
        <v>4</v>
      </c>
      <c r="J13" s="99">
        <v>8.58</v>
      </c>
      <c r="K13" s="99" t="s">
        <v>857</v>
      </c>
      <c r="L13" s="99"/>
      <c r="M13" s="99"/>
      <c r="N13" s="299" t="str">
        <f t="shared" si="0"/>
        <v>III A</v>
      </c>
      <c r="O13" s="400" t="s">
        <v>193</v>
      </c>
    </row>
    <row r="14" spans="1:15" ht="18" customHeight="1">
      <c r="A14" s="21">
        <v>8</v>
      </c>
      <c r="B14" s="7"/>
      <c r="C14" s="405" t="s">
        <v>745</v>
      </c>
      <c r="D14" s="406" t="s">
        <v>746</v>
      </c>
      <c r="E14" s="398">
        <v>37838</v>
      </c>
      <c r="F14" s="407" t="s">
        <v>114</v>
      </c>
      <c r="G14" s="407" t="s">
        <v>113</v>
      </c>
      <c r="H14" s="407"/>
      <c r="I14" s="80">
        <v>3</v>
      </c>
      <c r="J14" s="99">
        <v>8.61</v>
      </c>
      <c r="K14" s="99" t="s">
        <v>850</v>
      </c>
      <c r="L14" s="99"/>
      <c r="M14" s="99"/>
      <c r="N14" s="299" t="str">
        <f t="shared" si="0"/>
        <v>III A</v>
      </c>
      <c r="O14" s="408" t="s">
        <v>153</v>
      </c>
    </row>
    <row r="15" spans="1:15" ht="18" customHeight="1">
      <c r="A15" s="21">
        <v>9</v>
      </c>
      <c r="B15" s="7"/>
      <c r="C15" s="397" t="s">
        <v>60</v>
      </c>
      <c r="D15" s="395" t="s">
        <v>670</v>
      </c>
      <c r="E15" s="398">
        <v>37789</v>
      </c>
      <c r="F15" s="407" t="s">
        <v>681</v>
      </c>
      <c r="G15" s="399" t="s">
        <v>99</v>
      </c>
      <c r="H15" s="399"/>
      <c r="I15" s="80">
        <v>1.5</v>
      </c>
      <c r="J15" s="99">
        <v>8.69</v>
      </c>
      <c r="K15" s="99" t="s">
        <v>846</v>
      </c>
      <c r="L15" s="99"/>
      <c r="M15" s="99"/>
      <c r="N15" s="299" t="str">
        <f t="shared" si="0"/>
        <v>III A</v>
      </c>
      <c r="O15" s="400" t="s">
        <v>671</v>
      </c>
    </row>
    <row r="16" spans="1:15" ht="18" customHeight="1">
      <c r="A16" s="21">
        <v>9</v>
      </c>
      <c r="B16" s="7"/>
      <c r="C16" s="397" t="s">
        <v>118</v>
      </c>
      <c r="D16" s="395" t="s">
        <v>638</v>
      </c>
      <c r="E16" s="398" t="s">
        <v>639</v>
      </c>
      <c r="F16" s="399" t="s">
        <v>92</v>
      </c>
      <c r="G16" s="399" t="s">
        <v>85</v>
      </c>
      <c r="H16" s="399"/>
      <c r="I16" s="80">
        <v>1.5</v>
      </c>
      <c r="J16" s="99">
        <v>8.69</v>
      </c>
      <c r="K16" s="99" t="s">
        <v>864</v>
      </c>
      <c r="L16" s="99"/>
      <c r="M16" s="99"/>
      <c r="N16" s="299" t="str">
        <f t="shared" si="0"/>
        <v>III A</v>
      </c>
      <c r="O16" s="400" t="s">
        <v>307</v>
      </c>
    </row>
    <row r="17" spans="1:15" ht="18" customHeight="1">
      <c r="A17" s="21">
        <v>11</v>
      </c>
      <c r="B17" s="7"/>
      <c r="C17" s="397" t="s">
        <v>95</v>
      </c>
      <c r="D17" s="395" t="s">
        <v>734</v>
      </c>
      <c r="E17" s="398" t="s">
        <v>735</v>
      </c>
      <c r="F17" s="399" t="s">
        <v>110</v>
      </c>
      <c r="G17" s="399" t="s">
        <v>109</v>
      </c>
      <c r="H17" s="399" t="s">
        <v>408</v>
      </c>
      <c r="I17" s="80"/>
      <c r="J17" s="112">
        <v>8.75</v>
      </c>
      <c r="K17" s="99" t="s">
        <v>860</v>
      </c>
      <c r="L17" s="99"/>
      <c r="M17" s="99"/>
      <c r="N17" s="299" t="str">
        <f t="shared" si="0"/>
        <v>III A</v>
      </c>
      <c r="O17" s="400" t="s">
        <v>108</v>
      </c>
    </row>
    <row r="18" spans="1:15" ht="18" customHeight="1">
      <c r="A18" s="21">
        <v>11</v>
      </c>
      <c r="B18" s="7"/>
      <c r="C18" s="397" t="s">
        <v>233</v>
      </c>
      <c r="D18" s="395" t="s">
        <v>574</v>
      </c>
      <c r="E18" s="398" t="s">
        <v>573</v>
      </c>
      <c r="F18" s="399" t="s">
        <v>46</v>
      </c>
      <c r="G18" s="399" t="s">
        <v>562</v>
      </c>
      <c r="H18" s="399"/>
      <c r="I18" s="80"/>
      <c r="J18" s="99">
        <v>8.75</v>
      </c>
      <c r="K18" s="99" t="s">
        <v>863</v>
      </c>
      <c r="L18" s="99"/>
      <c r="M18" s="99"/>
      <c r="N18" s="299" t="str">
        <f t="shared" si="0"/>
        <v>III A</v>
      </c>
      <c r="O18" s="400" t="s">
        <v>169</v>
      </c>
    </row>
    <row r="19" spans="1:15" ht="18" customHeight="1">
      <c r="A19" s="21">
        <v>13</v>
      </c>
      <c r="B19" s="7"/>
      <c r="C19" s="397" t="s">
        <v>675</v>
      </c>
      <c r="D19" s="395" t="s">
        <v>666</v>
      </c>
      <c r="E19" s="398">
        <v>37625</v>
      </c>
      <c r="F19" s="399" t="s">
        <v>42</v>
      </c>
      <c r="G19" s="399" t="s">
        <v>99</v>
      </c>
      <c r="H19" s="399"/>
      <c r="I19" s="80"/>
      <c r="J19" s="112">
        <v>8.77</v>
      </c>
      <c r="K19" s="99" t="s">
        <v>865</v>
      </c>
      <c r="L19" s="99"/>
      <c r="M19" s="99"/>
      <c r="N19" s="299" t="str">
        <f t="shared" si="0"/>
        <v>III A</v>
      </c>
      <c r="O19" s="400" t="s">
        <v>676</v>
      </c>
    </row>
    <row r="20" spans="1:15" ht="18" customHeight="1">
      <c r="A20" s="21">
        <v>14</v>
      </c>
      <c r="B20" s="7"/>
      <c r="C20" s="397" t="s">
        <v>586</v>
      </c>
      <c r="D20" s="395" t="s">
        <v>587</v>
      </c>
      <c r="E20" s="398" t="s">
        <v>588</v>
      </c>
      <c r="F20" s="399" t="s">
        <v>126</v>
      </c>
      <c r="G20" s="399" t="s">
        <v>144</v>
      </c>
      <c r="H20" s="399"/>
      <c r="I20" s="80"/>
      <c r="J20" s="99">
        <v>8.93</v>
      </c>
      <c r="K20" s="99" t="s">
        <v>867</v>
      </c>
      <c r="L20" s="99"/>
      <c r="M20" s="99"/>
      <c r="N20" s="299" t="str">
        <f t="shared" si="0"/>
        <v>III A</v>
      </c>
      <c r="O20" s="400" t="s">
        <v>145</v>
      </c>
    </row>
    <row r="21" spans="1:15" ht="18" customHeight="1">
      <c r="A21" s="21">
        <v>15</v>
      </c>
      <c r="B21" s="7"/>
      <c r="C21" s="397" t="s">
        <v>550</v>
      </c>
      <c r="D21" s="395" t="s">
        <v>702</v>
      </c>
      <c r="E21" s="398">
        <v>37814</v>
      </c>
      <c r="F21" s="399" t="s">
        <v>52</v>
      </c>
      <c r="G21" s="399" t="s">
        <v>191</v>
      </c>
      <c r="H21" s="399" t="s">
        <v>700</v>
      </c>
      <c r="I21" s="80"/>
      <c r="J21" s="99">
        <v>9</v>
      </c>
      <c r="K21" s="99" t="s">
        <v>849</v>
      </c>
      <c r="L21" s="99"/>
      <c r="M21" s="99"/>
      <c r="N21" s="299" t="str">
        <f t="shared" si="0"/>
        <v>III A</v>
      </c>
      <c r="O21" s="400" t="s">
        <v>192</v>
      </c>
    </row>
    <row r="22" spans="1:15" ht="18" customHeight="1">
      <c r="A22" s="21">
        <v>16</v>
      </c>
      <c r="B22" s="7"/>
      <c r="C22" s="405" t="s">
        <v>175</v>
      </c>
      <c r="D22" s="406" t="s">
        <v>437</v>
      </c>
      <c r="E22" s="398">
        <v>37445</v>
      </c>
      <c r="F22" s="407" t="s">
        <v>114</v>
      </c>
      <c r="G22" s="407" t="s">
        <v>113</v>
      </c>
      <c r="H22" s="407"/>
      <c r="I22" s="80"/>
      <c r="J22" s="99">
        <v>9.02</v>
      </c>
      <c r="K22" s="99" t="s">
        <v>847</v>
      </c>
      <c r="L22" s="99"/>
      <c r="M22" s="99"/>
      <c r="N22" s="299" t="str">
        <f t="shared" si="0"/>
        <v>III A</v>
      </c>
      <c r="O22" s="408" t="s">
        <v>153</v>
      </c>
    </row>
    <row r="23" spans="1:15" ht="18" customHeight="1">
      <c r="A23" s="21">
        <v>17</v>
      </c>
      <c r="B23" s="7"/>
      <c r="C23" s="397" t="s">
        <v>76</v>
      </c>
      <c r="D23" s="395" t="s">
        <v>692</v>
      </c>
      <c r="E23" s="398" t="s">
        <v>693</v>
      </c>
      <c r="F23" s="399" t="s">
        <v>13</v>
      </c>
      <c r="G23" s="399" t="s">
        <v>159</v>
      </c>
      <c r="H23" s="399"/>
      <c r="I23" s="80"/>
      <c r="J23" s="99">
        <v>9.09</v>
      </c>
      <c r="K23" s="99" t="s">
        <v>862</v>
      </c>
      <c r="L23" s="99"/>
      <c r="M23" s="99"/>
      <c r="N23" s="299" t="str">
        <f t="shared" si="0"/>
        <v>I JA</v>
      </c>
      <c r="O23" s="400" t="s">
        <v>367</v>
      </c>
    </row>
    <row r="24" spans="1:15" ht="18" customHeight="1">
      <c r="A24" s="21">
        <v>18</v>
      </c>
      <c r="B24" s="7"/>
      <c r="C24" s="397" t="s">
        <v>579</v>
      </c>
      <c r="D24" s="395" t="s">
        <v>580</v>
      </c>
      <c r="E24" s="398">
        <v>37899</v>
      </c>
      <c r="F24" s="399" t="s">
        <v>43</v>
      </c>
      <c r="G24" s="399" t="s">
        <v>582</v>
      </c>
      <c r="H24" s="399" t="s">
        <v>267</v>
      </c>
      <c r="I24" s="80"/>
      <c r="J24" s="99">
        <v>9.14</v>
      </c>
      <c r="K24" s="99" t="s">
        <v>852</v>
      </c>
      <c r="L24" s="99"/>
      <c r="M24" s="99"/>
      <c r="N24" s="299" t="str">
        <f t="shared" si="0"/>
        <v>I JA</v>
      </c>
      <c r="O24" s="400" t="s">
        <v>66</v>
      </c>
    </row>
    <row r="25" spans="1:15" ht="18" customHeight="1">
      <c r="A25" s="21">
        <v>19</v>
      </c>
      <c r="B25" s="7"/>
      <c r="C25" s="397" t="s">
        <v>738</v>
      </c>
      <c r="D25" s="395" t="s">
        <v>739</v>
      </c>
      <c r="E25" s="398" t="s">
        <v>639</v>
      </c>
      <c r="F25" s="399" t="s">
        <v>112</v>
      </c>
      <c r="G25" s="399" t="s">
        <v>198</v>
      </c>
      <c r="H25" s="399"/>
      <c r="I25" s="80"/>
      <c r="J25" s="99">
        <v>9.16</v>
      </c>
      <c r="K25" s="99" t="s">
        <v>866</v>
      </c>
      <c r="L25" s="99"/>
      <c r="M25" s="99"/>
      <c r="N25" s="299" t="str">
        <f t="shared" si="0"/>
        <v>I JA</v>
      </c>
      <c r="O25" s="400" t="s">
        <v>199</v>
      </c>
    </row>
    <row r="26" spans="1:15" ht="18" customHeight="1">
      <c r="A26" s="21">
        <v>20</v>
      </c>
      <c r="B26" s="7"/>
      <c r="C26" s="397" t="s">
        <v>607</v>
      </c>
      <c r="D26" s="395" t="s">
        <v>796</v>
      </c>
      <c r="E26" s="398" t="s">
        <v>797</v>
      </c>
      <c r="F26" s="399" t="s">
        <v>125</v>
      </c>
      <c r="G26" s="399" t="s">
        <v>383</v>
      </c>
      <c r="H26" s="399"/>
      <c r="I26" s="80"/>
      <c r="J26" s="99">
        <v>9.23</v>
      </c>
      <c r="K26" s="99" t="s">
        <v>861</v>
      </c>
      <c r="L26" s="99"/>
      <c r="M26" s="99"/>
      <c r="N26" s="299" t="str">
        <f t="shared" si="0"/>
        <v>I JA</v>
      </c>
      <c r="O26" s="400" t="s">
        <v>124</v>
      </c>
    </row>
    <row r="27" spans="1:15" ht="18" customHeight="1">
      <c r="A27" s="21">
        <v>21</v>
      </c>
      <c r="B27" s="396">
        <v>65</v>
      </c>
      <c r="C27" s="397" t="s">
        <v>333</v>
      </c>
      <c r="D27" s="395" t="s">
        <v>336</v>
      </c>
      <c r="E27" s="398" t="s">
        <v>328</v>
      </c>
      <c r="F27" s="399" t="s">
        <v>182</v>
      </c>
      <c r="G27" s="399" t="s">
        <v>331</v>
      </c>
      <c r="H27" s="399"/>
      <c r="I27" s="80"/>
      <c r="J27" s="99">
        <v>9.27</v>
      </c>
      <c r="K27" s="99" t="s">
        <v>869</v>
      </c>
      <c r="L27" s="99"/>
      <c r="M27" s="99"/>
      <c r="N27" s="299" t="str">
        <f t="shared" si="0"/>
        <v>I JA</v>
      </c>
      <c r="O27" s="400" t="s">
        <v>183</v>
      </c>
    </row>
    <row r="28" spans="1:15" ht="18" customHeight="1">
      <c r="A28" s="21">
        <v>22</v>
      </c>
      <c r="B28" s="7"/>
      <c r="C28" s="397" t="s">
        <v>807</v>
      </c>
      <c r="D28" s="395" t="s">
        <v>808</v>
      </c>
      <c r="E28" s="398" t="s">
        <v>809</v>
      </c>
      <c r="F28" s="399" t="s">
        <v>127</v>
      </c>
      <c r="G28" s="399" t="s">
        <v>128</v>
      </c>
      <c r="H28" s="399" t="s">
        <v>129</v>
      </c>
      <c r="I28" s="80"/>
      <c r="J28" s="99">
        <v>9.46</v>
      </c>
      <c r="K28" s="99" t="s">
        <v>859</v>
      </c>
      <c r="L28" s="99"/>
      <c r="M28" s="99"/>
      <c r="N28" s="299" t="str">
        <f t="shared" si="0"/>
        <v>I JA</v>
      </c>
      <c r="O28" s="400" t="s">
        <v>130</v>
      </c>
    </row>
    <row r="29" spans="1:15" ht="18" customHeight="1">
      <c r="A29" s="21">
        <v>23</v>
      </c>
      <c r="B29" s="7"/>
      <c r="C29" s="397" t="s">
        <v>56</v>
      </c>
      <c r="D29" s="395" t="s">
        <v>699</v>
      </c>
      <c r="E29" s="398">
        <v>37896</v>
      </c>
      <c r="F29" s="399" t="s">
        <v>52</v>
      </c>
      <c r="G29" s="399" t="s">
        <v>191</v>
      </c>
      <c r="H29" s="399" t="s">
        <v>700</v>
      </c>
      <c r="I29" s="80"/>
      <c r="J29" s="99">
        <v>9.52</v>
      </c>
      <c r="K29" s="99" t="s">
        <v>851</v>
      </c>
      <c r="L29" s="99"/>
      <c r="M29" s="99"/>
      <c r="N29" s="299" t="str">
        <f t="shared" si="0"/>
        <v>I JA</v>
      </c>
      <c r="O29" s="400" t="s">
        <v>701</v>
      </c>
    </row>
    <row r="30" spans="1:15" ht="18" customHeight="1">
      <c r="A30" s="21">
        <v>24</v>
      </c>
      <c r="B30" s="7"/>
      <c r="C30" s="397" t="s">
        <v>76</v>
      </c>
      <c r="D30" s="395" t="s">
        <v>357</v>
      </c>
      <c r="E30" s="398" t="s">
        <v>358</v>
      </c>
      <c r="F30" s="399" t="s">
        <v>682</v>
      </c>
      <c r="G30" s="399" t="s">
        <v>356</v>
      </c>
      <c r="H30" s="399"/>
      <c r="I30" s="80"/>
      <c r="J30" s="99">
        <v>9.72</v>
      </c>
      <c r="K30" s="99" t="s">
        <v>858</v>
      </c>
      <c r="L30" s="99"/>
      <c r="M30" s="99"/>
      <c r="N30" s="299" t="str">
        <f t="shared" si="0"/>
        <v>II JA</v>
      </c>
      <c r="O30" s="400" t="s">
        <v>831</v>
      </c>
    </row>
    <row r="31" spans="1:15" ht="18" customHeight="1">
      <c r="A31" s="21"/>
      <c r="B31" s="7"/>
      <c r="C31" s="397" t="s">
        <v>830</v>
      </c>
      <c r="D31" s="395" t="s">
        <v>810</v>
      </c>
      <c r="E31" s="398" t="s">
        <v>811</v>
      </c>
      <c r="F31" s="399" t="s">
        <v>127</v>
      </c>
      <c r="G31" s="399" t="s">
        <v>128</v>
      </c>
      <c r="H31" s="399" t="s">
        <v>129</v>
      </c>
      <c r="I31" s="80"/>
      <c r="J31" s="99" t="s">
        <v>870</v>
      </c>
      <c r="K31" s="99"/>
      <c r="L31" s="99"/>
      <c r="M31" s="99"/>
      <c r="N31" s="433" t="b">
        <f t="shared" si="0"/>
        <v>0</v>
      </c>
      <c r="O31" s="400" t="s">
        <v>130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3.28125" style="11" customWidth="1"/>
    <col min="4" max="4" width="15.421875" style="11" bestFit="1" customWidth="1"/>
    <col min="5" max="5" width="10.7109375" style="33" customWidth="1"/>
    <col min="6" max="6" width="16.140625" style="35" bestFit="1" customWidth="1"/>
    <col min="7" max="7" width="17.5742187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4.28125" style="14" bestFit="1" customWidth="1"/>
    <col min="12" max="12" width="19.7109375" style="13" bestFit="1" customWidth="1"/>
    <col min="13" max="17" width="23.00390625" style="11" bestFit="1" customWidth="1"/>
    <col min="18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28" t="s">
        <v>28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2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66" t="s">
        <v>11</v>
      </c>
      <c r="L6" s="38" t="s">
        <v>5</v>
      </c>
    </row>
    <row r="7" spans="1:14" s="34" customFormat="1" ht="18" customHeight="1">
      <c r="A7" s="21">
        <v>1</v>
      </c>
      <c r="B7" s="396">
        <v>125</v>
      </c>
      <c r="C7" s="444" t="s">
        <v>168</v>
      </c>
      <c r="D7" s="443" t="s">
        <v>479</v>
      </c>
      <c r="E7" s="398" t="s">
        <v>480</v>
      </c>
      <c r="F7" s="446" t="s">
        <v>165</v>
      </c>
      <c r="G7" s="446" t="s">
        <v>160</v>
      </c>
      <c r="H7" s="446" t="s">
        <v>785</v>
      </c>
      <c r="I7" s="80">
        <v>16</v>
      </c>
      <c r="J7" s="96">
        <v>0.00648125</v>
      </c>
      <c r="K7" s="16" t="str">
        <f aca="true" t="shared" si="0" ref="K7:K19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II A</v>
      </c>
      <c r="L7" s="447" t="s">
        <v>123</v>
      </c>
      <c r="M7" s="13"/>
      <c r="N7" s="300"/>
    </row>
    <row r="8" spans="1:13" s="34" customFormat="1" ht="18" customHeight="1">
      <c r="A8" s="21">
        <v>2</v>
      </c>
      <c r="B8" s="404">
        <v>107</v>
      </c>
      <c r="C8" s="405" t="s">
        <v>115</v>
      </c>
      <c r="D8" s="406" t="s">
        <v>753</v>
      </c>
      <c r="E8" s="398">
        <v>37717</v>
      </c>
      <c r="F8" s="407" t="s">
        <v>114</v>
      </c>
      <c r="G8" s="407" t="s">
        <v>113</v>
      </c>
      <c r="H8" s="407"/>
      <c r="I8" s="80">
        <v>12</v>
      </c>
      <c r="J8" s="96">
        <v>0.006953935185185185</v>
      </c>
      <c r="K8" s="16" t="str">
        <f t="shared" si="0"/>
        <v>II A</v>
      </c>
      <c r="L8" s="408" t="s">
        <v>754</v>
      </c>
      <c r="M8" s="13"/>
    </row>
    <row r="9" spans="1:13" s="34" customFormat="1" ht="18" customHeight="1">
      <c r="A9" s="21">
        <v>3</v>
      </c>
      <c r="B9" s="396">
        <v>150</v>
      </c>
      <c r="C9" s="444" t="s">
        <v>403</v>
      </c>
      <c r="D9" s="443" t="s">
        <v>513</v>
      </c>
      <c r="E9" s="398" t="s">
        <v>269</v>
      </c>
      <c r="F9" s="446" t="s">
        <v>51</v>
      </c>
      <c r="G9" s="446" t="s">
        <v>131</v>
      </c>
      <c r="H9" s="446"/>
      <c r="I9" s="80">
        <v>9</v>
      </c>
      <c r="J9" s="96">
        <v>0.0070013888888888895</v>
      </c>
      <c r="K9" s="16" t="str">
        <f t="shared" si="0"/>
        <v>II A</v>
      </c>
      <c r="L9" s="447" t="s">
        <v>167</v>
      </c>
      <c r="M9" s="13"/>
    </row>
    <row r="10" spans="1:13" s="34" customFormat="1" ht="18" customHeight="1">
      <c r="A10" s="21">
        <v>4</v>
      </c>
      <c r="B10" s="396">
        <v>111</v>
      </c>
      <c r="C10" s="397" t="s">
        <v>443</v>
      </c>
      <c r="D10" s="395" t="s">
        <v>444</v>
      </c>
      <c r="E10" s="398">
        <v>37401</v>
      </c>
      <c r="F10" s="399" t="s">
        <v>47</v>
      </c>
      <c r="G10" s="399" t="s">
        <v>134</v>
      </c>
      <c r="H10" s="399" t="s">
        <v>158</v>
      </c>
      <c r="I10" s="80">
        <v>7</v>
      </c>
      <c r="J10" s="96">
        <v>0.007039583333333334</v>
      </c>
      <c r="K10" s="16" t="str">
        <f t="shared" si="0"/>
        <v>III A</v>
      </c>
      <c r="L10" s="400" t="s">
        <v>157</v>
      </c>
      <c r="M10" s="13"/>
    </row>
    <row r="11" spans="1:13" s="34" customFormat="1" ht="18" customHeight="1">
      <c r="A11" s="21">
        <v>5</v>
      </c>
      <c r="B11" s="396">
        <v>119</v>
      </c>
      <c r="C11" s="397" t="s">
        <v>59</v>
      </c>
      <c r="D11" s="395" t="s">
        <v>466</v>
      </c>
      <c r="E11" s="398" t="s">
        <v>381</v>
      </c>
      <c r="F11" s="399" t="s">
        <v>119</v>
      </c>
      <c r="G11" s="399" t="s">
        <v>117</v>
      </c>
      <c r="H11" s="399"/>
      <c r="I11" s="80">
        <v>6</v>
      </c>
      <c r="J11" s="96">
        <v>0.007225231481481482</v>
      </c>
      <c r="K11" s="16" t="str">
        <f t="shared" si="0"/>
        <v>III A</v>
      </c>
      <c r="L11" s="400" t="s">
        <v>133</v>
      </c>
      <c r="M11" s="13"/>
    </row>
    <row r="12" spans="1:13" s="34" customFormat="1" ht="18" customHeight="1">
      <c r="A12" s="21">
        <v>6</v>
      </c>
      <c r="B12" s="396">
        <v>9</v>
      </c>
      <c r="C12" s="397" t="s">
        <v>77</v>
      </c>
      <c r="D12" s="395" t="s">
        <v>244</v>
      </c>
      <c r="E12" s="398" t="s">
        <v>245</v>
      </c>
      <c r="F12" s="399" t="s">
        <v>44</v>
      </c>
      <c r="G12" s="399" t="s">
        <v>62</v>
      </c>
      <c r="H12" s="399" t="s">
        <v>63</v>
      </c>
      <c r="I12" s="80">
        <v>5</v>
      </c>
      <c r="J12" s="96">
        <v>0.007311574074074074</v>
      </c>
      <c r="K12" s="16" t="str">
        <f t="shared" si="0"/>
        <v>III A</v>
      </c>
      <c r="L12" s="400" t="s">
        <v>248</v>
      </c>
      <c r="M12" s="13"/>
    </row>
    <row r="13" spans="1:13" s="34" customFormat="1" ht="18" customHeight="1">
      <c r="A13" s="21">
        <v>7</v>
      </c>
      <c r="B13" s="396">
        <v>114</v>
      </c>
      <c r="C13" s="397" t="s">
        <v>768</v>
      </c>
      <c r="D13" s="395" t="s">
        <v>769</v>
      </c>
      <c r="E13" s="398">
        <v>37892</v>
      </c>
      <c r="F13" s="399" t="s">
        <v>47</v>
      </c>
      <c r="G13" s="399" t="s">
        <v>441</v>
      </c>
      <c r="H13" s="399" t="s">
        <v>58</v>
      </c>
      <c r="I13" s="80">
        <v>4</v>
      </c>
      <c r="J13" s="96">
        <v>0.007336689814814814</v>
      </c>
      <c r="K13" s="16" t="str">
        <f t="shared" si="0"/>
        <v>III A</v>
      </c>
      <c r="L13" s="400" t="s">
        <v>766</v>
      </c>
      <c r="M13" s="13"/>
    </row>
    <row r="14" spans="1:13" s="34" customFormat="1" ht="18" customHeight="1">
      <c r="A14" s="21">
        <v>8</v>
      </c>
      <c r="B14" s="396">
        <v>85</v>
      </c>
      <c r="C14" s="397" t="s">
        <v>688</v>
      </c>
      <c r="D14" s="395" t="s">
        <v>689</v>
      </c>
      <c r="E14" s="398" t="s">
        <v>690</v>
      </c>
      <c r="F14" s="399" t="s">
        <v>103</v>
      </c>
      <c r="G14" s="399" t="s">
        <v>101</v>
      </c>
      <c r="H14" s="399"/>
      <c r="I14" s="80">
        <v>3</v>
      </c>
      <c r="J14" s="96">
        <v>0.007490393518518519</v>
      </c>
      <c r="K14" s="16" t="str">
        <f t="shared" si="0"/>
        <v>III A</v>
      </c>
      <c r="L14" s="400" t="s">
        <v>102</v>
      </c>
      <c r="M14" s="13"/>
    </row>
    <row r="15" spans="1:13" s="34" customFormat="1" ht="18" customHeight="1">
      <c r="A15" s="21">
        <v>9</v>
      </c>
      <c r="B15" s="404">
        <v>104</v>
      </c>
      <c r="C15" s="405" t="s">
        <v>301</v>
      </c>
      <c r="D15" s="406" t="s">
        <v>429</v>
      </c>
      <c r="E15" s="398">
        <v>37356</v>
      </c>
      <c r="F15" s="407" t="s">
        <v>114</v>
      </c>
      <c r="G15" s="407" t="s">
        <v>113</v>
      </c>
      <c r="H15" s="407"/>
      <c r="I15" s="80">
        <v>2</v>
      </c>
      <c r="J15" s="96">
        <v>0.007624305555555555</v>
      </c>
      <c r="K15" s="16" t="str">
        <f t="shared" si="0"/>
        <v>III A</v>
      </c>
      <c r="L15" s="408" t="s">
        <v>203</v>
      </c>
      <c r="M15" s="13"/>
    </row>
    <row r="16" spans="1:13" s="34" customFormat="1" ht="18" customHeight="1">
      <c r="A16" s="21">
        <v>10</v>
      </c>
      <c r="B16" s="396">
        <v>144</v>
      </c>
      <c r="C16" s="397" t="s">
        <v>75</v>
      </c>
      <c r="D16" s="395" t="s">
        <v>209</v>
      </c>
      <c r="E16" s="398" t="s">
        <v>511</v>
      </c>
      <c r="F16" s="399" t="s">
        <v>48</v>
      </c>
      <c r="G16" s="399" t="s">
        <v>156</v>
      </c>
      <c r="H16" s="399" t="s">
        <v>510</v>
      </c>
      <c r="I16" s="80">
        <v>1</v>
      </c>
      <c r="J16" s="96">
        <v>0.007626388888888888</v>
      </c>
      <c r="K16" s="16" t="str">
        <f t="shared" si="0"/>
        <v>III A</v>
      </c>
      <c r="L16" s="400" t="s">
        <v>812</v>
      </c>
      <c r="M16" s="13"/>
    </row>
    <row r="17" spans="1:13" s="34" customFormat="1" ht="18" customHeight="1">
      <c r="A17" s="21">
        <v>11</v>
      </c>
      <c r="B17" s="396">
        <v>58</v>
      </c>
      <c r="C17" s="397" t="s">
        <v>649</v>
      </c>
      <c r="D17" s="395" t="s">
        <v>180</v>
      </c>
      <c r="E17" s="398" t="s">
        <v>650</v>
      </c>
      <c r="F17" s="399" t="s">
        <v>91</v>
      </c>
      <c r="G17" s="399" t="s">
        <v>88</v>
      </c>
      <c r="H17" s="399"/>
      <c r="I17" s="80"/>
      <c r="J17" s="96">
        <v>0.0077924768518518525</v>
      </c>
      <c r="K17" s="16" t="str">
        <f t="shared" si="0"/>
        <v>I JA</v>
      </c>
      <c r="L17" s="400" t="s">
        <v>148</v>
      </c>
      <c r="M17" s="13"/>
    </row>
    <row r="18" spans="1:13" s="34" customFormat="1" ht="18" customHeight="1">
      <c r="A18" s="21">
        <v>12</v>
      </c>
      <c r="B18" s="396">
        <v>2</v>
      </c>
      <c r="C18" s="397" t="s">
        <v>58</v>
      </c>
      <c r="D18" s="395" t="s">
        <v>234</v>
      </c>
      <c r="E18" s="398">
        <v>37873</v>
      </c>
      <c r="F18" s="399" t="s">
        <v>54</v>
      </c>
      <c r="G18" s="399" t="s">
        <v>137</v>
      </c>
      <c r="H18" s="399"/>
      <c r="I18" s="80"/>
      <c r="J18" s="96">
        <v>0.00783888888888889</v>
      </c>
      <c r="K18" s="16" t="str">
        <f t="shared" si="0"/>
        <v>I JA</v>
      </c>
      <c r="L18" s="400" t="s">
        <v>139</v>
      </c>
      <c r="M18" s="13"/>
    </row>
    <row r="19" spans="1:13" s="34" customFormat="1" ht="18" customHeight="1">
      <c r="A19" s="21">
        <v>13</v>
      </c>
      <c r="B19" s="396">
        <v>29</v>
      </c>
      <c r="C19" s="397" t="s">
        <v>596</v>
      </c>
      <c r="D19" s="395" t="s">
        <v>597</v>
      </c>
      <c r="E19" s="398" t="s">
        <v>598</v>
      </c>
      <c r="F19" s="399" t="s">
        <v>126</v>
      </c>
      <c r="G19" s="399" t="s">
        <v>144</v>
      </c>
      <c r="H19" s="399" t="s">
        <v>592</v>
      </c>
      <c r="I19" s="80"/>
      <c r="J19" s="96">
        <v>0.008155555555555557</v>
      </c>
      <c r="K19" s="16" t="str">
        <f t="shared" si="0"/>
        <v>I JA</v>
      </c>
      <c r="L19" s="400" t="s">
        <v>170</v>
      </c>
      <c r="M19" s="1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3.28125" style="11" customWidth="1"/>
    <col min="4" max="4" width="15.421875" style="11" bestFit="1" customWidth="1"/>
    <col min="5" max="5" width="10.7109375" style="33" customWidth="1"/>
    <col min="6" max="6" width="16.140625" style="35" bestFit="1" customWidth="1"/>
    <col min="7" max="7" width="17.5742187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4.28125" style="14" bestFit="1" customWidth="1"/>
    <col min="12" max="12" width="19.7109375" style="13" bestFit="1" customWidth="1"/>
    <col min="13" max="17" width="23.00390625" style="11" bestFit="1" customWidth="1"/>
    <col min="18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28" t="s">
        <v>222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2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66" t="s">
        <v>11</v>
      </c>
      <c r="L6" s="38" t="s">
        <v>5</v>
      </c>
    </row>
    <row r="7" spans="1:14" s="34" customFormat="1" ht="18" customHeight="1">
      <c r="A7" s="21">
        <v>1</v>
      </c>
      <c r="B7" s="396">
        <v>71</v>
      </c>
      <c r="C7" s="397" t="s">
        <v>345</v>
      </c>
      <c r="D7" s="395" t="s">
        <v>346</v>
      </c>
      <c r="E7" s="398">
        <v>36545</v>
      </c>
      <c r="F7" s="407" t="s">
        <v>681</v>
      </c>
      <c r="G7" s="399" t="s">
        <v>99</v>
      </c>
      <c r="H7" s="296"/>
      <c r="I7" s="80">
        <v>12</v>
      </c>
      <c r="J7" s="96">
        <v>0.0061146990740740745</v>
      </c>
      <c r="K7" s="16" t="str">
        <f aca="true" t="shared" si="0" ref="K7:K14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 A</v>
      </c>
      <c r="L7" s="400" t="s">
        <v>355</v>
      </c>
      <c r="M7" s="13"/>
      <c r="N7" s="300"/>
    </row>
    <row r="8" spans="1:13" s="34" customFormat="1" ht="18" customHeight="1">
      <c r="A8" s="21">
        <v>2</v>
      </c>
      <c r="B8" s="396">
        <v>81</v>
      </c>
      <c r="C8" s="397" t="s">
        <v>364</v>
      </c>
      <c r="D8" s="395" t="s">
        <v>365</v>
      </c>
      <c r="E8" s="398">
        <v>36781</v>
      </c>
      <c r="F8" s="399" t="s">
        <v>103</v>
      </c>
      <c r="G8" s="399" t="s">
        <v>101</v>
      </c>
      <c r="H8" s="296"/>
      <c r="I8" s="80">
        <v>8</v>
      </c>
      <c r="J8" s="96">
        <v>0.006578356481481481</v>
      </c>
      <c r="K8" s="16" t="str">
        <f t="shared" si="0"/>
        <v>II A</v>
      </c>
      <c r="L8" s="400" t="s">
        <v>102</v>
      </c>
      <c r="M8" s="13"/>
    </row>
    <row r="9" spans="1:13" s="34" customFormat="1" ht="18" customHeight="1">
      <c r="A9" s="21">
        <v>3</v>
      </c>
      <c r="B9" s="396">
        <v>156</v>
      </c>
      <c r="C9" s="397" t="s">
        <v>282</v>
      </c>
      <c r="D9" s="395" t="s">
        <v>523</v>
      </c>
      <c r="E9" s="398" t="s">
        <v>524</v>
      </c>
      <c r="F9" s="399" t="s">
        <v>51</v>
      </c>
      <c r="G9" s="399" t="s">
        <v>131</v>
      </c>
      <c r="H9" s="296"/>
      <c r="I9" s="80">
        <v>5</v>
      </c>
      <c r="J9" s="96">
        <v>0.00662037037037037</v>
      </c>
      <c r="K9" s="426" t="str">
        <f t="shared" si="0"/>
        <v>II A</v>
      </c>
      <c r="L9" s="400" t="s">
        <v>167</v>
      </c>
      <c r="M9" s="13"/>
    </row>
    <row r="10" spans="1:13" s="34" customFormat="1" ht="18" customHeight="1">
      <c r="A10" s="21">
        <v>4</v>
      </c>
      <c r="B10" s="396">
        <v>99</v>
      </c>
      <c r="C10" s="397" t="s">
        <v>431</v>
      </c>
      <c r="D10" s="395" t="s">
        <v>432</v>
      </c>
      <c r="E10" s="398">
        <v>36997</v>
      </c>
      <c r="F10" s="399" t="s">
        <v>114</v>
      </c>
      <c r="G10" s="399" t="s">
        <v>113</v>
      </c>
      <c r="H10" s="296"/>
      <c r="I10" s="80">
        <v>3</v>
      </c>
      <c r="J10" s="96">
        <v>0.007111689814814815</v>
      </c>
      <c r="K10" s="426" t="str">
        <f t="shared" si="0"/>
        <v>III A</v>
      </c>
      <c r="L10" s="400" t="s">
        <v>153</v>
      </c>
      <c r="M10" s="13"/>
    </row>
    <row r="11" spans="1:13" s="34" customFormat="1" ht="18" customHeight="1">
      <c r="A11" s="21">
        <v>5</v>
      </c>
      <c r="B11" s="396">
        <v>53</v>
      </c>
      <c r="C11" s="397" t="s">
        <v>87</v>
      </c>
      <c r="D11" s="395" t="s">
        <v>309</v>
      </c>
      <c r="E11" s="398">
        <v>36907</v>
      </c>
      <c r="F11" s="399" t="s">
        <v>92</v>
      </c>
      <c r="G11" s="399" t="s">
        <v>85</v>
      </c>
      <c r="H11" s="296"/>
      <c r="I11" s="80">
        <v>2</v>
      </c>
      <c r="J11" s="96">
        <v>0.00768298611111111</v>
      </c>
      <c r="K11" s="16" t="str">
        <f t="shared" si="0"/>
        <v>III A</v>
      </c>
      <c r="L11" s="400" t="s">
        <v>178</v>
      </c>
      <c r="M11" s="13"/>
    </row>
    <row r="12" spans="1:13" s="34" customFormat="1" ht="18" customHeight="1">
      <c r="A12" s="21">
        <v>6</v>
      </c>
      <c r="B12" s="396">
        <v>39</v>
      </c>
      <c r="C12" s="397" t="s">
        <v>116</v>
      </c>
      <c r="D12" s="395" t="s">
        <v>620</v>
      </c>
      <c r="E12" s="398" t="s">
        <v>621</v>
      </c>
      <c r="F12" s="399" t="s">
        <v>69</v>
      </c>
      <c r="G12" s="399" t="s">
        <v>261</v>
      </c>
      <c r="H12" s="296"/>
      <c r="I12" s="80">
        <v>1</v>
      </c>
      <c r="J12" s="96">
        <v>0.00809826388888889</v>
      </c>
      <c r="K12" s="426" t="str">
        <f t="shared" si="0"/>
        <v>I JA</v>
      </c>
      <c r="L12" s="400" t="s">
        <v>289</v>
      </c>
      <c r="M12" s="13"/>
    </row>
    <row r="13" spans="1:13" s="34" customFormat="1" ht="18" customHeight="1">
      <c r="A13" s="21">
        <v>7</v>
      </c>
      <c r="B13" s="396">
        <v>32</v>
      </c>
      <c r="C13" s="397" t="s">
        <v>77</v>
      </c>
      <c r="D13" s="395" t="s">
        <v>602</v>
      </c>
      <c r="E13" s="398" t="s">
        <v>603</v>
      </c>
      <c r="F13" s="399" t="s">
        <v>126</v>
      </c>
      <c r="G13" s="399" t="s">
        <v>144</v>
      </c>
      <c r="H13" s="296"/>
      <c r="I13" s="80"/>
      <c r="J13" s="96">
        <v>0.010151967592592593</v>
      </c>
      <c r="K13" s="426">
        <f t="shared" si="0"/>
      </c>
      <c r="L13" s="400" t="s">
        <v>145</v>
      </c>
      <c r="M13" s="13"/>
    </row>
    <row r="14" spans="1:13" s="34" customFormat="1" ht="18" customHeight="1">
      <c r="A14" s="21"/>
      <c r="B14" s="396">
        <v>42</v>
      </c>
      <c r="C14" s="397" t="s">
        <v>168</v>
      </c>
      <c r="D14" s="395" t="s">
        <v>164</v>
      </c>
      <c r="E14" s="398" t="s">
        <v>631</v>
      </c>
      <c r="F14" s="399" t="s">
        <v>70</v>
      </c>
      <c r="G14" s="399" t="s">
        <v>172</v>
      </c>
      <c r="H14" s="296"/>
      <c r="I14" s="80"/>
      <c r="J14" s="96" t="s">
        <v>870</v>
      </c>
      <c r="K14" s="426">
        <f t="shared" si="0"/>
      </c>
      <c r="L14" s="400" t="s">
        <v>531</v>
      </c>
      <c r="M14" s="1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4" customWidth="1"/>
    <col min="2" max="2" width="5.7109375" style="34" hidden="1" customWidth="1"/>
    <col min="3" max="3" width="10.28125" style="34" customWidth="1"/>
    <col min="4" max="4" width="13.7109375" style="34" bestFit="1" customWidth="1"/>
    <col min="5" max="5" width="10.7109375" style="47" customWidth="1"/>
    <col min="6" max="6" width="13.57421875" style="48" bestFit="1" customWidth="1"/>
    <col min="7" max="7" width="12.8515625" style="48" bestFit="1" customWidth="1"/>
    <col min="8" max="8" width="11.28125" style="48" bestFit="1" customWidth="1"/>
    <col min="9" max="9" width="5.8515625" style="48" bestFit="1" customWidth="1"/>
    <col min="10" max="10" width="9.00390625" style="43" bestFit="1" customWidth="1"/>
    <col min="11" max="11" width="7.57421875" style="41" customWidth="1"/>
    <col min="12" max="12" width="4.7109375" style="41" bestFit="1" customWidth="1"/>
    <col min="13" max="13" width="22.57421875" style="26" bestFit="1" customWidth="1"/>
    <col min="14" max="14" width="9.8515625" style="34" bestFit="1" customWidth="1"/>
    <col min="15" max="16384" width="9.140625" style="34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3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1"/>
      <c r="M3" s="46"/>
    </row>
    <row r="4" spans="3:13" s="49" customFormat="1" ht="15">
      <c r="C4" s="50" t="s">
        <v>32</v>
      </c>
      <c r="D4" s="50"/>
      <c r="E4" s="45"/>
      <c r="F4" s="85"/>
      <c r="G4" s="85"/>
      <c r="H4" s="48"/>
      <c r="I4" s="48"/>
      <c r="J4" s="43"/>
      <c r="K4" s="41"/>
      <c r="L4" s="41"/>
      <c r="M4" s="26"/>
    </row>
    <row r="5" spans="3:7" ht="18" customHeight="1" thickBot="1">
      <c r="C5" s="207"/>
      <c r="D5" s="207"/>
      <c r="E5" s="45"/>
      <c r="F5" s="85"/>
      <c r="G5" s="85"/>
    </row>
    <row r="6" spans="1:13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4</v>
      </c>
      <c r="K6" s="58" t="s">
        <v>845</v>
      </c>
      <c r="L6" s="67" t="s">
        <v>11</v>
      </c>
      <c r="M6" s="59" t="s">
        <v>5</v>
      </c>
    </row>
    <row r="7" spans="1:13" ht="18" customHeight="1">
      <c r="A7" s="21">
        <v>1</v>
      </c>
      <c r="B7" s="7"/>
      <c r="C7" s="444" t="s">
        <v>413</v>
      </c>
      <c r="D7" s="443" t="s">
        <v>406</v>
      </c>
      <c r="E7" s="445" t="s">
        <v>407</v>
      </c>
      <c r="F7" s="446" t="s">
        <v>110</v>
      </c>
      <c r="G7" s="446" t="s">
        <v>109</v>
      </c>
      <c r="H7" s="446" t="s">
        <v>408</v>
      </c>
      <c r="I7" s="80">
        <v>16</v>
      </c>
      <c r="J7" s="99">
        <v>9.56</v>
      </c>
      <c r="K7" s="99" t="s">
        <v>922</v>
      </c>
      <c r="L7" s="16" t="str">
        <f>IF(ISBLANK(J7),"",IF(J7&lt;=8.9,"KSM",IF(J7&lt;=9.5,"I A",IF(J7&lt;=10.24,"II A",IF(J7&lt;=11.24,"III A",IF(J7&lt;=12.34,"I JA",IF(J7&lt;=13.14,"II JA",IF(J7&lt;=13.74,"III JA"))))))))</f>
        <v>II A</v>
      </c>
      <c r="M7" s="447" t="s">
        <v>108</v>
      </c>
    </row>
    <row r="8" spans="1:13" ht="18" customHeight="1">
      <c r="A8" s="21">
        <v>2</v>
      </c>
      <c r="B8" s="7"/>
      <c r="C8" s="397" t="s">
        <v>333</v>
      </c>
      <c r="D8" s="395" t="s">
        <v>464</v>
      </c>
      <c r="E8" s="398" t="s">
        <v>465</v>
      </c>
      <c r="F8" s="399" t="s">
        <v>119</v>
      </c>
      <c r="G8" s="399" t="s">
        <v>117</v>
      </c>
      <c r="H8" s="399"/>
      <c r="I8" s="80">
        <v>12</v>
      </c>
      <c r="J8" s="99">
        <v>10.35</v>
      </c>
      <c r="K8" s="99" t="s">
        <v>920</v>
      </c>
      <c r="L8" s="16" t="str">
        <f>IF(ISBLANK(J8),"",IF(J8&lt;=8.9,"KSM",IF(J8&lt;=9.5,"I A",IF(J8&lt;=10.24,"II A",IF(J8&lt;=11.24,"III A",IF(J8&lt;=12.34,"I JA",IF(J8&lt;=13.14,"II JA",IF(J8&lt;=13.74,"III JA"))))))))</f>
        <v>III A</v>
      </c>
      <c r="M8" s="400" t="s">
        <v>133</v>
      </c>
    </row>
    <row r="9" spans="1:13" ht="18" customHeight="1">
      <c r="A9" s="21">
        <v>3</v>
      </c>
      <c r="B9" s="7"/>
      <c r="C9" s="397" t="s">
        <v>152</v>
      </c>
      <c r="D9" s="395" t="s">
        <v>373</v>
      </c>
      <c r="E9" s="398">
        <v>37456</v>
      </c>
      <c r="F9" s="399" t="s">
        <v>52</v>
      </c>
      <c r="G9" s="399" t="s">
        <v>191</v>
      </c>
      <c r="H9" s="399" t="s">
        <v>700</v>
      </c>
      <c r="I9" s="80">
        <v>9</v>
      </c>
      <c r="J9" s="99">
        <v>10.54</v>
      </c>
      <c r="K9" s="99" t="s">
        <v>921</v>
      </c>
      <c r="L9" s="16" t="str">
        <f>IF(ISBLANK(J9),"",IF(J9&lt;=8.9,"KSM",IF(J9&lt;=9.5,"I A",IF(J9&lt;=10.24,"II A",IF(J9&lt;=11.24,"III A",IF(J9&lt;=12.34,"I JA",IF(J9&lt;=13.14,"II JA",IF(J9&lt;=13.74,"III JA"))))))))</f>
        <v>III A</v>
      </c>
      <c r="M9" s="400" t="s">
        <v>192</v>
      </c>
    </row>
    <row r="10" spans="1:13" ht="18" customHeight="1">
      <c r="A10" s="21">
        <v>3</v>
      </c>
      <c r="B10" s="7"/>
      <c r="C10" s="397" t="s">
        <v>95</v>
      </c>
      <c r="D10" s="395" t="s">
        <v>704</v>
      </c>
      <c r="E10" s="398">
        <v>37758</v>
      </c>
      <c r="F10" s="399" t="s">
        <v>52</v>
      </c>
      <c r="G10" s="399" t="s">
        <v>191</v>
      </c>
      <c r="H10" s="399" t="s">
        <v>700</v>
      </c>
      <c r="I10" s="80">
        <v>7</v>
      </c>
      <c r="J10" s="99">
        <v>10.99</v>
      </c>
      <c r="K10" s="99" t="s">
        <v>923</v>
      </c>
      <c r="L10" s="16" t="str">
        <f>IF(ISBLANK(J10),"",IF(J10&lt;=8.9,"KSM",IF(J10&lt;=9.5,"I A",IF(J10&lt;=10.24,"II A",IF(J10&lt;=11.24,"III A",IF(J10&lt;=12.34,"I JA",IF(J10&lt;=13.14,"II JA",IF(J10&lt;=13.74,"III JA"))))))))</f>
        <v>III A</v>
      </c>
      <c r="M10" s="400" t="s">
        <v>192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4" customWidth="1"/>
    <col min="2" max="2" width="5.7109375" style="34" hidden="1" customWidth="1"/>
    <col min="3" max="3" width="10.28125" style="34" customWidth="1"/>
    <col min="4" max="4" width="13.7109375" style="34" bestFit="1" customWidth="1"/>
    <col min="5" max="5" width="10.7109375" style="47" customWidth="1"/>
    <col min="6" max="6" width="11.7109375" style="48" bestFit="1" customWidth="1"/>
    <col min="7" max="7" width="12.8515625" style="48" bestFit="1" customWidth="1"/>
    <col min="8" max="8" width="11.28125" style="48" bestFit="1" customWidth="1"/>
    <col min="9" max="9" width="5.8515625" style="48" bestFit="1" customWidth="1"/>
    <col min="10" max="10" width="9.00390625" style="43" bestFit="1" customWidth="1"/>
    <col min="11" max="11" width="7.57421875" style="41" bestFit="1" customWidth="1"/>
    <col min="12" max="12" width="4.7109375" style="41" bestFit="1" customWidth="1"/>
    <col min="13" max="13" width="22.57421875" style="26" bestFit="1" customWidth="1"/>
    <col min="14" max="14" width="9.8515625" style="34" bestFit="1" customWidth="1"/>
    <col min="15" max="16384" width="9.140625" style="34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3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1"/>
      <c r="M3" s="46"/>
    </row>
    <row r="4" spans="3:13" s="49" customFormat="1" ht="15">
      <c r="C4" s="50" t="s">
        <v>210</v>
      </c>
      <c r="D4" s="50"/>
      <c r="E4" s="45"/>
      <c r="F4" s="85"/>
      <c r="G4" s="85"/>
      <c r="H4" s="48"/>
      <c r="I4" s="48"/>
      <c r="J4" s="43"/>
      <c r="K4" s="41"/>
      <c r="L4" s="41"/>
      <c r="M4" s="26"/>
    </row>
    <row r="5" spans="3:7" ht="18" customHeight="1" thickBot="1">
      <c r="C5" s="207"/>
      <c r="D5" s="207"/>
      <c r="E5" s="45"/>
      <c r="F5" s="85"/>
      <c r="G5" s="85"/>
    </row>
    <row r="6" spans="1:13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4</v>
      </c>
      <c r="K6" s="67" t="s">
        <v>884</v>
      </c>
      <c r="L6" s="67" t="s">
        <v>11</v>
      </c>
      <c r="M6" s="59" t="s">
        <v>5</v>
      </c>
    </row>
    <row r="7" spans="1:13" ht="18" customHeight="1">
      <c r="A7" s="21">
        <v>1</v>
      </c>
      <c r="B7" s="7"/>
      <c r="C7" s="444" t="s">
        <v>445</v>
      </c>
      <c r="D7" s="443" t="s">
        <v>487</v>
      </c>
      <c r="E7" s="445" t="s">
        <v>330</v>
      </c>
      <c r="F7" s="446" t="s">
        <v>125</v>
      </c>
      <c r="G7" s="446" t="s">
        <v>383</v>
      </c>
      <c r="H7" s="10"/>
      <c r="I7" s="80">
        <v>12</v>
      </c>
      <c r="J7" s="99">
        <v>9.86</v>
      </c>
      <c r="K7" s="439">
        <v>0.172</v>
      </c>
      <c r="L7" s="16" t="str">
        <f>IF(ISBLANK(J7),"",IF(J7&lt;=8.9,"KSM",IF(J7&lt;=9.5,"I A",IF(J7&lt;=10.24,"II A",IF(J7&lt;=11.24,"III A",IF(J7&lt;=12.34,"I JA",IF(J7&lt;=13.14,"II JA",IF(J7&lt;=13.74,"III JA"))))))))</f>
        <v>II A</v>
      </c>
      <c r="M7" s="447" t="s">
        <v>124</v>
      </c>
    </row>
    <row r="8" spans="1:13" ht="18" customHeight="1">
      <c r="A8" s="21">
        <v>2</v>
      </c>
      <c r="B8" s="7"/>
      <c r="C8" s="397" t="s">
        <v>155</v>
      </c>
      <c r="D8" s="395" t="s">
        <v>488</v>
      </c>
      <c r="E8" s="398" t="s">
        <v>489</v>
      </c>
      <c r="F8" s="399" t="s">
        <v>125</v>
      </c>
      <c r="G8" s="399" t="s">
        <v>383</v>
      </c>
      <c r="H8" s="10"/>
      <c r="I8" s="80">
        <v>8</v>
      </c>
      <c r="J8" s="99">
        <v>10.03</v>
      </c>
      <c r="K8" s="439">
        <v>0.382</v>
      </c>
      <c r="L8" s="16" t="str">
        <f>IF(ISBLANK(J8),"",IF(J8&lt;=8.9,"KSM",IF(J8&lt;=9.5,"I A",IF(J8&lt;=10.24,"II A",IF(J8&lt;=11.24,"III A",IF(J8&lt;=12.34,"I JA",IF(J8&lt;=13.14,"II JA",IF(J8&lt;=13.74,"III JA"))))))))</f>
        <v>II A</v>
      </c>
      <c r="M8" s="400" t="s">
        <v>124</v>
      </c>
    </row>
    <row r="9" spans="1:13" ht="18" customHeight="1">
      <c r="A9" s="21">
        <v>3</v>
      </c>
      <c r="B9" s="7"/>
      <c r="C9" s="397" t="s">
        <v>347</v>
      </c>
      <c r="D9" s="395" t="s">
        <v>348</v>
      </c>
      <c r="E9" s="398">
        <v>36548</v>
      </c>
      <c r="F9" s="399" t="s">
        <v>42</v>
      </c>
      <c r="G9" s="399" t="s">
        <v>99</v>
      </c>
      <c r="H9" s="10"/>
      <c r="I9" s="80">
        <v>5</v>
      </c>
      <c r="J9" s="99">
        <v>10.34</v>
      </c>
      <c r="K9" s="439">
        <v>0.326</v>
      </c>
      <c r="L9" s="16" t="str">
        <f>IF(ISBLANK(J9),"",IF(J9&lt;=8.9,"KSM",IF(J9&lt;=9.5,"I A",IF(J9&lt;=10.24,"II A",IF(J9&lt;=11.24,"III A",IF(J9&lt;=12.34,"I JA",IF(J9&lt;=13.14,"II JA",IF(J9&lt;=13.74,"III JA"))))))))</f>
        <v>III A</v>
      </c>
      <c r="M9" s="400" t="s">
        <v>100</v>
      </c>
    </row>
    <row r="10" spans="1:13" ht="18" customHeight="1">
      <c r="A10" s="21">
        <v>4</v>
      </c>
      <c r="B10" s="7"/>
      <c r="C10" s="397" t="s">
        <v>60</v>
      </c>
      <c r="D10" s="395" t="s">
        <v>184</v>
      </c>
      <c r="E10" s="398">
        <v>36683</v>
      </c>
      <c r="F10" s="399" t="s">
        <v>92</v>
      </c>
      <c r="G10" s="399" t="s">
        <v>85</v>
      </c>
      <c r="H10" s="10"/>
      <c r="I10" s="80">
        <v>3</v>
      </c>
      <c r="J10" s="99">
        <v>10.66</v>
      </c>
      <c r="K10" s="439">
        <v>0.198</v>
      </c>
      <c r="L10" s="16" t="str">
        <f>IF(ISBLANK(J10),"",IF(J10&lt;=8.9,"KSM",IF(J10&lt;=9.5,"I A",IF(J10&lt;=10.24,"II A",IF(J10&lt;=11.24,"III A",IF(J10&lt;=12.34,"I JA",IF(J10&lt;=13.14,"II JA",IF(J10&lt;=13.74,"III JA"))))))))</f>
        <v>III A</v>
      </c>
      <c r="M10" s="400" t="s">
        <v>307</v>
      </c>
    </row>
    <row r="11" spans="1:13" ht="18" customHeight="1">
      <c r="A11" s="21">
        <v>5</v>
      </c>
      <c r="B11" s="7"/>
      <c r="C11" s="397" t="s">
        <v>777</v>
      </c>
      <c r="D11" s="395" t="s">
        <v>778</v>
      </c>
      <c r="E11" s="398" t="s">
        <v>276</v>
      </c>
      <c r="F11" s="399" t="s">
        <v>119</v>
      </c>
      <c r="G11" s="399" t="s">
        <v>117</v>
      </c>
      <c r="H11" s="10"/>
      <c r="I11" s="80">
        <v>2</v>
      </c>
      <c r="J11" s="99">
        <v>11.19</v>
      </c>
      <c r="K11" s="439">
        <v>0.149</v>
      </c>
      <c r="L11" s="16" t="str">
        <f>IF(ISBLANK(J11),"",IF(J11&lt;=8.9,"KSM",IF(J11&lt;=9.5,"I A",IF(J11&lt;=10.24,"II A",IF(J11&lt;=11.24,"III A",IF(J11&lt;=12.34,"I JA",IF(J11&lt;=13.14,"II JA",IF(J11&lt;=13.74,"III JA"))))))))</f>
        <v>III A</v>
      </c>
      <c r="M11" s="400" t="s">
        <v>154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3.140625" style="34" bestFit="1" customWidth="1"/>
    <col min="5" max="5" width="10.7109375" style="47" customWidth="1"/>
    <col min="6" max="6" width="15.00390625" style="48" customWidth="1"/>
    <col min="7" max="7" width="12.8515625" style="48" bestFit="1" customWidth="1"/>
    <col min="8" max="8" width="11.28125" style="48" bestFit="1" customWidth="1"/>
    <col min="9" max="9" width="8.140625" style="43" customWidth="1"/>
    <col min="10" max="10" width="9.00390625" style="41" hidden="1" customWidth="1"/>
    <col min="11" max="11" width="9.00390625" style="41" customWidth="1"/>
    <col min="12" max="12" width="25.140625" style="26" bestFit="1" customWidth="1"/>
    <col min="13" max="16384" width="9.140625" style="34" customWidth="1"/>
  </cols>
  <sheetData>
    <row r="1" spans="1:11" s="50" customFormat="1" ht="15">
      <c r="A1" s="292" t="s">
        <v>533</v>
      </c>
      <c r="D1" s="51"/>
      <c r="E1" s="63"/>
      <c r="F1" s="63"/>
      <c r="G1" s="63"/>
      <c r="H1" s="81"/>
      <c r="I1" s="54"/>
      <c r="J1" s="82"/>
      <c r="K1" s="82"/>
    </row>
    <row r="2" spans="1:11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</row>
    <row r="3" spans="1:12" s="26" customFormat="1" ht="12" customHeight="1">
      <c r="A3" s="34"/>
      <c r="B3" s="34"/>
      <c r="C3" s="34"/>
      <c r="D3" s="39"/>
      <c r="E3" s="45"/>
      <c r="F3" s="40"/>
      <c r="G3" s="40"/>
      <c r="H3" s="40"/>
      <c r="I3" s="41"/>
      <c r="J3" s="41"/>
      <c r="K3" s="41"/>
      <c r="L3" s="46"/>
    </row>
    <row r="4" spans="3:12" s="49" customFormat="1" ht="15">
      <c r="C4" s="50" t="s">
        <v>38</v>
      </c>
      <c r="D4" s="50"/>
      <c r="E4" s="45"/>
      <c r="F4" s="85"/>
      <c r="G4" s="85"/>
      <c r="H4" s="48"/>
      <c r="I4" s="43"/>
      <c r="J4" s="41"/>
      <c r="K4" s="41"/>
      <c r="L4" s="26"/>
    </row>
    <row r="5" spans="3:7" ht="18" customHeight="1" thickBot="1">
      <c r="C5" s="207">
        <v>1</v>
      </c>
      <c r="D5" s="207" t="s">
        <v>840</v>
      </c>
      <c r="E5" s="45"/>
      <c r="F5" s="85"/>
      <c r="G5" s="85"/>
    </row>
    <row r="6" spans="1:12" s="42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8" t="s">
        <v>4</v>
      </c>
      <c r="J6" s="58" t="s">
        <v>7</v>
      </c>
      <c r="K6" s="67" t="s">
        <v>845</v>
      </c>
      <c r="L6" s="59" t="s">
        <v>5</v>
      </c>
    </row>
    <row r="7" spans="1:12" ht="18" customHeight="1">
      <c r="A7" s="21">
        <v>1</v>
      </c>
      <c r="B7" s="7"/>
      <c r="C7" s="405"/>
      <c r="D7" s="406"/>
      <c r="E7" s="445"/>
      <c r="F7" s="407"/>
      <c r="G7" s="407"/>
      <c r="H7" s="407"/>
      <c r="I7" s="99"/>
      <c r="J7" s="274"/>
      <c r="K7" s="274"/>
      <c r="L7" s="408"/>
    </row>
    <row r="8" spans="1:12" ht="18" customHeight="1">
      <c r="A8" s="21">
        <v>2</v>
      </c>
      <c r="B8" s="7"/>
      <c r="C8" s="405" t="s">
        <v>57</v>
      </c>
      <c r="D8" s="406" t="s">
        <v>435</v>
      </c>
      <c r="E8" s="445">
        <v>37388</v>
      </c>
      <c r="F8" s="407" t="s">
        <v>114</v>
      </c>
      <c r="G8" s="407" t="s">
        <v>113</v>
      </c>
      <c r="H8" s="407"/>
      <c r="I8" s="99">
        <v>10.41</v>
      </c>
      <c r="J8" s="274"/>
      <c r="K8" s="274" t="s">
        <v>924</v>
      </c>
      <c r="L8" s="408" t="s">
        <v>203</v>
      </c>
    </row>
    <row r="9" spans="1:12" ht="18" customHeight="1">
      <c r="A9" s="21">
        <v>3</v>
      </c>
      <c r="B9" s="7"/>
      <c r="C9" s="444" t="s">
        <v>132</v>
      </c>
      <c r="D9" s="443" t="s">
        <v>779</v>
      </c>
      <c r="E9" s="445" t="s">
        <v>780</v>
      </c>
      <c r="F9" s="446" t="s">
        <v>119</v>
      </c>
      <c r="G9" s="446" t="s">
        <v>117</v>
      </c>
      <c r="H9" s="446"/>
      <c r="I9" s="99">
        <v>8.94</v>
      </c>
      <c r="J9" s="274"/>
      <c r="K9" s="274" t="s">
        <v>925</v>
      </c>
      <c r="L9" s="447" t="s">
        <v>133</v>
      </c>
    </row>
    <row r="10" spans="1:12" ht="18" customHeight="1">
      <c r="A10" s="21">
        <v>4</v>
      </c>
      <c r="B10" s="275"/>
      <c r="C10" s="444" t="s">
        <v>332</v>
      </c>
      <c r="D10" s="443" t="s">
        <v>335</v>
      </c>
      <c r="E10" s="445" t="s">
        <v>327</v>
      </c>
      <c r="F10" s="446" t="s">
        <v>182</v>
      </c>
      <c r="G10" s="446" t="s">
        <v>331</v>
      </c>
      <c r="H10" s="446"/>
      <c r="I10" s="112">
        <v>9.25</v>
      </c>
      <c r="J10" s="274"/>
      <c r="K10" s="274" t="s">
        <v>912</v>
      </c>
      <c r="L10" s="447" t="s">
        <v>183</v>
      </c>
    </row>
    <row r="11" spans="1:12" ht="18" customHeight="1">
      <c r="A11" s="21">
        <v>5</v>
      </c>
      <c r="B11" s="7"/>
      <c r="C11" s="444" t="s">
        <v>649</v>
      </c>
      <c r="D11" s="443" t="s">
        <v>705</v>
      </c>
      <c r="E11" s="445" t="s">
        <v>706</v>
      </c>
      <c r="F11" s="446" t="s">
        <v>52</v>
      </c>
      <c r="G11" s="446" t="s">
        <v>191</v>
      </c>
      <c r="H11" s="446" t="s">
        <v>698</v>
      </c>
      <c r="I11" s="99">
        <v>9.1</v>
      </c>
      <c r="J11" s="274"/>
      <c r="K11" s="274" t="s">
        <v>854</v>
      </c>
      <c r="L11" s="447" t="s">
        <v>193</v>
      </c>
    </row>
    <row r="12" spans="1:12" ht="18" customHeight="1">
      <c r="A12" s="21">
        <v>6</v>
      </c>
      <c r="B12" s="7"/>
      <c r="C12" s="405"/>
      <c r="D12" s="406"/>
      <c r="E12" s="445"/>
      <c r="F12" s="407"/>
      <c r="G12" s="407"/>
      <c r="H12" s="407"/>
      <c r="I12" s="99"/>
      <c r="J12" s="274"/>
      <c r="K12" s="274"/>
      <c r="L12" s="408"/>
    </row>
    <row r="13" spans="3:7" ht="18" customHeight="1" thickBot="1">
      <c r="C13" s="207">
        <v>2</v>
      </c>
      <c r="D13" s="207" t="s">
        <v>840</v>
      </c>
      <c r="E13" s="45"/>
      <c r="F13" s="85"/>
      <c r="G13" s="85"/>
    </row>
    <row r="14" spans="1:12" s="42" customFormat="1" ht="18" customHeight="1" thickBot="1">
      <c r="A14" s="84" t="s">
        <v>832</v>
      </c>
      <c r="B14" s="114" t="s">
        <v>14</v>
      </c>
      <c r="C14" s="55" t="s">
        <v>0</v>
      </c>
      <c r="D14" s="56" t="s">
        <v>1</v>
      </c>
      <c r="E14" s="58" t="s">
        <v>10</v>
      </c>
      <c r="F14" s="57" t="s">
        <v>2</v>
      </c>
      <c r="G14" s="57" t="s">
        <v>3</v>
      </c>
      <c r="H14" s="57" t="s">
        <v>12</v>
      </c>
      <c r="I14" s="58" t="s">
        <v>4</v>
      </c>
      <c r="J14" s="58" t="s">
        <v>7</v>
      </c>
      <c r="K14" s="67"/>
      <c r="L14" s="59" t="s">
        <v>5</v>
      </c>
    </row>
    <row r="15" spans="1:12" ht="18" customHeight="1">
      <c r="A15" s="21">
        <v>1</v>
      </c>
      <c r="B15" s="7"/>
      <c r="C15" s="405"/>
      <c r="D15" s="406"/>
      <c r="E15" s="445"/>
      <c r="F15" s="407"/>
      <c r="G15" s="407"/>
      <c r="H15" s="407"/>
      <c r="I15" s="99"/>
      <c r="J15" s="274"/>
      <c r="K15" s="274"/>
      <c r="L15" s="408"/>
    </row>
    <row r="16" spans="1:12" ht="18" customHeight="1">
      <c r="A16" s="21">
        <v>2</v>
      </c>
      <c r="B16" s="7"/>
      <c r="C16" s="405"/>
      <c r="D16" s="406"/>
      <c r="E16" s="445"/>
      <c r="F16" s="407"/>
      <c r="G16" s="407"/>
      <c r="H16" s="407"/>
      <c r="I16" s="99"/>
      <c r="J16" s="274"/>
      <c r="K16" s="274"/>
      <c r="L16" s="408"/>
    </row>
    <row r="17" spans="1:12" ht="18" customHeight="1">
      <c r="A17" s="21">
        <v>3</v>
      </c>
      <c r="B17" s="7"/>
      <c r="C17" s="444" t="s">
        <v>711</v>
      </c>
      <c r="D17" s="443" t="s">
        <v>712</v>
      </c>
      <c r="E17" s="445" t="s">
        <v>708</v>
      </c>
      <c r="F17" s="446" t="s">
        <v>52</v>
      </c>
      <c r="G17" s="446" t="s">
        <v>191</v>
      </c>
      <c r="H17" s="446" t="s">
        <v>698</v>
      </c>
      <c r="I17" s="112">
        <v>9.59</v>
      </c>
      <c r="J17" s="274"/>
      <c r="K17" s="274" t="s">
        <v>926</v>
      </c>
      <c r="L17" s="447" t="s">
        <v>193</v>
      </c>
    </row>
    <row r="18" spans="1:12" ht="18" customHeight="1">
      <c r="A18" s="21">
        <v>4</v>
      </c>
      <c r="B18" s="7"/>
      <c r="C18" s="444" t="s">
        <v>93</v>
      </c>
      <c r="D18" s="443" t="s">
        <v>454</v>
      </c>
      <c r="E18" s="445" t="s">
        <v>455</v>
      </c>
      <c r="F18" s="446" t="s">
        <v>119</v>
      </c>
      <c r="G18" s="446" t="s">
        <v>117</v>
      </c>
      <c r="H18" s="446"/>
      <c r="I18" s="112">
        <v>9.24</v>
      </c>
      <c r="J18" s="274"/>
      <c r="K18" s="274" t="s">
        <v>927</v>
      </c>
      <c r="L18" s="447" t="s">
        <v>154</v>
      </c>
    </row>
    <row r="19" spans="1:12" ht="18" customHeight="1">
      <c r="A19" s="21">
        <v>5</v>
      </c>
      <c r="B19" s="7"/>
      <c r="C19" s="444" t="s">
        <v>59</v>
      </c>
      <c r="D19" s="443" t="s">
        <v>416</v>
      </c>
      <c r="E19" s="445" t="s">
        <v>382</v>
      </c>
      <c r="F19" s="446" t="s">
        <v>125</v>
      </c>
      <c r="G19" s="446" t="s">
        <v>383</v>
      </c>
      <c r="H19" s="446"/>
      <c r="I19" s="112">
        <v>9.63</v>
      </c>
      <c r="J19" s="274"/>
      <c r="K19" s="274" t="s">
        <v>928</v>
      </c>
      <c r="L19" s="447" t="s">
        <v>124</v>
      </c>
    </row>
    <row r="20" spans="1:12" ht="18" customHeight="1">
      <c r="A20" s="21">
        <v>6</v>
      </c>
      <c r="B20" s="7"/>
      <c r="C20" s="405"/>
      <c r="D20" s="406"/>
      <c r="E20" s="445"/>
      <c r="F20" s="407"/>
      <c r="G20" s="407"/>
      <c r="H20" s="407"/>
      <c r="I20" s="99"/>
      <c r="J20" s="274"/>
      <c r="K20" s="274"/>
      <c r="L20" s="408"/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3.140625" style="34" bestFit="1" customWidth="1"/>
    <col min="5" max="5" width="10.7109375" style="47" customWidth="1"/>
    <col min="6" max="6" width="15.00390625" style="48" customWidth="1"/>
    <col min="7" max="7" width="12.8515625" style="48" bestFit="1" customWidth="1"/>
    <col min="8" max="8" width="11.28125" style="48" bestFit="1" customWidth="1"/>
    <col min="9" max="9" width="5.8515625" style="48" bestFit="1" customWidth="1"/>
    <col min="10" max="10" width="8.140625" style="43" customWidth="1"/>
    <col min="11" max="11" width="7.140625" style="41" bestFit="1" customWidth="1"/>
    <col min="12" max="12" width="6.8515625" style="41" bestFit="1" customWidth="1"/>
    <col min="13" max="13" width="7.140625" style="41" bestFit="1" customWidth="1"/>
    <col min="14" max="14" width="4.7109375" style="41" bestFit="1" customWidth="1"/>
    <col min="15" max="15" width="13.421875" style="26" customWidth="1"/>
    <col min="16" max="16384" width="9.140625" style="34" customWidth="1"/>
  </cols>
  <sheetData>
    <row r="1" spans="1:14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  <c r="M1" s="82"/>
      <c r="N1" s="82"/>
    </row>
    <row r="2" spans="1:14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54"/>
      <c r="M2" s="54"/>
      <c r="N2" s="83"/>
    </row>
    <row r="3" spans="1:15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1"/>
      <c r="M3" s="41"/>
      <c r="N3" s="41"/>
      <c r="O3" s="46"/>
    </row>
    <row r="4" spans="3:15" s="49" customFormat="1" ht="15">
      <c r="C4" s="50" t="s">
        <v>38</v>
      </c>
      <c r="D4" s="50"/>
      <c r="E4" s="45"/>
      <c r="F4" s="85"/>
      <c r="G4" s="85"/>
      <c r="H4" s="48"/>
      <c r="I4" s="48"/>
      <c r="J4" s="43"/>
      <c r="K4" s="41"/>
      <c r="L4" s="41"/>
      <c r="M4" s="41"/>
      <c r="N4" s="41"/>
      <c r="O4" s="26"/>
    </row>
    <row r="5" spans="3:7" ht="18" customHeight="1" thickBot="1">
      <c r="C5" s="207"/>
      <c r="D5" s="207"/>
      <c r="E5" s="45"/>
      <c r="F5" s="85"/>
      <c r="G5" s="85"/>
    </row>
    <row r="6" spans="1:15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4</v>
      </c>
      <c r="K6" s="67" t="s">
        <v>845</v>
      </c>
      <c r="L6" s="58" t="s">
        <v>7</v>
      </c>
      <c r="M6" s="67" t="s">
        <v>845</v>
      </c>
      <c r="N6" s="67" t="s">
        <v>11</v>
      </c>
      <c r="O6" s="59" t="s">
        <v>5</v>
      </c>
    </row>
    <row r="7" spans="1:15" ht="18" customHeight="1">
      <c r="A7" s="21">
        <v>1</v>
      </c>
      <c r="B7" s="7"/>
      <c r="C7" s="444" t="s">
        <v>132</v>
      </c>
      <c r="D7" s="443" t="s">
        <v>779</v>
      </c>
      <c r="E7" s="445" t="s">
        <v>780</v>
      </c>
      <c r="F7" s="446" t="s">
        <v>119</v>
      </c>
      <c r="G7" s="446" t="s">
        <v>117</v>
      </c>
      <c r="H7" s="446"/>
      <c r="I7" s="80">
        <v>16</v>
      </c>
      <c r="J7" s="99">
        <v>8.94</v>
      </c>
      <c r="K7" s="274" t="s">
        <v>925</v>
      </c>
      <c r="L7" s="452">
        <v>9.03</v>
      </c>
      <c r="M7" s="274" t="s">
        <v>930</v>
      </c>
      <c r="N7" s="16" t="str">
        <f>IF(ISBLANK(J7),"",IF(J7&gt;11.6,"",IF(J7&lt;=8.15,"KSM",IF(J7&lt;=8.7,"I A",IF(J7&lt;=9.3,"II A",IF(J7&lt;=10,"III A",IF(J7&lt;=10.9,"I JA",IF(J7&lt;=11.6,"II JA"))))))))</f>
        <v>II A</v>
      </c>
      <c r="O7" s="447" t="s">
        <v>133</v>
      </c>
    </row>
    <row r="8" spans="1:15" ht="18" customHeight="1">
      <c r="A8" s="21">
        <v>2</v>
      </c>
      <c r="B8" s="275"/>
      <c r="C8" s="444" t="s">
        <v>93</v>
      </c>
      <c r="D8" s="443" t="s">
        <v>454</v>
      </c>
      <c r="E8" s="445" t="s">
        <v>455</v>
      </c>
      <c r="F8" s="446" t="s">
        <v>119</v>
      </c>
      <c r="G8" s="446" t="s">
        <v>117</v>
      </c>
      <c r="H8" s="446"/>
      <c r="I8" s="80">
        <v>12</v>
      </c>
      <c r="J8" s="112">
        <v>9.24</v>
      </c>
      <c r="K8" s="274" t="s">
        <v>927</v>
      </c>
      <c r="L8" s="452">
        <v>9.25</v>
      </c>
      <c r="M8" s="274" t="s">
        <v>929</v>
      </c>
      <c r="N8" s="16" t="str">
        <f>IF(ISBLANK(J8),"",IF(J8&gt;11.6,"",IF(J8&lt;=8.15,"KSM",IF(J8&lt;=8.7,"I A",IF(J8&lt;=9.3,"II A",IF(J8&lt;=10,"III A",IF(J8&lt;=10.9,"I JA",IF(J8&lt;=11.6,"II JA"))))))))</f>
        <v>II A</v>
      </c>
      <c r="O8" s="447" t="s">
        <v>154</v>
      </c>
    </row>
    <row r="9" spans="1:15" ht="18" customHeight="1">
      <c r="A9" s="21">
        <v>3</v>
      </c>
      <c r="B9" s="7"/>
      <c r="C9" s="444" t="s">
        <v>59</v>
      </c>
      <c r="D9" s="443" t="s">
        <v>416</v>
      </c>
      <c r="E9" s="445" t="s">
        <v>382</v>
      </c>
      <c r="F9" s="446" t="s">
        <v>125</v>
      </c>
      <c r="G9" s="446" t="s">
        <v>383</v>
      </c>
      <c r="H9" s="446"/>
      <c r="I9" s="80">
        <v>9</v>
      </c>
      <c r="J9" s="16">
        <v>9.63</v>
      </c>
      <c r="K9" s="274" t="s">
        <v>928</v>
      </c>
      <c r="L9" s="274">
        <v>9.26</v>
      </c>
      <c r="M9" s="274" t="s">
        <v>931</v>
      </c>
      <c r="N9" s="16" t="s">
        <v>897</v>
      </c>
      <c r="O9" s="447" t="s">
        <v>124</v>
      </c>
    </row>
    <row r="10" spans="1:15" ht="18" customHeight="1">
      <c r="A10" s="21">
        <v>4</v>
      </c>
      <c r="B10" s="7"/>
      <c r="C10" s="444" t="s">
        <v>332</v>
      </c>
      <c r="D10" s="443" t="s">
        <v>335</v>
      </c>
      <c r="E10" s="445" t="s">
        <v>327</v>
      </c>
      <c r="F10" s="446" t="s">
        <v>182</v>
      </c>
      <c r="G10" s="446" t="s">
        <v>331</v>
      </c>
      <c r="H10" s="446"/>
      <c r="I10" s="80">
        <v>7</v>
      </c>
      <c r="J10" s="112">
        <v>9.25</v>
      </c>
      <c r="K10" s="274" t="s">
        <v>912</v>
      </c>
      <c r="L10" s="452">
        <v>9.32</v>
      </c>
      <c r="M10" s="274" t="s">
        <v>926</v>
      </c>
      <c r="N10" s="16" t="str">
        <f>IF(ISBLANK(J10),"",IF(J10&gt;11.6,"",IF(J10&lt;=8.15,"KSM",IF(J10&lt;=8.7,"I A",IF(J10&lt;=9.3,"II A",IF(J10&lt;=10,"III A",IF(J10&lt;=10.9,"I JA",IF(J10&lt;=11.6,"II JA"))))))))</f>
        <v>II A</v>
      </c>
      <c r="O10" s="447" t="s">
        <v>183</v>
      </c>
    </row>
    <row r="11" spans="1:15" ht="18" customHeight="1">
      <c r="A11" s="21">
        <v>5</v>
      </c>
      <c r="B11" s="7"/>
      <c r="C11" s="444" t="s">
        <v>711</v>
      </c>
      <c r="D11" s="443" t="s">
        <v>712</v>
      </c>
      <c r="E11" s="445" t="s">
        <v>708</v>
      </c>
      <c r="F11" s="446" t="s">
        <v>52</v>
      </c>
      <c r="G11" s="446" t="s">
        <v>191</v>
      </c>
      <c r="H11" s="446" t="s">
        <v>698</v>
      </c>
      <c r="I11" s="80">
        <v>6</v>
      </c>
      <c r="J11" s="16">
        <v>9.59</v>
      </c>
      <c r="K11" s="274" t="s">
        <v>926</v>
      </c>
      <c r="L11" s="274">
        <v>9.49</v>
      </c>
      <c r="M11" s="274" t="s">
        <v>925</v>
      </c>
      <c r="N11" s="16" t="str">
        <f>IF(ISBLANK(J11),"",IF(J11&gt;11.6,"",IF(J11&lt;=8.15,"KSM",IF(J11&lt;=8.7,"I A",IF(J11&lt;=9.3,"II A",IF(J11&lt;=10,"III A",IF(J11&lt;=10.9,"I JA",IF(J11&lt;=11.6,"II JA"))))))))</f>
        <v>III A</v>
      </c>
      <c r="O11" s="447" t="s">
        <v>193</v>
      </c>
    </row>
    <row r="12" spans="1:15" ht="18" customHeight="1">
      <c r="A12" s="21">
        <v>6</v>
      </c>
      <c r="B12" s="7"/>
      <c r="C12" s="444" t="s">
        <v>649</v>
      </c>
      <c r="D12" s="443" t="s">
        <v>705</v>
      </c>
      <c r="E12" s="445" t="s">
        <v>706</v>
      </c>
      <c r="F12" s="446" t="s">
        <v>52</v>
      </c>
      <c r="G12" s="446" t="s">
        <v>191</v>
      </c>
      <c r="H12" s="446" t="s">
        <v>698</v>
      </c>
      <c r="I12" s="80">
        <v>5</v>
      </c>
      <c r="J12" s="99">
        <v>9.1</v>
      </c>
      <c r="K12" s="274" t="s">
        <v>854</v>
      </c>
      <c r="L12" s="452" t="s">
        <v>870</v>
      </c>
      <c r="M12" s="274"/>
      <c r="N12" s="16" t="str">
        <f>IF(ISBLANK(J12),"",IF(J12&gt;11.6,"",IF(J12&lt;=8.15,"KSM",IF(J12&lt;=8.7,"I A",IF(J12&lt;=9.3,"II A",IF(J12&lt;=10,"III A",IF(J12&lt;=10.9,"I JA",IF(J12&lt;=11.6,"II JA"))))))))</f>
        <v>II A</v>
      </c>
      <c r="O12" s="447" t="s">
        <v>193</v>
      </c>
    </row>
    <row r="13" spans="1:15" ht="18" customHeight="1">
      <c r="A13" s="21">
        <v>7</v>
      </c>
      <c r="B13" s="7"/>
      <c r="C13" s="405" t="s">
        <v>57</v>
      </c>
      <c r="D13" s="406" t="s">
        <v>435</v>
      </c>
      <c r="E13" s="445">
        <v>37388</v>
      </c>
      <c r="F13" s="407" t="s">
        <v>114</v>
      </c>
      <c r="G13" s="407" t="s">
        <v>113</v>
      </c>
      <c r="H13" s="407"/>
      <c r="I13" s="80">
        <v>4</v>
      </c>
      <c r="J13" s="99">
        <v>10.41</v>
      </c>
      <c r="K13" s="274" t="s">
        <v>924</v>
      </c>
      <c r="L13" s="274"/>
      <c r="M13" s="274"/>
      <c r="N13" s="16" t="str">
        <f>IF(ISBLANK(J13),"",IF(J13&gt;11.6,"",IF(J13&lt;=8.15,"KSM",IF(J13&lt;=8.7,"I A",IF(J13&lt;=9.3,"II A",IF(J13&lt;=10,"III A",IF(J13&lt;=10.9,"I JA",IF(J13&lt;=11.6,"II JA"))))))))</f>
        <v>I JA</v>
      </c>
      <c r="O13" s="408" t="s">
        <v>203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2060"/>
  </sheetPr>
  <dimension ref="A1:M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3.140625" style="34" bestFit="1" customWidth="1"/>
    <col min="5" max="5" width="10.7109375" style="47" customWidth="1"/>
    <col min="6" max="6" width="15.00390625" style="48" customWidth="1"/>
    <col min="7" max="7" width="12.8515625" style="48" bestFit="1" customWidth="1"/>
    <col min="8" max="8" width="11.28125" style="48" bestFit="1" customWidth="1"/>
    <col min="9" max="9" width="8.140625" style="43" customWidth="1"/>
    <col min="10" max="10" width="7.140625" style="43" bestFit="1" customWidth="1"/>
    <col min="11" max="11" width="4.7109375" style="41" bestFit="1" customWidth="1"/>
    <col min="12" max="12" width="11.421875" style="26" bestFit="1" customWidth="1"/>
    <col min="13" max="13" width="9.8515625" style="34" bestFit="1" customWidth="1"/>
    <col min="14" max="16384" width="9.140625" style="34" customWidth="1"/>
  </cols>
  <sheetData>
    <row r="1" spans="1:11" s="50" customFormat="1" ht="15">
      <c r="A1" s="292" t="s">
        <v>533</v>
      </c>
      <c r="D1" s="51"/>
      <c r="E1" s="63"/>
      <c r="F1" s="63"/>
      <c r="G1" s="63"/>
      <c r="H1" s="81"/>
      <c r="I1" s="54"/>
      <c r="J1" s="54"/>
      <c r="K1" s="82"/>
    </row>
    <row r="2" spans="1:11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83"/>
    </row>
    <row r="3" spans="1:12" s="26" customFormat="1" ht="12" customHeight="1">
      <c r="A3" s="34"/>
      <c r="B3" s="34"/>
      <c r="C3" s="34"/>
      <c r="D3" s="39"/>
      <c r="E3" s="45"/>
      <c r="F3" s="40"/>
      <c r="G3" s="40"/>
      <c r="H3" s="40"/>
      <c r="I3" s="41"/>
      <c r="J3" s="41"/>
      <c r="K3" s="41"/>
      <c r="L3" s="46"/>
    </row>
    <row r="4" spans="3:12" s="49" customFormat="1" ht="15">
      <c r="C4" s="50" t="s">
        <v>836</v>
      </c>
      <c r="D4" s="50"/>
      <c r="E4" s="45"/>
      <c r="F4" s="85"/>
      <c r="G4" s="85"/>
      <c r="H4" s="48"/>
      <c r="I4" s="43"/>
      <c r="J4" s="43"/>
      <c r="K4" s="41"/>
      <c r="L4" s="26"/>
    </row>
    <row r="5" spans="3:7" ht="18" customHeight="1" thickBot="1">
      <c r="C5" s="207">
        <v>1</v>
      </c>
      <c r="D5" s="207" t="s">
        <v>840</v>
      </c>
      <c r="E5" s="45"/>
      <c r="F5" s="85"/>
      <c r="G5" s="85"/>
    </row>
    <row r="6" spans="1:12" s="42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8" t="s">
        <v>4</v>
      </c>
      <c r="J6" s="67" t="s">
        <v>845</v>
      </c>
      <c r="K6" s="67" t="s">
        <v>11</v>
      </c>
      <c r="L6" s="59" t="s">
        <v>5</v>
      </c>
    </row>
    <row r="7" spans="1:12" ht="18" customHeight="1">
      <c r="A7" s="21">
        <v>1</v>
      </c>
      <c r="B7" s="275"/>
      <c r="C7" s="444"/>
      <c r="D7" s="443"/>
      <c r="E7" s="445"/>
      <c r="F7" s="446"/>
      <c r="G7" s="446"/>
      <c r="H7" s="446"/>
      <c r="I7" s="112"/>
      <c r="J7" s="274"/>
      <c r="K7" s="16">
        <f aca="true" t="shared" si="0" ref="K7:K12">IF(ISBLANK(I7),"",IF(I7&gt;11.1,"",IF(I7&lt;=8.35,"KSM",IF(I7&lt;=8.9,"I A",IF(I7&lt;=9.5,"II A",IF(I7&lt;=10.2,"III A",IF(I7&lt;=11.1,"I JA")))))))</f>
      </c>
      <c r="L7" s="447"/>
    </row>
    <row r="8" spans="1:12" ht="18" customHeight="1">
      <c r="A8" s="21">
        <v>2</v>
      </c>
      <c r="B8" s="275"/>
      <c r="C8" s="397" t="s">
        <v>447</v>
      </c>
      <c r="D8" s="395" t="s">
        <v>448</v>
      </c>
      <c r="E8" s="398">
        <v>37058</v>
      </c>
      <c r="F8" s="399" t="s">
        <v>47</v>
      </c>
      <c r="G8" s="399" t="s">
        <v>134</v>
      </c>
      <c r="H8" s="399" t="s">
        <v>158</v>
      </c>
      <c r="I8" s="112">
        <v>9.41</v>
      </c>
      <c r="J8" s="451">
        <v>0.14</v>
      </c>
      <c r="K8" s="16" t="str">
        <f t="shared" si="0"/>
        <v>II A</v>
      </c>
      <c r="L8" s="400" t="s">
        <v>157</v>
      </c>
    </row>
    <row r="9" spans="1:12" ht="18" customHeight="1">
      <c r="A9" s="21">
        <v>3</v>
      </c>
      <c r="B9" s="7"/>
      <c r="C9" s="397" t="s">
        <v>80</v>
      </c>
      <c r="D9" s="395" t="s">
        <v>146</v>
      </c>
      <c r="E9" s="398">
        <v>36809</v>
      </c>
      <c r="F9" s="399" t="s">
        <v>92</v>
      </c>
      <c r="G9" s="399" t="s">
        <v>85</v>
      </c>
      <c r="H9" s="399"/>
      <c r="I9" s="112">
        <v>8.93</v>
      </c>
      <c r="J9" s="451">
        <v>0.203</v>
      </c>
      <c r="K9" s="16" t="str">
        <f t="shared" si="0"/>
        <v>II A</v>
      </c>
      <c r="L9" s="400" t="s">
        <v>307</v>
      </c>
    </row>
    <row r="10" spans="1:12" ht="18" customHeight="1">
      <c r="A10" s="21">
        <v>4</v>
      </c>
      <c r="B10" s="7"/>
      <c r="C10" s="397" t="s">
        <v>583</v>
      </c>
      <c r="D10" s="395" t="s">
        <v>584</v>
      </c>
      <c r="E10" s="398" t="s">
        <v>585</v>
      </c>
      <c r="F10" s="399" t="s">
        <v>50</v>
      </c>
      <c r="G10" s="399" t="s">
        <v>343</v>
      </c>
      <c r="H10" s="399"/>
      <c r="I10" s="112">
        <v>8.32</v>
      </c>
      <c r="J10" s="451">
        <v>0.151</v>
      </c>
      <c r="K10" s="16" t="str">
        <f t="shared" si="0"/>
        <v>KSM</v>
      </c>
      <c r="L10" s="400" t="s">
        <v>340</v>
      </c>
    </row>
    <row r="11" spans="1:13" ht="18" customHeight="1">
      <c r="A11" s="21">
        <v>5</v>
      </c>
      <c r="B11" s="7"/>
      <c r="C11" s="397" t="s">
        <v>188</v>
      </c>
      <c r="D11" s="395" t="s">
        <v>380</v>
      </c>
      <c r="E11" s="398">
        <v>37130</v>
      </c>
      <c r="F11" s="399" t="s">
        <v>52</v>
      </c>
      <c r="G11" s="399" t="s">
        <v>191</v>
      </c>
      <c r="H11" s="399" t="s">
        <v>698</v>
      </c>
      <c r="I11" s="99">
        <v>9.47</v>
      </c>
      <c r="J11" s="451">
        <v>0.127</v>
      </c>
      <c r="K11" s="16" t="str">
        <f t="shared" si="0"/>
        <v>II A</v>
      </c>
      <c r="L11" s="400" t="s">
        <v>193</v>
      </c>
      <c r="M11" s="203"/>
    </row>
    <row r="12" spans="1:12" ht="18" customHeight="1">
      <c r="A12" s="21">
        <v>6</v>
      </c>
      <c r="B12" s="275"/>
      <c r="C12" s="444"/>
      <c r="D12" s="443"/>
      <c r="E12" s="445"/>
      <c r="F12" s="446"/>
      <c r="G12" s="446"/>
      <c r="H12" s="446"/>
      <c r="I12" s="112"/>
      <c r="J12" s="112"/>
      <c r="K12" s="16">
        <f t="shared" si="0"/>
      </c>
      <c r="L12" s="447"/>
    </row>
    <row r="13" spans="3:7" ht="18" customHeight="1" thickBot="1">
      <c r="C13" s="207">
        <v>2</v>
      </c>
      <c r="D13" s="207" t="s">
        <v>840</v>
      </c>
      <c r="E13" s="45"/>
      <c r="F13" s="85"/>
      <c r="G13" s="85"/>
    </row>
    <row r="14" spans="1:12" s="42" customFormat="1" ht="18" customHeight="1" thickBot="1">
      <c r="A14" s="84" t="s">
        <v>832</v>
      </c>
      <c r="B14" s="114" t="s">
        <v>14</v>
      </c>
      <c r="C14" s="55" t="s">
        <v>0</v>
      </c>
      <c r="D14" s="56" t="s">
        <v>1</v>
      </c>
      <c r="E14" s="58" t="s">
        <v>10</v>
      </c>
      <c r="F14" s="57" t="s">
        <v>2</v>
      </c>
      <c r="G14" s="57" t="s">
        <v>3</v>
      </c>
      <c r="H14" s="57" t="s">
        <v>12</v>
      </c>
      <c r="I14" s="58" t="s">
        <v>4</v>
      </c>
      <c r="J14" s="67" t="s">
        <v>845</v>
      </c>
      <c r="K14" s="67" t="s">
        <v>11</v>
      </c>
      <c r="L14" s="59" t="s">
        <v>5</v>
      </c>
    </row>
    <row r="15" spans="1:12" ht="18" customHeight="1">
      <c r="A15" s="21">
        <v>1</v>
      </c>
      <c r="B15" s="275"/>
      <c r="C15" s="444"/>
      <c r="D15" s="443"/>
      <c r="E15" s="445"/>
      <c r="F15" s="446"/>
      <c r="G15" s="446"/>
      <c r="H15" s="446"/>
      <c r="I15" s="112"/>
      <c r="J15" s="112"/>
      <c r="K15" s="16">
        <f aca="true" t="shared" si="1" ref="K15:K20">IF(ISBLANK(I15),"",IF(I15&gt;11.1,"",IF(I15&lt;=8.35,"KSM",IF(I15&lt;=8.9,"I A",IF(I15&lt;=9.5,"II A",IF(I15&lt;=10.2,"III A",IF(I15&lt;=11.1,"I JA")))))))</f>
      </c>
      <c r="L15" s="447"/>
    </row>
    <row r="16" spans="1:12" ht="18" customHeight="1">
      <c r="A16" s="21">
        <v>2</v>
      </c>
      <c r="B16" s="275"/>
      <c r="C16" s="444"/>
      <c r="D16" s="443"/>
      <c r="E16" s="445"/>
      <c r="F16" s="446"/>
      <c r="G16" s="446"/>
      <c r="H16" s="446"/>
      <c r="I16" s="112"/>
      <c r="J16" s="112"/>
      <c r="K16" s="16">
        <f t="shared" si="1"/>
      </c>
      <c r="L16" s="447"/>
    </row>
    <row r="17" spans="1:12" ht="18" customHeight="1">
      <c r="A17" s="21">
        <v>3</v>
      </c>
      <c r="B17" s="7"/>
      <c r="C17" s="397" t="s">
        <v>78</v>
      </c>
      <c r="D17" s="395" t="s">
        <v>249</v>
      </c>
      <c r="E17" s="398" t="s">
        <v>250</v>
      </c>
      <c r="F17" s="399" t="s">
        <v>46</v>
      </c>
      <c r="G17" s="399" t="s">
        <v>562</v>
      </c>
      <c r="H17" s="399"/>
      <c r="I17" s="112">
        <v>8.79</v>
      </c>
      <c r="J17" s="80">
        <v>0.127</v>
      </c>
      <c r="K17" s="16" t="str">
        <f t="shared" si="1"/>
        <v>I A</v>
      </c>
      <c r="L17" s="400" t="s">
        <v>65</v>
      </c>
    </row>
    <row r="18" spans="1:12" ht="18" customHeight="1">
      <c r="A18" s="21">
        <v>4</v>
      </c>
      <c r="B18" s="7"/>
      <c r="C18" s="397" t="s">
        <v>75</v>
      </c>
      <c r="D18" s="395" t="s">
        <v>453</v>
      </c>
      <c r="E18" s="398" t="s">
        <v>321</v>
      </c>
      <c r="F18" s="399" t="s">
        <v>119</v>
      </c>
      <c r="G18" s="399" t="s">
        <v>117</v>
      </c>
      <c r="H18" s="399"/>
      <c r="I18" s="112" t="s">
        <v>870</v>
      </c>
      <c r="J18" s="429">
        <v>-0.028</v>
      </c>
      <c r="K18" s="16">
        <f t="shared" si="1"/>
      </c>
      <c r="L18" s="400" t="s">
        <v>154</v>
      </c>
    </row>
    <row r="19" spans="1:12" ht="18" customHeight="1">
      <c r="A19" s="21">
        <v>5</v>
      </c>
      <c r="B19" s="7"/>
      <c r="C19" s="397" t="s">
        <v>58</v>
      </c>
      <c r="D19" s="395" t="s">
        <v>295</v>
      </c>
      <c r="E19" s="398" t="s">
        <v>296</v>
      </c>
      <c r="F19" s="399" t="s">
        <v>69</v>
      </c>
      <c r="G19" s="399" t="s">
        <v>261</v>
      </c>
      <c r="H19" s="399"/>
      <c r="I19" s="112">
        <v>9.56</v>
      </c>
      <c r="J19" s="429">
        <v>0.14</v>
      </c>
      <c r="K19" s="16" t="str">
        <f t="shared" si="1"/>
        <v>III A</v>
      </c>
      <c r="L19" s="400" t="s">
        <v>294</v>
      </c>
    </row>
    <row r="20" spans="1:12" ht="18" customHeight="1">
      <c r="A20" s="21">
        <v>6</v>
      </c>
      <c r="B20" s="275"/>
      <c r="C20" s="444"/>
      <c r="D20" s="443"/>
      <c r="E20" s="445"/>
      <c r="F20" s="446"/>
      <c r="G20" s="446"/>
      <c r="H20" s="446"/>
      <c r="I20" s="112"/>
      <c r="J20" s="112"/>
      <c r="K20" s="16">
        <f t="shared" si="1"/>
      </c>
      <c r="L20" s="447"/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2060"/>
  </sheetPr>
  <dimension ref="A1:P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3.140625" style="34" bestFit="1" customWidth="1"/>
    <col min="5" max="5" width="10.7109375" style="47" customWidth="1"/>
    <col min="6" max="6" width="15.00390625" style="48" customWidth="1"/>
    <col min="7" max="7" width="12.8515625" style="48" bestFit="1" customWidth="1"/>
    <col min="8" max="8" width="11.28125" style="48" bestFit="1" customWidth="1"/>
    <col min="9" max="9" width="5.8515625" style="48" bestFit="1" customWidth="1"/>
    <col min="10" max="10" width="8.140625" style="43" customWidth="1"/>
    <col min="11" max="11" width="7.140625" style="43" bestFit="1" customWidth="1"/>
    <col min="12" max="12" width="6.8515625" style="41" bestFit="1" customWidth="1"/>
    <col min="13" max="13" width="6.8515625" style="41" customWidth="1"/>
    <col min="14" max="14" width="4.7109375" style="41" bestFit="1" customWidth="1"/>
    <col min="15" max="15" width="11.421875" style="26" bestFit="1" customWidth="1"/>
    <col min="16" max="16" width="9.8515625" style="34" bestFit="1" customWidth="1"/>
    <col min="17" max="16384" width="9.140625" style="34" customWidth="1"/>
  </cols>
  <sheetData>
    <row r="1" spans="1:14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54"/>
      <c r="L1" s="82"/>
      <c r="M1" s="82"/>
      <c r="N1" s="82"/>
    </row>
    <row r="2" spans="1:14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54"/>
      <c r="M2" s="54"/>
      <c r="N2" s="83"/>
    </row>
    <row r="3" spans="1:15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1"/>
      <c r="L3" s="41"/>
      <c r="M3" s="41"/>
      <c r="N3" s="41"/>
      <c r="O3" s="46"/>
    </row>
    <row r="4" spans="3:15" s="49" customFormat="1" ht="15">
      <c r="C4" s="50" t="s">
        <v>836</v>
      </c>
      <c r="D4" s="50"/>
      <c r="E4" s="45"/>
      <c r="F4" s="85"/>
      <c r="G4" s="85"/>
      <c r="H4" s="48"/>
      <c r="I4" s="48"/>
      <c r="J4" s="43"/>
      <c r="K4" s="43"/>
      <c r="L4" s="41"/>
      <c r="M4" s="41"/>
      <c r="N4" s="41"/>
      <c r="O4" s="26"/>
    </row>
    <row r="5" spans="3:7" ht="18" customHeight="1" thickBot="1">
      <c r="C5" s="207"/>
      <c r="D5" s="207"/>
      <c r="E5" s="45"/>
      <c r="F5" s="85"/>
      <c r="G5" s="85"/>
    </row>
    <row r="6" spans="1:15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4</v>
      </c>
      <c r="K6" s="67" t="s">
        <v>845</v>
      </c>
      <c r="L6" s="58" t="s">
        <v>7</v>
      </c>
      <c r="M6" s="67" t="s">
        <v>845</v>
      </c>
      <c r="N6" s="67" t="s">
        <v>11</v>
      </c>
      <c r="O6" s="59" t="s">
        <v>5</v>
      </c>
    </row>
    <row r="7" spans="1:15" ht="18" customHeight="1">
      <c r="A7" s="21">
        <v>1</v>
      </c>
      <c r="B7" s="7"/>
      <c r="C7" s="444" t="s">
        <v>583</v>
      </c>
      <c r="D7" s="443" t="s">
        <v>584</v>
      </c>
      <c r="E7" s="445" t="s">
        <v>585</v>
      </c>
      <c r="F7" s="446" t="s">
        <v>50</v>
      </c>
      <c r="G7" s="446" t="s">
        <v>343</v>
      </c>
      <c r="H7" s="446"/>
      <c r="I7" s="80">
        <v>12</v>
      </c>
      <c r="J7" s="112">
        <v>8.32</v>
      </c>
      <c r="K7" s="451">
        <v>0.151</v>
      </c>
      <c r="L7" s="452">
        <v>8.78</v>
      </c>
      <c r="M7" s="274" t="s">
        <v>934</v>
      </c>
      <c r="N7" s="16" t="str">
        <f>IF(ISBLANK(J7),"",IF(J7&gt;11.1,"",IF(J7&lt;=8.35,"KSM",IF(J7&lt;=8.9,"I A",IF(J7&lt;=9.5,"II A",IF(J7&lt;=10.2,"III A",IF(J7&lt;=11.1,"I JA")))))))</f>
        <v>KSM</v>
      </c>
      <c r="O7" s="447" t="s">
        <v>340</v>
      </c>
    </row>
    <row r="8" spans="1:15" ht="18" customHeight="1">
      <c r="A8" s="21">
        <v>2</v>
      </c>
      <c r="B8" s="7"/>
      <c r="C8" s="444" t="s">
        <v>78</v>
      </c>
      <c r="D8" s="443" t="s">
        <v>249</v>
      </c>
      <c r="E8" s="445" t="s">
        <v>250</v>
      </c>
      <c r="F8" s="446" t="s">
        <v>46</v>
      </c>
      <c r="G8" s="446" t="s">
        <v>562</v>
      </c>
      <c r="H8" s="446"/>
      <c r="I8" s="80">
        <v>8</v>
      </c>
      <c r="J8" s="112">
        <v>8.79</v>
      </c>
      <c r="K8" s="80">
        <v>0.127</v>
      </c>
      <c r="L8" s="452">
        <v>8.84</v>
      </c>
      <c r="M8" s="274" t="s">
        <v>849</v>
      </c>
      <c r="N8" s="16" t="str">
        <f>IF(ISBLANK(J8),"",IF(J8&gt;11.1,"",IF(J8&lt;=8.35,"KSM",IF(J8&lt;=8.9,"I A",IF(J8&lt;=9.5,"II A",IF(J8&lt;=10.2,"III A",IF(J8&lt;=11.1,"I JA")))))))</f>
        <v>I A</v>
      </c>
      <c r="O8" s="447" t="s">
        <v>65</v>
      </c>
    </row>
    <row r="9" spans="1:15" ht="18" customHeight="1">
      <c r="A9" s="21">
        <v>3</v>
      </c>
      <c r="B9" s="275"/>
      <c r="C9" s="444" t="s">
        <v>80</v>
      </c>
      <c r="D9" s="443" t="s">
        <v>146</v>
      </c>
      <c r="E9" s="445">
        <v>36809</v>
      </c>
      <c r="F9" s="446" t="s">
        <v>92</v>
      </c>
      <c r="G9" s="446" t="s">
        <v>85</v>
      </c>
      <c r="H9" s="446"/>
      <c r="I9" s="80">
        <v>5</v>
      </c>
      <c r="J9" s="16">
        <v>8.93</v>
      </c>
      <c r="K9" s="451">
        <v>0.203</v>
      </c>
      <c r="L9" s="274">
        <v>8.9</v>
      </c>
      <c r="M9" s="274" t="s">
        <v>933</v>
      </c>
      <c r="N9" s="16" t="s">
        <v>908</v>
      </c>
      <c r="O9" s="447" t="s">
        <v>307</v>
      </c>
    </row>
    <row r="10" spans="1:15" ht="18" customHeight="1">
      <c r="A10" s="21">
        <v>4</v>
      </c>
      <c r="B10" s="7"/>
      <c r="C10" s="444" t="s">
        <v>447</v>
      </c>
      <c r="D10" s="443" t="s">
        <v>448</v>
      </c>
      <c r="E10" s="445">
        <v>37058</v>
      </c>
      <c r="F10" s="446" t="s">
        <v>47</v>
      </c>
      <c r="G10" s="446" t="s">
        <v>134</v>
      </c>
      <c r="H10" s="446" t="s">
        <v>158</v>
      </c>
      <c r="I10" s="80">
        <v>3</v>
      </c>
      <c r="J10" s="16">
        <v>9.41</v>
      </c>
      <c r="K10" s="451">
        <v>0.14</v>
      </c>
      <c r="L10" s="274">
        <v>9.31</v>
      </c>
      <c r="M10" s="274" t="s">
        <v>935</v>
      </c>
      <c r="N10" s="16" t="str">
        <f>IF(ISBLANK(J10),"",IF(J10&gt;11.1,"",IF(J10&lt;=8.35,"KSM",IF(J10&lt;=8.9,"I A",IF(J10&lt;=9.5,"II A",IF(J10&lt;=10.2,"III A",IF(J10&lt;=11.1,"I JA")))))))</f>
        <v>II A</v>
      </c>
      <c r="O10" s="447" t="s">
        <v>157</v>
      </c>
    </row>
    <row r="11" spans="1:16" ht="18" customHeight="1">
      <c r="A11" s="21">
        <v>5</v>
      </c>
      <c r="B11" s="7"/>
      <c r="C11" s="444" t="s">
        <v>58</v>
      </c>
      <c r="D11" s="443" t="s">
        <v>295</v>
      </c>
      <c r="E11" s="445" t="s">
        <v>296</v>
      </c>
      <c r="F11" s="446" t="s">
        <v>69</v>
      </c>
      <c r="G11" s="446" t="s">
        <v>261</v>
      </c>
      <c r="H11" s="446"/>
      <c r="I11" s="80">
        <v>2</v>
      </c>
      <c r="J11" s="112">
        <v>9.56</v>
      </c>
      <c r="K11" s="429">
        <v>0.14</v>
      </c>
      <c r="L11" s="452">
        <v>9.61</v>
      </c>
      <c r="M11" s="274" t="s">
        <v>849</v>
      </c>
      <c r="N11" s="16" t="str">
        <f>IF(ISBLANK(J11),"",IF(J11&gt;11.1,"",IF(J11&lt;=8.35,"KSM",IF(J11&lt;=8.9,"I A",IF(J11&lt;=9.5,"II A",IF(J11&lt;=10.2,"III A",IF(J11&lt;=11.1,"I JA")))))))</f>
        <v>III A</v>
      </c>
      <c r="O11" s="447" t="s">
        <v>294</v>
      </c>
      <c r="P11" s="203"/>
    </row>
    <row r="12" spans="1:15" ht="18" customHeight="1">
      <c r="A12" s="21">
        <v>6</v>
      </c>
      <c r="B12" s="7"/>
      <c r="C12" s="444" t="s">
        <v>188</v>
      </c>
      <c r="D12" s="443" t="s">
        <v>380</v>
      </c>
      <c r="E12" s="445">
        <v>37130</v>
      </c>
      <c r="F12" s="446" t="s">
        <v>52</v>
      </c>
      <c r="G12" s="446" t="s">
        <v>191</v>
      </c>
      <c r="H12" s="446" t="s">
        <v>698</v>
      </c>
      <c r="I12" s="80">
        <v>1</v>
      </c>
      <c r="J12" s="99">
        <v>9.47</v>
      </c>
      <c r="K12" s="451">
        <v>0.127</v>
      </c>
      <c r="L12" s="452">
        <v>9.62</v>
      </c>
      <c r="M12" s="274" t="s">
        <v>932</v>
      </c>
      <c r="N12" s="16" t="str">
        <f>IF(ISBLANK(J12),"",IF(J12&gt;11.1,"",IF(J12&lt;=8.35,"KSM",IF(J12&lt;=8.9,"I A",IF(J12&lt;=9.5,"II A",IF(J12&lt;=10.2,"III A",IF(J12&lt;=11.1,"I JA")))))))</f>
        <v>II A</v>
      </c>
      <c r="O12" s="447" t="s">
        <v>193</v>
      </c>
    </row>
    <row r="13" spans="1:15" ht="18" customHeight="1">
      <c r="A13" s="21"/>
      <c r="B13" s="7"/>
      <c r="C13" s="444" t="s">
        <v>75</v>
      </c>
      <c r="D13" s="443" t="s">
        <v>453</v>
      </c>
      <c r="E13" s="445" t="s">
        <v>321</v>
      </c>
      <c r="F13" s="446" t="s">
        <v>119</v>
      </c>
      <c r="G13" s="446" t="s">
        <v>117</v>
      </c>
      <c r="H13" s="446"/>
      <c r="I13" s="80"/>
      <c r="J13" s="112" t="s">
        <v>870</v>
      </c>
      <c r="K13" s="429">
        <v>-0.028</v>
      </c>
      <c r="L13" s="274"/>
      <c r="M13" s="274"/>
      <c r="N13" s="16">
        <f>IF(ISBLANK(J13),"",IF(J13&gt;11.1,"",IF(J13&lt;=8.35,"KSM",IF(J13&lt;=8.9,"I A",IF(J13&lt;=9.5,"II A",IF(J13&lt;=10.2,"III A",IF(J13&lt;=11.1,"I JA")))))))</f>
      </c>
      <c r="O13" s="447" t="s">
        <v>154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5.421875" style="11" bestFit="1" customWidth="1"/>
    <col min="5" max="5" width="10.7109375" style="33" customWidth="1"/>
    <col min="6" max="7" width="16.140625" style="35" bestFit="1" customWidth="1"/>
    <col min="8" max="8" width="11.28125" style="35" bestFit="1" customWidth="1"/>
    <col min="9" max="9" width="5.8515625" style="35" bestFit="1" customWidth="1"/>
    <col min="10" max="10" width="9.140625" style="14" customWidth="1"/>
    <col min="11" max="11" width="4.57421875" style="14" bestFit="1" customWidth="1"/>
    <col min="12" max="12" width="20.8515625" style="13" customWidth="1"/>
    <col min="13" max="18" width="23.00390625" style="11" bestFit="1" customWidth="1"/>
    <col min="19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50" t="s">
        <v>33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2" s="4" customFormat="1" ht="18" customHeight="1" thickBot="1">
      <c r="A6" s="84" t="s">
        <v>15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3" t="s">
        <v>4</v>
      </c>
      <c r="K6" s="66" t="s">
        <v>11</v>
      </c>
      <c r="L6" s="38" t="s">
        <v>5</v>
      </c>
    </row>
    <row r="7" spans="1:14" s="34" customFormat="1" ht="18" customHeight="1">
      <c r="A7" s="21">
        <v>1</v>
      </c>
      <c r="B7" s="396">
        <v>73</v>
      </c>
      <c r="C7" s="397" t="s">
        <v>71</v>
      </c>
      <c r="D7" s="395" t="s">
        <v>668</v>
      </c>
      <c r="E7" s="398">
        <v>37701</v>
      </c>
      <c r="F7" s="399" t="s">
        <v>42</v>
      </c>
      <c r="G7" s="399" t="s">
        <v>99</v>
      </c>
      <c r="H7" s="399"/>
      <c r="I7" s="80">
        <v>16</v>
      </c>
      <c r="J7" s="97" t="s">
        <v>937</v>
      </c>
      <c r="K7" s="16">
        <f>IF(ISBLANK(J7),"",IF(J7&gt;0.0046875,"",IF(J7&lt;=0,"KSM",IF(J7&lt;=0.00354166666666667,"I A",IF(J7&lt;=0.00381944444444444,"II A",IF(J7&lt;=0.00416666666666667,"III A",IF(J7&lt;=0.00445601851851852,"I JA",IF(J7&lt;=0.0046875,"II JA"))))))))</f>
      </c>
      <c r="L7" s="400" t="s">
        <v>669</v>
      </c>
      <c r="M7" s="11"/>
      <c r="N7" s="11"/>
    </row>
    <row r="8" spans="1:14" s="34" customFormat="1" ht="18" customHeight="1">
      <c r="A8" s="21">
        <v>2</v>
      </c>
      <c r="B8" s="396">
        <v>27</v>
      </c>
      <c r="C8" s="397" t="s">
        <v>277</v>
      </c>
      <c r="D8" s="395" t="s">
        <v>278</v>
      </c>
      <c r="E8" s="398" t="s">
        <v>231</v>
      </c>
      <c r="F8" s="399" t="s">
        <v>126</v>
      </c>
      <c r="G8" s="399" t="s">
        <v>144</v>
      </c>
      <c r="H8" s="399" t="s">
        <v>592</v>
      </c>
      <c r="I8" s="80">
        <v>12</v>
      </c>
      <c r="J8" s="97" t="s">
        <v>938</v>
      </c>
      <c r="K8" s="16">
        <f>IF(ISBLANK(J8),"",IF(J8&gt;0.0046875,"",IF(J8&lt;=0,"KSM",IF(J8&lt;=0.00354166666666667,"I A",IF(J8&lt;=0.00381944444444444,"II A",IF(J8&lt;=0.00416666666666667,"III A",IF(J8&lt;=0.00445601851851852,"I JA",IF(J8&lt;=0.0046875,"II JA"))))))))</f>
      </c>
      <c r="L8" s="400" t="s">
        <v>170</v>
      </c>
      <c r="M8" s="11"/>
      <c r="N8" s="11"/>
    </row>
    <row r="9" spans="1:14" s="34" customFormat="1" ht="18" customHeight="1">
      <c r="A9" s="21">
        <v>3</v>
      </c>
      <c r="B9" s="396">
        <v>28</v>
      </c>
      <c r="C9" s="397" t="s">
        <v>593</v>
      </c>
      <c r="D9" s="395" t="s">
        <v>594</v>
      </c>
      <c r="E9" s="398" t="s">
        <v>595</v>
      </c>
      <c r="F9" s="399" t="s">
        <v>126</v>
      </c>
      <c r="G9" s="399" t="s">
        <v>144</v>
      </c>
      <c r="H9" s="399" t="s">
        <v>592</v>
      </c>
      <c r="I9" s="80">
        <v>9</v>
      </c>
      <c r="J9" s="97" t="s">
        <v>939</v>
      </c>
      <c r="K9" s="16">
        <f>IF(ISBLANK(J9),"",IF(J9&gt;0.0046875,"",IF(J9&lt;=0,"KSM",IF(J9&lt;=0.00354166666666667,"I A",IF(J9&lt;=0.00381944444444444,"II A",IF(J9&lt;=0.00416666666666667,"III A",IF(J9&lt;=0.00445601851851852,"I JA",IF(J9&lt;=0.0046875,"II JA"))))))))</f>
      </c>
      <c r="L9" s="400" t="s">
        <v>170</v>
      </c>
      <c r="M9" s="11"/>
      <c r="N9" s="11"/>
    </row>
    <row r="10" spans="1:14" s="34" customFormat="1" ht="18" customHeight="1">
      <c r="A10" s="21"/>
      <c r="B10" s="396">
        <v>86</v>
      </c>
      <c r="C10" s="397" t="s">
        <v>344</v>
      </c>
      <c r="D10" s="395" t="s">
        <v>363</v>
      </c>
      <c r="E10" s="398" t="s">
        <v>691</v>
      </c>
      <c r="F10" s="399" t="s">
        <v>103</v>
      </c>
      <c r="G10" s="399" t="s">
        <v>101</v>
      </c>
      <c r="H10" s="399"/>
      <c r="I10" s="80"/>
      <c r="J10" s="97" t="s">
        <v>936</v>
      </c>
      <c r="K10" s="16">
        <f>IF(ISBLANK(J10),"",IF(J10&gt;0.0046875,"",IF(J10&lt;=0,"KSM",IF(J10&lt;=0.00354166666666667,"I A",IF(J10&lt;=0.00381944444444444,"II A",IF(J10&lt;=0.00416666666666667,"III A",IF(J10&lt;=0.00445601851851852,"I JA",IF(J10&lt;=0.0046875,"II JA"))))))))</f>
      </c>
      <c r="L10" s="400" t="s">
        <v>102</v>
      </c>
      <c r="M10" s="11"/>
      <c r="N10" s="11"/>
    </row>
    <row r="11" spans="1:14" ht="12.75">
      <c r="A11"/>
      <c r="B11"/>
      <c r="C11"/>
      <c r="D11"/>
      <c r="E11"/>
      <c r="F11"/>
      <c r="G11"/>
      <c r="H11"/>
      <c r="I11"/>
      <c r="J11"/>
      <c r="K11"/>
      <c r="L11" s="11"/>
      <c r="M11"/>
      <c r="N11"/>
    </row>
  </sheetData>
  <sheetProtection/>
  <printOptions horizontalCentered="1"/>
  <pageMargins left="0.3937007874015748" right="0.3937007874015748" top="0.61" bottom="0.24" header="0.17" footer="0.21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1.8515625" style="11" bestFit="1" customWidth="1"/>
    <col min="5" max="5" width="10.7109375" style="33" customWidth="1"/>
    <col min="6" max="6" width="16.140625" style="35" bestFit="1" customWidth="1"/>
    <col min="7" max="7" width="18.28125" style="35" bestFit="1" customWidth="1"/>
    <col min="8" max="8" width="14.140625" style="35" customWidth="1"/>
    <col min="9" max="9" width="5.8515625" style="35" bestFit="1" customWidth="1"/>
    <col min="10" max="10" width="9.140625" style="14" customWidth="1"/>
    <col min="11" max="11" width="4.57421875" style="14" bestFit="1" customWidth="1"/>
    <col min="12" max="12" width="19.7109375" style="13" bestFit="1" customWidth="1"/>
    <col min="13" max="16" width="23.00390625" style="11" bestFit="1" customWidth="1"/>
    <col min="17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5">
      <c r="C4" s="50" t="s">
        <v>39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2" s="4" customFormat="1" ht="18" customHeight="1" thickBot="1">
      <c r="A6" s="84" t="s">
        <v>15</v>
      </c>
      <c r="B6" s="105" t="s">
        <v>14</v>
      </c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3" t="s">
        <v>4</v>
      </c>
      <c r="K6" s="66" t="s">
        <v>11</v>
      </c>
      <c r="L6" s="38" t="s">
        <v>5</v>
      </c>
    </row>
    <row r="7" spans="1:12" s="34" customFormat="1" ht="18" customHeight="1">
      <c r="A7" s="21">
        <v>1</v>
      </c>
      <c r="B7" s="396">
        <v>111</v>
      </c>
      <c r="C7" s="397" t="s">
        <v>443</v>
      </c>
      <c r="D7" s="395" t="s">
        <v>444</v>
      </c>
      <c r="E7" s="398">
        <v>37401</v>
      </c>
      <c r="F7" s="399" t="s">
        <v>47</v>
      </c>
      <c r="G7" s="399" t="s">
        <v>134</v>
      </c>
      <c r="H7" s="399" t="s">
        <v>158</v>
      </c>
      <c r="I7" s="80">
        <v>16</v>
      </c>
      <c r="J7" s="97">
        <v>0.004714814814814815</v>
      </c>
      <c r="K7" s="16" t="str">
        <f aca="true" t="shared" si="0" ref="K7:K15">IF(ISBLANK(J7),"",IF(J7&gt;0.00532407407407407,"",IF(J7&lt;=0,"SM",IF(J7&lt;=0.00407407407407407,"KSM",IF(J7&lt;=0.00430555555555556,"I A",IF(J7&lt;=0.00459490740740741,"II A",IF(J7&lt;=0.00497685185185185,"III A",IF(J7&lt;=0.00532407407407407,"I JA"))))))))</f>
        <v>III A</v>
      </c>
      <c r="L7" s="400" t="s">
        <v>157</v>
      </c>
    </row>
    <row r="8" spans="1:12" s="34" customFormat="1" ht="18" customHeight="1">
      <c r="A8" s="21">
        <v>2</v>
      </c>
      <c r="B8" s="404">
        <v>107</v>
      </c>
      <c r="C8" s="405" t="s">
        <v>115</v>
      </c>
      <c r="D8" s="406" t="s">
        <v>753</v>
      </c>
      <c r="E8" s="398">
        <v>37717</v>
      </c>
      <c r="F8" s="407" t="s">
        <v>114</v>
      </c>
      <c r="G8" s="407" t="s">
        <v>113</v>
      </c>
      <c r="H8" s="407"/>
      <c r="I8" s="80">
        <v>12</v>
      </c>
      <c r="J8" s="97">
        <v>0.004745601851851852</v>
      </c>
      <c r="K8" s="16" t="str">
        <f t="shared" si="0"/>
        <v>III A</v>
      </c>
      <c r="L8" s="408" t="s">
        <v>754</v>
      </c>
    </row>
    <row r="9" spans="1:12" s="34" customFormat="1" ht="18" customHeight="1">
      <c r="A9" s="21">
        <v>3</v>
      </c>
      <c r="B9" s="396">
        <v>119</v>
      </c>
      <c r="C9" s="397" t="s">
        <v>59</v>
      </c>
      <c r="D9" s="395" t="s">
        <v>466</v>
      </c>
      <c r="E9" s="398" t="s">
        <v>381</v>
      </c>
      <c r="F9" s="399" t="s">
        <v>119</v>
      </c>
      <c r="G9" s="399" t="s">
        <v>117</v>
      </c>
      <c r="H9" s="399"/>
      <c r="I9" s="80">
        <v>9</v>
      </c>
      <c r="J9" s="97">
        <v>0.004893518518518518</v>
      </c>
      <c r="K9" s="16" t="str">
        <f t="shared" si="0"/>
        <v>III A</v>
      </c>
      <c r="L9" s="400" t="s">
        <v>133</v>
      </c>
    </row>
    <row r="10" spans="1:12" s="34" customFormat="1" ht="18" customHeight="1">
      <c r="A10" s="21">
        <v>4</v>
      </c>
      <c r="B10" s="396">
        <v>144</v>
      </c>
      <c r="C10" s="397" t="s">
        <v>75</v>
      </c>
      <c r="D10" s="395" t="s">
        <v>209</v>
      </c>
      <c r="E10" s="398" t="s">
        <v>511</v>
      </c>
      <c r="F10" s="399" t="s">
        <v>48</v>
      </c>
      <c r="G10" s="399" t="s">
        <v>156</v>
      </c>
      <c r="H10" s="399" t="s">
        <v>510</v>
      </c>
      <c r="I10" s="80">
        <v>7</v>
      </c>
      <c r="J10" s="97">
        <v>0.004950347222222222</v>
      </c>
      <c r="K10" s="16" t="str">
        <f t="shared" si="0"/>
        <v>III A</v>
      </c>
      <c r="L10" s="400" t="s">
        <v>812</v>
      </c>
    </row>
    <row r="11" spans="1:12" s="34" customFormat="1" ht="18" customHeight="1">
      <c r="A11" s="21">
        <v>5</v>
      </c>
      <c r="B11" s="396">
        <v>84</v>
      </c>
      <c r="C11" s="397" t="s">
        <v>106</v>
      </c>
      <c r="D11" s="395" t="s">
        <v>686</v>
      </c>
      <c r="E11" s="398" t="s">
        <v>687</v>
      </c>
      <c r="F11" s="399" t="s">
        <v>103</v>
      </c>
      <c r="G11" s="399" t="s">
        <v>101</v>
      </c>
      <c r="H11" s="399"/>
      <c r="I11" s="80">
        <v>6</v>
      </c>
      <c r="J11" s="97">
        <v>0.005061111111111111</v>
      </c>
      <c r="K11" s="16" t="str">
        <f t="shared" si="0"/>
        <v>I JA</v>
      </c>
      <c r="L11" s="400" t="s">
        <v>102</v>
      </c>
    </row>
    <row r="12" spans="1:12" s="34" customFormat="1" ht="18" customHeight="1">
      <c r="A12" s="21">
        <v>6</v>
      </c>
      <c r="B12" s="396">
        <v>85</v>
      </c>
      <c r="C12" s="397" t="s">
        <v>688</v>
      </c>
      <c r="D12" s="395" t="s">
        <v>689</v>
      </c>
      <c r="E12" s="398" t="s">
        <v>690</v>
      </c>
      <c r="F12" s="399" t="s">
        <v>103</v>
      </c>
      <c r="G12" s="399" t="s">
        <v>101</v>
      </c>
      <c r="H12" s="399"/>
      <c r="I12" s="80">
        <v>5</v>
      </c>
      <c r="J12" s="97">
        <v>0.0051609953703703705</v>
      </c>
      <c r="K12" s="16" t="str">
        <f t="shared" si="0"/>
        <v>I JA</v>
      </c>
      <c r="L12" s="400" t="s">
        <v>102</v>
      </c>
    </row>
    <row r="13" spans="1:12" s="34" customFormat="1" ht="18" customHeight="1">
      <c r="A13" s="21">
        <v>7</v>
      </c>
      <c r="B13" s="396">
        <v>29</v>
      </c>
      <c r="C13" s="397" t="s">
        <v>596</v>
      </c>
      <c r="D13" s="395" t="s">
        <v>597</v>
      </c>
      <c r="E13" s="398" t="s">
        <v>598</v>
      </c>
      <c r="F13" s="399" t="s">
        <v>126</v>
      </c>
      <c r="G13" s="399" t="s">
        <v>144</v>
      </c>
      <c r="H13" s="399" t="s">
        <v>592</v>
      </c>
      <c r="I13" s="80">
        <v>4</v>
      </c>
      <c r="J13" s="97">
        <v>0.005181828703703704</v>
      </c>
      <c r="K13" s="16" t="str">
        <f t="shared" si="0"/>
        <v>I JA</v>
      </c>
      <c r="L13" s="400" t="s">
        <v>170</v>
      </c>
    </row>
    <row r="14" spans="1:12" s="34" customFormat="1" ht="18" customHeight="1">
      <c r="A14" s="21">
        <v>8</v>
      </c>
      <c r="B14" s="396">
        <v>113</v>
      </c>
      <c r="C14" s="397" t="s">
        <v>72</v>
      </c>
      <c r="D14" s="395" t="s">
        <v>767</v>
      </c>
      <c r="E14" s="398">
        <v>37735</v>
      </c>
      <c r="F14" s="399" t="s">
        <v>47</v>
      </c>
      <c r="G14" s="399" t="s">
        <v>441</v>
      </c>
      <c r="H14" s="399" t="s">
        <v>58</v>
      </c>
      <c r="I14" s="80">
        <v>3</v>
      </c>
      <c r="J14" s="97">
        <v>0.005342592592592592</v>
      </c>
      <c r="K14" s="16">
        <f t="shared" si="0"/>
      </c>
      <c r="L14" s="400" t="s">
        <v>766</v>
      </c>
    </row>
    <row r="15" spans="1:12" s="34" customFormat="1" ht="18" customHeight="1">
      <c r="A15" s="21">
        <v>9</v>
      </c>
      <c r="B15" s="396">
        <v>2</v>
      </c>
      <c r="C15" s="397" t="s">
        <v>58</v>
      </c>
      <c r="D15" s="395" t="s">
        <v>234</v>
      </c>
      <c r="E15" s="398">
        <v>37873</v>
      </c>
      <c r="F15" s="399" t="s">
        <v>54</v>
      </c>
      <c r="G15" s="399" t="s">
        <v>137</v>
      </c>
      <c r="H15" s="399"/>
      <c r="I15" s="80">
        <v>2</v>
      </c>
      <c r="J15" s="97">
        <v>0.005447916666666667</v>
      </c>
      <c r="K15" s="16">
        <f t="shared" si="0"/>
      </c>
      <c r="L15" s="400" t="s">
        <v>139</v>
      </c>
    </row>
  </sheetData>
  <sheetProtection/>
  <printOptions horizontalCentered="1"/>
  <pageMargins left="0.3937007874015748" right="0.3937007874015748" top="0.52" bottom="0.24" header="0.17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2.42187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9" width="8.140625" style="43" customWidth="1"/>
    <col min="10" max="10" width="7.28125" style="48" bestFit="1" customWidth="1"/>
    <col min="11" max="11" width="23.00390625" style="26" bestFit="1" customWidth="1"/>
    <col min="12" max="16384" width="9.140625" style="34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1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54"/>
    </row>
    <row r="3" spans="1:11" s="26" customFormat="1" ht="12" customHeight="1">
      <c r="A3" s="34"/>
      <c r="B3" s="34"/>
      <c r="C3" s="34"/>
      <c r="D3" s="39"/>
      <c r="E3" s="45"/>
      <c r="F3" s="40"/>
      <c r="G3" s="40"/>
      <c r="H3" s="40"/>
      <c r="I3" s="41"/>
      <c r="J3" s="48"/>
      <c r="K3" s="46"/>
    </row>
    <row r="4" spans="3:11" s="49" customFormat="1" ht="15">
      <c r="C4" s="50" t="s">
        <v>213</v>
      </c>
      <c r="D4" s="50"/>
      <c r="E4" s="45"/>
      <c r="F4" s="85"/>
      <c r="G4" s="85"/>
      <c r="H4" s="48"/>
      <c r="I4" s="43"/>
      <c r="J4" s="52"/>
      <c r="K4" s="26"/>
    </row>
    <row r="5" spans="3:10" ht="18" customHeight="1" thickBot="1">
      <c r="C5" s="127">
        <v>1</v>
      </c>
      <c r="D5" s="50" t="s">
        <v>840</v>
      </c>
      <c r="E5" s="45"/>
      <c r="F5" s="85"/>
      <c r="G5" s="85"/>
      <c r="J5" s="52"/>
    </row>
    <row r="6" spans="1:11" s="42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8" t="s">
        <v>6</v>
      </c>
      <c r="J6" s="57" t="s">
        <v>845</v>
      </c>
      <c r="K6" s="59" t="s">
        <v>5</v>
      </c>
    </row>
    <row r="7" spans="1:11" ht="18" customHeight="1">
      <c r="A7" s="21">
        <v>1</v>
      </c>
      <c r="B7" s="7"/>
      <c r="C7" s="294"/>
      <c r="D7" s="293"/>
      <c r="E7" s="295"/>
      <c r="F7" s="296"/>
      <c r="G7" s="296"/>
      <c r="H7" s="296"/>
      <c r="I7" s="99"/>
      <c r="J7" s="99"/>
      <c r="K7" s="297"/>
    </row>
    <row r="8" spans="1:11" ht="18" customHeight="1">
      <c r="A8" s="21">
        <v>2</v>
      </c>
      <c r="B8" s="7"/>
      <c r="C8" s="397" t="s">
        <v>152</v>
      </c>
      <c r="D8" s="395" t="s">
        <v>426</v>
      </c>
      <c r="E8" s="398">
        <v>36887</v>
      </c>
      <c r="F8" s="399" t="s">
        <v>114</v>
      </c>
      <c r="G8" s="399" t="s">
        <v>113</v>
      </c>
      <c r="H8" s="399"/>
      <c r="I8" s="99">
        <v>9.17</v>
      </c>
      <c r="J8" s="99" t="s">
        <v>872</v>
      </c>
      <c r="K8" s="400" t="s">
        <v>153</v>
      </c>
    </row>
    <row r="9" spans="1:11" ht="18" customHeight="1">
      <c r="A9" s="21">
        <v>3</v>
      </c>
      <c r="B9" s="7"/>
      <c r="C9" s="397" t="s">
        <v>155</v>
      </c>
      <c r="D9" s="395" t="s">
        <v>488</v>
      </c>
      <c r="E9" s="398" t="s">
        <v>489</v>
      </c>
      <c r="F9" s="399" t="s">
        <v>125</v>
      </c>
      <c r="G9" s="399" t="s">
        <v>383</v>
      </c>
      <c r="H9" s="399"/>
      <c r="I9" s="99">
        <v>8.64</v>
      </c>
      <c r="J9" s="99" t="s">
        <v>873</v>
      </c>
      <c r="K9" s="400" t="s">
        <v>124</v>
      </c>
    </row>
    <row r="10" spans="1:11" ht="18" customHeight="1">
      <c r="A10" s="21">
        <v>4</v>
      </c>
      <c r="B10" s="7"/>
      <c r="C10" s="397" t="s">
        <v>73</v>
      </c>
      <c r="D10" s="395" t="s">
        <v>794</v>
      </c>
      <c r="E10" s="398" t="s">
        <v>795</v>
      </c>
      <c r="F10" s="399" t="s">
        <v>165</v>
      </c>
      <c r="G10" s="399" t="s">
        <v>160</v>
      </c>
      <c r="H10" s="399" t="s">
        <v>785</v>
      </c>
      <c r="I10" s="112">
        <v>9.07</v>
      </c>
      <c r="J10" s="99" t="s">
        <v>874</v>
      </c>
      <c r="K10" s="400" t="s">
        <v>478</v>
      </c>
    </row>
    <row r="11" spans="1:11" ht="18" customHeight="1">
      <c r="A11" s="21">
        <v>5</v>
      </c>
      <c r="B11" s="7"/>
      <c r="C11" s="397" t="s">
        <v>107</v>
      </c>
      <c r="D11" s="395" t="s">
        <v>502</v>
      </c>
      <c r="E11" s="398" t="s">
        <v>503</v>
      </c>
      <c r="F11" s="399" t="s">
        <v>127</v>
      </c>
      <c r="G11" s="399" t="s">
        <v>128</v>
      </c>
      <c r="H11" s="399" t="s">
        <v>129</v>
      </c>
      <c r="I11" s="112">
        <v>8.79</v>
      </c>
      <c r="J11" s="99" t="s">
        <v>875</v>
      </c>
      <c r="K11" s="400" t="s">
        <v>130</v>
      </c>
    </row>
    <row r="12" spans="1:11" ht="18" customHeight="1">
      <c r="A12" s="21">
        <v>6</v>
      </c>
      <c r="B12" s="7"/>
      <c r="C12" s="397" t="s">
        <v>241</v>
      </c>
      <c r="D12" s="395" t="s">
        <v>242</v>
      </c>
      <c r="E12" s="398" t="s">
        <v>243</v>
      </c>
      <c r="F12" s="399" t="s">
        <v>54</v>
      </c>
      <c r="G12" s="399" t="s">
        <v>137</v>
      </c>
      <c r="H12" s="399"/>
      <c r="I12" s="99">
        <v>8.83</v>
      </c>
      <c r="J12" s="99" t="s">
        <v>876</v>
      </c>
      <c r="K12" s="400" t="s">
        <v>139</v>
      </c>
    </row>
    <row r="13" spans="3:10" ht="18" customHeight="1" thickBot="1">
      <c r="C13" s="127">
        <v>2</v>
      </c>
      <c r="D13" s="50" t="s">
        <v>840</v>
      </c>
      <c r="E13" s="45"/>
      <c r="F13" s="85"/>
      <c r="G13" s="85"/>
      <c r="J13" s="34"/>
    </row>
    <row r="14" spans="1:11" s="42" customFormat="1" ht="18" customHeight="1" thickBot="1">
      <c r="A14" s="84" t="s">
        <v>832</v>
      </c>
      <c r="B14" s="114" t="s">
        <v>14</v>
      </c>
      <c r="C14" s="55" t="s">
        <v>0</v>
      </c>
      <c r="D14" s="56" t="s">
        <v>1</v>
      </c>
      <c r="E14" s="58" t="s">
        <v>10</v>
      </c>
      <c r="F14" s="57" t="s">
        <v>2</v>
      </c>
      <c r="G14" s="57" t="s">
        <v>3</v>
      </c>
      <c r="H14" s="57" t="s">
        <v>12</v>
      </c>
      <c r="I14" s="58" t="s">
        <v>6</v>
      </c>
      <c r="J14" s="57" t="s">
        <v>845</v>
      </c>
      <c r="K14" s="59" t="s">
        <v>5</v>
      </c>
    </row>
    <row r="15" spans="1:11" ht="18" customHeight="1">
      <c r="A15" s="21">
        <v>1</v>
      </c>
      <c r="B15" s="7"/>
      <c r="C15" s="294"/>
      <c r="D15" s="293"/>
      <c r="E15" s="295"/>
      <c r="F15" s="296"/>
      <c r="G15" s="296"/>
      <c r="H15" s="296"/>
      <c r="I15" s="99"/>
      <c r="J15" s="99"/>
      <c r="K15" s="297"/>
    </row>
    <row r="16" spans="1:11" ht="18" customHeight="1">
      <c r="A16" s="21">
        <v>2</v>
      </c>
      <c r="B16" s="7"/>
      <c r="C16" s="397" t="s">
        <v>74</v>
      </c>
      <c r="D16" s="395" t="s">
        <v>485</v>
      </c>
      <c r="E16" s="398" t="s">
        <v>486</v>
      </c>
      <c r="F16" s="399" t="s">
        <v>165</v>
      </c>
      <c r="G16" s="399" t="s">
        <v>160</v>
      </c>
      <c r="H16" s="399" t="s">
        <v>785</v>
      </c>
      <c r="I16" s="99">
        <v>8.65</v>
      </c>
      <c r="J16" s="99" t="s">
        <v>877</v>
      </c>
      <c r="K16" s="400" t="s">
        <v>478</v>
      </c>
    </row>
    <row r="17" spans="1:11" ht="18" customHeight="1">
      <c r="A17" s="21">
        <v>3</v>
      </c>
      <c r="B17" s="7"/>
      <c r="C17" s="397" t="s">
        <v>607</v>
      </c>
      <c r="D17" s="395" t="s">
        <v>608</v>
      </c>
      <c r="E17" s="398" t="s">
        <v>521</v>
      </c>
      <c r="F17" s="399" t="s">
        <v>126</v>
      </c>
      <c r="G17" s="399" t="s">
        <v>144</v>
      </c>
      <c r="H17" s="399"/>
      <c r="I17" s="99">
        <v>9.37</v>
      </c>
      <c r="J17" s="99" t="s">
        <v>878</v>
      </c>
      <c r="K17" s="400" t="s">
        <v>145</v>
      </c>
    </row>
    <row r="18" spans="1:11" ht="18" customHeight="1">
      <c r="A18" s="21">
        <v>4</v>
      </c>
      <c r="B18" s="7"/>
      <c r="C18" s="397" t="s">
        <v>445</v>
      </c>
      <c r="D18" s="395" t="s">
        <v>487</v>
      </c>
      <c r="E18" s="398" t="s">
        <v>330</v>
      </c>
      <c r="F18" s="399" t="s">
        <v>125</v>
      </c>
      <c r="G18" s="399" t="s">
        <v>383</v>
      </c>
      <c r="H18" s="399"/>
      <c r="I18" s="99">
        <v>8.61</v>
      </c>
      <c r="J18" s="99" t="s">
        <v>850</v>
      </c>
      <c r="K18" s="400" t="s">
        <v>124</v>
      </c>
    </row>
    <row r="19" spans="1:11" ht="18" customHeight="1">
      <c r="A19" s="21">
        <v>5</v>
      </c>
      <c r="B19" s="7"/>
      <c r="C19" s="397" t="s">
        <v>107</v>
      </c>
      <c r="D19" s="395" t="s">
        <v>290</v>
      </c>
      <c r="E19" s="398" t="s">
        <v>291</v>
      </c>
      <c r="F19" s="399" t="s">
        <v>69</v>
      </c>
      <c r="G19" s="399" t="s">
        <v>261</v>
      </c>
      <c r="H19" s="399"/>
      <c r="I19" s="99">
        <v>8.78</v>
      </c>
      <c r="J19" s="99" t="s">
        <v>879</v>
      </c>
      <c r="K19" s="400" t="s">
        <v>289</v>
      </c>
    </row>
    <row r="20" spans="1:11" ht="18" customHeight="1">
      <c r="A20" s="21">
        <v>6</v>
      </c>
      <c r="B20" s="7"/>
      <c r="C20" s="294"/>
      <c r="D20" s="293"/>
      <c r="E20" s="295"/>
      <c r="F20" s="296"/>
      <c r="G20" s="296"/>
      <c r="H20" s="296"/>
      <c r="I20" s="99"/>
      <c r="J20" s="99"/>
      <c r="K20" s="297"/>
    </row>
    <row r="21" ht="15">
      <c r="J21" s="52"/>
    </row>
    <row r="22" ht="15">
      <c r="J22" s="54"/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5.421875" style="11" bestFit="1" customWidth="1"/>
    <col min="5" max="5" width="10.7109375" style="33" customWidth="1"/>
    <col min="6" max="6" width="15.00390625" style="35" customWidth="1"/>
    <col min="7" max="7" width="12.8515625" style="35" bestFit="1" customWidth="1"/>
    <col min="8" max="8" width="11.57421875" style="35" bestFit="1" customWidth="1"/>
    <col min="9" max="9" width="5.00390625" style="35" bestFit="1" customWidth="1"/>
    <col min="10" max="11" width="9.140625" style="14" customWidth="1"/>
    <col min="12" max="12" width="5.00390625" style="14" bestFit="1" customWidth="1"/>
    <col min="13" max="13" width="25.57421875" style="13" bestFit="1" customWidth="1"/>
    <col min="14" max="18" width="23.00390625" style="11" bestFit="1" customWidth="1"/>
    <col min="19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3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3"/>
      <c r="M3" s="24"/>
    </row>
    <row r="4" spans="3:12" s="27" customFormat="1" ht="15">
      <c r="C4" s="28" t="s">
        <v>34</v>
      </c>
      <c r="D4" s="28"/>
      <c r="E4" s="32"/>
      <c r="F4" s="32"/>
      <c r="G4" s="32"/>
      <c r="H4" s="30"/>
      <c r="I4" s="30"/>
      <c r="J4" s="36"/>
      <c r="K4" s="36"/>
      <c r="L4" s="36"/>
    </row>
    <row r="5" spans="3:12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  <c r="L5" s="36"/>
    </row>
    <row r="6" spans="1:16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113" t="s">
        <v>35</v>
      </c>
      <c r="L6" s="66" t="s">
        <v>11</v>
      </c>
      <c r="M6" s="38" t="s">
        <v>5</v>
      </c>
      <c r="N6" s="4"/>
      <c r="O6" s="4"/>
      <c r="P6" s="4"/>
    </row>
    <row r="7" spans="1:14" s="34" customFormat="1" ht="18" customHeight="1">
      <c r="A7" s="21">
        <v>1</v>
      </c>
      <c r="B7" s="396">
        <v>89</v>
      </c>
      <c r="C7" s="397" t="s">
        <v>82</v>
      </c>
      <c r="D7" s="395" t="s">
        <v>395</v>
      </c>
      <c r="E7" s="398" t="s">
        <v>396</v>
      </c>
      <c r="F7" s="399" t="s">
        <v>105</v>
      </c>
      <c r="G7" s="399" t="s">
        <v>195</v>
      </c>
      <c r="H7" s="399"/>
      <c r="I7" s="80">
        <v>16</v>
      </c>
      <c r="J7" s="96">
        <v>0.01189212962962963</v>
      </c>
      <c r="K7" s="80"/>
      <c r="L7" s="16" t="str">
        <f>IF(ISBLANK(J7),"",IF(J7&lt;=0.00943287037037037,"KSM",IF(J7&lt;=0.0107060185185185,"I A",IF(J7&lt;=0.0115162037037037,"II A",IF(J7&lt;=0.0125,"III A",IF(J7&lt;=0.0135416666666667,"I JA",IF(J7&lt;=0.0144097222222222,"II JA",IF(J7&lt;=0.0151041666666667,"III JA",))))))))</f>
        <v>III A</v>
      </c>
      <c r="M7" s="400" t="s">
        <v>397</v>
      </c>
      <c r="N7" s="13"/>
    </row>
    <row r="8" spans="1:14" s="34" customFormat="1" ht="18" customHeight="1">
      <c r="A8" s="21">
        <v>2</v>
      </c>
      <c r="B8" s="396">
        <v>17</v>
      </c>
      <c r="C8" s="397" t="s">
        <v>344</v>
      </c>
      <c r="D8" s="395" t="s">
        <v>578</v>
      </c>
      <c r="E8" s="398">
        <v>37815</v>
      </c>
      <c r="F8" s="399" t="s">
        <v>43</v>
      </c>
      <c r="G8" s="399" t="s">
        <v>582</v>
      </c>
      <c r="H8" s="399" t="s">
        <v>267</v>
      </c>
      <c r="I8" s="80">
        <v>12</v>
      </c>
      <c r="J8" s="96">
        <v>0.013418171296296298</v>
      </c>
      <c r="K8" s="80"/>
      <c r="L8" s="16" t="str">
        <f>IF(ISBLANK(J8),"",IF(J8&lt;=0.00943287037037037,"KSM",IF(J8&lt;=0.0107060185185185,"I A",IF(J8&lt;=0.0115162037037037,"II A",IF(J8&lt;=0.0125,"III A",IF(J8&lt;=0.0135416666666667,"I JA",IF(J8&lt;=0.0144097222222222,"II JA",IF(J8&lt;=0.0151041666666667,"III JA",))))))))</f>
        <v>I JA</v>
      </c>
      <c r="M8" s="400" t="s">
        <v>66</v>
      </c>
      <c r="N8" s="13"/>
    </row>
    <row r="9" spans="1:14" s="34" customFormat="1" ht="18" customHeight="1">
      <c r="A9" s="21">
        <v>3</v>
      </c>
      <c r="B9" s="396">
        <v>28</v>
      </c>
      <c r="C9" s="397" t="s">
        <v>593</v>
      </c>
      <c r="D9" s="395" t="s">
        <v>594</v>
      </c>
      <c r="E9" s="398" t="s">
        <v>595</v>
      </c>
      <c r="F9" s="399" t="s">
        <v>126</v>
      </c>
      <c r="G9" s="399" t="s">
        <v>144</v>
      </c>
      <c r="H9" s="399" t="s">
        <v>592</v>
      </c>
      <c r="I9" s="80">
        <v>9</v>
      </c>
      <c r="J9" s="96">
        <v>0.014126041666666667</v>
      </c>
      <c r="K9" s="80"/>
      <c r="L9" s="16" t="str">
        <f>IF(ISBLANK(J9),"",IF(J9&lt;=0.00943287037037037,"KSM",IF(J9&lt;=0.0107060185185185,"I A",IF(J9&lt;=0.0115162037037037,"II A",IF(J9&lt;=0.0125,"III A",IF(J9&lt;=0.0135416666666667,"I JA",IF(J9&lt;=0.0144097222222222,"II JA",IF(J9&lt;=0.0151041666666667,"III JA",))))))))</f>
        <v>II JA</v>
      </c>
      <c r="M9" s="400" t="s">
        <v>170</v>
      </c>
      <c r="N9" s="13"/>
    </row>
    <row r="10" spans="1:14" s="34" customFormat="1" ht="18" customHeight="1">
      <c r="A10" s="21">
        <v>4</v>
      </c>
      <c r="B10" s="396">
        <v>27</v>
      </c>
      <c r="C10" s="397" t="s">
        <v>277</v>
      </c>
      <c r="D10" s="395" t="s">
        <v>278</v>
      </c>
      <c r="E10" s="398" t="s">
        <v>231</v>
      </c>
      <c r="F10" s="399" t="s">
        <v>126</v>
      </c>
      <c r="G10" s="399" t="s">
        <v>144</v>
      </c>
      <c r="H10" s="399" t="s">
        <v>592</v>
      </c>
      <c r="I10" s="80">
        <v>7</v>
      </c>
      <c r="J10" s="96">
        <v>0.014804050925925925</v>
      </c>
      <c r="K10" s="80"/>
      <c r="L10" s="16" t="str">
        <f>IF(ISBLANK(J10),"",IF(J10&lt;=0.00943287037037037,"KSM",IF(J10&lt;=0.0107060185185185,"I A",IF(J10&lt;=0.0115162037037037,"II A",IF(J10&lt;=0.0125,"III A",IF(J10&lt;=0.0135416666666667,"I JA",IF(J10&lt;=0.0144097222222222,"II JA",IF(J10&lt;=0.0151041666666667,"III JA",))))))))</f>
        <v>III JA</v>
      </c>
      <c r="M10" s="400" t="s">
        <v>170</v>
      </c>
      <c r="N10" s="13"/>
    </row>
    <row r="11" spans="1:14" s="34" customFormat="1" ht="18" customHeight="1">
      <c r="A11" s="21">
        <v>5</v>
      </c>
      <c r="B11" s="396">
        <v>30</v>
      </c>
      <c r="C11" s="397" t="s">
        <v>599</v>
      </c>
      <c r="D11" s="395" t="s">
        <v>600</v>
      </c>
      <c r="E11" s="398" t="s">
        <v>601</v>
      </c>
      <c r="F11" s="399" t="s">
        <v>126</v>
      </c>
      <c r="G11" s="399" t="s">
        <v>144</v>
      </c>
      <c r="H11" s="399" t="s">
        <v>592</v>
      </c>
      <c r="I11" s="80">
        <v>6</v>
      </c>
      <c r="J11" s="96">
        <v>0.01494236111111111</v>
      </c>
      <c r="K11" s="80"/>
      <c r="L11" s="16" t="str">
        <f>IF(ISBLANK(J11),"",IF(J11&lt;=0.00943287037037037,"KSM",IF(J11&lt;=0.0107060185185185,"I A",IF(J11&lt;=0.0115162037037037,"II A",IF(J11&lt;=0.0125,"III A",IF(J11&lt;=0.0135416666666667,"I JA",IF(J11&lt;=0.0144097222222222,"II JA",IF(J11&lt;=0.0151041666666667,"III JA",))))))))</f>
        <v>III JA</v>
      </c>
      <c r="M11" s="400" t="s">
        <v>170</v>
      </c>
      <c r="N11" s="1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P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5.421875" style="11" bestFit="1" customWidth="1"/>
    <col min="5" max="5" width="10.7109375" style="33" customWidth="1"/>
    <col min="6" max="6" width="15.00390625" style="35" customWidth="1"/>
    <col min="7" max="7" width="12.8515625" style="35" bestFit="1" customWidth="1"/>
    <col min="8" max="8" width="11.57421875" style="35" bestFit="1" customWidth="1"/>
    <col min="9" max="9" width="5.00390625" style="35" bestFit="1" customWidth="1"/>
    <col min="10" max="11" width="9.140625" style="14" customWidth="1"/>
    <col min="12" max="12" width="5.00390625" style="14" bestFit="1" customWidth="1"/>
    <col min="13" max="13" width="25.57421875" style="13" bestFit="1" customWidth="1"/>
    <col min="14" max="18" width="23.00390625" style="11" bestFit="1" customWidth="1"/>
    <col min="19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3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3"/>
      <c r="M3" s="24"/>
    </row>
    <row r="4" spans="3:12" s="27" customFormat="1" ht="15">
      <c r="C4" s="28" t="s">
        <v>833</v>
      </c>
      <c r="D4" s="28"/>
      <c r="E4" s="32"/>
      <c r="F4" s="32"/>
      <c r="G4" s="32"/>
      <c r="H4" s="30"/>
      <c r="I4" s="30"/>
      <c r="J4" s="36"/>
      <c r="K4" s="36"/>
      <c r="L4" s="36"/>
    </row>
    <row r="5" spans="3:12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  <c r="L5" s="36"/>
    </row>
    <row r="6" spans="1:16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113" t="s">
        <v>35</v>
      </c>
      <c r="L6" s="66" t="s">
        <v>11</v>
      </c>
      <c r="M6" s="38" t="s">
        <v>5</v>
      </c>
      <c r="N6" s="4"/>
      <c r="O6" s="4"/>
      <c r="P6" s="4"/>
    </row>
    <row r="7" spans="1:14" s="34" customFormat="1" ht="18" customHeight="1">
      <c r="A7" s="21">
        <v>1</v>
      </c>
      <c r="B7" s="396">
        <v>133</v>
      </c>
      <c r="C7" s="397" t="s">
        <v>141</v>
      </c>
      <c r="D7" s="395" t="s">
        <v>161</v>
      </c>
      <c r="E7" s="398" t="s">
        <v>476</v>
      </c>
      <c r="F7" s="399" t="s">
        <v>165</v>
      </c>
      <c r="G7" s="399" t="s">
        <v>160</v>
      </c>
      <c r="H7" s="399" t="s">
        <v>162</v>
      </c>
      <c r="I7" s="80">
        <v>12</v>
      </c>
      <c r="J7" s="96">
        <v>0.010647222222222223</v>
      </c>
      <c r="K7" s="80"/>
      <c r="L7" s="16" t="str">
        <f>IF(ISBLANK(J7),"",IF(J7&lt;=0.00943287037037037,"KSM",IF(J7&lt;=0.0107060185185185,"I A",IF(J7&lt;=0.0115162037037037,"II A",IF(J7&lt;=0.0125,"III A",IF(J7&lt;=0.0135416666666667,"I JA",IF(J7&lt;=0.0144097222222222,"II JA",IF(J7&lt;=0.0151041666666667,"III JA",))))))))</f>
        <v>I A</v>
      </c>
      <c r="M7" s="400" t="s">
        <v>122</v>
      </c>
      <c r="N7" s="13"/>
    </row>
    <row r="8" spans="1:14" s="34" customFormat="1" ht="18" customHeight="1">
      <c r="A8" s="21">
        <v>2</v>
      </c>
      <c r="B8" s="396">
        <v>33</v>
      </c>
      <c r="C8" s="397" t="s">
        <v>142</v>
      </c>
      <c r="D8" s="395" t="s">
        <v>604</v>
      </c>
      <c r="E8" s="398" t="s">
        <v>605</v>
      </c>
      <c r="F8" s="399" t="s">
        <v>126</v>
      </c>
      <c r="G8" s="399" t="s">
        <v>144</v>
      </c>
      <c r="H8" s="399"/>
      <c r="I8" s="80">
        <v>8</v>
      </c>
      <c r="J8" s="96">
        <v>0.01382974537037037</v>
      </c>
      <c r="K8" s="80"/>
      <c r="L8" s="16" t="str">
        <f>IF(ISBLANK(J8),"",IF(J8&lt;=0.00943287037037037,"KSM",IF(J8&lt;=0.0107060185185185,"I A",IF(J8&lt;=0.0115162037037037,"II A",IF(J8&lt;=0.0125,"III A",IF(J8&lt;=0.0135416666666667,"I JA",IF(J8&lt;=0.0144097222222222,"II JA",IF(J8&lt;=0.0151041666666667,"III JA",))))))))</f>
        <v>II JA</v>
      </c>
      <c r="M8" s="400" t="s">
        <v>145</v>
      </c>
      <c r="N8" s="13"/>
    </row>
    <row r="9" spans="1:14" s="34" customFormat="1" ht="18" customHeight="1">
      <c r="A9" s="21"/>
      <c r="B9" s="396">
        <v>37</v>
      </c>
      <c r="C9" s="397" t="s">
        <v>111</v>
      </c>
      <c r="D9" s="395" t="s">
        <v>609</v>
      </c>
      <c r="E9" s="398" t="s">
        <v>610</v>
      </c>
      <c r="F9" s="399" t="s">
        <v>126</v>
      </c>
      <c r="G9" s="399" t="s">
        <v>144</v>
      </c>
      <c r="H9" s="399" t="s">
        <v>592</v>
      </c>
      <c r="I9" s="80" t="s">
        <v>283</v>
      </c>
      <c r="J9" s="96" t="s">
        <v>842</v>
      </c>
      <c r="K9" s="80"/>
      <c r="L9" s="16"/>
      <c r="M9" s="400" t="s">
        <v>170</v>
      </c>
      <c r="N9" s="1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P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5.421875" style="11" bestFit="1" customWidth="1"/>
    <col min="5" max="5" width="10.7109375" style="33" customWidth="1"/>
    <col min="6" max="6" width="15.00390625" style="35" customWidth="1"/>
    <col min="7" max="7" width="17.57421875" style="35" bestFit="1" customWidth="1"/>
    <col min="8" max="8" width="11.28125" style="35" bestFit="1" customWidth="1"/>
    <col min="9" max="9" width="5.00390625" style="35" bestFit="1" customWidth="1"/>
    <col min="10" max="11" width="9.140625" style="14" customWidth="1"/>
    <col min="12" max="12" width="4.28125" style="14" bestFit="1" customWidth="1"/>
    <col min="13" max="13" width="21.7109375" style="13" bestFit="1" customWidth="1"/>
    <col min="14" max="18" width="23.8515625" style="11" bestFit="1" customWidth="1"/>
    <col min="19" max="20" width="21.8515625" style="11" bestFit="1" customWidth="1"/>
    <col min="21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3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3"/>
      <c r="M3" s="24"/>
    </row>
    <row r="4" spans="3:12" s="27" customFormat="1" ht="15">
      <c r="C4" s="28" t="s">
        <v>40</v>
      </c>
      <c r="D4" s="28"/>
      <c r="E4" s="32"/>
      <c r="F4" s="32"/>
      <c r="G4" s="32"/>
      <c r="H4" s="30"/>
      <c r="I4" s="30"/>
      <c r="J4" s="36"/>
      <c r="K4" s="36"/>
      <c r="L4" s="36"/>
    </row>
    <row r="5" spans="3:12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  <c r="L5" s="36"/>
    </row>
    <row r="6" spans="1:16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57" t="s">
        <v>36</v>
      </c>
      <c r="J6" s="6" t="s">
        <v>4</v>
      </c>
      <c r="K6" s="113" t="s">
        <v>35</v>
      </c>
      <c r="L6" s="66" t="s">
        <v>11</v>
      </c>
      <c r="M6" s="38" t="s">
        <v>5</v>
      </c>
      <c r="N6" s="4"/>
      <c r="O6" s="4"/>
      <c r="P6" s="4"/>
    </row>
    <row r="7" spans="1:14" s="34" customFormat="1" ht="18" customHeight="1">
      <c r="A7" s="21">
        <v>1</v>
      </c>
      <c r="B7" s="396">
        <v>19</v>
      </c>
      <c r="C7" s="397" t="s">
        <v>115</v>
      </c>
      <c r="D7" s="395" t="s">
        <v>581</v>
      </c>
      <c r="E7" s="398">
        <v>37669</v>
      </c>
      <c r="F7" s="399" t="s">
        <v>43</v>
      </c>
      <c r="G7" s="399" t="s">
        <v>582</v>
      </c>
      <c r="H7" s="399" t="s">
        <v>267</v>
      </c>
      <c r="I7" s="80">
        <v>16</v>
      </c>
      <c r="J7" s="96">
        <v>0.017875347222222223</v>
      </c>
      <c r="K7" s="80"/>
      <c r="L7" s="16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III A</v>
      </c>
      <c r="M7" s="400" t="s">
        <v>66</v>
      </c>
      <c r="N7" s="13"/>
    </row>
    <row r="8" spans="1:14" s="34" customFormat="1" ht="18" customHeight="1">
      <c r="A8" s="21">
        <v>2</v>
      </c>
      <c r="B8" s="396">
        <v>49</v>
      </c>
      <c r="C8" s="397" t="s">
        <v>93</v>
      </c>
      <c r="D8" s="395" t="s">
        <v>308</v>
      </c>
      <c r="E8" s="398">
        <v>37568</v>
      </c>
      <c r="F8" s="399" t="s">
        <v>92</v>
      </c>
      <c r="G8" s="399" t="s">
        <v>85</v>
      </c>
      <c r="H8" s="399"/>
      <c r="I8" s="80">
        <v>12</v>
      </c>
      <c r="J8" s="96">
        <v>0.01837824074074074</v>
      </c>
      <c r="K8" s="80"/>
      <c r="L8" s="16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JA"))))))))</f>
        <v>III A</v>
      </c>
      <c r="M8" s="400" t="s">
        <v>178</v>
      </c>
      <c r="N8" s="13"/>
    </row>
    <row r="9" spans="1:13" s="34" customFormat="1" ht="18" customHeight="1">
      <c r="A9" s="21">
        <v>3</v>
      </c>
      <c r="B9" s="396">
        <v>20</v>
      </c>
      <c r="C9" s="397" t="s">
        <v>264</v>
      </c>
      <c r="D9" s="395" t="s">
        <v>265</v>
      </c>
      <c r="E9" s="398">
        <v>37547</v>
      </c>
      <c r="F9" s="399" t="s">
        <v>43</v>
      </c>
      <c r="G9" s="399" t="s">
        <v>582</v>
      </c>
      <c r="H9" s="399" t="s">
        <v>267</v>
      </c>
      <c r="I9" s="80">
        <v>9</v>
      </c>
      <c r="J9" s="96">
        <v>0.01879930555555556</v>
      </c>
      <c r="K9" s="80"/>
      <c r="L9" s="16" t="str">
        <f>IF(ISBLANK(J9),"",IF(J9&lt;=0.0150462962962963,"KSM",IF(J9&lt;=0.0159143518518519,"I A",IF(J9&lt;=0.0172453703703704,"II A",IF(J9&lt;=0.0190972222222222,"III A",IF(J9&lt;=0.0206597222222222,"I JA",IF(J9&lt;=0.021875,"II JA",IF(J9&lt;=0.0229166666666667,"III JA"))))))))</f>
        <v>III A</v>
      </c>
      <c r="M9" s="400" t="s">
        <v>66</v>
      </c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2060"/>
  </sheetPr>
  <dimension ref="A1:AB10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09" customWidth="1"/>
    <col min="3" max="3" width="11.140625" style="309" customWidth="1"/>
    <col min="4" max="4" width="15.421875" style="309" bestFit="1" customWidth="1"/>
    <col min="5" max="5" width="10.7109375" style="334" customWidth="1"/>
    <col min="6" max="6" width="15.00390625" style="335" customWidth="1"/>
    <col min="7" max="7" width="17.57421875" style="335" bestFit="1" customWidth="1"/>
    <col min="8" max="8" width="11.28125" style="335" bestFit="1" customWidth="1"/>
    <col min="9" max="9" width="5.8515625" style="335" bestFit="1" customWidth="1"/>
    <col min="10" max="11" width="9.140625" style="336" customWidth="1"/>
    <col min="12" max="12" width="4.28125" style="336" bestFit="1" customWidth="1"/>
    <col min="13" max="13" width="20.8515625" style="315" customWidth="1"/>
    <col min="14" max="14" width="23.8515625" style="11" bestFit="1" customWidth="1"/>
    <col min="15" max="27" width="23.8515625" style="11" customWidth="1"/>
    <col min="28" max="28" width="23.8515625" style="11" bestFit="1" customWidth="1"/>
    <col min="29" max="16384" width="9.140625" style="309" customWidth="1"/>
  </cols>
  <sheetData>
    <row r="1" spans="1:28" s="302" customFormat="1" ht="15">
      <c r="A1" s="292" t="s">
        <v>533</v>
      </c>
      <c r="D1" s="303"/>
      <c r="E1" s="304"/>
      <c r="F1" s="304"/>
      <c r="G1" s="304"/>
      <c r="H1" s="305"/>
      <c r="I1" s="305"/>
      <c r="J1" s="306"/>
      <c r="K1" s="307"/>
      <c r="L1" s="307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302" customFormat="1" ht="15">
      <c r="A2" s="50" t="s">
        <v>536</v>
      </c>
      <c r="D2" s="303"/>
      <c r="E2" s="304"/>
      <c r="F2" s="304"/>
      <c r="G2" s="305"/>
      <c r="H2" s="305"/>
      <c r="I2" s="306"/>
      <c r="J2" s="306"/>
      <c r="K2" s="306"/>
      <c r="L2" s="30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s="315" customFormat="1" ht="12" customHeight="1">
      <c r="A3" s="309"/>
      <c r="B3" s="309"/>
      <c r="C3" s="309"/>
      <c r="D3" s="310"/>
      <c r="E3" s="311"/>
      <c r="F3" s="312"/>
      <c r="G3" s="312"/>
      <c r="H3" s="312"/>
      <c r="I3" s="312"/>
      <c r="J3" s="313"/>
      <c r="K3" s="313"/>
      <c r="L3" s="313"/>
      <c r="M3" s="31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3:28" s="316" customFormat="1" ht="15">
      <c r="C4" s="317" t="s">
        <v>532</v>
      </c>
      <c r="D4" s="317"/>
      <c r="E4" s="318"/>
      <c r="F4" s="318"/>
      <c r="G4" s="318"/>
      <c r="H4" s="319"/>
      <c r="I4" s="319"/>
      <c r="J4" s="320"/>
      <c r="K4" s="320"/>
      <c r="L4" s="32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3:28" s="316" customFormat="1" ht="18" customHeight="1" thickBot="1">
      <c r="C5" s="317"/>
      <c r="D5" s="317"/>
      <c r="E5" s="318"/>
      <c r="F5" s="318"/>
      <c r="G5" s="318"/>
      <c r="H5" s="319"/>
      <c r="I5" s="319"/>
      <c r="J5" s="320"/>
      <c r="K5" s="320"/>
      <c r="L5" s="320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315" customFormat="1" ht="18" customHeight="1" thickBot="1">
      <c r="A6" s="84" t="s">
        <v>15</v>
      </c>
      <c r="B6" s="321" t="s">
        <v>14</v>
      </c>
      <c r="C6" s="322" t="s">
        <v>0</v>
      </c>
      <c r="D6" s="323" t="s">
        <v>1</v>
      </c>
      <c r="E6" s="324" t="s">
        <v>10</v>
      </c>
      <c r="F6" s="325" t="s">
        <v>2</v>
      </c>
      <c r="G6" s="326" t="s">
        <v>3</v>
      </c>
      <c r="H6" s="326" t="s">
        <v>12</v>
      </c>
      <c r="I6" s="326" t="s">
        <v>36</v>
      </c>
      <c r="J6" s="324" t="s">
        <v>4</v>
      </c>
      <c r="K6" s="327" t="s">
        <v>35</v>
      </c>
      <c r="L6" s="328" t="s">
        <v>11</v>
      </c>
      <c r="M6" s="329" t="s">
        <v>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333" customFormat="1" ht="18" customHeight="1">
      <c r="A7" s="122">
        <v>1</v>
      </c>
      <c r="B7" s="396">
        <v>10</v>
      </c>
      <c r="C7" s="397" t="s">
        <v>59</v>
      </c>
      <c r="D7" s="395" t="s">
        <v>246</v>
      </c>
      <c r="E7" s="398" t="s">
        <v>247</v>
      </c>
      <c r="F7" s="399" t="s">
        <v>44</v>
      </c>
      <c r="G7" s="399" t="s">
        <v>62</v>
      </c>
      <c r="H7" s="399" t="s">
        <v>63</v>
      </c>
      <c r="I7" s="276">
        <v>12</v>
      </c>
      <c r="J7" s="331">
        <v>0.015980324074074074</v>
      </c>
      <c r="K7" s="80"/>
      <c r="L7" s="332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 A</v>
      </c>
      <c r="M7" s="400" t="s">
        <v>248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34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9.140625" style="11" bestFit="1" customWidth="1"/>
    <col min="5" max="5" width="10.7109375" style="33" customWidth="1"/>
    <col min="6" max="6" width="15.421875" style="35" bestFit="1" customWidth="1"/>
    <col min="7" max="7" width="18.28125" style="35" bestFit="1" customWidth="1"/>
    <col min="8" max="8" width="11.28125" style="35" bestFit="1" customWidth="1"/>
    <col min="9" max="9" width="9.140625" style="14" customWidth="1"/>
    <col min="10" max="10" width="22.57421875" style="13" bestFit="1" customWidth="1"/>
    <col min="11" max="12" width="25.28125" style="11" bestFit="1" customWidth="1"/>
    <col min="13" max="13" width="24.140625" style="11" bestFit="1" customWidth="1"/>
    <col min="14" max="16384" width="9.140625" style="11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83"/>
    </row>
    <row r="3" spans="1:10" s="13" customFormat="1" ht="12" customHeight="1">
      <c r="A3" s="11"/>
      <c r="B3" s="11"/>
      <c r="C3" s="11"/>
      <c r="D3" s="12"/>
      <c r="E3" s="25"/>
      <c r="F3" s="22"/>
      <c r="G3" s="22"/>
      <c r="H3" s="22"/>
      <c r="I3" s="23"/>
      <c r="J3" s="24"/>
    </row>
    <row r="4" spans="3:9" s="27" customFormat="1" ht="16.5" customHeight="1">
      <c r="C4" s="28" t="s">
        <v>223</v>
      </c>
      <c r="D4" s="28"/>
      <c r="E4" s="32"/>
      <c r="F4" s="32"/>
      <c r="G4" s="32"/>
      <c r="H4" s="30"/>
      <c r="I4" s="36"/>
    </row>
    <row r="5" spans="3:9" s="27" customFormat="1" ht="18" customHeight="1" thickBot="1">
      <c r="C5" s="28">
        <v>1</v>
      </c>
      <c r="D5" s="28" t="s">
        <v>840</v>
      </c>
      <c r="E5" s="32"/>
      <c r="F5" s="32"/>
      <c r="G5" s="32"/>
      <c r="H5" s="30"/>
      <c r="I5" s="36"/>
    </row>
    <row r="6" spans="1:10" s="13" customFormat="1" ht="18" customHeight="1" thickBot="1">
      <c r="A6" s="84" t="s">
        <v>832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6" t="s">
        <v>4</v>
      </c>
      <c r="J6" s="38" t="s">
        <v>5</v>
      </c>
    </row>
    <row r="7" spans="1:10" s="34" customFormat="1" ht="18" customHeight="1">
      <c r="A7" s="373">
        <v>2</v>
      </c>
      <c r="B7" s="132">
        <v>92</v>
      </c>
      <c r="C7" s="133" t="s">
        <v>186</v>
      </c>
      <c r="D7" s="134" t="s">
        <v>401</v>
      </c>
      <c r="E7" s="135" t="s">
        <v>319</v>
      </c>
      <c r="F7" s="136" t="s">
        <v>110</v>
      </c>
      <c r="G7" s="136" t="s">
        <v>109</v>
      </c>
      <c r="H7" s="136" t="s">
        <v>408</v>
      </c>
      <c r="I7" s="138">
        <v>0.0012898148148148148</v>
      </c>
      <c r="J7" s="139" t="s">
        <v>150</v>
      </c>
    </row>
    <row r="8" spans="1:10" s="34" customFormat="1" ht="18" customHeight="1">
      <c r="A8" s="140">
        <f>A7</f>
        <v>2</v>
      </c>
      <c r="B8" s="7">
        <v>93</v>
      </c>
      <c r="C8" s="8" t="s">
        <v>402</v>
      </c>
      <c r="D8" s="9" t="s">
        <v>401</v>
      </c>
      <c r="E8" s="121" t="s">
        <v>319</v>
      </c>
      <c r="F8" s="10" t="s">
        <v>110</v>
      </c>
      <c r="G8" s="10" t="s">
        <v>109</v>
      </c>
      <c r="H8" s="10" t="s">
        <v>408</v>
      </c>
      <c r="I8" s="371"/>
      <c r="J8" s="141" t="s">
        <v>150</v>
      </c>
    </row>
    <row r="9" spans="1:10" s="34" customFormat="1" ht="18" customHeight="1">
      <c r="A9" s="140">
        <f>A8</f>
        <v>2</v>
      </c>
      <c r="B9" s="7"/>
      <c r="C9" s="8" t="s">
        <v>413</v>
      </c>
      <c r="D9" s="9" t="s">
        <v>406</v>
      </c>
      <c r="E9" s="121" t="s">
        <v>407</v>
      </c>
      <c r="F9" s="10" t="s">
        <v>110</v>
      </c>
      <c r="G9" s="10" t="s">
        <v>109</v>
      </c>
      <c r="H9" s="10" t="s">
        <v>408</v>
      </c>
      <c r="I9" s="371"/>
      <c r="J9" s="141" t="s">
        <v>108</v>
      </c>
    </row>
    <row r="10" spans="1:10" s="34" customFormat="1" ht="18" customHeight="1" thickBot="1">
      <c r="A10" s="142">
        <f>A9</f>
        <v>2</v>
      </c>
      <c r="B10" s="143"/>
      <c r="C10" s="144" t="s">
        <v>95</v>
      </c>
      <c r="D10" s="145" t="s">
        <v>734</v>
      </c>
      <c r="E10" s="146" t="s">
        <v>735</v>
      </c>
      <c r="F10" s="147" t="s">
        <v>110</v>
      </c>
      <c r="G10" s="147" t="s">
        <v>109</v>
      </c>
      <c r="H10" s="147" t="s">
        <v>408</v>
      </c>
      <c r="I10" s="369"/>
      <c r="J10" s="148" t="s">
        <v>108</v>
      </c>
    </row>
    <row r="11" spans="1:10" s="34" customFormat="1" ht="18" customHeight="1">
      <c r="A11" s="373">
        <v>3</v>
      </c>
      <c r="B11" s="132"/>
      <c r="C11" s="133"/>
      <c r="D11" s="134"/>
      <c r="E11" s="135"/>
      <c r="F11" s="136"/>
      <c r="G11" s="136"/>
      <c r="H11" s="136"/>
      <c r="I11" s="138"/>
      <c r="J11" s="139"/>
    </row>
    <row r="12" spans="1:10" s="34" customFormat="1" ht="18" customHeight="1">
      <c r="A12" s="140">
        <f>A11</f>
        <v>3</v>
      </c>
      <c r="B12" s="7"/>
      <c r="C12" s="8"/>
      <c r="D12" s="9"/>
      <c r="E12" s="121"/>
      <c r="F12" s="10"/>
      <c r="G12" s="10"/>
      <c r="H12" s="10"/>
      <c r="I12" s="371"/>
      <c r="J12" s="141"/>
    </row>
    <row r="13" spans="1:10" s="34" customFormat="1" ht="18" customHeight="1">
      <c r="A13" s="140">
        <f>A12</f>
        <v>3</v>
      </c>
      <c r="B13" s="7"/>
      <c r="C13" s="8"/>
      <c r="D13" s="9"/>
      <c r="E13" s="121"/>
      <c r="F13" s="10"/>
      <c r="G13" s="10"/>
      <c r="H13" s="10"/>
      <c r="I13" s="371"/>
      <c r="J13" s="141"/>
    </row>
    <row r="14" spans="1:10" s="34" customFormat="1" ht="18" customHeight="1" thickBot="1">
      <c r="A14" s="142">
        <f>A13</f>
        <v>3</v>
      </c>
      <c r="B14" s="143"/>
      <c r="C14" s="144"/>
      <c r="D14" s="145"/>
      <c r="E14" s="146"/>
      <c r="F14" s="147"/>
      <c r="G14" s="147"/>
      <c r="H14" s="147"/>
      <c r="I14" s="369"/>
      <c r="J14" s="148"/>
    </row>
    <row r="15" spans="1:10" s="34" customFormat="1" ht="18" customHeight="1">
      <c r="A15" s="373">
        <v>4</v>
      </c>
      <c r="B15" s="132">
        <v>31</v>
      </c>
      <c r="C15" s="133" t="s">
        <v>82</v>
      </c>
      <c r="D15" s="134" t="s">
        <v>143</v>
      </c>
      <c r="E15" s="135" t="s">
        <v>268</v>
      </c>
      <c r="F15" s="136" t="s">
        <v>126</v>
      </c>
      <c r="G15" s="136" t="s">
        <v>144</v>
      </c>
      <c r="H15" s="136"/>
      <c r="I15" s="138">
        <v>0.001415509259259259</v>
      </c>
      <c r="J15" s="139" t="s">
        <v>145</v>
      </c>
    </row>
    <row r="16" spans="1:10" s="34" customFormat="1" ht="18" customHeight="1">
      <c r="A16" s="140">
        <f>A15</f>
        <v>4</v>
      </c>
      <c r="B16" s="7">
        <v>33</v>
      </c>
      <c r="C16" s="8" t="s">
        <v>142</v>
      </c>
      <c r="D16" s="9" t="s">
        <v>604</v>
      </c>
      <c r="E16" s="121" t="s">
        <v>605</v>
      </c>
      <c r="F16" s="10" t="s">
        <v>126</v>
      </c>
      <c r="G16" s="10" t="s">
        <v>144</v>
      </c>
      <c r="H16" s="10"/>
      <c r="I16" s="371"/>
      <c r="J16" s="141" t="s">
        <v>145</v>
      </c>
    </row>
    <row r="17" spans="1:10" s="34" customFormat="1" ht="18" customHeight="1">
      <c r="A17" s="140">
        <f>A16</f>
        <v>4</v>
      </c>
      <c r="B17" s="7">
        <v>34</v>
      </c>
      <c r="C17" s="8" t="s">
        <v>829</v>
      </c>
      <c r="D17" s="9" t="s">
        <v>279</v>
      </c>
      <c r="E17" s="121" t="s">
        <v>280</v>
      </c>
      <c r="F17" s="10" t="s">
        <v>126</v>
      </c>
      <c r="G17" s="10" t="s">
        <v>144</v>
      </c>
      <c r="H17" s="10"/>
      <c r="I17" s="371"/>
      <c r="J17" s="141" t="s">
        <v>145</v>
      </c>
    </row>
    <row r="18" spans="1:10" s="34" customFormat="1" ht="18" customHeight="1" thickBot="1">
      <c r="A18" s="142">
        <f>A17</f>
        <v>4</v>
      </c>
      <c r="B18" s="143">
        <v>36</v>
      </c>
      <c r="C18" s="144" t="s">
        <v>607</v>
      </c>
      <c r="D18" s="145" t="s">
        <v>608</v>
      </c>
      <c r="E18" s="146" t="s">
        <v>521</v>
      </c>
      <c r="F18" s="147" t="s">
        <v>126</v>
      </c>
      <c r="G18" s="147" t="s">
        <v>144</v>
      </c>
      <c r="H18" s="147"/>
      <c r="I18" s="369"/>
      <c r="J18" s="148" t="s">
        <v>145</v>
      </c>
    </row>
    <row r="19" spans="3:9" s="27" customFormat="1" ht="18" customHeight="1" thickBot="1">
      <c r="C19" s="28">
        <v>2</v>
      </c>
      <c r="D19" s="28" t="s">
        <v>840</v>
      </c>
      <c r="E19" s="32"/>
      <c r="F19" s="32"/>
      <c r="G19" s="32"/>
      <c r="H19" s="30"/>
      <c r="I19" s="36"/>
    </row>
    <row r="20" spans="1:10" s="13" customFormat="1" ht="18" customHeight="1" thickBot="1">
      <c r="A20" s="84" t="s">
        <v>832</v>
      </c>
      <c r="B20" s="106" t="s">
        <v>14</v>
      </c>
      <c r="C20" s="5" t="s">
        <v>0</v>
      </c>
      <c r="D20" s="2" t="s">
        <v>1</v>
      </c>
      <c r="E20" s="6" t="s">
        <v>10</v>
      </c>
      <c r="F20" s="61" t="s">
        <v>2</v>
      </c>
      <c r="G20" s="57" t="s">
        <v>3</v>
      </c>
      <c r="H20" s="57" t="s">
        <v>12</v>
      </c>
      <c r="I20" s="6" t="s">
        <v>4</v>
      </c>
      <c r="J20" s="38" t="s">
        <v>5</v>
      </c>
    </row>
    <row r="21" spans="1:10" s="34" customFormat="1" ht="18" customHeight="1">
      <c r="A21" s="373">
        <v>2</v>
      </c>
      <c r="B21" s="132">
        <v>116</v>
      </c>
      <c r="C21" s="133" t="s">
        <v>774</v>
      </c>
      <c r="D21" s="134" t="s">
        <v>775</v>
      </c>
      <c r="E21" s="135" t="s">
        <v>776</v>
      </c>
      <c r="F21" s="136" t="s">
        <v>119</v>
      </c>
      <c r="G21" s="136" t="s">
        <v>117</v>
      </c>
      <c r="H21" s="136"/>
      <c r="I21" s="138">
        <v>0.0013394675925925926</v>
      </c>
      <c r="J21" s="139" t="s">
        <v>154</v>
      </c>
    </row>
    <row r="22" spans="1:10" s="34" customFormat="1" ht="18" customHeight="1">
      <c r="A22" s="140">
        <f>A21</f>
        <v>2</v>
      </c>
      <c r="B22" s="7">
        <v>121</v>
      </c>
      <c r="C22" s="8" t="s">
        <v>333</v>
      </c>
      <c r="D22" s="9" t="s">
        <v>464</v>
      </c>
      <c r="E22" s="121" t="s">
        <v>465</v>
      </c>
      <c r="F22" s="10" t="s">
        <v>119</v>
      </c>
      <c r="G22" s="10" t="s">
        <v>117</v>
      </c>
      <c r="H22" s="10"/>
      <c r="I22" s="371"/>
      <c r="J22" s="141" t="s">
        <v>133</v>
      </c>
    </row>
    <row r="23" spans="1:10" s="34" customFormat="1" ht="18" customHeight="1">
      <c r="A23" s="140">
        <f>A22</f>
        <v>2</v>
      </c>
      <c r="B23" s="7"/>
      <c r="C23" s="8" t="s">
        <v>253</v>
      </c>
      <c r="D23" s="9" t="s">
        <v>472</v>
      </c>
      <c r="E23" s="121" t="s">
        <v>473</v>
      </c>
      <c r="F23" s="10" t="s">
        <v>119</v>
      </c>
      <c r="G23" s="10" t="s">
        <v>117</v>
      </c>
      <c r="H23" s="10"/>
      <c r="I23" s="371"/>
      <c r="J23" s="141" t="s">
        <v>133</v>
      </c>
    </row>
    <row r="24" spans="1:10" s="34" customFormat="1" ht="18" customHeight="1" thickBot="1">
      <c r="A24" s="142">
        <f>A23</f>
        <v>2</v>
      </c>
      <c r="B24" s="143">
        <v>122</v>
      </c>
      <c r="C24" s="144" t="s">
        <v>341</v>
      </c>
      <c r="D24" s="145" t="s">
        <v>458</v>
      </c>
      <c r="E24" s="146" t="s">
        <v>459</v>
      </c>
      <c r="F24" s="147" t="s">
        <v>119</v>
      </c>
      <c r="G24" s="147" t="s">
        <v>117</v>
      </c>
      <c r="H24" s="147"/>
      <c r="I24" s="369"/>
      <c r="J24" s="148" t="s">
        <v>133</v>
      </c>
    </row>
    <row r="25" spans="1:10" s="34" customFormat="1" ht="18" customHeight="1">
      <c r="A25" s="373">
        <v>3</v>
      </c>
      <c r="B25" s="132">
        <v>43</v>
      </c>
      <c r="C25" s="133" t="s">
        <v>60</v>
      </c>
      <c r="D25" s="134" t="s">
        <v>184</v>
      </c>
      <c r="E25" s="135">
        <v>36683</v>
      </c>
      <c r="F25" s="136" t="s">
        <v>92</v>
      </c>
      <c r="G25" s="136" t="s">
        <v>85</v>
      </c>
      <c r="H25" s="136"/>
      <c r="I25" s="138">
        <v>0.0014394675925925927</v>
      </c>
      <c r="J25" s="139" t="s">
        <v>307</v>
      </c>
    </row>
    <row r="26" spans="1:10" s="34" customFormat="1" ht="18" customHeight="1">
      <c r="A26" s="140">
        <f>A25</f>
        <v>3</v>
      </c>
      <c r="B26" s="7">
        <v>44</v>
      </c>
      <c r="C26" s="8" t="s">
        <v>68</v>
      </c>
      <c r="D26" s="9" t="s">
        <v>302</v>
      </c>
      <c r="E26" s="121">
        <v>37476</v>
      </c>
      <c r="F26" s="10" t="s">
        <v>92</v>
      </c>
      <c r="G26" s="10" t="s">
        <v>85</v>
      </c>
      <c r="H26" s="10"/>
      <c r="I26" s="371"/>
      <c r="J26" s="141" t="s">
        <v>303</v>
      </c>
    </row>
    <row r="27" spans="1:10" s="34" customFormat="1" ht="18" customHeight="1">
      <c r="A27" s="140">
        <f>A26</f>
        <v>3</v>
      </c>
      <c r="B27" s="7">
        <v>48</v>
      </c>
      <c r="C27" s="8" t="s">
        <v>118</v>
      </c>
      <c r="D27" s="9" t="s">
        <v>638</v>
      </c>
      <c r="E27" s="121" t="s">
        <v>639</v>
      </c>
      <c r="F27" s="10" t="s">
        <v>92</v>
      </c>
      <c r="G27" s="10" t="s">
        <v>85</v>
      </c>
      <c r="H27" s="10"/>
      <c r="I27" s="371"/>
      <c r="J27" s="141" t="s">
        <v>307</v>
      </c>
    </row>
    <row r="28" spans="1:10" s="34" customFormat="1" ht="18" customHeight="1" thickBot="1">
      <c r="A28" s="142">
        <f>A27</f>
        <v>3</v>
      </c>
      <c r="B28" s="143">
        <v>56</v>
      </c>
      <c r="C28" s="144" t="s">
        <v>645</v>
      </c>
      <c r="D28" s="145" t="s">
        <v>646</v>
      </c>
      <c r="E28" s="146">
        <v>37683</v>
      </c>
      <c r="F28" s="147" t="s">
        <v>92</v>
      </c>
      <c r="G28" s="147" t="s">
        <v>85</v>
      </c>
      <c r="H28" s="147"/>
      <c r="I28" s="369"/>
      <c r="J28" s="148" t="s">
        <v>303</v>
      </c>
    </row>
    <row r="29" spans="1:10" s="34" customFormat="1" ht="18" customHeight="1">
      <c r="A29" s="373">
        <v>4</v>
      </c>
      <c r="B29" s="132"/>
      <c r="C29" s="133" t="s">
        <v>107</v>
      </c>
      <c r="D29" s="134" t="s">
        <v>502</v>
      </c>
      <c r="E29" s="135" t="s">
        <v>503</v>
      </c>
      <c r="F29" s="136" t="s">
        <v>127</v>
      </c>
      <c r="G29" s="136" t="s">
        <v>128</v>
      </c>
      <c r="H29" s="136" t="s">
        <v>129</v>
      </c>
      <c r="I29" s="138">
        <v>0.0014292824074074075</v>
      </c>
      <c r="J29" s="139" t="s">
        <v>130</v>
      </c>
    </row>
    <row r="30" spans="1:10" s="34" customFormat="1" ht="18" customHeight="1">
      <c r="A30" s="140">
        <f>A29</f>
        <v>4</v>
      </c>
      <c r="B30" s="7">
        <v>138</v>
      </c>
      <c r="C30" s="8" t="s">
        <v>400</v>
      </c>
      <c r="D30" s="9" t="s">
        <v>495</v>
      </c>
      <c r="E30" s="121" t="s">
        <v>496</v>
      </c>
      <c r="F30" s="10" t="s">
        <v>127</v>
      </c>
      <c r="G30" s="10" t="s">
        <v>128</v>
      </c>
      <c r="H30" s="10" t="s">
        <v>129</v>
      </c>
      <c r="I30" s="371"/>
      <c r="J30" s="141" t="s">
        <v>130</v>
      </c>
    </row>
    <row r="31" spans="1:10" s="34" customFormat="1" ht="18" customHeight="1">
      <c r="A31" s="140">
        <f>A30</f>
        <v>4</v>
      </c>
      <c r="B31" s="7">
        <v>139</v>
      </c>
      <c r="C31" s="8" t="s">
        <v>799</v>
      </c>
      <c r="D31" s="9" t="s">
        <v>800</v>
      </c>
      <c r="E31" s="121" t="s">
        <v>801</v>
      </c>
      <c r="F31" s="10" t="s">
        <v>127</v>
      </c>
      <c r="G31" s="10" t="s">
        <v>128</v>
      </c>
      <c r="H31" s="10" t="s">
        <v>129</v>
      </c>
      <c r="I31" s="371"/>
      <c r="J31" s="141" t="s">
        <v>798</v>
      </c>
    </row>
    <row r="32" spans="1:10" s="34" customFormat="1" ht="18" customHeight="1" thickBot="1">
      <c r="A32" s="142">
        <f>A31</f>
        <v>4</v>
      </c>
      <c r="B32" s="143"/>
      <c r="C32" s="144" t="s">
        <v>830</v>
      </c>
      <c r="D32" s="145" t="s">
        <v>810</v>
      </c>
      <c r="E32" s="146" t="s">
        <v>811</v>
      </c>
      <c r="F32" s="147" t="s">
        <v>127</v>
      </c>
      <c r="G32" s="147" t="s">
        <v>128</v>
      </c>
      <c r="H32" s="147" t="s">
        <v>129</v>
      </c>
      <c r="I32" s="369"/>
      <c r="J32" s="148" t="s">
        <v>130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11" customWidth="1"/>
    <col min="3" max="3" width="11.140625" style="11" customWidth="1"/>
    <col min="4" max="4" width="19.140625" style="11" bestFit="1" customWidth="1"/>
    <col min="5" max="5" width="10.7109375" style="33" customWidth="1"/>
    <col min="6" max="6" width="15.421875" style="35" bestFit="1" customWidth="1"/>
    <col min="7" max="7" width="18.28125" style="35" bestFit="1" customWidth="1"/>
    <col min="8" max="8" width="11.28125" style="35" bestFit="1" customWidth="1"/>
    <col min="9" max="9" width="5.8515625" style="35" bestFit="1" customWidth="1"/>
    <col min="10" max="10" width="9.140625" style="14" customWidth="1"/>
    <col min="11" max="11" width="4.28125" style="14" bestFit="1" customWidth="1"/>
    <col min="12" max="12" width="22.57421875" style="13" bestFit="1" customWidth="1"/>
    <col min="13" max="13" width="25.28125" style="11" bestFit="1" customWidth="1"/>
    <col min="14" max="14" width="24.140625" style="11" bestFit="1" customWidth="1"/>
    <col min="15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13" customFormat="1" ht="12" customHeight="1">
      <c r="A3" s="11"/>
      <c r="B3" s="11"/>
      <c r="C3" s="11"/>
      <c r="D3" s="12"/>
      <c r="E3" s="25"/>
      <c r="F3" s="22"/>
      <c r="G3" s="22"/>
      <c r="H3" s="22"/>
      <c r="I3" s="22"/>
      <c r="J3" s="23"/>
      <c r="K3" s="23"/>
      <c r="L3" s="24"/>
    </row>
    <row r="4" spans="3:11" s="27" customFormat="1" ht="16.5" customHeight="1">
      <c r="C4" s="28" t="s">
        <v>223</v>
      </c>
      <c r="D4" s="28"/>
      <c r="E4" s="32"/>
      <c r="F4" s="32"/>
      <c r="G4" s="32"/>
      <c r="H4" s="30"/>
      <c r="I4" s="30"/>
      <c r="J4" s="36"/>
      <c r="K4" s="36"/>
    </row>
    <row r="5" spans="3:11" s="27" customFormat="1" ht="18" customHeight="1" thickBot="1">
      <c r="C5" s="28"/>
      <c r="D5" s="28"/>
      <c r="E5" s="32"/>
      <c r="F5" s="32"/>
      <c r="G5" s="32"/>
      <c r="H5" s="30"/>
      <c r="I5" s="30"/>
      <c r="J5" s="36"/>
      <c r="K5" s="36"/>
    </row>
    <row r="6" spans="1:12" s="13" customFormat="1" ht="18" customHeight="1" thickBot="1">
      <c r="A6" s="84" t="s">
        <v>15</v>
      </c>
      <c r="B6" s="106" t="s">
        <v>14</v>
      </c>
      <c r="C6" s="5" t="s">
        <v>0</v>
      </c>
      <c r="D6" s="2" t="s">
        <v>1</v>
      </c>
      <c r="E6" s="6" t="s">
        <v>10</v>
      </c>
      <c r="F6" s="61" t="s">
        <v>2</v>
      </c>
      <c r="G6" s="57" t="s">
        <v>3</v>
      </c>
      <c r="H6" s="57" t="s">
        <v>12</v>
      </c>
      <c r="I6" s="78" t="s">
        <v>36</v>
      </c>
      <c r="J6" s="6" t="s">
        <v>4</v>
      </c>
      <c r="K6" s="66" t="s">
        <v>11</v>
      </c>
      <c r="L6" s="38" t="s">
        <v>5</v>
      </c>
    </row>
    <row r="7" spans="1:12" s="34" customFormat="1" ht="18" customHeight="1">
      <c r="A7" s="373">
        <v>1</v>
      </c>
      <c r="B7" s="132">
        <v>92</v>
      </c>
      <c r="C7" s="133" t="s">
        <v>186</v>
      </c>
      <c r="D7" s="134" t="s">
        <v>401</v>
      </c>
      <c r="E7" s="135" t="s">
        <v>319</v>
      </c>
      <c r="F7" s="136" t="s">
        <v>110</v>
      </c>
      <c r="G7" s="136" t="s">
        <v>109</v>
      </c>
      <c r="H7" s="136" t="s">
        <v>408</v>
      </c>
      <c r="I7" s="137">
        <v>24</v>
      </c>
      <c r="J7" s="138">
        <v>0.0012898148148148148</v>
      </c>
      <c r="K7" s="372" t="str">
        <f>IF(ISBLANK(J7),"",IF(J7&lt;=0.00118055555555556,"KSM",IF(J7&lt;=0.00124421296296296,"I A",IF(J7&lt;=0.00133101851851852,"II A",IF(J7&lt;=0.00144675925925926,"III A",IF(J7&lt;=0.00155092592592593,"I JA",IF(J7&lt;=0.00163194444444444,"II JA",IF(J7&lt;=0.00170138888888889,"III JA",))))))))</f>
        <v>II A</v>
      </c>
      <c r="L7" s="139" t="s">
        <v>150</v>
      </c>
    </row>
    <row r="8" spans="1:12" s="34" customFormat="1" ht="18" customHeight="1">
      <c r="A8" s="140">
        <f>A7</f>
        <v>1</v>
      </c>
      <c r="B8" s="7">
        <v>93</v>
      </c>
      <c r="C8" s="8" t="s">
        <v>402</v>
      </c>
      <c r="D8" s="9" t="s">
        <v>401</v>
      </c>
      <c r="E8" s="121" t="s">
        <v>319</v>
      </c>
      <c r="F8" s="10" t="s">
        <v>110</v>
      </c>
      <c r="G8" s="10" t="s">
        <v>109</v>
      </c>
      <c r="H8" s="10" t="s">
        <v>408</v>
      </c>
      <c r="I8" s="236"/>
      <c r="J8" s="370">
        <f aca="true" t="shared" si="0" ref="J8:K10">J7</f>
        <v>0.0012898148148148148</v>
      </c>
      <c r="K8" s="370" t="str">
        <f t="shared" si="0"/>
        <v>II A</v>
      </c>
      <c r="L8" s="141" t="s">
        <v>150</v>
      </c>
    </row>
    <row r="9" spans="1:12" s="34" customFormat="1" ht="18" customHeight="1">
      <c r="A9" s="140">
        <f>A8</f>
        <v>1</v>
      </c>
      <c r="B9" s="7"/>
      <c r="C9" s="8" t="s">
        <v>413</v>
      </c>
      <c r="D9" s="9" t="s">
        <v>406</v>
      </c>
      <c r="E9" s="121" t="s">
        <v>407</v>
      </c>
      <c r="F9" s="10" t="s">
        <v>110</v>
      </c>
      <c r="G9" s="10" t="s">
        <v>109</v>
      </c>
      <c r="H9" s="10" t="s">
        <v>408</v>
      </c>
      <c r="I9" s="236"/>
      <c r="J9" s="370">
        <f t="shared" si="0"/>
        <v>0.0012898148148148148</v>
      </c>
      <c r="K9" s="370" t="str">
        <f t="shared" si="0"/>
        <v>II A</v>
      </c>
      <c r="L9" s="141" t="s">
        <v>108</v>
      </c>
    </row>
    <row r="10" spans="1:12" s="34" customFormat="1" ht="18" customHeight="1" thickBot="1">
      <c r="A10" s="142">
        <f>A9</f>
        <v>1</v>
      </c>
      <c r="B10" s="143"/>
      <c r="C10" s="144" t="s">
        <v>95</v>
      </c>
      <c r="D10" s="145" t="s">
        <v>734</v>
      </c>
      <c r="E10" s="146" t="s">
        <v>735</v>
      </c>
      <c r="F10" s="147" t="s">
        <v>110</v>
      </c>
      <c r="G10" s="147" t="s">
        <v>109</v>
      </c>
      <c r="H10" s="147" t="s">
        <v>408</v>
      </c>
      <c r="I10" s="237"/>
      <c r="J10" s="368">
        <f t="shared" si="0"/>
        <v>0.0012898148148148148</v>
      </c>
      <c r="K10" s="368" t="str">
        <f t="shared" si="0"/>
        <v>II A</v>
      </c>
      <c r="L10" s="148" t="s">
        <v>108</v>
      </c>
    </row>
    <row r="11" spans="1:12" s="34" customFormat="1" ht="18" customHeight="1">
      <c r="A11" s="373">
        <v>2</v>
      </c>
      <c r="B11" s="132">
        <v>116</v>
      </c>
      <c r="C11" s="133" t="s">
        <v>774</v>
      </c>
      <c r="D11" s="134" t="s">
        <v>775</v>
      </c>
      <c r="E11" s="135" t="s">
        <v>776</v>
      </c>
      <c r="F11" s="136" t="s">
        <v>119</v>
      </c>
      <c r="G11" s="136" t="s">
        <v>117</v>
      </c>
      <c r="H11" s="136"/>
      <c r="I11" s="137">
        <v>16</v>
      </c>
      <c r="J11" s="138">
        <v>0.0013394675925925926</v>
      </c>
      <c r="K11" s="372" t="str">
        <f>IF(ISBLANK(J11),"",IF(J11&lt;=0.00118055555555556,"KSM",IF(J11&lt;=0.00124421296296296,"I A",IF(J11&lt;=0.00133101851851852,"II A",IF(J11&lt;=0.00144675925925926,"III A",IF(J11&lt;=0.00155092592592593,"I JA",IF(J11&lt;=0.00163194444444444,"II JA",IF(J11&lt;=0.00170138888888889,"III JA",))))))))</f>
        <v>III A</v>
      </c>
      <c r="L11" s="139" t="s">
        <v>154</v>
      </c>
    </row>
    <row r="12" spans="1:12" s="34" customFormat="1" ht="18" customHeight="1">
      <c r="A12" s="140">
        <f>A11</f>
        <v>2</v>
      </c>
      <c r="B12" s="7">
        <v>121</v>
      </c>
      <c r="C12" s="8" t="s">
        <v>333</v>
      </c>
      <c r="D12" s="9" t="s">
        <v>464</v>
      </c>
      <c r="E12" s="121" t="s">
        <v>465</v>
      </c>
      <c r="F12" s="10" t="s">
        <v>119</v>
      </c>
      <c r="G12" s="10" t="s">
        <v>117</v>
      </c>
      <c r="H12" s="10"/>
      <c r="I12" s="236"/>
      <c r="J12" s="370">
        <f aca="true" t="shared" si="1" ref="J12:K14">J11</f>
        <v>0.0013394675925925926</v>
      </c>
      <c r="K12" s="370" t="str">
        <f t="shared" si="1"/>
        <v>III A</v>
      </c>
      <c r="L12" s="141" t="s">
        <v>133</v>
      </c>
    </row>
    <row r="13" spans="1:12" s="34" customFormat="1" ht="18" customHeight="1">
      <c r="A13" s="140">
        <f>A12</f>
        <v>2</v>
      </c>
      <c r="B13" s="7"/>
      <c r="C13" s="8" t="s">
        <v>253</v>
      </c>
      <c r="D13" s="9" t="s">
        <v>472</v>
      </c>
      <c r="E13" s="121" t="s">
        <v>473</v>
      </c>
      <c r="F13" s="10" t="s">
        <v>119</v>
      </c>
      <c r="G13" s="10" t="s">
        <v>117</v>
      </c>
      <c r="H13" s="10"/>
      <c r="I13" s="236"/>
      <c r="J13" s="370">
        <f t="shared" si="1"/>
        <v>0.0013394675925925926</v>
      </c>
      <c r="K13" s="370" t="str">
        <f t="shared" si="1"/>
        <v>III A</v>
      </c>
      <c r="L13" s="141" t="s">
        <v>133</v>
      </c>
    </row>
    <row r="14" spans="1:12" s="34" customFormat="1" ht="18" customHeight="1" thickBot="1">
      <c r="A14" s="142">
        <f>A13</f>
        <v>2</v>
      </c>
      <c r="B14" s="143">
        <v>122</v>
      </c>
      <c r="C14" s="144" t="s">
        <v>341</v>
      </c>
      <c r="D14" s="145" t="s">
        <v>458</v>
      </c>
      <c r="E14" s="146" t="s">
        <v>459</v>
      </c>
      <c r="F14" s="147" t="s">
        <v>119</v>
      </c>
      <c r="G14" s="147" t="s">
        <v>117</v>
      </c>
      <c r="H14" s="147"/>
      <c r="I14" s="237"/>
      <c r="J14" s="368">
        <f t="shared" si="1"/>
        <v>0.0013394675925925926</v>
      </c>
      <c r="K14" s="368" t="str">
        <f t="shared" si="1"/>
        <v>III A</v>
      </c>
      <c r="L14" s="148" t="s">
        <v>133</v>
      </c>
    </row>
    <row r="15" spans="1:12" s="34" customFormat="1" ht="18" customHeight="1">
      <c r="A15" s="373">
        <v>3</v>
      </c>
      <c r="B15" s="132">
        <v>31</v>
      </c>
      <c r="C15" s="133" t="s">
        <v>82</v>
      </c>
      <c r="D15" s="134" t="s">
        <v>143</v>
      </c>
      <c r="E15" s="135" t="s">
        <v>268</v>
      </c>
      <c r="F15" s="136" t="s">
        <v>126</v>
      </c>
      <c r="G15" s="136" t="s">
        <v>144</v>
      </c>
      <c r="H15" s="136"/>
      <c r="I15" s="137">
        <v>10</v>
      </c>
      <c r="J15" s="138">
        <v>0.001415509259259259</v>
      </c>
      <c r="K15" s="372" t="str">
        <f>IF(ISBLANK(J15),"",IF(J15&lt;=0.00118055555555556,"KSM",IF(J15&lt;=0.00124421296296296,"I A",IF(J15&lt;=0.00133101851851852,"II A",IF(J15&lt;=0.00144675925925926,"III A",IF(J15&lt;=0.00155092592592593,"I JA",IF(J15&lt;=0.00163194444444444,"II JA",IF(J15&lt;=0.00170138888888889,"III JA",))))))))</f>
        <v>III A</v>
      </c>
      <c r="L15" s="139" t="s">
        <v>145</v>
      </c>
    </row>
    <row r="16" spans="1:12" s="34" customFormat="1" ht="18" customHeight="1">
      <c r="A16" s="140">
        <f>A15</f>
        <v>3</v>
      </c>
      <c r="B16" s="7">
        <v>33</v>
      </c>
      <c r="C16" s="8" t="s">
        <v>142</v>
      </c>
      <c r="D16" s="9" t="s">
        <v>604</v>
      </c>
      <c r="E16" s="121" t="s">
        <v>605</v>
      </c>
      <c r="F16" s="10" t="s">
        <v>126</v>
      </c>
      <c r="G16" s="10" t="s">
        <v>144</v>
      </c>
      <c r="H16" s="10"/>
      <c r="I16" s="236"/>
      <c r="J16" s="370">
        <f aca="true" t="shared" si="2" ref="J16:K18">J15</f>
        <v>0.001415509259259259</v>
      </c>
      <c r="K16" s="370" t="str">
        <f t="shared" si="2"/>
        <v>III A</v>
      </c>
      <c r="L16" s="141" t="s">
        <v>145</v>
      </c>
    </row>
    <row r="17" spans="1:12" s="34" customFormat="1" ht="18" customHeight="1">
      <c r="A17" s="140">
        <f>A16</f>
        <v>3</v>
      </c>
      <c r="B17" s="7">
        <v>34</v>
      </c>
      <c r="C17" s="8" t="s">
        <v>829</v>
      </c>
      <c r="D17" s="9" t="s">
        <v>279</v>
      </c>
      <c r="E17" s="121" t="s">
        <v>280</v>
      </c>
      <c r="F17" s="10" t="s">
        <v>126</v>
      </c>
      <c r="G17" s="10" t="s">
        <v>144</v>
      </c>
      <c r="H17" s="10"/>
      <c r="I17" s="236"/>
      <c r="J17" s="370">
        <f t="shared" si="2"/>
        <v>0.001415509259259259</v>
      </c>
      <c r="K17" s="370" t="str">
        <f t="shared" si="2"/>
        <v>III A</v>
      </c>
      <c r="L17" s="141" t="s">
        <v>145</v>
      </c>
    </row>
    <row r="18" spans="1:12" s="34" customFormat="1" ht="18" customHeight="1" thickBot="1">
      <c r="A18" s="142">
        <f>A17</f>
        <v>3</v>
      </c>
      <c r="B18" s="143">
        <v>36</v>
      </c>
      <c r="C18" s="144" t="s">
        <v>607</v>
      </c>
      <c r="D18" s="145" t="s">
        <v>608</v>
      </c>
      <c r="E18" s="146" t="s">
        <v>521</v>
      </c>
      <c r="F18" s="147" t="s">
        <v>126</v>
      </c>
      <c r="G18" s="147" t="s">
        <v>144</v>
      </c>
      <c r="H18" s="147"/>
      <c r="I18" s="237"/>
      <c r="J18" s="368">
        <f t="shared" si="2"/>
        <v>0.001415509259259259</v>
      </c>
      <c r="K18" s="368" t="str">
        <f t="shared" si="2"/>
        <v>III A</v>
      </c>
      <c r="L18" s="148" t="s">
        <v>145</v>
      </c>
    </row>
    <row r="19" spans="1:12" s="34" customFormat="1" ht="18" customHeight="1">
      <c r="A19" s="373">
        <v>4</v>
      </c>
      <c r="B19" s="132"/>
      <c r="C19" s="133" t="s">
        <v>107</v>
      </c>
      <c r="D19" s="134" t="s">
        <v>502</v>
      </c>
      <c r="E19" s="135" t="s">
        <v>503</v>
      </c>
      <c r="F19" s="136" t="s">
        <v>127</v>
      </c>
      <c r="G19" s="136" t="s">
        <v>128</v>
      </c>
      <c r="H19" s="136" t="s">
        <v>129</v>
      </c>
      <c r="I19" s="137">
        <v>6</v>
      </c>
      <c r="J19" s="138">
        <v>0.0014292824074074075</v>
      </c>
      <c r="K19" s="372" t="str">
        <f>IF(ISBLANK(J19),"",IF(J19&lt;=0.00118055555555556,"KSM",IF(J19&lt;=0.00124421296296296,"I A",IF(J19&lt;=0.00133101851851852,"II A",IF(J19&lt;=0.00144675925925926,"III A",IF(J19&lt;=0.00155092592592593,"I JA",IF(J19&lt;=0.00163194444444444,"II JA",IF(J19&lt;=0.00170138888888889,"III JA",))))))))</f>
        <v>III A</v>
      </c>
      <c r="L19" s="139" t="s">
        <v>130</v>
      </c>
    </row>
    <row r="20" spans="1:12" s="34" customFormat="1" ht="18" customHeight="1">
      <c r="A20" s="140">
        <f>A19</f>
        <v>4</v>
      </c>
      <c r="B20" s="7">
        <v>138</v>
      </c>
      <c r="C20" s="8" t="s">
        <v>400</v>
      </c>
      <c r="D20" s="9" t="s">
        <v>495</v>
      </c>
      <c r="E20" s="121" t="s">
        <v>496</v>
      </c>
      <c r="F20" s="10" t="s">
        <v>127</v>
      </c>
      <c r="G20" s="10" t="s">
        <v>128</v>
      </c>
      <c r="H20" s="10" t="s">
        <v>129</v>
      </c>
      <c r="I20" s="236"/>
      <c r="J20" s="370">
        <f aca="true" t="shared" si="3" ref="J20:K22">J19</f>
        <v>0.0014292824074074075</v>
      </c>
      <c r="K20" s="370" t="str">
        <f t="shared" si="3"/>
        <v>III A</v>
      </c>
      <c r="L20" s="141" t="s">
        <v>130</v>
      </c>
    </row>
    <row r="21" spans="1:12" s="34" customFormat="1" ht="18" customHeight="1">
      <c r="A21" s="140">
        <f>A20</f>
        <v>4</v>
      </c>
      <c r="B21" s="7">
        <v>139</v>
      </c>
      <c r="C21" s="8" t="s">
        <v>799</v>
      </c>
      <c r="D21" s="9" t="s">
        <v>800</v>
      </c>
      <c r="E21" s="121" t="s">
        <v>801</v>
      </c>
      <c r="F21" s="10" t="s">
        <v>127</v>
      </c>
      <c r="G21" s="10" t="s">
        <v>128</v>
      </c>
      <c r="H21" s="10" t="s">
        <v>129</v>
      </c>
      <c r="I21" s="236"/>
      <c r="J21" s="370">
        <f t="shared" si="3"/>
        <v>0.0014292824074074075</v>
      </c>
      <c r="K21" s="370" t="str">
        <f t="shared" si="3"/>
        <v>III A</v>
      </c>
      <c r="L21" s="141" t="s">
        <v>798</v>
      </c>
    </row>
    <row r="22" spans="1:12" s="34" customFormat="1" ht="18" customHeight="1" thickBot="1">
      <c r="A22" s="142">
        <f>A21</f>
        <v>4</v>
      </c>
      <c r="B22" s="143"/>
      <c r="C22" s="144" t="s">
        <v>830</v>
      </c>
      <c r="D22" s="145" t="s">
        <v>810</v>
      </c>
      <c r="E22" s="146" t="s">
        <v>811</v>
      </c>
      <c r="F22" s="147" t="s">
        <v>127</v>
      </c>
      <c r="G22" s="147" t="s">
        <v>128</v>
      </c>
      <c r="H22" s="147" t="s">
        <v>129</v>
      </c>
      <c r="I22" s="237"/>
      <c r="J22" s="368">
        <f t="shared" si="3"/>
        <v>0.0014292824074074075</v>
      </c>
      <c r="K22" s="368" t="str">
        <f t="shared" si="3"/>
        <v>III A</v>
      </c>
      <c r="L22" s="148" t="s">
        <v>130</v>
      </c>
    </row>
    <row r="23" spans="1:12" s="34" customFormat="1" ht="18" customHeight="1">
      <c r="A23" s="373">
        <v>5</v>
      </c>
      <c r="B23" s="132">
        <v>43</v>
      </c>
      <c r="C23" s="133" t="s">
        <v>60</v>
      </c>
      <c r="D23" s="134" t="s">
        <v>184</v>
      </c>
      <c r="E23" s="135">
        <v>36683</v>
      </c>
      <c r="F23" s="136" t="s">
        <v>92</v>
      </c>
      <c r="G23" s="136" t="s">
        <v>85</v>
      </c>
      <c r="H23" s="136"/>
      <c r="I23" s="137">
        <v>4</v>
      </c>
      <c r="J23" s="138">
        <v>0.0014394675925925927</v>
      </c>
      <c r="K23" s="372" t="str">
        <f>IF(ISBLANK(J23),"",IF(J23&lt;=0.00118055555555556,"KSM",IF(J23&lt;=0.00124421296296296,"I A",IF(J23&lt;=0.00133101851851852,"II A",IF(J23&lt;=0.00144675925925926,"III A",IF(J23&lt;=0.00155092592592593,"I JA",IF(J23&lt;=0.00163194444444444,"II JA",IF(J23&lt;=0.00170138888888889,"III JA",))))))))</f>
        <v>III A</v>
      </c>
      <c r="L23" s="139" t="s">
        <v>307</v>
      </c>
    </row>
    <row r="24" spans="1:12" s="34" customFormat="1" ht="18" customHeight="1">
      <c r="A24" s="140">
        <f>A23</f>
        <v>5</v>
      </c>
      <c r="B24" s="7">
        <v>44</v>
      </c>
      <c r="C24" s="8" t="s">
        <v>68</v>
      </c>
      <c r="D24" s="9" t="s">
        <v>302</v>
      </c>
      <c r="E24" s="121">
        <v>37476</v>
      </c>
      <c r="F24" s="10" t="s">
        <v>92</v>
      </c>
      <c r="G24" s="10" t="s">
        <v>85</v>
      </c>
      <c r="H24" s="10"/>
      <c r="I24" s="236"/>
      <c r="J24" s="370">
        <f aca="true" t="shared" si="4" ref="J24:K26">J23</f>
        <v>0.0014394675925925927</v>
      </c>
      <c r="K24" s="370" t="str">
        <f t="shared" si="4"/>
        <v>III A</v>
      </c>
      <c r="L24" s="141" t="s">
        <v>303</v>
      </c>
    </row>
    <row r="25" spans="1:12" s="34" customFormat="1" ht="18" customHeight="1">
      <c r="A25" s="140">
        <f>A24</f>
        <v>5</v>
      </c>
      <c r="B25" s="7">
        <v>48</v>
      </c>
      <c r="C25" s="8" t="s">
        <v>118</v>
      </c>
      <c r="D25" s="9" t="s">
        <v>638</v>
      </c>
      <c r="E25" s="121" t="s">
        <v>639</v>
      </c>
      <c r="F25" s="10" t="s">
        <v>92</v>
      </c>
      <c r="G25" s="10" t="s">
        <v>85</v>
      </c>
      <c r="H25" s="10"/>
      <c r="I25" s="236"/>
      <c r="J25" s="370">
        <f t="shared" si="4"/>
        <v>0.0014394675925925927</v>
      </c>
      <c r="K25" s="370" t="str">
        <f t="shared" si="4"/>
        <v>III A</v>
      </c>
      <c r="L25" s="141" t="s">
        <v>307</v>
      </c>
    </row>
    <row r="26" spans="1:12" s="34" customFormat="1" ht="18" customHeight="1" thickBot="1">
      <c r="A26" s="142">
        <f>A25</f>
        <v>5</v>
      </c>
      <c r="B26" s="143">
        <v>56</v>
      </c>
      <c r="C26" s="144" t="s">
        <v>645</v>
      </c>
      <c r="D26" s="145" t="s">
        <v>646</v>
      </c>
      <c r="E26" s="146">
        <v>37683</v>
      </c>
      <c r="F26" s="147" t="s">
        <v>92</v>
      </c>
      <c r="G26" s="147" t="s">
        <v>85</v>
      </c>
      <c r="H26" s="147"/>
      <c r="I26" s="237"/>
      <c r="J26" s="368">
        <f t="shared" si="4"/>
        <v>0.0014394675925925927</v>
      </c>
      <c r="K26" s="368" t="str">
        <f t="shared" si="4"/>
        <v>III A</v>
      </c>
      <c r="L26" s="148" t="s">
        <v>303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2060"/>
  </sheetPr>
  <dimension ref="A1:L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40" customWidth="1"/>
    <col min="3" max="3" width="11.140625" style="240" customWidth="1"/>
    <col min="4" max="4" width="14.140625" style="240" bestFit="1" customWidth="1"/>
    <col min="5" max="5" width="10.7109375" style="260" customWidth="1"/>
    <col min="6" max="6" width="16.140625" style="261" bestFit="1" customWidth="1"/>
    <col min="7" max="7" width="12.8515625" style="261" bestFit="1" customWidth="1"/>
    <col min="8" max="8" width="14.140625" style="261" customWidth="1"/>
    <col min="9" max="9" width="9.140625" style="262" customWidth="1"/>
    <col min="10" max="10" width="25.140625" style="246" bestFit="1" customWidth="1"/>
    <col min="11" max="15" width="24.140625" style="240" bestFit="1" customWidth="1"/>
    <col min="16" max="16384" width="9.140625" style="240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2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83"/>
    </row>
    <row r="3" spans="1:10" s="246" customFormat="1" ht="12" customHeight="1">
      <c r="A3" s="240"/>
      <c r="B3" s="240"/>
      <c r="C3" s="240"/>
      <c r="D3" s="241"/>
      <c r="E3" s="242"/>
      <c r="F3" s="243"/>
      <c r="G3" s="243"/>
      <c r="H3" s="243"/>
      <c r="I3" s="244"/>
      <c r="J3" s="245"/>
    </row>
    <row r="4" spans="3:9" s="247" customFormat="1" ht="15">
      <c r="C4" s="248" t="s">
        <v>224</v>
      </c>
      <c r="D4" s="248"/>
      <c r="E4" s="249"/>
      <c r="F4" s="249"/>
      <c r="G4" s="249"/>
      <c r="H4" s="250"/>
      <c r="I4" s="251"/>
    </row>
    <row r="5" spans="3:9" s="247" customFormat="1" ht="18" customHeight="1" thickBot="1">
      <c r="C5" s="248">
        <v>1</v>
      </c>
      <c r="D5" s="248" t="s">
        <v>840</v>
      </c>
      <c r="E5" s="249"/>
      <c r="F5" s="249"/>
      <c r="G5" s="249"/>
      <c r="H5" s="250"/>
      <c r="I5" s="251"/>
    </row>
    <row r="6" spans="1:12" s="246" customFormat="1" ht="18" customHeight="1" thickBot="1">
      <c r="A6" s="84" t="s">
        <v>832</v>
      </c>
      <c r="B6" s="106" t="s">
        <v>14</v>
      </c>
      <c r="C6" s="252" t="s">
        <v>0</v>
      </c>
      <c r="D6" s="253" t="s">
        <v>1</v>
      </c>
      <c r="E6" s="254" t="s">
        <v>10</v>
      </c>
      <c r="F6" s="255" t="s">
        <v>2</v>
      </c>
      <c r="G6" s="218" t="s">
        <v>3</v>
      </c>
      <c r="H6" s="218" t="s">
        <v>12</v>
      </c>
      <c r="I6" s="254" t="s">
        <v>4</v>
      </c>
      <c r="J6" s="257" t="s">
        <v>5</v>
      </c>
      <c r="K6" s="258"/>
      <c r="L6" s="258"/>
    </row>
    <row r="7" spans="1:10" s="34" customFormat="1" ht="18" customHeight="1">
      <c r="A7" s="373">
        <v>2</v>
      </c>
      <c r="B7" s="132">
        <v>70</v>
      </c>
      <c r="C7" s="133" t="s">
        <v>349</v>
      </c>
      <c r="D7" s="134" t="s">
        <v>350</v>
      </c>
      <c r="E7" s="135">
        <v>37112</v>
      </c>
      <c r="F7" s="136" t="s">
        <v>42</v>
      </c>
      <c r="G7" s="136" t="s">
        <v>99</v>
      </c>
      <c r="H7" s="136"/>
      <c r="I7" s="138">
        <v>0.0011127314814814815</v>
      </c>
      <c r="J7" s="139" t="s">
        <v>351</v>
      </c>
    </row>
    <row r="8" spans="1:10" s="34" customFormat="1" ht="18" customHeight="1">
      <c r="A8" s="140">
        <f>A7</f>
        <v>2</v>
      </c>
      <c r="B8" s="7"/>
      <c r="C8" s="8" t="s">
        <v>121</v>
      </c>
      <c r="D8" s="9" t="s">
        <v>664</v>
      </c>
      <c r="E8" s="121">
        <v>37172</v>
      </c>
      <c r="F8" s="10" t="s">
        <v>42</v>
      </c>
      <c r="G8" s="10" t="s">
        <v>99</v>
      </c>
      <c r="H8" s="10"/>
      <c r="I8" s="371"/>
      <c r="J8" s="141" t="s">
        <v>665</v>
      </c>
    </row>
    <row r="9" spans="1:10" s="34" customFormat="1" ht="18" customHeight="1">
      <c r="A9" s="140">
        <f>A8</f>
        <v>2</v>
      </c>
      <c r="B9" s="396">
        <v>80</v>
      </c>
      <c r="C9" s="444" t="s">
        <v>55</v>
      </c>
      <c r="D9" s="443" t="s">
        <v>354</v>
      </c>
      <c r="E9" s="445">
        <v>37560</v>
      </c>
      <c r="F9" s="446" t="s">
        <v>42</v>
      </c>
      <c r="G9" s="446" t="s">
        <v>99</v>
      </c>
      <c r="H9" s="10"/>
      <c r="I9" s="371"/>
      <c r="J9" s="141" t="s">
        <v>100</v>
      </c>
    </row>
    <row r="10" spans="1:10" s="34" customFormat="1" ht="18" customHeight="1" thickBot="1">
      <c r="A10" s="142">
        <f>A9</f>
        <v>2</v>
      </c>
      <c r="B10" s="143">
        <v>77</v>
      </c>
      <c r="C10" s="144" t="s">
        <v>678</v>
      </c>
      <c r="D10" s="145" t="s">
        <v>677</v>
      </c>
      <c r="E10" s="146">
        <v>37645</v>
      </c>
      <c r="F10" s="147" t="s">
        <v>42</v>
      </c>
      <c r="G10" s="147" t="s">
        <v>99</v>
      </c>
      <c r="H10" s="147"/>
      <c r="I10" s="369"/>
      <c r="J10" s="148" t="s">
        <v>100</v>
      </c>
    </row>
    <row r="11" spans="1:10" s="34" customFormat="1" ht="18" customHeight="1">
      <c r="A11" s="373">
        <v>3</v>
      </c>
      <c r="B11" s="132"/>
      <c r="C11" s="133" t="s">
        <v>93</v>
      </c>
      <c r="D11" s="134" t="s">
        <v>454</v>
      </c>
      <c r="E11" s="135" t="s">
        <v>455</v>
      </c>
      <c r="F11" s="136" t="s">
        <v>119</v>
      </c>
      <c r="G11" s="136" t="s">
        <v>117</v>
      </c>
      <c r="H11" s="136"/>
      <c r="I11" s="138">
        <v>0.0011767361111111113</v>
      </c>
      <c r="J11" s="139" t="s">
        <v>154</v>
      </c>
    </row>
    <row r="12" spans="1:10" s="34" customFormat="1" ht="18" customHeight="1">
      <c r="A12" s="140">
        <f>A11</f>
        <v>3</v>
      </c>
      <c r="B12" s="7">
        <v>117</v>
      </c>
      <c r="C12" s="8" t="s">
        <v>132</v>
      </c>
      <c r="D12" s="9" t="s">
        <v>779</v>
      </c>
      <c r="E12" s="121" t="s">
        <v>780</v>
      </c>
      <c r="F12" s="10" t="s">
        <v>119</v>
      </c>
      <c r="G12" s="10" t="s">
        <v>117</v>
      </c>
      <c r="H12" s="10"/>
      <c r="I12" s="371"/>
      <c r="J12" s="141" t="s">
        <v>133</v>
      </c>
    </row>
    <row r="13" spans="1:10" s="34" customFormat="1" ht="18" customHeight="1">
      <c r="A13" s="140">
        <f>A12</f>
        <v>3</v>
      </c>
      <c r="B13" s="7">
        <v>118</v>
      </c>
      <c r="C13" s="8" t="s">
        <v>168</v>
      </c>
      <c r="D13" s="9" t="s">
        <v>460</v>
      </c>
      <c r="E13" s="121" t="s">
        <v>461</v>
      </c>
      <c r="F13" s="10" t="s">
        <v>119</v>
      </c>
      <c r="G13" s="10" t="s">
        <v>117</v>
      </c>
      <c r="H13" s="10"/>
      <c r="I13" s="371"/>
      <c r="J13" s="141" t="s">
        <v>133</v>
      </c>
    </row>
    <row r="14" spans="1:10" s="34" customFormat="1" ht="18" customHeight="1" thickBot="1">
      <c r="A14" s="142">
        <f>A13</f>
        <v>3</v>
      </c>
      <c r="B14" s="143"/>
      <c r="C14" s="144" t="s">
        <v>469</v>
      </c>
      <c r="D14" s="145" t="s">
        <v>470</v>
      </c>
      <c r="E14" s="146" t="s">
        <v>471</v>
      </c>
      <c r="F14" s="147" t="s">
        <v>119</v>
      </c>
      <c r="G14" s="147" t="s">
        <v>117</v>
      </c>
      <c r="H14" s="147"/>
      <c r="I14" s="369"/>
      <c r="J14" s="148" t="s">
        <v>133</v>
      </c>
    </row>
    <row r="15" spans="1:10" s="34" customFormat="1" ht="18" customHeight="1">
      <c r="A15" s="373">
        <v>4</v>
      </c>
      <c r="B15" s="132">
        <v>12</v>
      </c>
      <c r="C15" s="133" t="s">
        <v>77</v>
      </c>
      <c r="D15" s="134" t="s">
        <v>560</v>
      </c>
      <c r="E15" s="135" t="s">
        <v>561</v>
      </c>
      <c r="F15" s="136" t="s">
        <v>46</v>
      </c>
      <c r="G15" s="136" t="s">
        <v>562</v>
      </c>
      <c r="H15" s="136"/>
      <c r="I15" s="138">
        <v>0.0011674768518518516</v>
      </c>
      <c r="J15" s="139" t="s">
        <v>169</v>
      </c>
    </row>
    <row r="16" spans="1:10" s="34" customFormat="1" ht="18" customHeight="1">
      <c r="A16" s="140">
        <f>A15</f>
        <v>4</v>
      </c>
      <c r="B16" s="7">
        <v>11</v>
      </c>
      <c r="C16" s="8" t="s">
        <v>98</v>
      </c>
      <c r="D16" s="9" t="s">
        <v>560</v>
      </c>
      <c r="E16" s="121" t="s">
        <v>561</v>
      </c>
      <c r="F16" s="10" t="s">
        <v>46</v>
      </c>
      <c r="G16" s="10" t="s">
        <v>562</v>
      </c>
      <c r="H16" s="10"/>
      <c r="I16" s="371"/>
      <c r="J16" s="141" t="s">
        <v>169</v>
      </c>
    </row>
    <row r="17" spans="1:10" s="34" customFormat="1" ht="18" customHeight="1">
      <c r="A17" s="140">
        <f>A16</f>
        <v>4</v>
      </c>
      <c r="B17" s="7">
        <v>13</v>
      </c>
      <c r="C17" s="8" t="s">
        <v>566</v>
      </c>
      <c r="D17" s="9" t="s">
        <v>567</v>
      </c>
      <c r="E17" s="121" t="s">
        <v>568</v>
      </c>
      <c r="F17" s="10" t="s">
        <v>46</v>
      </c>
      <c r="G17" s="10" t="s">
        <v>562</v>
      </c>
      <c r="H17" s="10"/>
      <c r="I17" s="371"/>
      <c r="J17" s="141" t="s">
        <v>169</v>
      </c>
    </row>
    <row r="18" spans="1:10" s="34" customFormat="1" ht="18" customHeight="1" thickBot="1">
      <c r="A18" s="142">
        <f>A17</f>
        <v>4</v>
      </c>
      <c r="B18" s="143"/>
      <c r="C18" s="144" t="s">
        <v>259</v>
      </c>
      <c r="D18" s="145" t="s">
        <v>260</v>
      </c>
      <c r="E18" s="146" t="s">
        <v>565</v>
      </c>
      <c r="F18" s="147" t="s">
        <v>46</v>
      </c>
      <c r="G18" s="147" t="s">
        <v>562</v>
      </c>
      <c r="H18" s="147"/>
      <c r="I18" s="369"/>
      <c r="J18" s="148" t="s">
        <v>169</v>
      </c>
    </row>
    <row r="19" spans="3:9" s="247" customFormat="1" ht="18" customHeight="1" thickBot="1">
      <c r="C19" s="248">
        <v>2</v>
      </c>
      <c r="D19" s="248" t="s">
        <v>840</v>
      </c>
      <c r="E19" s="249"/>
      <c r="F19" s="249"/>
      <c r="G19" s="249"/>
      <c r="H19" s="250"/>
      <c r="I19" s="251"/>
    </row>
    <row r="20" spans="1:12" s="246" customFormat="1" ht="18" customHeight="1" thickBot="1">
      <c r="A20" s="84" t="s">
        <v>832</v>
      </c>
      <c r="B20" s="106" t="s">
        <v>14</v>
      </c>
      <c r="C20" s="252" t="s">
        <v>0</v>
      </c>
      <c r="D20" s="253" t="s">
        <v>1</v>
      </c>
      <c r="E20" s="254" t="s">
        <v>10</v>
      </c>
      <c r="F20" s="255" t="s">
        <v>2</v>
      </c>
      <c r="G20" s="218" t="s">
        <v>3</v>
      </c>
      <c r="H20" s="218" t="s">
        <v>12</v>
      </c>
      <c r="I20" s="254" t="s">
        <v>4</v>
      </c>
      <c r="J20" s="257" t="s">
        <v>5</v>
      </c>
      <c r="K20" s="258"/>
      <c r="L20" s="258"/>
    </row>
    <row r="21" spans="1:10" s="34" customFormat="1" ht="18" customHeight="1">
      <c r="A21" s="373">
        <v>2</v>
      </c>
      <c r="B21" s="132">
        <v>100</v>
      </c>
      <c r="C21" s="133" t="s">
        <v>430</v>
      </c>
      <c r="D21" s="134" t="s">
        <v>164</v>
      </c>
      <c r="E21" s="135">
        <v>37197</v>
      </c>
      <c r="F21" s="136" t="s">
        <v>114</v>
      </c>
      <c r="G21" s="136" t="s">
        <v>113</v>
      </c>
      <c r="H21" s="136"/>
      <c r="I21" s="138">
        <v>0.0011766203703703702</v>
      </c>
      <c r="J21" s="139" t="s">
        <v>153</v>
      </c>
    </row>
    <row r="22" spans="1:10" s="34" customFormat="1" ht="18" customHeight="1">
      <c r="A22" s="140">
        <f>A21</f>
        <v>2</v>
      </c>
      <c r="B22" s="7">
        <v>101</v>
      </c>
      <c r="C22" s="8" t="s">
        <v>424</v>
      </c>
      <c r="D22" s="9" t="s">
        <v>425</v>
      </c>
      <c r="E22" s="121">
        <v>36712</v>
      </c>
      <c r="F22" s="10" t="s">
        <v>114</v>
      </c>
      <c r="G22" s="10" t="s">
        <v>113</v>
      </c>
      <c r="H22" s="10"/>
      <c r="I22" s="371"/>
      <c r="J22" s="141" t="s">
        <v>153</v>
      </c>
    </row>
    <row r="23" spans="1:10" s="34" customFormat="1" ht="18" customHeight="1">
      <c r="A23" s="140">
        <f>A22</f>
        <v>2</v>
      </c>
      <c r="B23" s="7"/>
      <c r="C23" s="8" t="s">
        <v>57</v>
      </c>
      <c r="D23" s="9" t="s">
        <v>435</v>
      </c>
      <c r="E23" s="121">
        <v>37388</v>
      </c>
      <c r="F23" s="10" t="s">
        <v>114</v>
      </c>
      <c r="G23" s="10" t="s">
        <v>113</v>
      </c>
      <c r="H23" s="10"/>
      <c r="I23" s="371"/>
      <c r="J23" s="141" t="s">
        <v>203</v>
      </c>
    </row>
    <row r="24" spans="1:10" s="34" customFormat="1" ht="18" customHeight="1" thickBot="1">
      <c r="A24" s="142">
        <f>A23</f>
        <v>2</v>
      </c>
      <c r="B24" s="143"/>
      <c r="C24" s="144" t="s">
        <v>59</v>
      </c>
      <c r="D24" s="145" t="s">
        <v>747</v>
      </c>
      <c r="E24" s="146">
        <v>37811</v>
      </c>
      <c r="F24" s="147" t="s">
        <v>114</v>
      </c>
      <c r="G24" s="147" t="s">
        <v>113</v>
      </c>
      <c r="H24" s="147"/>
      <c r="I24" s="369"/>
      <c r="J24" s="148" t="s">
        <v>203</v>
      </c>
    </row>
    <row r="25" spans="1:10" s="34" customFormat="1" ht="18" customHeight="1">
      <c r="A25" s="373">
        <v>3</v>
      </c>
      <c r="B25" s="132"/>
      <c r="C25" s="133" t="s">
        <v>828</v>
      </c>
      <c r="D25" s="134" t="s">
        <v>616</v>
      </c>
      <c r="E25" s="135" t="s">
        <v>617</v>
      </c>
      <c r="F25" s="136" t="s">
        <v>69</v>
      </c>
      <c r="G25" s="136" t="s">
        <v>261</v>
      </c>
      <c r="H25" s="136"/>
      <c r="I25" s="138">
        <v>0.0012094907407407408</v>
      </c>
      <c r="J25" s="139" t="s">
        <v>289</v>
      </c>
    </row>
    <row r="26" spans="1:10" s="34" customFormat="1" ht="18" customHeight="1">
      <c r="A26" s="140">
        <f>A25</f>
        <v>3</v>
      </c>
      <c r="B26" s="7">
        <v>38</v>
      </c>
      <c r="C26" s="8" t="s">
        <v>89</v>
      </c>
      <c r="D26" s="9" t="s">
        <v>618</v>
      </c>
      <c r="E26" s="121" t="s">
        <v>619</v>
      </c>
      <c r="F26" s="10" t="s">
        <v>69</v>
      </c>
      <c r="G26" s="10" t="s">
        <v>261</v>
      </c>
      <c r="H26" s="10"/>
      <c r="I26" s="371"/>
      <c r="J26" s="141" t="s">
        <v>289</v>
      </c>
    </row>
    <row r="27" spans="1:10" s="34" customFormat="1" ht="18" customHeight="1">
      <c r="A27" s="140">
        <f>A26</f>
        <v>3</v>
      </c>
      <c r="B27" s="7"/>
      <c r="C27" s="8" t="s">
        <v>75</v>
      </c>
      <c r="D27" s="9" t="s">
        <v>292</v>
      </c>
      <c r="E27" s="121" t="s">
        <v>293</v>
      </c>
      <c r="F27" s="10" t="s">
        <v>69</v>
      </c>
      <c r="G27" s="10" t="s">
        <v>261</v>
      </c>
      <c r="H27" s="10"/>
      <c r="I27" s="371"/>
      <c r="J27" s="141" t="s">
        <v>294</v>
      </c>
    </row>
    <row r="28" spans="1:10" s="34" customFormat="1" ht="18" customHeight="1" thickBot="1">
      <c r="A28" s="142">
        <f>A27</f>
        <v>3</v>
      </c>
      <c r="B28" s="143"/>
      <c r="C28" s="144" t="s">
        <v>58</v>
      </c>
      <c r="D28" s="145" t="s">
        <v>295</v>
      </c>
      <c r="E28" s="146" t="s">
        <v>296</v>
      </c>
      <c r="F28" s="147" t="s">
        <v>69</v>
      </c>
      <c r="G28" s="147" t="s">
        <v>261</v>
      </c>
      <c r="H28" s="147"/>
      <c r="I28" s="369"/>
      <c r="J28" s="148" t="s">
        <v>294</v>
      </c>
    </row>
    <row r="29" spans="1:10" s="34" customFormat="1" ht="18" customHeight="1">
      <c r="A29" s="373">
        <v>4</v>
      </c>
      <c r="B29" s="396">
        <v>126</v>
      </c>
      <c r="C29" s="444" t="s">
        <v>282</v>
      </c>
      <c r="D29" s="443" t="s">
        <v>481</v>
      </c>
      <c r="E29" s="445" t="s">
        <v>482</v>
      </c>
      <c r="F29" s="446" t="s">
        <v>165</v>
      </c>
      <c r="G29" s="446" t="s">
        <v>160</v>
      </c>
      <c r="H29" s="446" t="s">
        <v>785</v>
      </c>
      <c r="I29" s="138">
        <v>0.0011430555555555554</v>
      </c>
      <c r="J29" s="447" t="s">
        <v>123</v>
      </c>
    </row>
    <row r="30" spans="1:10" s="34" customFormat="1" ht="18" customHeight="1">
      <c r="A30" s="140">
        <f>A29</f>
        <v>4</v>
      </c>
      <c r="B30" s="396">
        <v>129</v>
      </c>
      <c r="C30" s="444" t="s">
        <v>58</v>
      </c>
      <c r="D30" s="443" t="s">
        <v>474</v>
      </c>
      <c r="E30" s="445" t="s">
        <v>475</v>
      </c>
      <c r="F30" s="446" t="s">
        <v>165</v>
      </c>
      <c r="G30" s="446" t="s">
        <v>160</v>
      </c>
      <c r="H30" s="446" t="s">
        <v>785</v>
      </c>
      <c r="I30" s="371"/>
      <c r="J30" s="447" t="s">
        <v>207</v>
      </c>
    </row>
    <row r="31" spans="1:10" s="34" customFormat="1" ht="18" customHeight="1">
      <c r="A31" s="140">
        <f>A30</f>
        <v>4</v>
      </c>
      <c r="B31" s="396">
        <v>130</v>
      </c>
      <c r="C31" s="444" t="s">
        <v>185</v>
      </c>
      <c r="D31" s="443" t="s">
        <v>791</v>
      </c>
      <c r="E31" s="445" t="s">
        <v>792</v>
      </c>
      <c r="F31" s="446" t="s">
        <v>165</v>
      </c>
      <c r="G31" s="446" t="s">
        <v>160</v>
      </c>
      <c r="H31" s="446" t="s">
        <v>785</v>
      </c>
      <c r="I31" s="371"/>
      <c r="J31" s="447" t="s">
        <v>207</v>
      </c>
    </row>
    <row r="32" spans="1:10" s="34" customFormat="1" ht="18" customHeight="1" thickBot="1">
      <c r="A32" s="142">
        <f>A31</f>
        <v>4</v>
      </c>
      <c r="B32" s="396">
        <v>131</v>
      </c>
      <c r="C32" s="444" t="s">
        <v>264</v>
      </c>
      <c r="D32" s="443" t="s">
        <v>793</v>
      </c>
      <c r="E32" s="445" t="s">
        <v>494</v>
      </c>
      <c r="F32" s="446" t="s">
        <v>165</v>
      </c>
      <c r="G32" s="446" t="s">
        <v>160</v>
      </c>
      <c r="H32" s="446" t="s">
        <v>785</v>
      </c>
      <c r="I32" s="369"/>
      <c r="J32" s="447" t="s">
        <v>478</v>
      </c>
    </row>
    <row r="33" spans="1:10" s="50" customFormat="1" ht="15">
      <c r="A33" s="292" t="s">
        <v>533</v>
      </c>
      <c r="D33" s="51"/>
      <c r="E33" s="63"/>
      <c r="F33" s="63"/>
      <c r="G33" s="63"/>
      <c r="H33" s="81"/>
      <c r="I33" s="54"/>
      <c r="J33" s="82"/>
    </row>
    <row r="34" spans="1:10" s="50" customFormat="1" ht="15">
      <c r="A34" s="50" t="s">
        <v>536</v>
      </c>
      <c r="D34" s="51"/>
      <c r="E34" s="63"/>
      <c r="F34" s="63"/>
      <c r="G34" s="81"/>
      <c r="H34" s="81"/>
      <c r="I34" s="54"/>
      <c r="J34" s="83"/>
    </row>
    <row r="35" spans="1:10" s="246" customFormat="1" ht="12" customHeight="1">
      <c r="A35" s="240"/>
      <c r="B35" s="240"/>
      <c r="C35" s="240"/>
      <c r="D35" s="241"/>
      <c r="E35" s="242"/>
      <c r="F35" s="243"/>
      <c r="G35" s="243"/>
      <c r="H35" s="243"/>
      <c r="I35" s="244"/>
      <c r="J35" s="245"/>
    </row>
    <row r="36" spans="3:9" s="247" customFormat="1" ht="15">
      <c r="C36" s="248" t="s">
        <v>224</v>
      </c>
      <c r="D36" s="248"/>
      <c r="E36" s="249"/>
      <c r="F36" s="249"/>
      <c r="G36" s="249"/>
      <c r="H36" s="250"/>
      <c r="I36" s="251"/>
    </row>
    <row r="37" spans="3:9" s="247" customFormat="1" ht="18" customHeight="1" thickBot="1">
      <c r="C37" s="248">
        <v>3</v>
      </c>
      <c r="D37" s="248" t="s">
        <v>840</v>
      </c>
      <c r="E37" s="249"/>
      <c r="F37" s="249"/>
      <c r="G37" s="249"/>
      <c r="H37" s="250"/>
      <c r="I37" s="251"/>
    </row>
    <row r="38" spans="1:12" s="246" customFormat="1" ht="18" customHeight="1" thickBot="1">
      <c r="A38" s="84" t="s">
        <v>832</v>
      </c>
      <c r="B38" s="106" t="s">
        <v>14</v>
      </c>
      <c r="C38" s="252" t="s">
        <v>0</v>
      </c>
      <c r="D38" s="253" t="s">
        <v>1</v>
      </c>
      <c r="E38" s="254" t="s">
        <v>10</v>
      </c>
      <c r="F38" s="255" t="s">
        <v>2</v>
      </c>
      <c r="G38" s="218" t="s">
        <v>3</v>
      </c>
      <c r="H38" s="218" t="s">
        <v>12</v>
      </c>
      <c r="I38" s="254" t="s">
        <v>4</v>
      </c>
      <c r="J38" s="257" t="s">
        <v>5</v>
      </c>
      <c r="K38" s="258"/>
      <c r="L38" s="258"/>
    </row>
    <row r="39" spans="1:10" s="34" customFormat="1" ht="18" customHeight="1">
      <c r="A39" s="373">
        <v>2</v>
      </c>
      <c r="B39" s="132">
        <v>137</v>
      </c>
      <c r="C39" s="133" t="s">
        <v>79</v>
      </c>
      <c r="D39" s="134" t="s">
        <v>504</v>
      </c>
      <c r="E39" s="135" t="s">
        <v>372</v>
      </c>
      <c r="F39" s="136" t="s">
        <v>127</v>
      </c>
      <c r="G39" s="136" t="s">
        <v>128</v>
      </c>
      <c r="H39" s="136" t="s">
        <v>129</v>
      </c>
      <c r="I39" s="138">
        <v>0.0011309027777777778</v>
      </c>
      <c r="J39" s="139" t="s">
        <v>798</v>
      </c>
    </row>
    <row r="40" spans="1:10" s="34" customFormat="1" ht="18" customHeight="1">
      <c r="A40" s="140">
        <f>A39</f>
        <v>2</v>
      </c>
      <c r="B40" s="7">
        <v>140</v>
      </c>
      <c r="C40" s="8" t="s">
        <v>497</v>
      </c>
      <c r="D40" s="9" t="s">
        <v>498</v>
      </c>
      <c r="E40" s="121" t="s">
        <v>499</v>
      </c>
      <c r="F40" s="10" t="s">
        <v>127</v>
      </c>
      <c r="G40" s="10" t="s">
        <v>128</v>
      </c>
      <c r="H40" s="10" t="s">
        <v>129</v>
      </c>
      <c r="I40" s="371"/>
      <c r="J40" s="141" t="s">
        <v>130</v>
      </c>
    </row>
    <row r="41" spans="1:10" s="34" customFormat="1" ht="18" customHeight="1">
      <c r="A41" s="140">
        <f>A40</f>
        <v>2</v>
      </c>
      <c r="B41" s="7">
        <v>141</v>
      </c>
      <c r="C41" s="8" t="s">
        <v>802</v>
      </c>
      <c r="D41" s="9" t="s">
        <v>504</v>
      </c>
      <c r="E41" s="121" t="s">
        <v>803</v>
      </c>
      <c r="F41" s="10" t="s">
        <v>127</v>
      </c>
      <c r="G41" s="10" t="s">
        <v>128</v>
      </c>
      <c r="H41" s="10" t="s">
        <v>129</v>
      </c>
      <c r="I41" s="371"/>
      <c r="J41" s="141" t="s">
        <v>798</v>
      </c>
    </row>
    <row r="42" spans="1:10" s="34" customFormat="1" ht="18" customHeight="1" thickBot="1">
      <c r="A42" s="142">
        <f>A41</f>
        <v>2</v>
      </c>
      <c r="B42" s="143"/>
      <c r="C42" s="144" t="s">
        <v>59</v>
      </c>
      <c r="D42" s="145" t="s">
        <v>500</v>
      </c>
      <c r="E42" s="146" t="s">
        <v>501</v>
      </c>
      <c r="F42" s="147" t="s">
        <v>127</v>
      </c>
      <c r="G42" s="147" t="s">
        <v>128</v>
      </c>
      <c r="H42" s="147" t="s">
        <v>129</v>
      </c>
      <c r="I42" s="369"/>
      <c r="J42" s="148" t="s">
        <v>130</v>
      </c>
    </row>
    <row r="43" spans="1:10" s="34" customFormat="1" ht="18" customHeight="1">
      <c r="A43" s="373">
        <v>3</v>
      </c>
      <c r="B43" s="132"/>
      <c r="C43" s="133" t="s">
        <v>281</v>
      </c>
      <c r="D43" s="134" t="s">
        <v>310</v>
      </c>
      <c r="E43" s="135" t="s">
        <v>632</v>
      </c>
      <c r="F43" s="136" t="s">
        <v>92</v>
      </c>
      <c r="G43" s="136" t="s">
        <v>85</v>
      </c>
      <c r="H43" s="136"/>
      <c r="I43" s="138">
        <v>0.001167824074074074</v>
      </c>
      <c r="J43" s="139" t="s">
        <v>307</v>
      </c>
    </row>
    <row r="44" spans="1:10" s="34" customFormat="1" ht="18" customHeight="1">
      <c r="A44" s="140">
        <f>A43</f>
        <v>3</v>
      </c>
      <c r="B44" s="7"/>
      <c r="C44" s="8" t="s">
        <v>80</v>
      </c>
      <c r="D44" s="9" t="s">
        <v>146</v>
      </c>
      <c r="E44" s="121">
        <v>36809</v>
      </c>
      <c r="F44" s="10" t="s">
        <v>92</v>
      </c>
      <c r="G44" s="10" t="s">
        <v>85</v>
      </c>
      <c r="H44" s="10"/>
      <c r="I44" s="371"/>
      <c r="J44" s="141" t="s">
        <v>307</v>
      </c>
    </row>
    <row r="45" spans="1:10" s="34" customFormat="1" ht="18" customHeight="1">
      <c r="A45" s="140">
        <f>A44</f>
        <v>3</v>
      </c>
      <c r="B45" s="7">
        <v>47</v>
      </c>
      <c r="C45" s="8" t="s">
        <v>72</v>
      </c>
      <c r="D45" s="9" t="s">
        <v>636</v>
      </c>
      <c r="E45" s="121" t="s">
        <v>637</v>
      </c>
      <c r="F45" s="10" t="s">
        <v>92</v>
      </c>
      <c r="G45" s="10" t="s">
        <v>85</v>
      </c>
      <c r="H45" s="10"/>
      <c r="I45" s="371"/>
      <c r="J45" s="141" t="s">
        <v>307</v>
      </c>
    </row>
    <row r="46" spans="1:10" s="34" customFormat="1" ht="18" customHeight="1" thickBot="1">
      <c r="A46" s="142">
        <f>A45</f>
        <v>3</v>
      </c>
      <c r="B46" s="143">
        <v>51</v>
      </c>
      <c r="C46" s="144" t="s">
        <v>72</v>
      </c>
      <c r="D46" s="145" t="s">
        <v>643</v>
      </c>
      <c r="E46" s="146">
        <v>37153</v>
      </c>
      <c r="F46" s="147" t="s">
        <v>92</v>
      </c>
      <c r="G46" s="147" t="s">
        <v>85</v>
      </c>
      <c r="H46" s="147"/>
      <c r="I46" s="369"/>
      <c r="J46" s="148" t="s">
        <v>176</v>
      </c>
    </row>
    <row r="47" spans="1:10" s="34" customFormat="1" ht="18" customHeight="1">
      <c r="A47" s="373">
        <v>4</v>
      </c>
      <c r="B47" s="132">
        <v>95</v>
      </c>
      <c r="C47" s="133" t="s">
        <v>404</v>
      </c>
      <c r="D47" s="134" t="s">
        <v>151</v>
      </c>
      <c r="E47" s="135" t="s">
        <v>405</v>
      </c>
      <c r="F47" s="136" t="s">
        <v>110</v>
      </c>
      <c r="G47" s="136" t="s">
        <v>109</v>
      </c>
      <c r="H47" s="136" t="s">
        <v>408</v>
      </c>
      <c r="I47" s="138">
        <v>0.0011898148148148148</v>
      </c>
      <c r="J47" s="139" t="s">
        <v>108</v>
      </c>
    </row>
    <row r="48" spans="1:10" s="34" customFormat="1" ht="18" customHeight="1">
      <c r="A48" s="140">
        <f>A47</f>
        <v>4</v>
      </c>
      <c r="B48" s="7"/>
      <c r="C48" s="8" t="s">
        <v>93</v>
      </c>
      <c r="D48" s="9" t="s">
        <v>729</v>
      </c>
      <c r="E48" s="121" t="s">
        <v>730</v>
      </c>
      <c r="F48" s="10" t="s">
        <v>110</v>
      </c>
      <c r="G48" s="10" t="s">
        <v>109</v>
      </c>
      <c r="H48" s="10" t="s">
        <v>408</v>
      </c>
      <c r="I48" s="371"/>
      <c r="J48" s="141" t="s">
        <v>108</v>
      </c>
    </row>
    <row r="49" spans="1:10" s="34" customFormat="1" ht="18" customHeight="1">
      <c r="A49" s="140">
        <f>A48</f>
        <v>4</v>
      </c>
      <c r="B49" s="7"/>
      <c r="C49" s="8" t="s">
        <v>410</v>
      </c>
      <c r="D49" s="9" t="s">
        <v>411</v>
      </c>
      <c r="E49" s="121" t="s">
        <v>731</v>
      </c>
      <c r="F49" s="10" t="s">
        <v>110</v>
      </c>
      <c r="G49" s="10" t="s">
        <v>109</v>
      </c>
      <c r="H49" s="10" t="s">
        <v>408</v>
      </c>
      <c r="I49" s="371"/>
      <c r="J49" s="141" t="s">
        <v>108</v>
      </c>
    </row>
    <row r="50" spans="1:10" s="34" customFormat="1" ht="18" customHeight="1" thickBot="1">
      <c r="A50" s="142">
        <f>A49</f>
        <v>4</v>
      </c>
      <c r="B50" s="143">
        <v>96</v>
      </c>
      <c r="C50" s="144" t="s">
        <v>59</v>
      </c>
      <c r="D50" s="145" t="s">
        <v>732</v>
      </c>
      <c r="E50" s="146" t="s">
        <v>733</v>
      </c>
      <c r="F50" s="147" t="s">
        <v>110</v>
      </c>
      <c r="G50" s="147" t="s">
        <v>109</v>
      </c>
      <c r="H50" s="147" t="s">
        <v>408</v>
      </c>
      <c r="I50" s="369"/>
      <c r="J50" s="148" t="s">
        <v>108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2060"/>
  </sheetPr>
  <dimension ref="A1:T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40" customWidth="1"/>
    <col min="3" max="3" width="11.140625" style="240" customWidth="1"/>
    <col min="4" max="4" width="14.140625" style="240" bestFit="1" customWidth="1"/>
    <col min="5" max="5" width="10.7109375" style="260" customWidth="1"/>
    <col min="6" max="6" width="16.140625" style="261" bestFit="1" customWidth="1"/>
    <col min="7" max="7" width="12.8515625" style="261" bestFit="1" customWidth="1"/>
    <col min="8" max="8" width="14.140625" style="261" customWidth="1"/>
    <col min="9" max="9" width="5.00390625" style="261" bestFit="1" customWidth="1"/>
    <col min="10" max="10" width="9.140625" style="262" customWidth="1"/>
    <col min="11" max="11" width="5.421875" style="262" bestFit="1" customWidth="1"/>
    <col min="12" max="12" width="25.140625" style="246" bestFit="1" customWidth="1"/>
    <col min="13" max="17" width="24.140625" style="240" bestFit="1" customWidth="1"/>
    <col min="18" max="16384" width="9.140625" style="240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2" s="246" customFormat="1" ht="12" customHeight="1">
      <c r="A3" s="240"/>
      <c r="B3" s="240"/>
      <c r="C3" s="240"/>
      <c r="D3" s="241"/>
      <c r="E3" s="242"/>
      <c r="F3" s="243"/>
      <c r="G3" s="243"/>
      <c r="H3" s="243"/>
      <c r="I3" s="243"/>
      <c r="J3" s="244"/>
      <c r="K3" s="244"/>
      <c r="L3" s="245"/>
    </row>
    <row r="4" spans="3:11" s="247" customFormat="1" ht="15">
      <c r="C4" s="248" t="s">
        <v>224</v>
      </c>
      <c r="D4" s="248"/>
      <c r="E4" s="249"/>
      <c r="F4" s="249"/>
      <c r="G4" s="249"/>
      <c r="H4" s="250"/>
      <c r="I4" s="250"/>
      <c r="J4" s="251"/>
      <c r="K4" s="251"/>
    </row>
    <row r="5" spans="3:11" s="247" customFormat="1" ht="18" customHeight="1" thickBot="1">
      <c r="C5" s="248"/>
      <c r="D5" s="248"/>
      <c r="E5" s="249"/>
      <c r="F5" s="249"/>
      <c r="G5" s="249"/>
      <c r="H5" s="250"/>
      <c r="I5" s="250"/>
      <c r="J5" s="251"/>
      <c r="K5" s="251"/>
    </row>
    <row r="6" spans="1:14" s="246" customFormat="1" ht="18" customHeight="1" thickBot="1">
      <c r="A6" s="84" t="s">
        <v>15</v>
      </c>
      <c r="B6" s="106" t="s">
        <v>14</v>
      </c>
      <c r="C6" s="252" t="s">
        <v>0</v>
      </c>
      <c r="D6" s="253" t="s">
        <v>1</v>
      </c>
      <c r="E6" s="254" t="s">
        <v>10</v>
      </c>
      <c r="F6" s="255" t="s">
        <v>2</v>
      </c>
      <c r="G6" s="218" t="s">
        <v>3</v>
      </c>
      <c r="H6" s="218" t="s">
        <v>12</v>
      </c>
      <c r="I6" s="256" t="s">
        <v>36</v>
      </c>
      <c r="J6" s="254" t="s">
        <v>4</v>
      </c>
      <c r="K6" s="301" t="s">
        <v>11</v>
      </c>
      <c r="L6" s="257" t="s">
        <v>5</v>
      </c>
      <c r="M6" s="258"/>
      <c r="N6" s="258"/>
    </row>
    <row r="7" spans="1:12" s="34" customFormat="1" ht="18" customHeight="1">
      <c r="A7" s="373">
        <v>1</v>
      </c>
      <c r="B7" s="132">
        <v>70</v>
      </c>
      <c r="C7" s="133" t="s">
        <v>349</v>
      </c>
      <c r="D7" s="134" t="s">
        <v>350</v>
      </c>
      <c r="E7" s="135">
        <v>37112</v>
      </c>
      <c r="F7" s="136" t="s">
        <v>42</v>
      </c>
      <c r="G7" s="136" t="s">
        <v>99</v>
      </c>
      <c r="H7" s="136"/>
      <c r="I7" s="137">
        <v>24</v>
      </c>
      <c r="J7" s="138">
        <v>0.0011127314814814815</v>
      </c>
      <c r="K7" s="372" t="str">
        <f aca="true" t="shared" si="0" ref="K7:K30">IF(ISBLANK(J7),"",IF(J7&lt;=0.00103009259259259,"KSM",IF(J7&lt;=0.00107638888888889,"I A",IF(J7&lt;=0.00113425925925926,"II A",IF(J7&lt;=0.00122685185185185,"III A",IF(J7&lt;=0.00135416666666667,"I JA",IF(J7&lt;=0.00144675925925926,"II JA",IF(J7&lt;=0.00150462962962963,"III JA",))))))))</f>
        <v>II A</v>
      </c>
      <c r="L7" s="139" t="s">
        <v>351</v>
      </c>
    </row>
    <row r="8" spans="1:12" s="34" customFormat="1" ht="18" customHeight="1">
      <c r="A8" s="140">
        <f>A7</f>
        <v>1</v>
      </c>
      <c r="B8" s="7"/>
      <c r="C8" s="8" t="s">
        <v>121</v>
      </c>
      <c r="D8" s="9" t="s">
        <v>664</v>
      </c>
      <c r="E8" s="121">
        <v>37172</v>
      </c>
      <c r="F8" s="10" t="s">
        <v>42</v>
      </c>
      <c r="G8" s="10" t="s">
        <v>99</v>
      </c>
      <c r="H8" s="10"/>
      <c r="I8" s="236"/>
      <c r="J8" s="370">
        <f>J7</f>
        <v>0.0011127314814814815</v>
      </c>
      <c r="K8" s="370" t="str">
        <f t="shared" si="0"/>
        <v>II A</v>
      </c>
      <c r="L8" s="141" t="s">
        <v>665</v>
      </c>
    </row>
    <row r="9" spans="1:12" s="34" customFormat="1" ht="18" customHeight="1">
      <c r="A9" s="140">
        <f>A8</f>
        <v>1</v>
      </c>
      <c r="B9" s="396">
        <v>80</v>
      </c>
      <c r="C9" s="444" t="s">
        <v>55</v>
      </c>
      <c r="D9" s="443" t="s">
        <v>354</v>
      </c>
      <c r="E9" s="445">
        <v>37560</v>
      </c>
      <c r="F9" s="446" t="s">
        <v>42</v>
      </c>
      <c r="G9" s="446" t="s">
        <v>99</v>
      </c>
      <c r="H9" s="10"/>
      <c r="I9" s="236"/>
      <c r="J9" s="370">
        <f>J8</f>
        <v>0.0011127314814814815</v>
      </c>
      <c r="K9" s="370" t="str">
        <f t="shared" si="0"/>
        <v>II A</v>
      </c>
      <c r="L9" s="141" t="s">
        <v>100</v>
      </c>
    </row>
    <row r="10" spans="1:12" s="34" customFormat="1" ht="18" customHeight="1" thickBot="1">
      <c r="A10" s="142">
        <f>A9</f>
        <v>1</v>
      </c>
      <c r="B10" s="143">
        <v>77</v>
      </c>
      <c r="C10" s="144" t="s">
        <v>678</v>
      </c>
      <c r="D10" s="145" t="s">
        <v>677</v>
      </c>
      <c r="E10" s="146">
        <v>37645</v>
      </c>
      <c r="F10" s="147" t="s">
        <v>42</v>
      </c>
      <c r="G10" s="147" t="s">
        <v>99</v>
      </c>
      <c r="H10" s="147"/>
      <c r="I10" s="237"/>
      <c r="J10" s="368">
        <f>J9</f>
        <v>0.0011127314814814815</v>
      </c>
      <c r="K10" s="368" t="str">
        <f t="shared" si="0"/>
        <v>II A</v>
      </c>
      <c r="L10" s="148" t="s">
        <v>100</v>
      </c>
    </row>
    <row r="11" spans="1:12" s="34" customFormat="1" ht="18" customHeight="1">
      <c r="A11" s="373">
        <v>2</v>
      </c>
      <c r="B11" s="132">
        <v>137</v>
      </c>
      <c r="C11" s="133" t="s">
        <v>79</v>
      </c>
      <c r="D11" s="134" t="s">
        <v>504</v>
      </c>
      <c r="E11" s="135" t="s">
        <v>372</v>
      </c>
      <c r="F11" s="136" t="s">
        <v>127</v>
      </c>
      <c r="G11" s="136" t="s">
        <v>128</v>
      </c>
      <c r="H11" s="136" t="s">
        <v>129</v>
      </c>
      <c r="I11" s="137">
        <v>16</v>
      </c>
      <c r="J11" s="138">
        <v>0.0011309027777777778</v>
      </c>
      <c r="K11" s="372" t="str">
        <f t="shared" si="0"/>
        <v>II A</v>
      </c>
      <c r="L11" s="139" t="s">
        <v>798</v>
      </c>
    </row>
    <row r="12" spans="1:12" s="34" customFormat="1" ht="18" customHeight="1">
      <c r="A12" s="140">
        <f>A11</f>
        <v>2</v>
      </c>
      <c r="B12" s="7">
        <v>140</v>
      </c>
      <c r="C12" s="8" t="s">
        <v>497</v>
      </c>
      <c r="D12" s="9" t="s">
        <v>498</v>
      </c>
      <c r="E12" s="121" t="s">
        <v>499</v>
      </c>
      <c r="F12" s="10" t="s">
        <v>127</v>
      </c>
      <c r="G12" s="10" t="s">
        <v>128</v>
      </c>
      <c r="H12" s="10" t="s">
        <v>129</v>
      </c>
      <c r="I12" s="236"/>
      <c r="J12" s="370">
        <f>J11</f>
        <v>0.0011309027777777778</v>
      </c>
      <c r="K12" s="370" t="str">
        <f t="shared" si="0"/>
        <v>II A</v>
      </c>
      <c r="L12" s="141" t="s">
        <v>130</v>
      </c>
    </row>
    <row r="13" spans="1:12" s="34" customFormat="1" ht="18" customHeight="1">
      <c r="A13" s="140">
        <f>A12</f>
        <v>2</v>
      </c>
      <c r="B13" s="7">
        <v>141</v>
      </c>
      <c r="C13" s="8" t="s">
        <v>802</v>
      </c>
      <c r="D13" s="9" t="s">
        <v>504</v>
      </c>
      <c r="E13" s="121" t="s">
        <v>803</v>
      </c>
      <c r="F13" s="10" t="s">
        <v>127</v>
      </c>
      <c r="G13" s="10" t="s">
        <v>128</v>
      </c>
      <c r="H13" s="10" t="s">
        <v>129</v>
      </c>
      <c r="I13" s="236"/>
      <c r="J13" s="370">
        <f>J12</f>
        <v>0.0011309027777777778</v>
      </c>
      <c r="K13" s="370" t="str">
        <f t="shared" si="0"/>
        <v>II A</v>
      </c>
      <c r="L13" s="141" t="s">
        <v>798</v>
      </c>
    </row>
    <row r="14" spans="1:12" s="34" customFormat="1" ht="18" customHeight="1" thickBot="1">
      <c r="A14" s="142">
        <f>A13</f>
        <v>2</v>
      </c>
      <c r="B14" s="143"/>
      <c r="C14" s="144" t="s">
        <v>59</v>
      </c>
      <c r="D14" s="145" t="s">
        <v>500</v>
      </c>
      <c r="E14" s="146" t="s">
        <v>501</v>
      </c>
      <c r="F14" s="147" t="s">
        <v>127</v>
      </c>
      <c r="G14" s="147" t="s">
        <v>128</v>
      </c>
      <c r="H14" s="147" t="s">
        <v>129</v>
      </c>
      <c r="I14" s="237"/>
      <c r="J14" s="368">
        <f>J13</f>
        <v>0.0011309027777777778</v>
      </c>
      <c r="K14" s="368" t="str">
        <f t="shared" si="0"/>
        <v>II A</v>
      </c>
      <c r="L14" s="148" t="s">
        <v>130</v>
      </c>
    </row>
    <row r="15" spans="1:12" s="34" customFormat="1" ht="18" customHeight="1">
      <c r="A15" s="373">
        <v>3</v>
      </c>
      <c r="B15" s="396">
        <v>126</v>
      </c>
      <c r="C15" s="444" t="s">
        <v>282</v>
      </c>
      <c r="D15" s="443" t="s">
        <v>481</v>
      </c>
      <c r="E15" s="445" t="s">
        <v>482</v>
      </c>
      <c r="F15" s="446" t="s">
        <v>165</v>
      </c>
      <c r="G15" s="446" t="s">
        <v>160</v>
      </c>
      <c r="H15" s="446" t="s">
        <v>785</v>
      </c>
      <c r="I15" s="137">
        <v>10</v>
      </c>
      <c r="J15" s="138">
        <v>0.0011430555555555554</v>
      </c>
      <c r="K15" s="372" t="str">
        <f t="shared" si="0"/>
        <v>III A</v>
      </c>
      <c r="L15" s="447" t="s">
        <v>123</v>
      </c>
    </row>
    <row r="16" spans="1:12" s="34" customFormat="1" ht="18" customHeight="1">
      <c r="A16" s="140">
        <f>A15</f>
        <v>3</v>
      </c>
      <c r="B16" s="396">
        <v>129</v>
      </c>
      <c r="C16" s="444" t="s">
        <v>58</v>
      </c>
      <c r="D16" s="443" t="s">
        <v>474</v>
      </c>
      <c r="E16" s="445" t="s">
        <v>475</v>
      </c>
      <c r="F16" s="446" t="s">
        <v>165</v>
      </c>
      <c r="G16" s="446" t="s">
        <v>160</v>
      </c>
      <c r="H16" s="446" t="s">
        <v>785</v>
      </c>
      <c r="I16" s="236"/>
      <c r="J16" s="370">
        <f>J15</f>
        <v>0.0011430555555555554</v>
      </c>
      <c r="K16" s="370" t="str">
        <f t="shared" si="0"/>
        <v>III A</v>
      </c>
      <c r="L16" s="447" t="s">
        <v>207</v>
      </c>
    </row>
    <row r="17" spans="1:12" s="34" customFormat="1" ht="18" customHeight="1">
      <c r="A17" s="140">
        <f>A16</f>
        <v>3</v>
      </c>
      <c r="B17" s="396">
        <v>130</v>
      </c>
      <c r="C17" s="444" t="s">
        <v>185</v>
      </c>
      <c r="D17" s="443" t="s">
        <v>791</v>
      </c>
      <c r="E17" s="445" t="s">
        <v>792</v>
      </c>
      <c r="F17" s="446" t="s">
        <v>165</v>
      </c>
      <c r="G17" s="446" t="s">
        <v>160</v>
      </c>
      <c r="H17" s="446" t="s">
        <v>785</v>
      </c>
      <c r="I17" s="236"/>
      <c r="J17" s="370">
        <f>J16</f>
        <v>0.0011430555555555554</v>
      </c>
      <c r="K17" s="370" t="str">
        <f t="shared" si="0"/>
        <v>III A</v>
      </c>
      <c r="L17" s="447" t="s">
        <v>207</v>
      </c>
    </row>
    <row r="18" spans="1:12" s="34" customFormat="1" ht="18" customHeight="1" thickBot="1">
      <c r="A18" s="142">
        <f>A17</f>
        <v>3</v>
      </c>
      <c r="B18" s="396">
        <v>131</v>
      </c>
      <c r="C18" s="444" t="s">
        <v>264</v>
      </c>
      <c r="D18" s="443" t="s">
        <v>793</v>
      </c>
      <c r="E18" s="445" t="s">
        <v>494</v>
      </c>
      <c r="F18" s="446" t="s">
        <v>165</v>
      </c>
      <c r="G18" s="446" t="s">
        <v>160</v>
      </c>
      <c r="H18" s="446" t="s">
        <v>785</v>
      </c>
      <c r="I18" s="237"/>
      <c r="J18" s="368">
        <f>J17</f>
        <v>0.0011430555555555554</v>
      </c>
      <c r="K18" s="368" t="str">
        <f t="shared" si="0"/>
        <v>III A</v>
      </c>
      <c r="L18" s="447" t="s">
        <v>478</v>
      </c>
    </row>
    <row r="19" spans="1:12" s="34" customFormat="1" ht="18" customHeight="1">
      <c r="A19" s="373">
        <v>4</v>
      </c>
      <c r="B19" s="132">
        <v>12</v>
      </c>
      <c r="C19" s="133" t="s">
        <v>77</v>
      </c>
      <c r="D19" s="134" t="s">
        <v>560</v>
      </c>
      <c r="E19" s="135" t="s">
        <v>561</v>
      </c>
      <c r="F19" s="136" t="s">
        <v>46</v>
      </c>
      <c r="G19" s="136" t="s">
        <v>562</v>
      </c>
      <c r="H19" s="136"/>
      <c r="I19" s="137">
        <v>6</v>
      </c>
      <c r="J19" s="138">
        <v>0.0011674768518518516</v>
      </c>
      <c r="K19" s="372" t="str">
        <f t="shared" si="0"/>
        <v>III A</v>
      </c>
      <c r="L19" s="139" t="s">
        <v>169</v>
      </c>
    </row>
    <row r="20" spans="1:12" s="34" customFormat="1" ht="18" customHeight="1">
      <c r="A20" s="140">
        <f>A19</f>
        <v>4</v>
      </c>
      <c r="B20" s="7">
        <v>11</v>
      </c>
      <c r="C20" s="8" t="s">
        <v>98</v>
      </c>
      <c r="D20" s="9" t="s">
        <v>560</v>
      </c>
      <c r="E20" s="121" t="s">
        <v>561</v>
      </c>
      <c r="F20" s="10" t="s">
        <v>46</v>
      </c>
      <c r="G20" s="10" t="s">
        <v>562</v>
      </c>
      <c r="H20" s="10"/>
      <c r="I20" s="236"/>
      <c r="J20" s="370">
        <f>J19</f>
        <v>0.0011674768518518516</v>
      </c>
      <c r="K20" s="370" t="str">
        <f t="shared" si="0"/>
        <v>III A</v>
      </c>
      <c r="L20" s="141" t="s">
        <v>169</v>
      </c>
    </row>
    <row r="21" spans="1:12" s="34" customFormat="1" ht="18" customHeight="1">
      <c r="A21" s="140">
        <f>A20</f>
        <v>4</v>
      </c>
      <c r="B21" s="7">
        <v>13</v>
      </c>
      <c r="C21" s="8" t="s">
        <v>566</v>
      </c>
      <c r="D21" s="9" t="s">
        <v>567</v>
      </c>
      <c r="E21" s="121" t="s">
        <v>568</v>
      </c>
      <c r="F21" s="10" t="s">
        <v>46</v>
      </c>
      <c r="G21" s="10" t="s">
        <v>562</v>
      </c>
      <c r="H21" s="10"/>
      <c r="I21" s="236"/>
      <c r="J21" s="370">
        <f>J20</f>
        <v>0.0011674768518518516</v>
      </c>
      <c r="K21" s="370" t="str">
        <f t="shared" si="0"/>
        <v>III A</v>
      </c>
      <c r="L21" s="141" t="s">
        <v>169</v>
      </c>
    </row>
    <row r="22" spans="1:12" s="34" customFormat="1" ht="18" customHeight="1" thickBot="1">
      <c r="A22" s="142">
        <f>A21</f>
        <v>4</v>
      </c>
      <c r="B22" s="143"/>
      <c r="C22" s="144" t="s">
        <v>259</v>
      </c>
      <c r="D22" s="145" t="s">
        <v>260</v>
      </c>
      <c r="E22" s="146" t="s">
        <v>565</v>
      </c>
      <c r="F22" s="147" t="s">
        <v>46</v>
      </c>
      <c r="G22" s="147" t="s">
        <v>562</v>
      </c>
      <c r="H22" s="147"/>
      <c r="I22" s="237"/>
      <c r="J22" s="368">
        <f>J21</f>
        <v>0.0011674768518518516</v>
      </c>
      <c r="K22" s="368" t="str">
        <f t="shared" si="0"/>
        <v>III A</v>
      </c>
      <c r="L22" s="148" t="s">
        <v>169</v>
      </c>
    </row>
    <row r="23" spans="1:12" s="34" customFormat="1" ht="18" customHeight="1">
      <c r="A23" s="373">
        <v>5</v>
      </c>
      <c r="B23" s="132"/>
      <c r="C23" s="133" t="s">
        <v>281</v>
      </c>
      <c r="D23" s="134" t="s">
        <v>310</v>
      </c>
      <c r="E23" s="135" t="s">
        <v>632</v>
      </c>
      <c r="F23" s="136" t="s">
        <v>92</v>
      </c>
      <c r="G23" s="136" t="s">
        <v>85</v>
      </c>
      <c r="H23" s="136"/>
      <c r="I23" s="137" t="s">
        <v>283</v>
      </c>
      <c r="J23" s="138">
        <v>0.001167824074074074</v>
      </c>
      <c r="K23" s="372" t="str">
        <f t="shared" si="0"/>
        <v>III A</v>
      </c>
      <c r="L23" s="139" t="s">
        <v>307</v>
      </c>
    </row>
    <row r="24" spans="1:12" s="34" customFormat="1" ht="18" customHeight="1">
      <c r="A24" s="140">
        <f>A23</f>
        <v>5</v>
      </c>
      <c r="B24" s="7"/>
      <c r="C24" s="8" t="s">
        <v>80</v>
      </c>
      <c r="D24" s="9" t="s">
        <v>146</v>
      </c>
      <c r="E24" s="121">
        <v>36809</v>
      </c>
      <c r="F24" s="10" t="s">
        <v>92</v>
      </c>
      <c r="G24" s="10" t="s">
        <v>85</v>
      </c>
      <c r="H24" s="10"/>
      <c r="I24" s="236"/>
      <c r="J24" s="370">
        <f>J23</f>
        <v>0.001167824074074074</v>
      </c>
      <c r="K24" s="370" t="str">
        <f t="shared" si="0"/>
        <v>III A</v>
      </c>
      <c r="L24" s="141" t="s">
        <v>307</v>
      </c>
    </row>
    <row r="25" spans="1:12" s="34" customFormat="1" ht="18" customHeight="1">
      <c r="A25" s="140">
        <f>A24</f>
        <v>5</v>
      </c>
      <c r="B25" s="7">
        <v>47</v>
      </c>
      <c r="C25" s="8" t="s">
        <v>72</v>
      </c>
      <c r="D25" s="9" t="s">
        <v>636</v>
      </c>
      <c r="E25" s="121" t="s">
        <v>637</v>
      </c>
      <c r="F25" s="10" t="s">
        <v>92</v>
      </c>
      <c r="G25" s="10" t="s">
        <v>85</v>
      </c>
      <c r="H25" s="10"/>
      <c r="I25" s="236"/>
      <c r="J25" s="370">
        <f>J24</f>
        <v>0.001167824074074074</v>
      </c>
      <c r="K25" s="370" t="str">
        <f t="shared" si="0"/>
        <v>III A</v>
      </c>
      <c r="L25" s="141" t="s">
        <v>307</v>
      </c>
    </row>
    <row r="26" spans="1:12" s="34" customFormat="1" ht="18" customHeight="1" thickBot="1">
      <c r="A26" s="142">
        <f>A25</f>
        <v>5</v>
      </c>
      <c r="B26" s="143">
        <v>51</v>
      </c>
      <c r="C26" s="144" t="s">
        <v>72</v>
      </c>
      <c r="D26" s="145" t="s">
        <v>643</v>
      </c>
      <c r="E26" s="146">
        <v>37153</v>
      </c>
      <c r="F26" s="147" t="s">
        <v>92</v>
      </c>
      <c r="G26" s="147" t="s">
        <v>85</v>
      </c>
      <c r="H26" s="147"/>
      <c r="I26" s="237"/>
      <c r="J26" s="368">
        <f>J25</f>
        <v>0.001167824074074074</v>
      </c>
      <c r="K26" s="368" t="str">
        <f t="shared" si="0"/>
        <v>III A</v>
      </c>
      <c r="L26" s="148" t="s">
        <v>176</v>
      </c>
    </row>
    <row r="27" spans="1:12" s="34" customFormat="1" ht="18" customHeight="1">
      <c r="A27" s="373">
        <v>6</v>
      </c>
      <c r="B27" s="132">
        <v>100</v>
      </c>
      <c r="C27" s="133" t="s">
        <v>430</v>
      </c>
      <c r="D27" s="134" t="s">
        <v>164</v>
      </c>
      <c r="E27" s="135">
        <v>37197</v>
      </c>
      <c r="F27" s="136" t="s">
        <v>114</v>
      </c>
      <c r="G27" s="136" t="s">
        <v>113</v>
      </c>
      <c r="H27" s="136"/>
      <c r="I27" s="137">
        <v>4</v>
      </c>
      <c r="J27" s="138">
        <v>0.0011766203703703702</v>
      </c>
      <c r="K27" s="372" t="str">
        <f t="shared" si="0"/>
        <v>III A</v>
      </c>
      <c r="L27" s="139" t="s">
        <v>153</v>
      </c>
    </row>
    <row r="28" spans="1:12" s="34" customFormat="1" ht="18" customHeight="1">
      <c r="A28" s="140">
        <f>A27</f>
        <v>6</v>
      </c>
      <c r="B28" s="7">
        <v>101</v>
      </c>
      <c r="C28" s="8" t="s">
        <v>424</v>
      </c>
      <c r="D28" s="9" t="s">
        <v>425</v>
      </c>
      <c r="E28" s="121">
        <v>36712</v>
      </c>
      <c r="F28" s="10" t="s">
        <v>114</v>
      </c>
      <c r="G28" s="10" t="s">
        <v>113</v>
      </c>
      <c r="H28" s="10"/>
      <c r="I28" s="236"/>
      <c r="J28" s="370">
        <f>J27</f>
        <v>0.0011766203703703702</v>
      </c>
      <c r="K28" s="370" t="str">
        <f t="shared" si="0"/>
        <v>III A</v>
      </c>
      <c r="L28" s="141" t="s">
        <v>153</v>
      </c>
    </row>
    <row r="29" spans="1:12" s="34" customFormat="1" ht="18" customHeight="1">
      <c r="A29" s="140">
        <f>A28</f>
        <v>6</v>
      </c>
      <c r="B29" s="7"/>
      <c r="C29" s="8" t="s">
        <v>57</v>
      </c>
      <c r="D29" s="9" t="s">
        <v>435</v>
      </c>
      <c r="E29" s="121">
        <v>37388</v>
      </c>
      <c r="F29" s="10" t="s">
        <v>114</v>
      </c>
      <c r="G29" s="10" t="s">
        <v>113</v>
      </c>
      <c r="H29" s="10"/>
      <c r="I29" s="236"/>
      <c r="J29" s="370">
        <f>J28</f>
        <v>0.0011766203703703702</v>
      </c>
      <c r="K29" s="370" t="str">
        <f t="shared" si="0"/>
        <v>III A</v>
      </c>
      <c r="L29" s="141" t="s">
        <v>203</v>
      </c>
    </row>
    <row r="30" spans="1:12" s="34" customFormat="1" ht="18" customHeight="1" thickBot="1">
      <c r="A30" s="142">
        <f>A29</f>
        <v>6</v>
      </c>
      <c r="B30" s="143"/>
      <c r="C30" s="144" t="s">
        <v>59</v>
      </c>
      <c r="D30" s="145" t="s">
        <v>747</v>
      </c>
      <c r="E30" s="146">
        <v>37811</v>
      </c>
      <c r="F30" s="147" t="s">
        <v>114</v>
      </c>
      <c r="G30" s="147" t="s">
        <v>113</v>
      </c>
      <c r="H30" s="147"/>
      <c r="I30" s="237"/>
      <c r="J30" s="368">
        <f>J29</f>
        <v>0.0011766203703703702</v>
      </c>
      <c r="K30" s="368" t="str">
        <f t="shared" si="0"/>
        <v>III A</v>
      </c>
      <c r="L30" s="148" t="s">
        <v>203</v>
      </c>
    </row>
    <row r="31" spans="1:20" s="34" customFormat="1" ht="18" customHeight="1">
      <c r="A31" s="421"/>
      <c r="B31" s="411"/>
      <c r="C31" s="18"/>
      <c r="D31" s="19"/>
      <c r="E31" s="420"/>
      <c r="F31" s="17"/>
      <c r="G31" s="17"/>
      <c r="H31" s="17"/>
      <c r="I31" s="419"/>
      <c r="J31" s="418"/>
      <c r="K31" s="418"/>
      <c r="L31" s="20"/>
      <c r="M31" s="50"/>
      <c r="N31" s="50"/>
      <c r="O31" s="50"/>
      <c r="P31" s="50"/>
      <c r="Q31" s="50"/>
      <c r="R31" s="50"/>
      <c r="S31" s="50"/>
      <c r="T31" s="50"/>
    </row>
    <row r="32" spans="1:20" s="34" customFormat="1" ht="18" customHeight="1">
      <c r="A32" s="421"/>
      <c r="B32" s="411"/>
      <c r="C32" s="18"/>
      <c r="D32" s="19"/>
      <c r="E32" s="420"/>
      <c r="F32" s="17"/>
      <c r="G32" s="17"/>
      <c r="H32" s="17"/>
      <c r="I32" s="419"/>
      <c r="J32" s="418"/>
      <c r="K32" s="418"/>
      <c r="L32" s="20"/>
      <c r="M32" s="50"/>
      <c r="N32" s="50"/>
      <c r="O32" s="50"/>
      <c r="P32" s="50"/>
      <c r="Q32" s="50"/>
      <c r="R32" s="50"/>
      <c r="S32" s="50"/>
      <c r="T32" s="50"/>
    </row>
    <row r="33" spans="1:20" s="50" customFormat="1" ht="15">
      <c r="A33" s="292" t="s">
        <v>533</v>
      </c>
      <c r="D33" s="51"/>
      <c r="E33" s="63"/>
      <c r="F33" s="63"/>
      <c r="G33" s="63"/>
      <c r="H33" s="81"/>
      <c r="I33" s="81"/>
      <c r="J33" s="54"/>
      <c r="K33" s="82"/>
      <c r="L33" s="82"/>
      <c r="M33" s="246"/>
      <c r="N33" s="246"/>
      <c r="O33" s="246"/>
      <c r="P33" s="246"/>
      <c r="Q33" s="246"/>
      <c r="R33" s="246"/>
      <c r="S33" s="246"/>
      <c r="T33" s="246"/>
    </row>
    <row r="34" spans="1:20" s="50" customFormat="1" ht="15">
      <c r="A34" s="50" t="s">
        <v>536</v>
      </c>
      <c r="D34" s="51"/>
      <c r="E34" s="63"/>
      <c r="F34" s="63"/>
      <c r="G34" s="81"/>
      <c r="H34" s="81"/>
      <c r="I34" s="54"/>
      <c r="J34" s="54"/>
      <c r="K34" s="54"/>
      <c r="L34" s="83"/>
      <c r="M34" s="247"/>
      <c r="N34" s="247"/>
      <c r="O34" s="247"/>
      <c r="P34" s="247"/>
      <c r="Q34" s="247"/>
      <c r="R34" s="247"/>
      <c r="S34" s="247"/>
      <c r="T34" s="247"/>
    </row>
    <row r="35" spans="1:20" s="246" customFormat="1" ht="12" customHeight="1">
      <c r="A35" s="240"/>
      <c r="B35" s="240"/>
      <c r="C35" s="240"/>
      <c r="D35" s="241"/>
      <c r="E35" s="242"/>
      <c r="F35" s="243"/>
      <c r="G35" s="243"/>
      <c r="H35" s="243"/>
      <c r="I35" s="243"/>
      <c r="J35" s="244"/>
      <c r="K35" s="244"/>
      <c r="L35" s="245"/>
      <c r="M35" s="247"/>
      <c r="N35" s="247"/>
      <c r="O35" s="247"/>
      <c r="P35" s="247"/>
      <c r="Q35" s="247"/>
      <c r="R35" s="247"/>
      <c r="S35" s="247"/>
      <c r="T35" s="247"/>
    </row>
    <row r="36" spans="3:20" s="247" customFormat="1" ht="15">
      <c r="C36" s="248" t="s">
        <v>224</v>
      </c>
      <c r="D36" s="248"/>
      <c r="E36" s="249"/>
      <c r="F36" s="249"/>
      <c r="G36" s="249"/>
      <c r="H36" s="250"/>
      <c r="I36" s="250"/>
      <c r="J36" s="251"/>
      <c r="K36" s="251"/>
      <c r="M36" s="258"/>
      <c r="N36" s="258"/>
      <c r="O36" s="246"/>
      <c r="P36" s="246"/>
      <c r="Q36" s="246"/>
      <c r="R36" s="246"/>
      <c r="S36" s="246"/>
      <c r="T36" s="246"/>
    </row>
    <row r="37" spans="3:20" s="247" customFormat="1" ht="18" customHeight="1" thickBot="1">
      <c r="C37" s="248"/>
      <c r="D37" s="248"/>
      <c r="E37" s="249"/>
      <c r="F37" s="249"/>
      <c r="G37" s="249"/>
      <c r="H37" s="250"/>
      <c r="I37" s="250"/>
      <c r="J37" s="251"/>
      <c r="K37" s="251"/>
      <c r="M37" s="34"/>
      <c r="N37" s="34"/>
      <c r="O37" s="34"/>
      <c r="P37" s="34"/>
      <c r="Q37" s="34"/>
      <c r="R37" s="34"/>
      <c r="S37" s="34"/>
      <c r="T37" s="34"/>
    </row>
    <row r="38" spans="1:20" s="246" customFormat="1" ht="18" customHeight="1" thickBot="1">
      <c r="A38" s="84" t="s">
        <v>15</v>
      </c>
      <c r="B38" s="106" t="s">
        <v>14</v>
      </c>
      <c r="C38" s="252" t="s">
        <v>0</v>
      </c>
      <c r="D38" s="253" t="s">
        <v>1</v>
      </c>
      <c r="E38" s="254" t="s">
        <v>10</v>
      </c>
      <c r="F38" s="255" t="s">
        <v>2</v>
      </c>
      <c r="G38" s="218" t="s">
        <v>3</v>
      </c>
      <c r="H38" s="218" t="s">
        <v>12</v>
      </c>
      <c r="I38" s="256" t="s">
        <v>36</v>
      </c>
      <c r="J38" s="254" t="s">
        <v>4</v>
      </c>
      <c r="K38" s="301" t="s">
        <v>11</v>
      </c>
      <c r="L38" s="257" t="s">
        <v>5</v>
      </c>
      <c r="M38" s="34"/>
      <c r="N38" s="34"/>
      <c r="O38" s="34"/>
      <c r="P38" s="34"/>
      <c r="Q38" s="34"/>
      <c r="R38" s="34"/>
      <c r="S38" s="34"/>
      <c r="T38" s="34"/>
    </row>
    <row r="39" spans="1:12" s="34" customFormat="1" ht="18" customHeight="1">
      <c r="A39" s="373">
        <v>7</v>
      </c>
      <c r="B39" s="132"/>
      <c r="C39" s="133" t="s">
        <v>93</v>
      </c>
      <c r="D39" s="134" t="s">
        <v>454</v>
      </c>
      <c r="E39" s="135" t="s">
        <v>455</v>
      </c>
      <c r="F39" s="136" t="s">
        <v>119</v>
      </c>
      <c r="G39" s="136" t="s">
        <v>117</v>
      </c>
      <c r="H39" s="136"/>
      <c r="I39" s="137">
        <v>2</v>
      </c>
      <c r="J39" s="138">
        <v>0.0011767361111111113</v>
      </c>
      <c r="K39" s="372" t="str">
        <f aca="true" t="shared" si="1" ref="K39:K50">IF(ISBLANK(J39),"",IF(J39&lt;=0.00103009259259259,"KSM",IF(J39&lt;=0.00107638888888889,"I A",IF(J39&lt;=0.00113425925925926,"II A",IF(J39&lt;=0.00122685185185185,"III A",IF(J39&lt;=0.00135416666666667,"I JA",IF(J39&lt;=0.00144675925925926,"II JA",IF(J39&lt;=0.00150462962962963,"III JA",))))))))</f>
        <v>III A</v>
      </c>
      <c r="L39" s="139" t="s">
        <v>154</v>
      </c>
    </row>
    <row r="40" spans="1:12" s="34" customFormat="1" ht="18" customHeight="1">
      <c r="A40" s="140">
        <f>A39</f>
        <v>7</v>
      </c>
      <c r="B40" s="7">
        <v>117</v>
      </c>
      <c r="C40" s="8" t="s">
        <v>132</v>
      </c>
      <c r="D40" s="9" t="s">
        <v>779</v>
      </c>
      <c r="E40" s="121" t="s">
        <v>780</v>
      </c>
      <c r="F40" s="10" t="s">
        <v>119</v>
      </c>
      <c r="G40" s="10" t="s">
        <v>117</v>
      </c>
      <c r="H40" s="10"/>
      <c r="I40" s="236"/>
      <c r="J40" s="370">
        <f>J39</f>
        <v>0.0011767361111111113</v>
      </c>
      <c r="K40" s="370" t="str">
        <f t="shared" si="1"/>
        <v>III A</v>
      </c>
      <c r="L40" s="141" t="s">
        <v>133</v>
      </c>
    </row>
    <row r="41" spans="1:12" s="34" customFormat="1" ht="18" customHeight="1">
      <c r="A41" s="140">
        <f>A40</f>
        <v>7</v>
      </c>
      <c r="B41" s="7">
        <v>118</v>
      </c>
      <c r="C41" s="8" t="s">
        <v>168</v>
      </c>
      <c r="D41" s="9" t="s">
        <v>460</v>
      </c>
      <c r="E41" s="121" t="s">
        <v>461</v>
      </c>
      <c r="F41" s="10" t="s">
        <v>119</v>
      </c>
      <c r="G41" s="10" t="s">
        <v>117</v>
      </c>
      <c r="H41" s="10"/>
      <c r="I41" s="236"/>
      <c r="J41" s="370">
        <f>J40</f>
        <v>0.0011767361111111113</v>
      </c>
      <c r="K41" s="370" t="str">
        <f t="shared" si="1"/>
        <v>III A</v>
      </c>
      <c r="L41" s="141" t="s">
        <v>133</v>
      </c>
    </row>
    <row r="42" spans="1:12" s="34" customFormat="1" ht="18" customHeight="1" thickBot="1">
      <c r="A42" s="142">
        <f>A41</f>
        <v>7</v>
      </c>
      <c r="B42" s="143"/>
      <c r="C42" s="144" t="s">
        <v>469</v>
      </c>
      <c r="D42" s="145" t="s">
        <v>470</v>
      </c>
      <c r="E42" s="146" t="s">
        <v>471</v>
      </c>
      <c r="F42" s="147" t="s">
        <v>119</v>
      </c>
      <c r="G42" s="147" t="s">
        <v>117</v>
      </c>
      <c r="H42" s="147"/>
      <c r="I42" s="237"/>
      <c r="J42" s="368">
        <f>J41</f>
        <v>0.0011767361111111113</v>
      </c>
      <c r="K42" s="368" t="str">
        <f t="shared" si="1"/>
        <v>III A</v>
      </c>
      <c r="L42" s="148" t="s">
        <v>133</v>
      </c>
    </row>
    <row r="43" spans="1:12" s="34" customFormat="1" ht="18" customHeight="1">
      <c r="A43" s="373">
        <v>8</v>
      </c>
      <c r="B43" s="132">
        <v>95</v>
      </c>
      <c r="C43" s="133" t="s">
        <v>404</v>
      </c>
      <c r="D43" s="134" t="s">
        <v>151</v>
      </c>
      <c r="E43" s="135" t="s">
        <v>405</v>
      </c>
      <c r="F43" s="136" t="s">
        <v>110</v>
      </c>
      <c r="G43" s="136" t="s">
        <v>109</v>
      </c>
      <c r="H43" s="136" t="s">
        <v>408</v>
      </c>
      <c r="I43" s="137"/>
      <c r="J43" s="138">
        <v>0.0011898148148148148</v>
      </c>
      <c r="K43" s="372" t="str">
        <f t="shared" si="1"/>
        <v>III A</v>
      </c>
      <c r="L43" s="139" t="s">
        <v>108</v>
      </c>
    </row>
    <row r="44" spans="1:12" s="34" customFormat="1" ht="18" customHeight="1">
      <c r="A44" s="140">
        <f>A43</f>
        <v>8</v>
      </c>
      <c r="B44" s="7"/>
      <c r="C44" s="8" t="s">
        <v>93</v>
      </c>
      <c r="D44" s="9" t="s">
        <v>729</v>
      </c>
      <c r="E44" s="121" t="s">
        <v>730</v>
      </c>
      <c r="F44" s="10" t="s">
        <v>110</v>
      </c>
      <c r="G44" s="10" t="s">
        <v>109</v>
      </c>
      <c r="H44" s="10" t="s">
        <v>408</v>
      </c>
      <c r="I44" s="236"/>
      <c r="J44" s="370">
        <f>J43</f>
        <v>0.0011898148148148148</v>
      </c>
      <c r="K44" s="370" t="str">
        <f t="shared" si="1"/>
        <v>III A</v>
      </c>
      <c r="L44" s="141" t="s">
        <v>108</v>
      </c>
    </row>
    <row r="45" spans="1:12" s="34" customFormat="1" ht="18" customHeight="1">
      <c r="A45" s="140">
        <f>A44</f>
        <v>8</v>
      </c>
      <c r="B45" s="7"/>
      <c r="C45" s="8" t="s">
        <v>410</v>
      </c>
      <c r="D45" s="9" t="s">
        <v>411</v>
      </c>
      <c r="E45" s="121" t="s">
        <v>731</v>
      </c>
      <c r="F45" s="10" t="s">
        <v>110</v>
      </c>
      <c r="G45" s="10" t="s">
        <v>109</v>
      </c>
      <c r="H45" s="10" t="s">
        <v>408</v>
      </c>
      <c r="I45" s="236"/>
      <c r="J45" s="370">
        <f>J44</f>
        <v>0.0011898148148148148</v>
      </c>
      <c r="K45" s="370" t="str">
        <f t="shared" si="1"/>
        <v>III A</v>
      </c>
      <c r="L45" s="141" t="s">
        <v>108</v>
      </c>
    </row>
    <row r="46" spans="1:12" s="34" customFormat="1" ht="18" customHeight="1" thickBot="1">
      <c r="A46" s="142">
        <f>A45</f>
        <v>8</v>
      </c>
      <c r="B46" s="143">
        <v>96</v>
      </c>
      <c r="C46" s="144" t="s">
        <v>59</v>
      </c>
      <c r="D46" s="145" t="s">
        <v>732</v>
      </c>
      <c r="E46" s="146" t="s">
        <v>733</v>
      </c>
      <c r="F46" s="147" t="s">
        <v>110</v>
      </c>
      <c r="G46" s="147" t="s">
        <v>109</v>
      </c>
      <c r="H46" s="147" t="s">
        <v>408</v>
      </c>
      <c r="I46" s="237"/>
      <c r="J46" s="368">
        <f>J45</f>
        <v>0.0011898148148148148</v>
      </c>
      <c r="K46" s="368" t="str">
        <f t="shared" si="1"/>
        <v>III A</v>
      </c>
      <c r="L46" s="148" t="s">
        <v>108</v>
      </c>
    </row>
    <row r="47" spans="1:12" s="34" customFormat="1" ht="18" customHeight="1">
      <c r="A47" s="373">
        <v>9</v>
      </c>
      <c r="B47" s="132"/>
      <c r="C47" s="133" t="s">
        <v>828</v>
      </c>
      <c r="D47" s="134" t="s">
        <v>616</v>
      </c>
      <c r="E47" s="135" t="s">
        <v>617</v>
      </c>
      <c r="F47" s="136" t="s">
        <v>69</v>
      </c>
      <c r="G47" s="136" t="s">
        <v>261</v>
      </c>
      <c r="H47" s="136"/>
      <c r="I47" s="137"/>
      <c r="J47" s="138">
        <v>0.0012094907407407408</v>
      </c>
      <c r="K47" s="372" t="str">
        <f t="shared" si="1"/>
        <v>III A</v>
      </c>
      <c r="L47" s="139" t="s">
        <v>289</v>
      </c>
    </row>
    <row r="48" spans="1:12" s="34" customFormat="1" ht="18" customHeight="1">
      <c r="A48" s="140">
        <f>A47</f>
        <v>9</v>
      </c>
      <c r="B48" s="7">
        <v>38</v>
      </c>
      <c r="C48" s="8" t="s">
        <v>89</v>
      </c>
      <c r="D48" s="9" t="s">
        <v>618</v>
      </c>
      <c r="E48" s="121" t="s">
        <v>619</v>
      </c>
      <c r="F48" s="10" t="s">
        <v>69</v>
      </c>
      <c r="G48" s="10" t="s">
        <v>261</v>
      </c>
      <c r="H48" s="10"/>
      <c r="I48" s="236"/>
      <c r="J48" s="370">
        <f>J47</f>
        <v>0.0012094907407407408</v>
      </c>
      <c r="K48" s="370" t="str">
        <f t="shared" si="1"/>
        <v>III A</v>
      </c>
      <c r="L48" s="141" t="s">
        <v>289</v>
      </c>
    </row>
    <row r="49" spans="1:20" s="34" customFormat="1" ht="18" customHeight="1">
      <c r="A49" s="140">
        <f>A48</f>
        <v>9</v>
      </c>
      <c r="B49" s="7"/>
      <c r="C49" s="8" t="s">
        <v>75</v>
      </c>
      <c r="D49" s="9" t="s">
        <v>292</v>
      </c>
      <c r="E49" s="121" t="s">
        <v>293</v>
      </c>
      <c r="F49" s="10" t="s">
        <v>69</v>
      </c>
      <c r="G49" s="10" t="s">
        <v>261</v>
      </c>
      <c r="H49" s="10"/>
      <c r="I49" s="236"/>
      <c r="J49" s="370">
        <f>J48</f>
        <v>0.0012094907407407408</v>
      </c>
      <c r="K49" s="370" t="str">
        <f t="shared" si="1"/>
        <v>III A</v>
      </c>
      <c r="L49" s="141" t="s">
        <v>294</v>
      </c>
      <c r="M49" s="240"/>
      <c r="N49" s="240"/>
      <c r="O49" s="240"/>
      <c r="P49" s="240"/>
      <c r="Q49" s="240"/>
      <c r="R49" s="240"/>
      <c r="S49" s="240"/>
      <c r="T49" s="240"/>
    </row>
    <row r="50" spans="1:20" s="34" customFormat="1" ht="18" customHeight="1" thickBot="1">
      <c r="A50" s="142">
        <f>A49</f>
        <v>9</v>
      </c>
      <c r="B50" s="143"/>
      <c r="C50" s="144" t="s">
        <v>58</v>
      </c>
      <c r="D50" s="145" t="s">
        <v>295</v>
      </c>
      <c r="E50" s="146" t="s">
        <v>296</v>
      </c>
      <c r="F50" s="147" t="s">
        <v>69</v>
      </c>
      <c r="G50" s="147" t="s">
        <v>261</v>
      </c>
      <c r="H50" s="147"/>
      <c r="I50" s="237"/>
      <c r="J50" s="368">
        <f>J49</f>
        <v>0.0012094907407407408</v>
      </c>
      <c r="K50" s="368" t="str">
        <f t="shared" si="1"/>
        <v>III A</v>
      </c>
      <c r="L50" s="148" t="s">
        <v>294</v>
      </c>
      <c r="M50" s="240"/>
      <c r="N50" s="240"/>
      <c r="O50" s="240"/>
      <c r="P50" s="240"/>
      <c r="Q50" s="240"/>
      <c r="R50" s="240"/>
      <c r="S50" s="240"/>
      <c r="T50" s="240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08" customWidth="1"/>
    <col min="2" max="2" width="5.421875" style="208" hidden="1" customWidth="1"/>
    <col min="3" max="3" width="9.7109375" style="209" customWidth="1"/>
    <col min="4" max="4" width="11.00390625" style="209" customWidth="1"/>
    <col min="5" max="5" width="10.7109375" style="229" customWidth="1"/>
    <col min="6" max="6" width="12.00390625" style="214" bestFit="1" customWidth="1"/>
    <col min="7" max="7" width="12.8515625" style="214" bestFit="1" customWidth="1"/>
    <col min="8" max="8" width="11.28125" style="211" bestFit="1" customWidth="1"/>
    <col min="9" max="9" width="5.8515625" style="62" bestFit="1" customWidth="1"/>
    <col min="10" max="20" width="4.7109375" style="209" customWidth="1"/>
    <col min="21" max="21" width="7.00390625" style="209" customWidth="1"/>
    <col min="22" max="22" width="5.8515625" style="209" customWidth="1"/>
    <col min="23" max="23" width="10.421875" style="209" bestFit="1" customWidth="1"/>
    <col min="24" max="226" width="9.140625" style="209" customWidth="1"/>
    <col min="227" max="16384" width="9.140625" style="230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35" s="26" customFormat="1" ht="12" customHeight="1">
      <c r="A3" s="68"/>
      <c r="B3" s="68"/>
      <c r="C3" s="34"/>
      <c r="D3" s="39"/>
      <c r="E3" s="45"/>
      <c r="F3" s="40"/>
      <c r="G3" s="40"/>
      <c r="H3" s="62"/>
      <c r="I3" s="62"/>
      <c r="J3" s="6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s="49" customFormat="1" ht="15.75" thickBot="1">
      <c r="A4" s="64"/>
      <c r="B4" s="64"/>
      <c r="C4" s="50" t="s">
        <v>21</v>
      </c>
      <c r="D4" s="50"/>
      <c r="E4" s="51"/>
      <c r="F4" s="63"/>
      <c r="G4" s="52"/>
      <c r="H4" s="64"/>
      <c r="I4" s="64"/>
      <c r="J4" s="6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3:20" s="212" customFormat="1" ht="18" customHeight="1" thickBot="1">
      <c r="C5" s="207"/>
      <c r="D5" s="207"/>
      <c r="E5" s="210"/>
      <c r="F5" s="213"/>
      <c r="G5" s="213"/>
      <c r="H5" s="214"/>
      <c r="I5" s="48"/>
      <c r="J5" s="479" t="s">
        <v>9</v>
      </c>
      <c r="K5" s="480"/>
      <c r="L5" s="480"/>
      <c r="M5" s="480"/>
      <c r="N5" s="480"/>
      <c r="O5" s="480"/>
      <c r="P5" s="480"/>
      <c r="Q5" s="480"/>
      <c r="R5" s="480"/>
      <c r="S5" s="480"/>
      <c r="T5" s="481"/>
    </row>
    <row r="6" spans="1:23" s="224" customFormat="1" ht="18" customHeight="1" thickBot="1">
      <c r="A6" s="84" t="s">
        <v>15</v>
      </c>
      <c r="B6" s="231"/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9" t="s">
        <v>12</v>
      </c>
      <c r="I6" s="450" t="s">
        <v>36</v>
      </c>
      <c r="J6" s="220">
        <v>1.15</v>
      </c>
      <c r="K6" s="220">
        <v>1.2</v>
      </c>
      <c r="L6" s="220">
        <v>1.25</v>
      </c>
      <c r="M6" s="220">
        <v>1.3</v>
      </c>
      <c r="N6" s="220">
        <v>1.35</v>
      </c>
      <c r="O6" s="220">
        <v>1.4</v>
      </c>
      <c r="P6" s="220">
        <v>1.45</v>
      </c>
      <c r="Q6" s="220">
        <v>1.5</v>
      </c>
      <c r="R6" s="220">
        <v>1.55</v>
      </c>
      <c r="S6" s="220">
        <v>1.65</v>
      </c>
      <c r="T6" s="436">
        <v>1.73</v>
      </c>
      <c r="U6" s="221" t="s">
        <v>8</v>
      </c>
      <c r="V6" s="222" t="s">
        <v>11</v>
      </c>
      <c r="W6" s="223" t="s">
        <v>5</v>
      </c>
    </row>
    <row r="7" spans="1:23" s="228" customFormat="1" ht="18" customHeight="1">
      <c r="A7" s="225">
        <v>1</v>
      </c>
      <c r="B7" s="232"/>
      <c r="C7" s="444" t="s">
        <v>97</v>
      </c>
      <c r="D7" s="443" t="s">
        <v>387</v>
      </c>
      <c r="E7" s="445" t="s">
        <v>388</v>
      </c>
      <c r="F7" s="446" t="s">
        <v>194</v>
      </c>
      <c r="G7" s="446" t="s">
        <v>714</v>
      </c>
      <c r="H7" s="446"/>
      <c r="I7" s="80">
        <v>16</v>
      </c>
      <c r="J7" s="435"/>
      <c r="K7" s="435"/>
      <c r="L7" s="435"/>
      <c r="M7" s="435"/>
      <c r="N7" s="435"/>
      <c r="O7" s="435"/>
      <c r="P7" s="435"/>
      <c r="Q7" s="435" t="s">
        <v>880</v>
      </c>
      <c r="R7" s="435" t="s">
        <v>880</v>
      </c>
      <c r="S7" s="435" t="s">
        <v>880</v>
      </c>
      <c r="T7" s="435" t="s">
        <v>882</v>
      </c>
      <c r="U7" s="226">
        <v>1.65</v>
      </c>
      <c r="V7" s="227" t="str">
        <f>IF(ISBLANK(U7),"",IF(U7&gt;=1.75,"KSM",IF(U7&gt;=1.65,"I A",IF(U7&gt;=1.5,"II A",IF(U7&gt;=1.39,"III A",IF(U7&gt;=1.3,"I JA",IF(U7&gt;=1.22,"II JA",IF(U7&gt;=1.15,"III JA"))))))))</f>
        <v>I A</v>
      </c>
      <c r="W7" s="447" t="s">
        <v>385</v>
      </c>
    </row>
    <row r="8" spans="1:23" s="228" customFormat="1" ht="18" customHeight="1">
      <c r="A8" s="225">
        <v>2</v>
      </c>
      <c r="B8" s="232"/>
      <c r="C8" s="444" t="s">
        <v>402</v>
      </c>
      <c r="D8" s="443" t="s">
        <v>683</v>
      </c>
      <c r="E8" s="445">
        <v>37653</v>
      </c>
      <c r="F8" s="446" t="s">
        <v>682</v>
      </c>
      <c r="G8" s="446" t="s">
        <v>356</v>
      </c>
      <c r="H8" s="446"/>
      <c r="I8" s="80">
        <v>12</v>
      </c>
      <c r="J8" s="435"/>
      <c r="K8" s="435"/>
      <c r="L8" s="435"/>
      <c r="M8" s="435"/>
      <c r="N8" s="435" t="s">
        <v>880</v>
      </c>
      <c r="O8" s="435" t="s">
        <v>880</v>
      </c>
      <c r="P8" s="435" t="s">
        <v>880</v>
      </c>
      <c r="Q8" s="435" t="s">
        <v>883</v>
      </c>
      <c r="R8" s="435" t="s">
        <v>882</v>
      </c>
      <c r="S8" s="435"/>
      <c r="T8" s="435"/>
      <c r="U8" s="226">
        <v>1.5</v>
      </c>
      <c r="V8" s="227" t="str">
        <f>IF(ISBLANK(U8),"",IF(U8&gt;=1.75,"KSM",IF(U8&gt;=1.65,"I A",IF(U8&gt;=1.5,"II A",IF(U8&gt;=1.39,"III A",IF(U8&gt;=1.3,"I JA",IF(U8&gt;=1.22,"II JA",IF(U8&gt;=1.15,"III JA"))))))))</f>
        <v>II A</v>
      </c>
      <c r="W8" s="447" t="s">
        <v>831</v>
      </c>
    </row>
    <row r="9" spans="1:23" s="228" customFormat="1" ht="18" customHeight="1">
      <c r="A9" s="225">
        <v>3</v>
      </c>
      <c r="B9" s="232"/>
      <c r="C9" s="444" t="s">
        <v>61</v>
      </c>
      <c r="D9" s="443" t="s">
        <v>765</v>
      </c>
      <c r="E9" s="445">
        <v>37982</v>
      </c>
      <c r="F9" s="446" t="s">
        <v>47</v>
      </c>
      <c r="G9" s="446" t="s">
        <v>441</v>
      </c>
      <c r="H9" s="446" t="s">
        <v>761</v>
      </c>
      <c r="I9" s="80">
        <v>9</v>
      </c>
      <c r="J9" s="435"/>
      <c r="K9" s="435" t="s">
        <v>880</v>
      </c>
      <c r="L9" s="435" t="s">
        <v>880</v>
      </c>
      <c r="M9" s="435" t="s">
        <v>880</v>
      </c>
      <c r="N9" s="435" t="s">
        <v>880</v>
      </c>
      <c r="O9" s="435" t="s">
        <v>880</v>
      </c>
      <c r="P9" s="435" t="s">
        <v>880</v>
      </c>
      <c r="Q9" s="435" t="s">
        <v>882</v>
      </c>
      <c r="R9" s="435"/>
      <c r="S9" s="435"/>
      <c r="T9" s="435"/>
      <c r="U9" s="226">
        <v>1.45</v>
      </c>
      <c r="V9" s="227" t="str">
        <f>IF(ISBLANK(U9),"",IF(U9&gt;=1.75,"KSM",IF(U9&gt;=1.65,"I A",IF(U9&gt;=1.5,"II A",IF(U9&gt;=1.39,"III A",IF(U9&gt;=1.3,"I JA",IF(U9&gt;=1.22,"II JA",IF(U9&gt;=1.15,"III JA"))))))))</f>
        <v>III A</v>
      </c>
      <c r="W9" s="447" t="s">
        <v>442</v>
      </c>
    </row>
    <row r="10" spans="1:23" s="228" customFormat="1" ht="18" customHeight="1">
      <c r="A10" s="225">
        <v>4</v>
      </c>
      <c r="B10" s="232"/>
      <c r="C10" s="444" t="s">
        <v>756</v>
      </c>
      <c r="D10" s="443" t="s">
        <v>757</v>
      </c>
      <c r="E10" s="445">
        <v>37275</v>
      </c>
      <c r="F10" s="446" t="s">
        <v>47</v>
      </c>
      <c r="G10" s="446" t="s">
        <v>134</v>
      </c>
      <c r="H10" s="446" t="s">
        <v>158</v>
      </c>
      <c r="I10" s="80">
        <v>7</v>
      </c>
      <c r="J10" s="435" t="s">
        <v>880</v>
      </c>
      <c r="K10" s="435" t="s">
        <v>880</v>
      </c>
      <c r="L10" s="435" t="s">
        <v>880</v>
      </c>
      <c r="M10" s="435" t="s">
        <v>883</v>
      </c>
      <c r="N10" s="435" t="s">
        <v>882</v>
      </c>
      <c r="O10" s="435"/>
      <c r="P10" s="435"/>
      <c r="Q10" s="435"/>
      <c r="R10" s="435"/>
      <c r="S10" s="435"/>
      <c r="T10" s="435"/>
      <c r="U10" s="226">
        <v>1.3</v>
      </c>
      <c r="V10" s="227" t="str">
        <f>IF(ISBLANK(U10),"",IF(U10&gt;=1.75,"KSM",IF(U10&gt;=1.65,"I A",IF(U10&gt;=1.5,"II A",IF(U10&gt;=1.39,"III A",IF(U10&gt;=1.3,"I JA",IF(U10&gt;=1.22,"II JA",IF(U10&gt;=1.15,"III JA"))))))))</f>
        <v>I JA</v>
      </c>
      <c r="W10" s="447" t="s">
        <v>157</v>
      </c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08" customWidth="1"/>
    <col min="2" max="2" width="5.421875" style="208" hidden="1" customWidth="1"/>
    <col min="3" max="3" width="9.7109375" style="209" customWidth="1"/>
    <col min="4" max="4" width="11.00390625" style="209" customWidth="1"/>
    <col min="5" max="5" width="10.7109375" style="229" customWidth="1"/>
    <col min="6" max="6" width="12.00390625" style="214" bestFit="1" customWidth="1"/>
    <col min="7" max="7" width="12.8515625" style="214" bestFit="1" customWidth="1"/>
    <col min="8" max="8" width="11.28125" style="211" bestFit="1" customWidth="1"/>
    <col min="9" max="9" width="5.8515625" style="62" bestFit="1" customWidth="1"/>
    <col min="10" max="20" width="4.7109375" style="209" customWidth="1"/>
    <col min="21" max="21" width="7.00390625" style="209" customWidth="1"/>
    <col min="22" max="22" width="5.8515625" style="209" customWidth="1"/>
    <col min="23" max="23" width="10.421875" style="209" bestFit="1" customWidth="1"/>
    <col min="24" max="226" width="9.140625" style="209" customWidth="1"/>
    <col min="227" max="16384" width="9.140625" style="230" customWidth="1"/>
  </cols>
  <sheetData>
    <row r="1" spans="1:23" s="50" customFormat="1" ht="15">
      <c r="A1" s="292" t="s">
        <v>533</v>
      </c>
      <c r="B1" s="302"/>
      <c r="C1" s="302"/>
      <c r="D1" s="303"/>
      <c r="E1" s="304"/>
      <c r="F1" s="304"/>
      <c r="G1" s="304"/>
      <c r="H1" s="305"/>
      <c r="I1" s="305"/>
      <c r="J1" s="306"/>
      <c r="K1" s="307"/>
      <c r="L1" s="307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</row>
    <row r="2" spans="1:23" s="50" customFormat="1" ht="15">
      <c r="A2" s="50" t="s">
        <v>536</v>
      </c>
      <c r="B2" s="302"/>
      <c r="C2" s="302"/>
      <c r="D2" s="303"/>
      <c r="E2" s="304"/>
      <c r="F2" s="304"/>
      <c r="G2" s="305"/>
      <c r="H2" s="305"/>
      <c r="I2" s="306"/>
      <c r="J2" s="306"/>
      <c r="K2" s="306"/>
      <c r="L2" s="308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35" s="26" customFormat="1" ht="12" customHeight="1">
      <c r="A3" s="367"/>
      <c r="B3" s="367"/>
      <c r="C3" s="333"/>
      <c r="D3" s="366"/>
      <c r="E3" s="365"/>
      <c r="F3" s="364"/>
      <c r="G3" s="364"/>
      <c r="H3" s="363"/>
      <c r="I3" s="363"/>
      <c r="J3" s="363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s="49" customFormat="1" ht="15.75" thickBot="1">
      <c r="A4" s="361"/>
      <c r="B4" s="361"/>
      <c r="C4" s="302" t="s">
        <v>225</v>
      </c>
      <c r="D4" s="302"/>
      <c r="E4" s="303"/>
      <c r="F4" s="304"/>
      <c r="G4" s="360"/>
      <c r="H4" s="361"/>
      <c r="I4" s="361"/>
      <c r="J4" s="361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23" s="212" customFormat="1" ht="18" customHeight="1" thickBot="1">
      <c r="A5" s="358"/>
      <c r="B5" s="358"/>
      <c r="C5" s="357"/>
      <c r="D5" s="357"/>
      <c r="E5" s="356"/>
      <c r="F5" s="355"/>
      <c r="G5" s="355"/>
      <c r="H5" s="354"/>
      <c r="I5" s="353"/>
      <c r="J5" s="482" t="s">
        <v>9</v>
      </c>
      <c r="K5" s="483"/>
      <c r="L5" s="483"/>
      <c r="M5" s="483"/>
      <c r="N5" s="483"/>
      <c r="O5" s="483"/>
      <c r="P5" s="483"/>
      <c r="Q5" s="483"/>
      <c r="R5" s="483"/>
      <c r="S5" s="483"/>
      <c r="T5" s="484"/>
      <c r="U5" s="358"/>
      <c r="V5" s="358"/>
      <c r="W5" s="358"/>
    </row>
    <row r="6" spans="1:23" s="224" customFormat="1" ht="18" customHeight="1" thickBot="1">
      <c r="A6" s="84" t="s">
        <v>15</v>
      </c>
      <c r="B6" s="352"/>
      <c r="C6" s="351" t="s">
        <v>0</v>
      </c>
      <c r="D6" s="350" t="s">
        <v>1</v>
      </c>
      <c r="E6" s="349" t="s">
        <v>10</v>
      </c>
      <c r="F6" s="348" t="s">
        <v>2</v>
      </c>
      <c r="G6" s="348" t="s">
        <v>3</v>
      </c>
      <c r="H6" s="348" t="s">
        <v>12</v>
      </c>
      <c r="I6" s="410" t="s">
        <v>36</v>
      </c>
      <c r="J6" s="347">
        <v>1.25</v>
      </c>
      <c r="K6" s="347">
        <v>1.3</v>
      </c>
      <c r="L6" s="347">
        <v>1.35</v>
      </c>
      <c r="M6" s="347">
        <v>1.4</v>
      </c>
      <c r="N6" s="347">
        <v>1.45</v>
      </c>
      <c r="O6" s="347">
        <v>1.5</v>
      </c>
      <c r="P6" s="347">
        <v>1.55</v>
      </c>
      <c r="Q6" s="347">
        <v>1.62</v>
      </c>
      <c r="R6" s="347"/>
      <c r="S6" s="347"/>
      <c r="T6" s="346"/>
      <c r="U6" s="345" t="s">
        <v>8</v>
      </c>
      <c r="V6" s="344" t="s">
        <v>11</v>
      </c>
      <c r="W6" s="343" t="s">
        <v>5</v>
      </c>
    </row>
    <row r="7" spans="1:23" s="228" customFormat="1" ht="18" customHeight="1">
      <c r="A7" s="342">
        <v>1</v>
      </c>
      <c r="B7" s="341"/>
      <c r="C7" s="444" t="s">
        <v>111</v>
      </c>
      <c r="D7" s="443" t="s">
        <v>304</v>
      </c>
      <c r="E7" s="445">
        <v>36921</v>
      </c>
      <c r="F7" s="446" t="s">
        <v>92</v>
      </c>
      <c r="G7" s="446" t="s">
        <v>85</v>
      </c>
      <c r="H7" s="409"/>
      <c r="I7" s="80">
        <v>12</v>
      </c>
      <c r="J7" s="340"/>
      <c r="K7" s="340"/>
      <c r="L7" s="340"/>
      <c r="M7" s="340" t="s">
        <v>880</v>
      </c>
      <c r="N7" s="340" t="s">
        <v>880</v>
      </c>
      <c r="O7" s="340" t="s">
        <v>881</v>
      </c>
      <c r="P7" s="340" t="s">
        <v>881</v>
      </c>
      <c r="Q7" s="340" t="s">
        <v>882</v>
      </c>
      <c r="R7" s="340"/>
      <c r="S7" s="340"/>
      <c r="T7" s="340"/>
      <c r="U7" s="339">
        <v>1.55</v>
      </c>
      <c r="V7" s="330" t="str">
        <f>IF(ISBLANK(U7),"",IF(U7&gt;=1.75,"KSM",IF(U7&gt;=1.65,"I A",IF(U7&gt;=1.5,"II A",IF(U7&gt;=1.39,"III A",IF(U7&gt;=1.3,"I JA",IF(U7&gt;=1.22,"II JA",IF(U7&gt;=1.15,"III JA"))))))))</f>
        <v>II A</v>
      </c>
      <c r="W7" s="447" t="s">
        <v>147</v>
      </c>
    </row>
    <row r="8" spans="1:23" s="228" customFormat="1" ht="18" customHeight="1">
      <c r="A8" s="342">
        <v>2</v>
      </c>
      <c r="B8" s="338"/>
      <c r="C8" s="444" t="s">
        <v>607</v>
      </c>
      <c r="D8" s="443" t="s">
        <v>611</v>
      </c>
      <c r="E8" s="445" t="s">
        <v>254</v>
      </c>
      <c r="F8" s="446" t="s">
        <v>45</v>
      </c>
      <c r="G8" s="446" t="s">
        <v>615</v>
      </c>
      <c r="H8" s="409"/>
      <c r="I8" s="80">
        <v>8</v>
      </c>
      <c r="J8" s="340"/>
      <c r="K8" s="340" t="s">
        <v>880</v>
      </c>
      <c r="L8" s="340" t="s">
        <v>880</v>
      </c>
      <c r="M8" s="340" t="s">
        <v>880</v>
      </c>
      <c r="N8" s="340" t="s">
        <v>880</v>
      </c>
      <c r="O8" s="340" t="s">
        <v>881</v>
      </c>
      <c r="P8" s="340" t="s">
        <v>882</v>
      </c>
      <c r="Q8" s="340"/>
      <c r="R8" s="340"/>
      <c r="S8" s="340"/>
      <c r="T8" s="340"/>
      <c r="U8" s="339">
        <v>1.5</v>
      </c>
      <c r="V8" s="330" t="str">
        <f>IF(ISBLANK(U8),"",IF(U8&gt;=1.75,"KSM",IF(U8&gt;=1.65,"I A",IF(U8&gt;=1.5,"II A",IF(U8&gt;=1.39,"III A",IF(U8&gt;=1.3,"I JA",IF(U8&gt;=1.22,"II JA",IF(U8&gt;=1.15,"III JA"))))))))</f>
        <v>II A</v>
      </c>
      <c r="W8" s="447" t="s">
        <v>286</v>
      </c>
    </row>
    <row r="9" spans="1:23" s="228" customFormat="1" ht="18" customHeight="1">
      <c r="A9" s="342">
        <v>3</v>
      </c>
      <c r="B9" s="338"/>
      <c r="C9" s="444" t="s">
        <v>56</v>
      </c>
      <c r="D9" s="443" t="s">
        <v>658</v>
      </c>
      <c r="E9" s="445" t="s">
        <v>659</v>
      </c>
      <c r="F9" s="446" t="s">
        <v>53</v>
      </c>
      <c r="G9" s="446" t="s">
        <v>326</v>
      </c>
      <c r="H9" s="409"/>
      <c r="I9" s="80">
        <v>5</v>
      </c>
      <c r="J9" s="340"/>
      <c r="K9" s="340"/>
      <c r="L9" s="340" t="s">
        <v>880</v>
      </c>
      <c r="M9" s="340" t="s">
        <v>883</v>
      </c>
      <c r="N9" s="340" t="s">
        <v>880</v>
      </c>
      <c r="O9" s="340" t="s">
        <v>882</v>
      </c>
      <c r="P9" s="340"/>
      <c r="Q9" s="340"/>
      <c r="R9" s="340"/>
      <c r="S9" s="340"/>
      <c r="T9" s="340"/>
      <c r="U9" s="339">
        <v>1.45</v>
      </c>
      <c r="V9" s="330" t="str">
        <f>IF(ISBLANK(U9),"",IF(U9&gt;=1.75,"KSM",IF(U9&gt;=1.65,"I A",IF(U9&gt;=1.5,"II A",IF(U9&gt;=1.39,"III A",IF(U9&gt;=1.3,"I JA",IF(U9&gt;=1.22,"II JA",IF(U9&gt;=1.15,"III JA"))))))))</f>
        <v>III A</v>
      </c>
      <c r="W9" s="447" t="s">
        <v>834</v>
      </c>
    </row>
    <row r="10" spans="1:23" s="228" customFormat="1" ht="18" customHeight="1">
      <c r="A10" s="342">
        <v>4</v>
      </c>
      <c r="B10" s="338"/>
      <c r="C10" s="444" t="s">
        <v>451</v>
      </c>
      <c r="D10" s="443" t="s">
        <v>452</v>
      </c>
      <c r="E10" s="445">
        <v>36648</v>
      </c>
      <c r="F10" s="446" t="s">
        <v>47</v>
      </c>
      <c r="G10" s="446" t="s">
        <v>134</v>
      </c>
      <c r="H10" s="409" t="s">
        <v>158</v>
      </c>
      <c r="I10" s="80">
        <v>3</v>
      </c>
      <c r="J10" s="340" t="s">
        <v>880</v>
      </c>
      <c r="K10" s="340" t="s">
        <v>880</v>
      </c>
      <c r="L10" s="340" t="s">
        <v>880</v>
      </c>
      <c r="M10" s="340" t="s">
        <v>883</v>
      </c>
      <c r="N10" s="340" t="s">
        <v>882</v>
      </c>
      <c r="O10" s="340"/>
      <c r="P10" s="340"/>
      <c r="Q10" s="340"/>
      <c r="R10" s="340"/>
      <c r="S10" s="340"/>
      <c r="T10" s="340"/>
      <c r="U10" s="339">
        <v>1.4</v>
      </c>
      <c r="V10" s="330" t="str">
        <f>IF(ISBLANK(U10),"",IF(U10&gt;=1.75,"KSM",IF(U10&gt;=1.65,"I A",IF(U10&gt;=1.5,"II A",IF(U10&gt;=1.39,"III A",IF(U10&gt;=1.3,"I JA",IF(U10&gt;=1.22,"II JA",IF(U10&gt;=1.15,"III JA"))))))))</f>
        <v>III A</v>
      </c>
      <c r="W10" s="447" t="s">
        <v>157</v>
      </c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2.42187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9" width="5.8515625" style="48" bestFit="1" customWidth="1"/>
    <col min="10" max="10" width="8.140625" style="43" customWidth="1"/>
    <col min="11" max="11" width="7.28125" style="48" bestFit="1" customWidth="1"/>
    <col min="12" max="12" width="9.00390625" style="41" bestFit="1" customWidth="1"/>
    <col min="13" max="13" width="9.00390625" style="41" customWidth="1"/>
    <col min="14" max="14" width="4.7109375" style="41" bestFit="1" customWidth="1"/>
    <col min="15" max="15" width="23.00390625" style="26" bestFit="1" customWidth="1"/>
    <col min="16" max="16384" width="9.140625" style="34" customWidth="1"/>
  </cols>
  <sheetData>
    <row r="1" spans="1:14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1"/>
      <c r="L1" s="82"/>
      <c r="M1" s="82"/>
      <c r="N1" s="82"/>
    </row>
    <row r="2" spans="1:14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54"/>
      <c r="M2" s="54"/>
      <c r="N2" s="83"/>
    </row>
    <row r="3" spans="1:15" s="26" customFormat="1" ht="12" customHeight="1">
      <c r="A3" s="34"/>
      <c r="B3" s="34"/>
      <c r="C3" s="34"/>
      <c r="D3" s="39"/>
      <c r="E3" s="45"/>
      <c r="F3" s="40"/>
      <c r="G3" s="40"/>
      <c r="H3" s="40"/>
      <c r="I3" s="40"/>
      <c r="J3" s="41"/>
      <c r="K3" s="48"/>
      <c r="L3" s="41"/>
      <c r="M3" s="41"/>
      <c r="N3" s="41"/>
      <c r="O3" s="46"/>
    </row>
    <row r="4" spans="3:15" s="49" customFormat="1" ht="15">
      <c r="C4" s="50" t="s">
        <v>213</v>
      </c>
      <c r="D4" s="50"/>
      <c r="E4" s="45"/>
      <c r="F4" s="85"/>
      <c r="G4" s="85"/>
      <c r="H4" s="48"/>
      <c r="I4" s="48"/>
      <c r="J4" s="43"/>
      <c r="K4" s="52"/>
      <c r="L4" s="41"/>
      <c r="M4" s="41"/>
      <c r="N4" s="41"/>
      <c r="O4" s="26"/>
    </row>
    <row r="5" spans="3:11" ht="18" customHeight="1" thickBot="1">
      <c r="C5" s="127"/>
      <c r="D5" s="50"/>
      <c r="E5" s="45"/>
      <c r="F5" s="85"/>
      <c r="G5" s="85"/>
      <c r="K5" s="52"/>
    </row>
    <row r="6" spans="1:15" s="42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6</v>
      </c>
      <c r="K6" s="57" t="s">
        <v>845</v>
      </c>
      <c r="L6" s="58" t="s">
        <v>7</v>
      </c>
      <c r="M6" s="58" t="s">
        <v>845</v>
      </c>
      <c r="N6" s="67" t="s">
        <v>11</v>
      </c>
      <c r="O6" s="59" t="s">
        <v>5</v>
      </c>
    </row>
    <row r="7" spans="1:15" ht="18" customHeight="1">
      <c r="A7" s="21">
        <v>1</v>
      </c>
      <c r="B7" s="7"/>
      <c r="C7" s="444" t="s">
        <v>155</v>
      </c>
      <c r="D7" s="443" t="s">
        <v>488</v>
      </c>
      <c r="E7" s="445" t="s">
        <v>489</v>
      </c>
      <c r="F7" s="446" t="s">
        <v>125</v>
      </c>
      <c r="G7" s="446" t="s">
        <v>383</v>
      </c>
      <c r="H7" s="446"/>
      <c r="I7" s="80">
        <v>12</v>
      </c>
      <c r="J7" s="440">
        <v>8.64</v>
      </c>
      <c r="K7" s="99" t="s">
        <v>873</v>
      </c>
      <c r="L7" s="99" t="s">
        <v>903</v>
      </c>
      <c r="M7" s="99" t="s">
        <v>904</v>
      </c>
      <c r="N7" s="299" t="str">
        <f aca="true" t="shared" si="0" ref="N7:N15">IF(ISBLANK(J7),"",IF(J7&lt;=7.7,"KSM",IF(J7&lt;=8,"I A",IF(J7&lt;=8.44,"II A",IF(J7&lt;=9.04,"III A",IF(J7&lt;=9.64,"I JA",IF(J7&lt;=10.04,"II JA",IF(J7&lt;=10.34,"III JA"))))))))</f>
        <v>III A</v>
      </c>
      <c r="O7" s="447" t="s">
        <v>124</v>
      </c>
    </row>
    <row r="8" spans="1:15" ht="18" customHeight="1">
      <c r="A8" s="21">
        <v>2</v>
      </c>
      <c r="B8" s="7"/>
      <c r="C8" s="444" t="s">
        <v>445</v>
      </c>
      <c r="D8" s="443" t="s">
        <v>487</v>
      </c>
      <c r="E8" s="445" t="s">
        <v>330</v>
      </c>
      <c r="F8" s="446" t="s">
        <v>125</v>
      </c>
      <c r="G8" s="446" t="s">
        <v>383</v>
      </c>
      <c r="H8" s="446"/>
      <c r="I8" s="80">
        <v>8</v>
      </c>
      <c r="J8" s="440">
        <v>8.61</v>
      </c>
      <c r="K8" s="99" t="s">
        <v>850</v>
      </c>
      <c r="L8" s="99" t="s">
        <v>901</v>
      </c>
      <c r="M8" s="99" t="s">
        <v>902</v>
      </c>
      <c r="N8" s="299" t="str">
        <f t="shared" si="0"/>
        <v>III A</v>
      </c>
      <c r="O8" s="447" t="s">
        <v>124</v>
      </c>
    </row>
    <row r="9" spans="1:15" ht="18" customHeight="1">
      <c r="A9" s="21">
        <v>3</v>
      </c>
      <c r="B9" s="7"/>
      <c r="C9" s="444" t="s">
        <v>74</v>
      </c>
      <c r="D9" s="443" t="s">
        <v>485</v>
      </c>
      <c r="E9" s="445" t="s">
        <v>486</v>
      </c>
      <c r="F9" s="446" t="s">
        <v>165</v>
      </c>
      <c r="G9" s="446" t="s">
        <v>160</v>
      </c>
      <c r="H9" s="446" t="s">
        <v>785</v>
      </c>
      <c r="I9" s="80">
        <v>5</v>
      </c>
      <c r="J9" s="440">
        <v>8.65</v>
      </c>
      <c r="K9" s="99" t="s">
        <v>877</v>
      </c>
      <c r="L9" s="99" t="s">
        <v>899</v>
      </c>
      <c r="M9" s="99" t="s">
        <v>900</v>
      </c>
      <c r="N9" s="299" t="str">
        <f t="shared" si="0"/>
        <v>III A</v>
      </c>
      <c r="O9" s="447" t="s">
        <v>478</v>
      </c>
    </row>
    <row r="10" spans="1:15" ht="18" customHeight="1">
      <c r="A10" s="21">
        <v>4</v>
      </c>
      <c r="B10" s="7"/>
      <c r="C10" s="444" t="s">
        <v>107</v>
      </c>
      <c r="D10" s="443" t="s">
        <v>502</v>
      </c>
      <c r="E10" s="445" t="s">
        <v>503</v>
      </c>
      <c r="F10" s="446" t="s">
        <v>127</v>
      </c>
      <c r="G10" s="446" t="s">
        <v>128</v>
      </c>
      <c r="H10" s="446" t="s">
        <v>129</v>
      </c>
      <c r="I10" s="80">
        <v>3</v>
      </c>
      <c r="J10" s="112">
        <v>8.79</v>
      </c>
      <c r="K10" s="99" t="s">
        <v>875</v>
      </c>
      <c r="L10" s="440" t="s">
        <v>898</v>
      </c>
      <c r="M10" s="99" t="s">
        <v>866</v>
      </c>
      <c r="N10" s="299" t="str">
        <f t="shared" si="0"/>
        <v>III A</v>
      </c>
      <c r="O10" s="447" t="s">
        <v>130</v>
      </c>
    </row>
    <row r="11" spans="1:15" ht="18" customHeight="1">
      <c r="A11" s="21">
        <v>5</v>
      </c>
      <c r="B11" s="7"/>
      <c r="C11" s="444" t="s">
        <v>241</v>
      </c>
      <c r="D11" s="443" t="s">
        <v>242</v>
      </c>
      <c r="E11" s="445" t="s">
        <v>243</v>
      </c>
      <c r="F11" s="446" t="s">
        <v>54</v>
      </c>
      <c r="G11" s="446" t="s">
        <v>137</v>
      </c>
      <c r="H11" s="446"/>
      <c r="I11" s="80">
        <v>2</v>
      </c>
      <c r="J11" s="440">
        <v>8.83</v>
      </c>
      <c r="K11" s="99" t="s">
        <v>876</v>
      </c>
      <c r="L11" s="99" t="s">
        <v>898</v>
      </c>
      <c r="M11" s="99" t="s">
        <v>907</v>
      </c>
      <c r="N11" s="299" t="str">
        <f t="shared" si="0"/>
        <v>III A</v>
      </c>
      <c r="O11" s="447" t="s">
        <v>139</v>
      </c>
    </row>
    <row r="12" spans="1:15" ht="18" customHeight="1">
      <c r="A12" s="21">
        <v>6</v>
      </c>
      <c r="B12" s="7"/>
      <c r="C12" s="444" t="s">
        <v>107</v>
      </c>
      <c r="D12" s="443" t="s">
        <v>290</v>
      </c>
      <c r="E12" s="445" t="s">
        <v>291</v>
      </c>
      <c r="F12" s="446" t="s">
        <v>69</v>
      </c>
      <c r="G12" s="446" t="s">
        <v>261</v>
      </c>
      <c r="H12" s="446"/>
      <c r="I12" s="80">
        <v>1</v>
      </c>
      <c r="J12" s="99">
        <v>8.78</v>
      </c>
      <c r="K12" s="99" t="s">
        <v>879</v>
      </c>
      <c r="L12" s="440" t="s">
        <v>905</v>
      </c>
      <c r="M12" s="99" t="s">
        <v>906</v>
      </c>
      <c r="N12" s="299" t="str">
        <f t="shared" si="0"/>
        <v>III A</v>
      </c>
      <c r="O12" s="447" t="s">
        <v>289</v>
      </c>
    </row>
    <row r="13" spans="1:15" ht="18" customHeight="1">
      <c r="A13" s="21">
        <v>7</v>
      </c>
      <c r="B13" s="7"/>
      <c r="C13" s="444" t="s">
        <v>73</v>
      </c>
      <c r="D13" s="443" t="s">
        <v>794</v>
      </c>
      <c r="E13" s="445" t="s">
        <v>795</v>
      </c>
      <c r="F13" s="446" t="s">
        <v>165</v>
      </c>
      <c r="G13" s="446" t="s">
        <v>160</v>
      </c>
      <c r="H13" s="446" t="s">
        <v>785</v>
      </c>
      <c r="I13" s="80"/>
      <c r="J13" s="112">
        <v>9.07</v>
      </c>
      <c r="K13" s="99" t="s">
        <v>874</v>
      </c>
      <c r="L13" s="99"/>
      <c r="M13" s="99"/>
      <c r="N13" s="299" t="str">
        <f t="shared" si="0"/>
        <v>I JA</v>
      </c>
      <c r="O13" s="447" t="s">
        <v>478</v>
      </c>
    </row>
    <row r="14" spans="1:15" ht="18" customHeight="1">
      <c r="A14" s="21">
        <v>8</v>
      </c>
      <c r="B14" s="7"/>
      <c r="C14" s="444" t="s">
        <v>152</v>
      </c>
      <c r="D14" s="443" t="s">
        <v>426</v>
      </c>
      <c r="E14" s="445">
        <v>36887</v>
      </c>
      <c r="F14" s="446" t="s">
        <v>114</v>
      </c>
      <c r="G14" s="446" t="s">
        <v>113</v>
      </c>
      <c r="H14" s="446"/>
      <c r="I14" s="80"/>
      <c r="J14" s="99">
        <v>9.17</v>
      </c>
      <c r="K14" s="99" t="s">
        <v>872</v>
      </c>
      <c r="L14" s="99"/>
      <c r="M14" s="99"/>
      <c r="N14" s="299" t="str">
        <f t="shared" si="0"/>
        <v>I JA</v>
      </c>
      <c r="O14" s="447" t="s">
        <v>153</v>
      </c>
    </row>
    <row r="15" spans="1:15" ht="18" customHeight="1">
      <c r="A15" s="21">
        <v>9</v>
      </c>
      <c r="B15" s="7"/>
      <c r="C15" s="444" t="s">
        <v>607</v>
      </c>
      <c r="D15" s="443" t="s">
        <v>608</v>
      </c>
      <c r="E15" s="445" t="s">
        <v>521</v>
      </c>
      <c r="F15" s="446" t="s">
        <v>126</v>
      </c>
      <c r="G15" s="446" t="s">
        <v>144</v>
      </c>
      <c r="H15" s="446"/>
      <c r="I15" s="80"/>
      <c r="J15" s="99">
        <v>9.37</v>
      </c>
      <c r="K15" s="99" t="s">
        <v>878</v>
      </c>
      <c r="L15" s="99"/>
      <c r="M15" s="99"/>
      <c r="N15" s="299" t="str">
        <f t="shared" si="0"/>
        <v>I JA</v>
      </c>
      <c r="O15" s="447" t="s">
        <v>145</v>
      </c>
    </row>
    <row r="16" ht="15">
      <c r="K16" s="52"/>
    </row>
    <row r="17" ht="15">
      <c r="K17" s="54"/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08" customWidth="1"/>
    <col min="2" max="2" width="5.421875" style="208" hidden="1" customWidth="1"/>
    <col min="3" max="3" width="9.140625" style="209" customWidth="1"/>
    <col min="4" max="4" width="11.57421875" style="209" customWidth="1"/>
    <col min="5" max="5" width="10.7109375" style="229" customWidth="1"/>
    <col min="6" max="6" width="14.57421875" style="214" bestFit="1" customWidth="1"/>
    <col min="7" max="7" width="12.8515625" style="214" bestFit="1" customWidth="1"/>
    <col min="8" max="8" width="11.28125" style="211" bestFit="1" customWidth="1"/>
    <col min="9" max="9" width="5.8515625" style="62" bestFit="1" customWidth="1"/>
    <col min="10" max="19" width="4.7109375" style="209" customWidth="1"/>
    <col min="20" max="20" width="7.00390625" style="209" customWidth="1"/>
    <col min="21" max="21" width="4.7109375" style="209" bestFit="1" customWidth="1"/>
    <col min="22" max="22" width="14.00390625" style="209" bestFit="1" customWidth="1"/>
    <col min="23" max="235" width="9.140625" style="209" customWidth="1"/>
    <col min="236" max="16384" width="9.140625" style="230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34" s="26" customFormat="1" ht="12" customHeight="1">
      <c r="A3" s="68"/>
      <c r="B3" s="68"/>
      <c r="C3" s="34"/>
      <c r="D3" s="39"/>
      <c r="E3" s="45"/>
      <c r="F3" s="40"/>
      <c r="G3" s="40"/>
      <c r="H3" s="62"/>
      <c r="I3" s="62"/>
      <c r="J3" s="6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s="49" customFormat="1" ht="15.75" thickBot="1">
      <c r="A4" s="64"/>
      <c r="B4" s="64"/>
      <c r="C4" s="50" t="s">
        <v>29</v>
      </c>
      <c r="D4" s="50"/>
      <c r="E4" s="51"/>
      <c r="F4" s="63"/>
      <c r="G4" s="52"/>
      <c r="H4" s="64"/>
      <c r="I4" s="64"/>
      <c r="J4" s="6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3:19" s="212" customFormat="1" ht="18" customHeight="1" thickBot="1">
      <c r="C5" s="207"/>
      <c r="D5" s="207"/>
      <c r="E5" s="210"/>
      <c r="F5" s="213"/>
      <c r="G5" s="213"/>
      <c r="H5" s="214"/>
      <c r="I5" s="48"/>
      <c r="J5" s="479" t="s">
        <v>9</v>
      </c>
      <c r="K5" s="480"/>
      <c r="L5" s="480"/>
      <c r="M5" s="480"/>
      <c r="N5" s="480"/>
      <c r="O5" s="480"/>
      <c r="P5" s="480"/>
      <c r="Q5" s="480"/>
      <c r="R5" s="480"/>
      <c r="S5" s="481"/>
    </row>
    <row r="6" spans="1:22" s="224" customFormat="1" ht="18" customHeight="1" thickBot="1">
      <c r="A6" s="84" t="s">
        <v>15</v>
      </c>
      <c r="B6" s="231"/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9" t="s">
        <v>12</v>
      </c>
      <c r="I6" s="450" t="s">
        <v>36</v>
      </c>
      <c r="J6" s="220">
        <v>1.5</v>
      </c>
      <c r="K6" s="220">
        <v>1.55</v>
      </c>
      <c r="L6" s="220">
        <v>1.6</v>
      </c>
      <c r="M6" s="220">
        <v>1.65</v>
      </c>
      <c r="N6" s="220">
        <v>1.7</v>
      </c>
      <c r="O6" s="220">
        <v>1.75</v>
      </c>
      <c r="P6" s="220">
        <v>1.8</v>
      </c>
      <c r="Q6" s="220"/>
      <c r="R6" s="220"/>
      <c r="S6" s="436"/>
      <c r="T6" s="221" t="s">
        <v>8</v>
      </c>
      <c r="U6" s="222" t="s">
        <v>11</v>
      </c>
      <c r="V6" s="223" t="s">
        <v>5</v>
      </c>
    </row>
    <row r="7" spans="1:22" s="209" customFormat="1" ht="18" customHeight="1">
      <c r="A7" s="233">
        <v>1</v>
      </c>
      <c r="B7" s="234"/>
      <c r="C7" s="444" t="s">
        <v>67</v>
      </c>
      <c r="D7" s="443" t="s">
        <v>755</v>
      </c>
      <c r="E7" s="445">
        <v>37770</v>
      </c>
      <c r="F7" s="446" t="s">
        <v>47</v>
      </c>
      <c r="G7" s="446" t="s">
        <v>134</v>
      </c>
      <c r="H7" s="446" t="s">
        <v>158</v>
      </c>
      <c r="I7" s="80">
        <v>16</v>
      </c>
      <c r="J7" s="435" t="s">
        <v>880</v>
      </c>
      <c r="K7" s="435" t="s">
        <v>880</v>
      </c>
      <c r="L7" s="435" t="s">
        <v>880</v>
      </c>
      <c r="M7" s="435" t="s">
        <v>880</v>
      </c>
      <c r="N7" s="435" t="s">
        <v>883</v>
      </c>
      <c r="O7" s="435" t="s">
        <v>880</v>
      </c>
      <c r="P7" s="435" t="s">
        <v>882</v>
      </c>
      <c r="Q7" s="435"/>
      <c r="R7" s="435"/>
      <c r="S7" s="435"/>
      <c r="T7" s="226">
        <v>1.75</v>
      </c>
      <c r="U7" s="434" t="str">
        <f aca="true" t="shared" si="0" ref="U7:U13">IF(ISBLANK(T7),"",IF(T7&gt;=2.03,"KSM",IF(T7&gt;=1.9,"I A",IF(T7&gt;=1.75,"II A",IF(T7&gt;=1.6,"III A",IF(T7&gt;=1.47,"I JA",IF(T7&gt;=1.35,"II JA",IF(T7&gt;=1.25,"III JA"))))))))</f>
        <v>II A</v>
      </c>
      <c r="V7" s="447" t="s">
        <v>157</v>
      </c>
    </row>
    <row r="8" spans="1:22" s="209" customFormat="1" ht="18" customHeight="1">
      <c r="A8" s="233">
        <v>2</v>
      </c>
      <c r="B8" s="234"/>
      <c r="C8" s="444" t="s">
        <v>75</v>
      </c>
      <c r="D8" s="443" t="s">
        <v>612</v>
      </c>
      <c r="E8" s="445" t="s">
        <v>613</v>
      </c>
      <c r="F8" s="446" t="s">
        <v>45</v>
      </c>
      <c r="G8" s="446" t="s">
        <v>615</v>
      </c>
      <c r="H8" s="446"/>
      <c r="I8" s="80">
        <v>12</v>
      </c>
      <c r="J8" s="435" t="s">
        <v>880</v>
      </c>
      <c r="K8" s="435" t="s">
        <v>880</v>
      </c>
      <c r="L8" s="435" t="s">
        <v>880</v>
      </c>
      <c r="M8" s="435" t="s">
        <v>883</v>
      </c>
      <c r="N8" s="435" t="s">
        <v>883</v>
      </c>
      <c r="O8" s="435" t="s">
        <v>882</v>
      </c>
      <c r="P8" s="435"/>
      <c r="Q8" s="435"/>
      <c r="R8" s="435"/>
      <c r="S8" s="435"/>
      <c r="T8" s="226">
        <v>1.7</v>
      </c>
      <c r="U8" s="434" t="str">
        <f t="shared" si="0"/>
        <v>III A</v>
      </c>
      <c r="V8" s="447" t="s">
        <v>614</v>
      </c>
    </row>
    <row r="9" spans="1:22" s="209" customFormat="1" ht="18" customHeight="1">
      <c r="A9" s="233">
        <v>3</v>
      </c>
      <c r="B9" s="234"/>
      <c r="C9" s="444" t="s">
        <v>185</v>
      </c>
      <c r="D9" s="443" t="s">
        <v>764</v>
      </c>
      <c r="E9" s="445">
        <v>37455</v>
      </c>
      <c r="F9" s="446" t="s">
        <v>47</v>
      </c>
      <c r="G9" s="446" t="s">
        <v>441</v>
      </c>
      <c r="H9" s="446" t="s">
        <v>761</v>
      </c>
      <c r="I9" s="80">
        <v>9</v>
      </c>
      <c r="J9" s="435"/>
      <c r="K9" s="435" t="s">
        <v>880</v>
      </c>
      <c r="L9" s="435" t="s">
        <v>880</v>
      </c>
      <c r="M9" s="435" t="s">
        <v>880</v>
      </c>
      <c r="N9" s="435" t="s">
        <v>881</v>
      </c>
      <c r="O9" s="435" t="s">
        <v>882</v>
      </c>
      <c r="P9" s="435"/>
      <c r="Q9" s="435"/>
      <c r="R9" s="435"/>
      <c r="S9" s="435"/>
      <c r="T9" s="226">
        <v>1.7</v>
      </c>
      <c r="U9" s="434" t="str">
        <f t="shared" si="0"/>
        <v>III A</v>
      </c>
      <c r="V9" s="447" t="s">
        <v>442</v>
      </c>
    </row>
    <row r="10" spans="1:22" s="228" customFormat="1" ht="18" customHeight="1">
      <c r="A10" s="233">
        <v>4</v>
      </c>
      <c r="B10" s="234"/>
      <c r="C10" s="444" t="s">
        <v>77</v>
      </c>
      <c r="D10" s="443" t="s">
        <v>838</v>
      </c>
      <c r="E10" s="445" t="s">
        <v>839</v>
      </c>
      <c r="F10" s="446" t="s">
        <v>112</v>
      </c>
      <c r="G10" s="446" t="s">
        <v>198</v>
      </c>
      <c r="H10" s="446"/>
      <c r="I10" s="80">
        <v>6.5</v>
      </c>
      <c r="J10" s="435" t="s">
        <v>880</v>
      </c>
      <c r="K10" s="435" t="s">
        <v>883</v>
      </c>
      <c r="L10" s="435" t="s">
        <v>880</v>
      </c>
      <c r="M10" s="435" t="s">
        <v>882</v>
      </c>
      <c r="N10" s="435"/>
      <c r="O10" s="435"/>
      <c r="P10" s="435"/>
      <c r="Q10" s="435"/>
      <c r="R10" s="435"/>
      <c r="S10" s="435"/>
      <c r="T10" s="226">
        <v>1.6</v>
      </c>
      <c r="U10" s="434" t="str">
        <f t="shared" si="0"/>
        <v>III A</v>
      </c>
      <c r="V10" s="297" t="s">
        <v>199</v>
      </c>
    </row>
    <row r="11" spans="1:22" s="209" customFormat="1" ht="18" customHeight="1">
      <c r="A11" s="233">
        <v>4</v>
      </c>
      <c r="B11" s="234"/>
      <c r="C11" s="444" t="s">
        <v>58</v>
      </c>
      <c r="D11" s="443" t="s">
        <v>622</v>
      </c>
      <c r="E11" s="445" t="s">
        <v>623</v>
      </c>
      <c r="F11" s="446" t="s">
        <v>69</v>
      </c>
      <c r="G11" s="446" t="s">
        <v>261</v>
      </c>
      <c r="H11" s="446"/>
      <c r="I11" s="80">
        <v>6.5</v>
      </c>
      <c r="J11" s="435" t="s">
        <v>880</v>
      </c>
      <c r="K11" s="435" t="s">
        <v>883</v>
      </c>
      <c r="L11" s="435" t="s">
        <v>880</v>
      </c>
      <c r="M11" s="435" t="s">
        <v>882</v>
      </c>
      <c r="N11" s="435"/>
      <c r="O11" s="435"/>
      <c r="P11" s="435"/>
      <c r="Q11" s="435"/>
      <c r="R11" s="435"/>
      <c r="S11" s="435"/>
      <c r="T11" s="226">
        <v>1.6</v>
      </c>
      <c r="U11" s="434" t="str">
        <f t="shared" si="0"/>
        <v>III A</v>
      </c>
      <c r="V11" s="447" t="s">
        <v>289</v>
      </c>
    </row>
    <row r="12" spans="1:256" s="228" customFormat="1" ht="18" customHeight="1">
      <c r="A12" s="233">
        <v>6</v>
      </c>
      <c r="B12" s="234"/>
      <c r="C12" s="444" t="s">
        <v>447</v>
      </c>
      <c r="D12" s="443" t="s">
        <v>760</v>
      </c>
      <c r="E12" s="445">
        <v>37730</v>
      </c>
      <c r="F12" s="446" t="s">
        <v>47</v>
      </c>
      <c r="G12" s="446" t="s">
        <v>441</v>
      </c>
      <c r="H12" s="446" t="s">
        <v>761</v>
      </c>
      <c r="I12" s="80">
        <v>5</v>
      </c>
      <c r="J12" s="435" t="s">
        <v>880</v>
      </c>
      <c r="K12" s="435" t="s">
        <v>880</v>
      </c>
      <c r="L12" s="435" t="s">
        <v>881</v>
      </c>
      <c r="M12" s="435" t="s">
        <v>882</v>
      </c>
      <c r="N12" s="435"/>
      <c r="O12" s="435"/>
      <c r="P12" s="435"/>
      <c r="Q12" s="435"/>
      <c r="R12" s="435"/>
      <c r="S12" s="435"/>
      <c r="T12" s="226">
        <v>1.6</v>
      </c>
      <c r="U12" s="434" t="str">
        <f t="shared" si="0"/>
        <v>III A</v>
      </c>
      <c r="V12" s="297" t="s">
        <v>442</v>
      </c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  <c r="IV12" s="230"/>
    </row>
    <row r="13" spans="1:22" s="209" customFormat="1" ht="18" customHeight="1">
      <c r="A13" s="233">
        <v>7</v>
      </c>
      <c r="B13" s="234"/>
      <c r="C13" s="444" t="s">
        <v>58</v>
      </c>
      <c r="D13" s="443" t="s">
        <v>763</v>
      </c>
      <c r="E13" s="445">
        <v>37840</v>
      </c>
      <c r="F13" s="446" t="s">
        <v>47</v>
      </c>
      <c r="G13" s="446" t="s">
        <v>441</v>
      </c>
      <c r="H13" s="446" t="s">
        <v>761</v>
      </c>
      <c r="I13" s="80">
        <v>4</v>
      </c>
      <c r="J13" s="435" t="s">
        <v>880</v>
      </c>
      <c r="K13" s="435" t="s">
        <v>880</v>
      </c>
      <c r="L13" s="435" t="s">
        <v>882</v>
      </c>
      <c r="M13" s="435"/>
      <c r="N13" s="435"/>
      <c r="O13" s="435"/>
      <c r="P13" s="435"/>
      <c r="Q13" s="435"/>
      <c r="R13" s="435"/>
      <c r="S13" s="435"/>
      <c r="T13" s="226">
        <v>1.55</v>
      </c>
      <c r="U13" s="434" t="str">
        <f t="shared" si="0"/>
        <v>I JA</v>
      </c>
      <c r="V13" s="447" t="s">
        <v>442</v>
      </c>
    </row>
  </sheetData>
  <sheetProtection/>
  <mergeCells count="1">
    <mergeCell ref="J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2060"/>
  </sheetPr>
  <dimension ref="A1:IV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208" customWidth="1"/>
    <col min="2" max="2" width="5.421875" style="208" hidden="1" customWidth="1"/>
    <col min="3" max="3" width="8.140625" style="209" customWidth="1"/>
    <col min="4" max="4" width="10.421875" style="209" bestFit="1" customWidth="1"/>
    <col min="5" max="5" width="10.7109375" style="229" customWidth="1"/>
    <col min="6" max="6" width="14.57421875" style="214" bestFit="1" customWidth="1"/>
    <col min="7" max="7" width="12.8515625" style="214" bestFit="1" customWidth="1"/>
    <col min="8" max="8" width="11.28125" style="211" bestFit="1" customWidth="1"/>
    <col min="9" max="9" width="5.8515625" style="62" bestFit="1" customWidth="1"/>
    <col min="10" max="20" width="4.7109375" style="209" customWidth="1"/>
    <col min="21" max="21" width="7.00390625" style="209" customWidth="1"/>
    <col min="22" max="22" width="4.7109375" style="209" bestFit="1" customWidth="1"/>
    <col min="23" max="23" width="11.140625" style="209" bestFit="1" customWidth="1"/>
    <col min="24" max="236" width="9.140625" style="209" customWidth="1"/>
    <col min="237" max="16384" width="9.140625" style="230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35" s="26" customFormat="1" ht="12" customHeight="1">
      <c r="A3" s="68"/>
      <c r="B3" s="68"/>
      <c r="C3" s="34"/>
      <c r="D3" s="39"/>
      <c r="E3" s="45"/>
      <c r="F3" s="40"/>
      <c r="G3" s="40"/>
      <c r="H3" s="62"/>
      <c r="I3" s="62"/>
      <c r="J3" s="6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s="49" customFormat="1" ht="15.75" thickBot="1">
      <c r="A4" s="64"/>
      <c r="B4" s="64"/>
      <c r="C4" s="50" t="s">
        <v>226</v>
      </c>
      <c r="D4" s="50"/>
      <c r="E4" s="51"/>
      <c r="F4" s="63"/>
      <c r="G4" s="52"/>
      <c r="H4" s="64"/>
      <c r="I4" s="64"/>
      <c r="J4" s="6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3:20" s="212" customFormat="1" ht="18" customHeight="1" thickBot="1">
      <c r="C5" s="207"/>
      <c r="D5" s="207"/>
      <c r="E5" s="210"/>
      <c r="F5" s="213"/>
      <c r="G5" s="213"/>
      <c r="H5" s="214"/>
      <c r="I5" s="48"/>
      <c r="J5" s="479" t="s">
        <v>9</v>
      </c>
      <c r="K5" s="480"/>
      <c r="L5" s="480"/>
      <c r="M5" s="480"/>
      <c r="N5" s="480"/>
      <c r="O5" s="480"/>
      <c r="P5" s="480"/>
      <c r="Q5" s="480"/>
      <c r="R5" s="480"/>
      <c r="S5" s="480"/>
      <c r="T5" s="481"/>
    </row>
    <row r="6" spans="1:23" s="224" customFormat="1" ht="18" customHeight="1" thickBot="1">
      <c r="A6" s="84" t="s">
        <v>15</v>
      </c>
      <c r="B6" s="231"/>
      <c r="C6" s="215" t="s">
        <v>0</v>
      </c>
      <c r="D6" s="216" t="s">
        <v>1</v>
      </c>
      <c r="E6" s="217" t="s">
        <v>10</v>
      </c>
      <c r="F6" s="218" t="s">
        <v>2</v>
      </c>
      <c r="G6" s="218" t="s">
        <v>3</v>
      </c>
      <c r="H6" s="219" t="s">
        <v>12</v>
      </c>
      <c r="I6" s="450" t="s">
        <v>36</v>
      </c>
      <c r="J6" s="220">
        <v>1.45</v>
      </c>
      <c r="K6" s="220">
        <v>1.5</v>
      </c>
      <c r="L6" s="220">
        <v>1.55</v>
      </c>
      <c r="M6" s="220">
        <v>1.6</v>
      </c>
      <c r="N6" s="220">
        <v>1.65</v>
      </c>
      <c r="O6" s="220">
        <v>1.7</v>
      </c>
      <c r="P6" s="220">
        <v>1.75</v>
      </c>
      <c r="Q6" s="220">
        <v>1.8</v>
      </c>
      <c r="R6" s="220">
        <v>1.85</v>
      </c>
      <c r="S6" s="436">
        <v>1.9</v>
      </c>
      <c r="T6" s="436">
        <v>1.95</v>
      </c>
      <c r="U6" s="221" t="s">
        <v>8</v>
      </c>
      <c r="V6" s="222" t="s">
        <v>11</v>
      </c>
      <c r="W6" s="223" t="s">
        <v>5</v>
      </c>
    </row>
    <row r="7" spans="1:23" s="228" customFormat="1" ht="18" customHeight="1">
      <c r="A7" s="233">
        <v>1</v>
      </c>
      <c r="B7" s="234"/>
      <c r="C7" s="444" t="s">
        <v>93</v>
      </c>
      <c r="D7" s="443" t="s">
        <v>729</v>
      </c>
      <c r="E7" s="445" t="s">
        <v>730</v>
      </c>
      <c r="F7" s="446" t="s">
        <v>110</v>
      </c>
      <c r="G7" s="446" t="s">
        <v>109</v>
      </c>
      <c r="H7" s="446" t="s">
        <v>408</v>
      </c>
      <c r="I7" s="80">
        <v>12</v>
      </c>
      <c r="J7" s="435"/>
      <c r="K7" s="435"/>
      <c r="L7" s="435"/>
      <c r="M7" s="435"/>
      <c r="N7" s="435"/>
      <c r="O7" s="435"/>
      <c r="P7" s="435" t="s">
        <v>880</v>
      </c>
      <c r="Q7" s="435" t="s">
        <v>880</v>
      </c>
      <c r="R7" s="435" t="s">
        <v>881</v>
      </c>
      <c r="S7" s="435" t="s">
        <v>880</v>
      </c>
      <c r="T7" s="435" t="s">
        <v>882</v>
      </c>
      <c r="U7" s="226">
        <v>1.9</v>
      </c>
      <c r="V7" s="434" t="str">
        <f aca="true" t="shared" si="0" ref="V7:V15">IF(ISBLANK(U7),"",IF(U7&gt;=2.03,"KSM",IF(U7&gt;=1.9,"I A",IF(U7&gt;=1.75,"II A",IF(U7&gt;=1.6,"III A",IF(U7&gt;=1.47,"I JA",IF(U7&gt;=1.35,"II JA",IF(U7&gt;=1.25,"III JA"))))))))</f>
        <v>I A</v>
      </c>
      <c r="W7" s="447" t="s">
        <v>108</v>
      </c>
    </row>
    <row r="8" spans="1:256" ht="18" customHeight="1">
      <c r="A8" s="233">
        <v>2</v>
      </c>
      <c r="B8" s="234"/>
      <c r="C8" s="444" t="s">
        <v>771</v>
      </c>
      <c r="D8" s="443" t="s">
        <v>448</v>
      </c>
      <c r="E8" s="445" t="s">
        <v>772</v>
      </c>
      <c r="F8" s="446" t="s">
        <v>119</v>
      </c>
      <c r="G8" s="446" t="s">
        <v>117</v>
      </c>
      <c r="H8" s="446"/>
      <c r="I8" s="80">
        <v>8</v>
      </c>
      <c r="J8" s="435"/>
      <c r="K8" s="435"/>
      <c r="L8" s="435"/>
      <c r="M8" s="435"/>
      <c r="N8" s="435"/>
      <c r="O8" s="435" t="s">
        <v>883</v>
      </c>
      <c r="P8" s="435"/>
      <c r="Q8" s="435" t="s">
        <v>883</v>
      </c>
      <c r="R8" s="435" t="s">
        <v>880</v>
      </c>
      <c r="S8" s="435" t="s">
        <v>882</v>
      </c>
      <c r="T8" s="435"/>
      <c r="U8" s="226">
        <v>1.85</v>
      </c>
      <c r="V8" s="434" t="str">
        <f t="shared" si="0"/>
        <v>II A</v>
      </c>
      <c r="W8" s="447" t="s">
        <v>773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</row>
    <row r="9" spans="1:256" s="228" customFormat="1" ht="18" customHeight="1">
      <c r="A9" s="233">
        <v>3</v>
      </c>
      <c r="B9" s="225"/>
      <c r="C9" s="444" t="s">
        <v>361</v>
      </c>
      <c r="D9" s="443" t="s">
        <v>362</v>
      </c>
      <c r="E9" s="445" t="s">
        <v>324</v>
      </c>
      <c r="F9" s="446" t="s">
        <v>682</v>
      </c>
      <c r="G9" s="446" t="s">
        <v>356</v>
      </c>
      <c r="H9" s="446"/>
      <c r="I9" s="80">
        <v>4</v>
      </c>
      <c r="J9" s="435"/>
      <c r="K9" s="435"/>
      <c r="L9" s="435"/>
      <c r="M9" s="435"/>
      <c r="N9" s="435" t="s">
        <v>880</v>
      </c>
      <c r="O9" s="435" t="s">
        <v>880</v>
      </c>
      <c r="P9" s="435" t="s">
        <v>880</v>
      </c>
      <c r="Q9" s="435" t="s">
        <v>880</v>
      </c>
      <c r="R9" s="435" t="s">
        <v>882</v>
      </c>
      <c r="S9" s="435"/>
      <c r="T9" s="435"/>
      <c r="U9" s="226">
        <v>1.8</v>
      </c>
      <c r="V9" s="434" t="str">
        <f t="shared" si="0"/>
        <v>II A</v>
      </c>
      <c r="W9" s="447" t="s">
        <v>831</v>
      </c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  <c r="IV9" s="230"/>
    </row>
    <row r="10" spans="1:23" s="209" customFormat="1" ht="18" customHeight="1">
      <c r="A10" s="233">
        <v>3</v>
      </c>
      <c r="B10" s="234"/>
      <c r="C10" s="444" t="s">
        <v>179</v>
      </c>
      <c r="D10" s="443" t="s">
        <v>325</v>
      </c>
      <c r="E10" s="445" t="s">
        <v>255</v>
      </c>
      <c r="F10" s="446" t="s">
        <v>53</v>
      </c>
      <c r="G10" s="446" t="s">
        <v>326</v>
      </c>
      <c r="H10" s="446"/>
      <c r="I10" s="80">
        <v>4</v>
      </c>
      <c r="J10" s="435"/>
      <c r="K10" s="435"/>
      <c r="L10" s="435"/>
      <c r="M10" s="435"/>
      <c r="N10" s="435"/>
      <c r="O10" s="435"/>
      <c r="P10" s="435" t="s">
        <v>880</v>
      </c>
      <c r="Q10" s="435" t="s">
        <v>880</v>
      </c>
      <c r="R10" s="435" t="s">
        <v>882</v>
      </c>
      <c r="S10" s="435"/>
      <c r="T10" s="435"/>
      <c r="U10" s="226">
        <v>1.8</v>
      </c>
      <c r="V10" s="434" t="str">
        <f t="shared" si="0"/>
        <v>II A</v>
      </c>
      <c r="W10" s="447" t="s">
        <v>834</v>
      </c>
    </row>
    <row r="11" spans="1:23" s="209" customFormat="1" ht="18" customHeight="1">
      <c r="A11" s="233">
        <v>5</v>
      </c>
      <c r="B11" s="234"/>
      <c r="C11" s="444" t="s">
        <v>171</v>
      </c>
      <c r="D11" s="443" t="s">
        <v>311</v>
      </c>
      <c r="E11" s="445">
        <v>36820</v>
      </c>
      <c r="F11" s="446" t="s">
        <v>92</v>
      </c>
      <c r="G11" s="446" t="s">
        <v>85</v>
      </c>
      <c r="H11" s="446"/>
      <c r="I11" s="80">
        <v>2</v>
      </c>
      <c r="J11" s="435"/>
      <c r="K11" s="435"/>
      <c r="L11" s="435"/>
      <c r="M11" s="435" t="s">
        <v>880</v>
      </c>
      <c r="N11" s="435" t="s">
        <v>880</v>
      </c>
      <c r="O11" s="435" t="s">
        <v>880</v>
      </c>
      <c r="P11" s="435" t="s">
        <v>880</v>
      </c>
      <c r="Q11" s="435" t="s">
        <v>882</v>
      </c>
      <c r="R11" s="435"/>
      <c r="S11" s="435"/>
      <c r="T11" s="435"/>
      <c r="U11" s="226">
        <v>1.75</v>
      </c>
      <c r="V11" s="434" t="str">
        <f t="shared" si="0"/>
        <v>II A</v>
      </c>
      <c r="W11" s="447" t="s">
        <v>147</v>
      </c>
    </row>
    <row r="12" spans="1:23" s="209" customFormat="1" ht="18" customHeight="1">
      <c r="A12" s="233">
        <v>6</v>
      </c>
      <c r="B12" s="234"/>
      <c r="C12" s="444" t="s">
        <v>58</v>
      </c>
      <c r="D12" s="443" t="s">
        <v>295</v>
      </c>
      <c r="E12" s="445" t="s">
        <v>296</v>
      </c>
      <c r="F12" s="446" t="s">
        <v>69</v>
      </c>
      <c r="G12" s="446" t="s">
        <v>261</v>
      </c>
      <c r="H12" s="446"/>
      <c r="I12" s="80">
        <v>0.5</v>
      </c>
      <c r="J12" s="435"/>
      <c r="K12" s="435"/>
      <c r="L12" s="435"/>
      <c r="M12" s="435"/>
      <c r="N12" s="435" t="s">
        <v>880</v>
      </c>
      <c r="O12" s="435" t="s">
        <v>880</v>
      </c>
      <c r="P12" s="435" t="s">
        <v>881</v>
      </c>
      <c r="Q12" s="435" t="s">
        <v>882</v>
      </c>
      <c r="R12" s="435"/>
      <c r="S12" s="435"/>
      <c r="T12" s="435"/>
      <c r="U12" s="226">
        <v>1.75</v>
      </c>
      <c r="V12" s="434" t="str">
        <f t="shared" si="0"/>
        <v>II A</v>
      </c>
      <c r="W12" s="447" t="s">
        <v>294</v>
      </c>
    </row>
    <row r="13" spans="1:23" s="209" customFormat="1" ht="18" customHeight="1">
      <c r="A13" s="233">
        <v>6</v>
      </c>
      <c r="B13" s="234"/>
      <c r="C13" s="444" t="s">
        <v>132</v>
      </c>
      <c r="D13" s="443" t="s">
        <v>359</v>
      </c>
      <c r="E13" s="445" t="s">
        <v>360</v>
      </c>
      <c r="F13" s="446" t="s">
        <v>682</v>
      </c>
      <c r="G13" s="446" t="s">
        <v>356</v>
      </c>
      <c r="H13" s="446"/>
      <c r="I13" s="80">
        <v>0.5</v>
      </c>
      <c r="J13" s="435"/>
      <c r="K13" s="435"/>
      <c r="L13" s="435"/>
      <c r="M13" s="435" t="s">
        <v>880</v>
      </c>
      <c r="N13" s="435" t="s">
        <v>880</v>
      </c>
      <c r="O13" s="435" t="s">
        <v>880</v>
      </c>
      <c r="P13" s="435" t="s">
        <v>881</v>
      </c>
      <c r="Q13" s="435" t="s">
        <v>882</v>
      </c>
      <c r="R13" s="435"/>
      <c r="S13" s="435"/>
      <c r="T13" s="435"/>
      <c r="U13" s="226">
        <v>1.75</v>
      </c>
      <c r="V13" s="434" t="str">
        <f t="shared" si="0"/>
        <v>II A</v>
      </c>
      <c r="W13" s="447" t="s">
        <v>831</v>
      </c>
    </row>
    <row r="14" spans="1:23" s="209" customFormat="1" ht="18" customHeight="1">
      <c r="A14" s="233">
        <v>8</v>
      </c>
      <c r="B14" s="234"/>
      <c r="C14" s="444" t="s">
        <v>672</v>
      </c>
      <c r="D14" s="443" t="s">
        <v>837</v>
      </c>
      <c r="E14" s="445">
        <v>36589</v>
      </c>
      <c r="F14" s="446" t="s">
        <v>69</v>
      </c>
      <c r="G14" s="446" t="s">
        <v>261</v>
      </c>
      <c r="H14" s="446"/>
      <c r="I14" s="80"/>
      <c r="J14" s="435" t="s">
        <v>880</v>
      </c>
      <c r="K14" s="435" t="s">
        <v>881</v>
      </c>
      <c r="L14" s="435" t="s">
        <v>882</v>
      </c>
      <c r="M14" s="435"/>
      <c r="N14" s="435"/>
      <c r="O14" s="435"/>
      <c r="P14" s="435"/>
      <c r="Q14" s="435"/>
      <c r="R14" s="435"/>
      <c r="S14" s="435"/>
      <c r="T14" s="435"/>
      <c r="U14" s="226">
        <v>1.5</v>
      </c>
      <c r="V14" s="434" t="str">
        <f t="shared" si="0"/>
        <v>I JA</v>
      </c>
      <c r="W14" s="447" t="s">
        <v>294</v>
      </c>
    </row>
    <row r="15" spans="1:23" s="209" customFormat="1" ht="18" customHeight="1">
      <c r="A15" s="233"/>
      <c r="B15" s="234"/>
      <c r="C15" s="444" t="s">
        <v>412</v>
      </c>
      <c r="D15" s="443" t="s">
        <v>456</v>
      </c>
      <c r="E15" s="445" t="s">
        <v>457</v>
      </c>
      <c r="F15" s="446" t="s">
        <v>119</v>
      </c>
      <c r="G15" s="446" t="s">
        <v>117</v>
      </c>
      <c r="H15" s="446"/>
      <c r="I15" s="80"/>
      <c r="J15" s="435"/>
      <c r="K15" s="435"/>
      <c r="L15" s="435"/>
      <c r="M15" s="435"/>
      <c r="N15" s="435"/>
      <c r="O15" s="435" t="s">
        <v>882</v>
      </c>
      <c r="P15" s="435"/>
      <c r="Q15" s="435"/>
      <c r="R15" s="435"/>
      <c r="S15" s="435"/>
      <c r="T15" s="435"/>
      <c r="U15" s="226" t="s">
        <v>886</v>
      </c>
      <c r="V15" s="428" t="str">
        <f t="shared" si="0"/>
        <v>KSM</v>
      </c>
      <c r="W15" s="447" t="s">
        <v>773</v>
      </c>
    </row>
  </sheetData>
  <sheetProtection/>
  <mergeCells count="1">
    <mergeCell ref="J5:T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8.28125" style="11" customWidth="1"/>
    <col min="4" max="4" width="13.421875" style="11" bestFit="1" customWidth="1"/>
    <col min="5" max="5" width="10.28125" style="33" customWidth="1"/>
    <col min="6" max="6" width="13.28125" style="35" customWidth="1"/>
    <col min="7" max="7" width="15.421875" style="35" bestFit="1" customWidth="1"/>
    <col min="8" max="8" width="12.57421875" style="15" customWidth="1"/>
    <col min="9" max="9" width="5.8515625" style="15" bestFit="1" customWidth="1"/>
    <col min="10" max="12" width="4.7109375" style="70" customWidth="1"/>
    <col min="13" max="13" width="4.7109375" style="70" hidden="1" customWidth="1"/>
    <col min="14" max="16" width="4.7109375" style="70" customWidth="1"/>
    <col min="17" max="17" width="9.00390625" style="76" customWidth="1"/>
    <col min="18" max="18" width="6.7109375" style="41" bestFit="1" customWidth="1"/>
    <col min="19" max="19" width="17.851562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69"/>
      <c r="K3" s="69"/>
      <c r="L3" s="69"/>
      <c r="M3" s="69"/>
      <c r="N3" s="69"/>
      <c r="O3" s="69"/>
      <c r="P3" s="69"/>
      <c r="Q3" s="76"/>
      <c r="R3" s="41"/>
    </row>
    <row r="4" spans="3:18" s="27" customFormat="1" ht="15.75" thickBot="1">
      <c r="C4" s="28" t="s">
        <v>22</v>
      </c>
      <c r="E4" s="29"/>
      <c r="F4" s="30"/>
      <c r="G4" s="30"/>
      <c r="H4" s="31"/>
      <c r="I4" s="31"/>
      <c r="J4" s="74"/>
      <c r="K4" s="74"/>
      <c r="L4" s="74"/>
      <c r="M4" s="74"/>
      <c r="N4" s="74"/>
      <c r="O4" s="74"/>
      <c r="P4" s="74"/>
      <c r="Q4" s="100"/>
      <c r="R4" s="54"/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4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413</v>
      </c>
      <c r="D7" s="395" t="s">
        <v>406</v>
      </c>
      <c r="E7" s="398" t="s">
        <v>407</v>
      </c>
      <c r="F7" s="399" t="s">
        <v>110</v>
      </c>
      <c r="G7" s="399" t="s">
        <v>109</v>
      </c>
      <c r="H7" s="399" t="s">
        <v>408</v>
      </c>
      <c r="I7" s="80">
        <v>16</v>
      </c>
      <c r="J7" s="79" t="s">
        <v>843</v>
      </c>
      <c r="K7" s="79" t="s">
        <v>843</v>
      </c>
      <c r="L7" s="79">
        <v>5.22</v>
      </c>
      <c r="M7" s="79"/>
      <c r="N7" s="79">
        <v>5.12</v>
      </c>
      <c r="O7" s="79">
        <v>5.3</v>
      </c>
      <c r="P7" s="79">
        <v>5.49</v>
      </c>
      <c r="Q7" s="417">
        <f aca="true" t="shared" si="0" ref="Q7:Q19">MAX(J7:P7)</f>
        <v>5.49</v>
      </c>
      <c r="R7" s="332" t="str">
        <f aca="true" t="shared" si="1" ref="R7:R19">IF(ISBLANK(Q7),"",IF(Q7&gt;=6,"KSM",IF(Q7&gt;=5.6,"I A",IF(Q7&gt;=5.15,"II A",IF(Q7&gt;=4.6,"III A",IF(Q7&gt;=4.2,"I JA",IF(Q7&gt;=3.85,"II JA",IF(Q7&gt;=3.6,"III JA"))))))))</f>
        <v>II A</v>
      </c>
      <c r="S7" s="400" t="s">
        <v>108</v>
      </c>
    </row>
    <row r="8" spans="1:19" ht="18" customHeight="1">
      <c r="A8" s="21">
        <v>2</v>
      </c>
      <c r="B8" s="115"/>
      <c r="C8" s="397" t="s">
        <v>61</v>
      </c>
      <c r="D8" s="395" t="s">
        <v>666</v>
      </c>
      <c r="E8" s="398">
        <v>37822</v>
      </c>
      <c r="F8" s="399" t="s">
        <v>42</v>
      </c>
      <c r="G8" s="399" t="s">
        <v>99</v>
      </c>
      <c r="H8" s="399"/>
      <c r="I8" s="80">
        <v>12</v>
      </c>
      <c r="J8" s="79">
        <v>5.32</v>
      </c>
      <c r="K8" s="79" t="s">
        <v>843</v>
      </c>
      <c r="L8" s="79">
        <v>5.2</v>
      </c>
      <c r="M8" s="79"/>
      <c r="N8" s="79">
        <v>5</v>
      </c>
      <c r="O8" s="79">
        <v>5.36</v>
      </c>
      <c r="P8" s="79">
        <v>4.9</v>
      </c>
      <c r="Q8" s="417">
        <f t="shared" si="0"/>
        <v>5.36</v>
      </c>
      <c r="R8" s="332" t="str">
        <f t="shared" si="1"/>
        <v>II A</v>
      </c>
      <c r="S8" s="400" t="s">
        <v>667</v>
      </c>
    </row>
    <row r="9" spans="1:19" ht="18" customHeight="1">
      <c r="A9" s="21">
        <v>3</v>
      </c>
      <c r="B9" s="115"/>
      <c r="C9" s="397" t="s">
        <v>97</v>
      </c>
      <c r="D9" s="395" t="s">
        <v>736</v>
      </c>
      <c r="E9" s="398" t="s">
        <v>737</v>
      </c>
      <c r="F9" s="399" t="s">
        <v>112</v>
      </c>
      <c r="G9" s="399" t="s">
        <v>198</v>
      </c>
      <c r="H9" s="399"/>
      <c r="I9" s="80">
        <v>9</v>
      </c>
      <c r="J9" s="79">
        <v>4.91</v>
      </c>
      <c r="K9" s="79">
        <v>4.82</v>
      </c>
      <c r="L9" s="79">
        <v>4.95</v>
      </c>
      <c r="M9" s="79"/>
      <c r="N9" s="79">
        <v>4.94</v>
      </c>
      <c r="O9" s="79">
        <v>4.9</v>
      </c>
      <c r="P9" s="79">
        <v>5.17</v>
      </c>
      <c r="Q9" s="417">
        <f t="shared" si="0"/>
        <v>5.17</v>
      </c>
      <c r="R9" s="332" t="str">
        <f t="shared" si="1"/>
        <v>II A</v>
      </c>
      <c r="S9" s="400" t="s">
        <v>199</v>
      </c>
    </row>
    <row r="10" spans="1:19" ht="18" customHeight="1">
      <c r="A10" s="21">
        <v>4</v>
      </c>
      <c r="B10" s="115"/>
      <c r="C10" s="397" t="s">
        <v>95</v>
      </c>
      <c r="D10" s="395" t="s">
        <v>376</v>
      </c>
      <c r="E10" s="398" t="s">
        <v>377</v>
      </c>
      <c r="F10" s="399" t="s">
        <v>52</v>
      </c>
      <c r="G10" s="399" t="s">
        <v>191</v>
      </c>
      <c r="H10" s="399" t="s">
        <v>698</v>
      </c>
      <c r="I10" s="80">
        <v>7</v>
      </c>
      <c r="J10" s="79">
        <v>5.15</v>
      </c>
      <c r="K10" s="79">
        <v>5.05</v>
      </c>
      <c r="L10" s="79">
        <v>5.11</v>
      </c>
      <c r="M10" s="79"/>
      <c r="N10" s="79">
        <v>5</v>
      </c>
      <c r="O10" s="79">
        <v>5.03</v>
      </c>
      <c r="P10" s="79" t="s">
        <v>843</v>
      </c>
      <c r="Q10" s="417">
        <f t="shared" si="0"/>
        <v>5.15</v>
      </c>
      <c r="R10" s="332" t="str">
        <f t="shared" si="1"/>
        <v>II A</v>
      </c>
      <c r="S10" s="400" t="s">
        <v>193</v>
      </c>
    </row>
    <row r="11" spans="1:19" ht="18" customHeight="1">
      <c r="A11" s="21">
        <v>5</v>
      </c>
      <c r="B11" s="115"/>
      <c r="C11" s="397" t="s">
        <v>95</v>
      </c>
      <c r="D11" s="395" t="s">
        <v>704</v>
      </c>
      <c r="E11" s="398">
        <v>37758</v>
      </c>
      <c r="F11" s="399" t="s">
        <v>52</v>
      </c>
      <c r="G11" s="399" t="s">
        <v>191</v>
      </c>
      <c r="H11" s="399" t="s">
        <v>700</v>
      </c>
      <c r="I11" s="80">
        <v>6</v>
      </c>
      <c r="J11" s="79">
        <v>4.86</v>
      </c>
      <c r="K11" s="79" t="s">
        <v>843</v>
      </c>
      <c r="L11" s="79">
        <v>4.62</v>
      </c>
      <c r="M11" s="79"/>
      <c r="N11" s="79">
        <v>4.62</v>
      </c>
      <c r="O11" s="79">
        <v>4.83</v>
      </c>
      <c r="P11" s="79" t="s">
        <v>843</v>
      </c>
      <c r="Q11" s="417">
        <f t="shared" si="0"/>
        <v>4.86</v>
      </c>
      <c r="R11" s="332" t="str">
        <f t="shared" si="1"/>
        <v>III A</v>
      </c>
      <c r="S11" s="400" t="s">
        <v>192</v>
      </c>
    </row>
    <row r="12" spans="1:19" ht="18" customHeight="1">
      <c r="A12" s="21">
        <v>6</v>
      </c>
      <c r="B12" s="115"/>
      <c r="C12" s="397" t="s">
        <v>402</v>
      </c>
      <c r="D12" s="395" t="s">
        <v>683</v>
      </c>
      <c r="E12" s="398" t="s">
        <v>684</v>
      </c>
      <c r="F12" s="399" t="s">
        <v>682</v>
      </c>
      <c r="G12" s="399" t="s">
        <v>356</v>
      </c>
      <c r="H12" s="399"/>
      <c r="I12" s="80">
        <v>5</v>
      </c>
      <c r="J12" s="79">
        <v>4.77</v>
      </c>
      <c r="K12" s="79">
        <v>4.36</v>
      </c>
      <c r="L12" s="79">
        <v>4.8</v>
      </c>
      <c r="M12" s="79"/>
      <c r="N12" s="79">
        <v>4.6</v>
      </c>
      <c r="O12" s="79">
        <v>4.71</v>
      </c>
      <c r="P12" s="79">
        <v>4.8</v>
      </c>
      <c r="Q12" s="417">
        <f t="shared" si="0"/>
        <v>4.8</v>
      </c>
      <c r="R12" s="332" t="str">
        <f t="shared" si="1"/>
        <v>III A</v>
      </c>
      <c r="S12" s="400" t="s">
        <v>831</v>
      </c>
    </row>
    <row r="13" spans="1:19" ht="18" customHeight="1">
      <c r="A13" s="21">
        <v>7</v>
      </c>
      <c r="B13" s="115"/>
      <c r="C13" s="397" t="s">
        <v>390</v>
      </c>
      <c r="D13" s="395" t="s">
        <v>391</v>
      </c>
      <c r="E13" s="398" t="s">
        <v>392</v>
      </c>
      <c r="F13" s="399" t="s">
        <v>194</v>
      </c>
      <c r="G13" s="399" t="s">
        <v>714</v>
      </c>
      <c r="H13" s="399"/>
      <c r="I13" s="80">
        <v>4</v>
      </c>
      <c r="J13" s="79">
        <v>4.09</v>
      </c>
      <c r="K13" s="79">
        <v>4.79</v>
      </c>
      <c r="L13" s="79">
        <v>4.7</v>
      </c>
      <c r="M13" s="79"/>
      <c r="N13" s="79">
        <v>4.51</v>
      </c>
      <c r="O13" s="79">
        <v>4.64</v>
      </c>
      <c r="P13" s="79">
        <v>4.62</v>
      </c>
      <c r="Q13" s="417">
        <f t="shared" si="0"/>
        <v>4.79</v>
      </c>
      <c r="R13" s="332" t="str">
        <f t="shared" si="1"/>
        <v>III A</v>
      </c>
      <c r="S13" s="400" t="s">
        <v>385</v>
      </c>
    </row>
    <row r="14" spans="1:19" ht="18" customHeight="1">
      <c r="A14" s="21">
        <v>8</v>
      </c>
      <c r="B14" s="115"/>
      <c r="C14" s="397" t="s">
        <v>206</v>
      </c>
      <c r="D14" s="395" t="s">
        <v>575</v>
      </c>
      <c r="E14" s="398" t="s">
        <v>576</v>
      </c>
      <c r="F14" s="399" t="s">
        <v>46</v>
      </c>
      <c r="G14" s="399" t="s">
        <v>562</v>
      </c>
      <c r="H14" s="399"/>
      <c r="I14" s="80">
        <v>3</v>
      </c>
      <c r="J14" s="79">
        <v>4.72</v>
      </c>
      <c r="K14" s="79" t="s">
        <v>843</v>
      </c>
      <c r="L14" s="79" t="s">
        <v>843</v>
      </c>
      <c r="M14" s="79"/>
      <c r="N14" s="79">
        <v>4.64</v>
      </c>
      <c r="O14" s="79" t="s">
        <v>843</v>
      </c>
      <c r="P14" s="79" t="s">
        <v>843</v>
      </c>
      <c r="Q14" s="417">
        <f t="shared" si="0"/>
        <v>4.72</v>
      </c>
      <c r="R14" s="332" t="str">
        <f t="shared" si="1"/>
        <v>III A</v>
      </c>
      <c r="S14" s="400" t="s">
        <v>169</v>
      </c>
    </row>
    <row r="15" spans="1:19" ht="18" customHeight="1">
      <c r="A15" s="21">
        <v>9</v>
      </c>
      <c r="B15" s="115"/>
      <c r="C15" s="397" t="s">
        <v>633</v>
      </c>
      <c r="D15" s="395" t="s">
        <v>634</v>
      </c>
      <c r="E15" s="398">
        <v>37388</v>
      </c>
      <c r="F15" s="399" t="s">
        <v>92</v>
      </c>
      <c r="G15" s="399" t="s">
        <v>85</v>
      </c>
      <c r="H15" s="399"/>
      <c r="I15" s="80">
        <v>2</v>
      </c>
      <c r="J15" s="79" t="s">
        <v>843</v>
      </c>
      <c r="K15" s="79">
        <v>4.64</v>
      </c>
      <c r="L15" s="79">
        <v>4.6</v>
      </c>
      <c r="M15" s="79"/>
      <c r="N15" s="79"/>
      <c r="O15" s="79"/>
      <c r="P15" s="79"/>
      <c r="Q15" s="417">
        <f t="shared" si="0"/>
        <v>4.64</v>
      </c>
      <c r="R15" s="332" t="str">
        <f t="shared" si="1"/>
        <v>III A</v>
      </c>
      <c r="S15" s="400" t="s">
        <v>147</v>
      </c>
    </row>
    <row r="16" spans="1:19" ht="18" customHeight="1">
      <c r="A16" s="21">
        <v>10</v>
      </c>
      <c r="B16" s="115"/>
      <c r="C16" s="397" t="s">
        <v>152</v>
      </c>
      <c r="D16" s="395" t="s">
        <v>373</v>
      </c>
      <c r="E16" s="398">
        <v>37456</v>
      </c>
      <c r="F16" s="399" t="s">
        <v>52</v>
      </c>
      <c r="G16" s="399" t="s">
        <v>191</v>
      </c>
      <c r="H16" s="399" t="s">
        <v>700</v>
      </c>
      <c r="I16" s="80">
        <v>1</v>
      </c>
      <c r="J16" s="79">
        <v>4.43</v>
      </c>
      <c r="K16" s="79">
        <v>4.59</v>
      </c>
      <c r="L16" s="79">
        <v>4.45</v>
      </c>
      <c r="M16" s="79"/>
      <c r="N16" s="79"/>
      <c r="O16" s="79"/>
      <c r="P16" s="79"/>
      <c r="Q16" s="417">
        <f t="shared" si="0"/>
        <v>4.59</v>
      </c>
      <c r="R16" s="332" t="str">
        <f t="shared" si="1"/>
        <v>I JA</v>
      </c>
      <c r="S16" s="400" t="s">
        <v>192</v>
      </c>
    </row>
    <row r="17" spans="1:19" ht="18" customHeight="1">
      <c r="A17" s="21">
        <v>11</v>
      </c>
      <c r="B17" s="115"/>
      <c r="C17" s="397" t="s">
        <v>393</v>
      </c>
      <c r="D17" s="395" t="s">
        <v>696</v>
      </c>
      <c r="E17" s="398" t="s">
        <v>545</v>
      </c>
      <c r="F17" s="399" t="s">
        <v>13</v>
      </c>
      <c r="G17" s="399" t="s">
        <v>159</v>
      </c>
      <c r="H17" s="399"/>
      <c r="I17" s="80"/>
      <c r="J17" s="79">
        <v>4.29</v>
      </c>
      <c r="K17" s="79">
        <v>4.42</v>
      </c>
      <c r="L17" s="79">
        <v>4.53</v>
      </c>
      <c r="M17" s="79"/>
      <c r="N17" s="79"/>
      <c r="O17" s="79"/>
      <c r="P17" s="79"/>
      <c r="Q17" s="417">
        <f t="shared" si="0"/>
        <v>4.53</v>
      </c>
      <c r="R17" s="332" t="str">
        <f t="shared" si="1"/>
        <v>I JA</v>
      </c>
      <c r="S17" s="400" t="s">
        <v>367</v>
      </c>
    </row>
    <row r="18" spans="1:19" ht="18" customHeight="1">
      <c r="A18" s="21">
        <v>12</v>
      </c>
      <c r="B18" s="115"/>
      <c r="C18" s="397" t="s">
        <v>233</v>
      </c>
      <c r="D18" s="395" t="s">
        <v>574</v>
      </c>
      <c r="E18" s="398" t="s">
        <v>573</v>
      </c>
      <c r="F18" s="399" t="s">
        <v>46</v>
      </c>
      <c r="G18" s="399" t="s">
        <v>562</v>
      </c>
      <c r="H18" s="399"/>
      <c r="I18" s="80"/>
      <c r="J18" s="79">
        <v>4.47</v>
      </c>
      <c r="K18" s="79">
        <v>4.34</v>
      </c>
      <c r="L18" s="79">
        <v>4.12</v>
      </c>
      <c r="M18" s="79"/>
      <c r="N18" s="79"/>
      <c r="O18" s="79"/>
      <c r="P18" s="79"/>
      <c r="Q18" s="417">
        <f t="shared" si="0"/>
        <v>4.47</v>
      </c>
      <c r="R18" s="332" t="str">
        <f t="shared" si="1"/>
        <v>I JA</v>
      </c>
      <c r="S18" s="400" t="s">
        <v>169</v>
      </c>
    </row>
    <row r="19" spans="1:19" ht="18" customHeight="1">
      <c r="A19" s="21">
        <v>13</v>
      </c>
      <c r="B19" s="115"/>
      <c r="C19" s="397" t="s">
        <v>334</v>
      </c>
      <c r="D19" s="395" t="s">
        <v>181</v>
      </c>
      <c r="E19" s="398" t="s">
        <v>549</v>
      </c>
      <c r="F19" s="399" t="s">
        <v>54</v>
      </c>
      <c r="G19" s="399" t="s">
        <v>137</v>
      </c>
      <c r="H19" s="399"/>
      <c r="I19" s="80"/>
      <c r="J19" s="79">
        <v>4.02</v>
      </c>
      <c r="K19" s="79">
        <v>4.01</v>
      </c>
      <c r="L19" s="79">
        <v>4.02</v>
      </c>
      <c r="M19" s="79"/>
      <c r="N19" s="79"/>
      <c r="O19" s="79"/>
      <c r="P19" s="79"/>
      <c r="Q19" s="417">
        <f t="shared" si="0"/>
        <v>4.02</v>
      </c>
      <c r="R19" s="332" t="str">
        <f t="shared" si="1"/>
        <v>II JA</v>
      </c>
      <c r="S19" s="400" t="s">
        <v>138</v>
      </c>
    </row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8.28125" style="11" customWidth="1"/>
    <col min="4" max="4" width="13.421875" style="11" bestFit="1" customWidth="1"/>
    <col min="5" max="5" width="10.28125" style="33" customWidth="1"/>
    <col min="6" max="6" width="13.28125" style="35" customWidth="1"/>
    <col min="7" max="7" width="15.421875" style="35" bestFit="1" customWidth="1"/>
    <col min="8" max="8" width="12.57421875" style="15" customWidth="1"/>
    <col min="9" max="9" width="5.8515625" style="15" bestFit="1" customWidth="1"/>
    <col min="10" max="12" width="4.7109375" style="70" customWidth="1"/>
    <col min="13" max="13" width="4.7109375" style="70" hidden="1" customWidth="1"/>
    <col min="14" max="16" width="4.7109375" style="70" customWidth="1"/>
    <col min="17" max="17" width="9.00390625" style="76" customWidth="1"/>
    <col min="18" max="18" width="6.7109375" style="41" bestFit="1" customWidth="1"/>
    <col min="19" max="19" width="9.710937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69"/>
      <c r="K3" s="69"/>
      <c r="L3" s="69"/>
      <c r="M3" s="69"/>
      <c r="N3" s="69"/>
      <c r="O3" s="69"/>
      <c r="P3" s="69"/>
      <c r="Q3" s="76"/>
      <c r="R3" s="41"/>
    </row>
    <row r="4" spans="3:18" s="27" customFormat="1" ht="15.75" thickBot="1">
      <c r="C4" s="28" t="s">
        <v>227</v>
      </c>
      <c r="E4" s="29"/>
      <c r="F4" s="30"/>
      <c r="G4" s="30"/>
      <c r="H4" s="31"/>
      <c r="I4" s="31"/>
      <c r="J4" s="74"/>
      <c r="K4" s="74"/>
      <c r="L4" s="74"/>
      <c r="M4" s="74"/>
      <c r="N4" s="74"/>
      <c r="O4" s="74"/>
      <c r="P4" s="74"/>
      <c r="Q4" s="100"/>
      <c r="R4" s="54"/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4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253</v>
      </c>
      <c r="D7" s="395" t="s">
        <v>472</v>
      </c>
      <c r="E7" s="398" t="s">
        <v>473</v>
      </c>
      <c r="F7" s="399" t="s">
        <v>119</v>
      </c>
      <c r="G7" s="399" t="s">
        <v>117</v>
      </c>
      <c r="H7" s="399"/>
      <c r="I7" s="80">
        <v>12</v>
      </c>
      <c r="J7" s="79" t="s">
        <v>843</v>
      </c>
      <c r="K7" s="79">
        <v>5.86</v>
      </c>
      <c r="L7" s="79">
        <v>5.48</v>
      </c>
      <c r="M7" s="79"/>
      <c r="N7" s="79">
        <v>5.56</v>
      </c>
      <c r="O7" s="79">
        <v>5.43</v>
      </c>
      <c r="P7" s="79">
        <v>5.61</v>
      </c>
      <c r="Q7" s="431">
        <f aca="true" t="shared" si="0" ref="Q7:Q13">MAX(J7:P7)</f>
        <v>5.86</v>
      </c>
      <c r="R7" s="430" t="str">
        <f aca="true" t="shared" si="1" ref="R7:R13">IF(ISBLANK(Q7),"",IF(Q7&gt;=6,"KSM",IF(Q7&gt;=5.6,"I A",IF(Q7&gt;=5.15,"II A",IF(Q7&gt;=4.6,"III A",IF(Q7&gt;=4.2,"I JA",IF(Q7&gt;=3.85,"II JA",IF(Q7&gt;=3.6,"III JA"))))))))</f>
        <v>I A</v>
      </c>
      <c r="S7" s="400" t="s">
        <v>133</v>
      </c>
    </row>
    <row r="8" spans="1:19" ht="18" customHeight="1">
      <c r="A8" s="21">
        <v>2</v>
      </c>
      <c r="B8" s="115"/>
      <c r="C8" s="397" t="s">
        <v>61</v>
      </c>
      <c r="D8" s="395" t="s">
        <v>284</v>
      </c>
      <c r="E8" s="398" t="s">
        <v>285</v>
      </c>
      <c r="F8" s="399" t="s">
        <v>45</v>
      </c>
      <c r="G8" s="399" t="s">
        <v>615</v>
      </c>
      <c r="H8" s="399"/>
      <c r="I8" s="80">
        <v>8</v>
      </c>
      <c r="J8" s="79">
        <v>4.89</v>
      </c>
      <c r="K8" s="79">
        <v>4.98</v>
      </c>
      <c r="L8" s="79">
        <v>5.05</v>
      </c>
      <c r="M8" s="79"/>
      <c r="N8" s="79" t="s">
        <v>843</v>
      </c>
      <c r="O8" s="79">
        <v>5.16</v>
      </c>
      <c r="P8" s="79">
        <v>5.16</v>
      </c>
      <c r="Q8" s="431">
        <f t="shared" si="0"/>
        <v>5.16</v>
      </c>
      <c r="R8" s="430" t="str">
        <f t="shared" si="1"/>
        <v>II A</v>
      </c>
      <c r="S8" s="400" t="s">
        <v>286</v>
      </c>
    </row>
    <row r="9" spans="1:19" ht="18" customHeight="1">
      <c r="A9" s="21">
        <v>3</v>
      </c>
      <c r="B9" s="337"/>
      <c r="C9" s="397" t="s">
        <v>81</v>
      </c>
      <c r="D9" s="395" t="s">
        <v>287</v>
      </c>
      <c r="E9" s="398" t="s">
        <v>288</v>
      </c>
      <c r="F9" s="399" t="s">
        <v>69</v>
      </c>
      <c r="G9" s="399" t="s">
        <v>261</v>
      </c>
      <c r="H9" s="399"/>
      <c r="I9" s="80">
        <v>5</v>
      </c>
      <c r="J9" s="79" t="s">
        <v>843</v>
      </c>
      <c r="K9" s="79">
        <v>5.13</v>
      </c>
      <c r="L9" s="79">
        <v>4.97</v>
      </c>
      <c r="M9" s="79"/>
      <c r="N9" s="79" t="s">
        <v>843</v>
      </c>
      <c r="O9" s="79">
        <v>4.88</v>
      </c>
      <c r="P9" s="79">
        <v>5.13</v>
      </c>
      <c r="Q9" s="431">
        <f t="shared" si="0"/>
        <v>5.13</v>
      </c>
      <c r="R9" s="430" t="str">
        <f t="shared" si="1"/>
        <v>III A</v>
      </c>
      <c r="S9" s="400" t="s">
        <v>289</v>
      </c>
    </row>
    <row r="10" spans="1:19" ht="18" customHeight="1">
      <c r="A10" s="21">
        <v>4</v>
      </c>
      <c r="B10" s="115"/>
      <c r="C10" s="397" t="s">
        <v>451</v>
      </c>
      <c r="D10" s="395" t="s">
        <v>452</v>
      </c>
      <c r="E10" s="398">
        <v>36648</v>
      </c>
      <c r="F10" s="399" t="s">
        <v>47</v>
      </c>
      <c r="G10" s="399" t="s">
        <v>134</v>
      </c>
      <c r="H10" s="399" t="s">
        <v>158</v>
      </c>
      <c r="I10" s="80">
        <v>3</v>
      </c>
      <c r="J10" s="79">
        <v>4.74</v>
      </c>
      <c r="K10" s="79">
        <v>4.56</v>
      </c>
      <c r="L10" s="79">
        <v>4.35</v>
      </c>
      <c r="M10" s="79"/>
      <c r="N10" s="79" t="s">
        <v>843</v>
      </c>
      <c r="O10" s="79">
        <v>3.98</v>
      </c>
      <c r="P10" s="79">
        <v>4.5</v>
      </c>
      <c r="Q10" s="431">
        <f t="shared" si="0"/>
        <v>4.74</v>
      </c>
      <c r="R10" s="430" t="str">
        <f t="shared" si="1"/>
        <v>III A</v>
      </c>
      <c r="S10" s="400" t="s">
        <v>157</v>
      </c>
    </row>
    <row r="11" spans="1:19" ht="18" customHeight="1">
      <c r="A11" s="21">
        <v>5</v>
      </c>
      <c r="B11" s="115"/>
      <c r="C11" s="397" t="s">
        <v>111</v>
      </c>
      <c r="D11" s="395" t="s">
        <v>304</v>
      </c>
      <c r="E11" s="398">
        <v>36921</v>
      </c>
      <c r="F11" s="399" t="s">
        <v>92</v>
      </c>
      <c r="G11" s="399" t="s">
        <v>85</v>
      </c>
      <c r="H11" s="399"/>
      <c r="I11" s="80">
        <v>2</v>
      </c>
      <c r="J11" s="79">
        <v>4.7</v>
      </c>
      <c r="K11" s="79">
        <v>4.55</v>
      </c>
      <c r="L11" s="79" t="s">
        <v>871</v>
      </c>
      <c r="M11" s="79"/>
      <c r="N11" s="79">
        <v>4.66</v>
      </c>
      <c r="O11" s="79" t="s">
        <v>871</v>
      </c>
      <c r="P11" s="79">
        <v>4.64</v>
      </c>
      <c r="Q11" s="431">
        <f t="shared" si="0"/>
        <v>4.7</v>
      </c>
      <c r="R11" s="430" t="str">
        <f t="shared" si="1"/>
        <v>III A</v>
      </c>
      <c r="S11" s="400" t="s">
        <v>147</v>
      </c>
    </row>
    <row r="12" spans="1:19" ht="18" customHeight="1">
      <c r="A12" s="21">
        <v>6</v>
      </c>
      <c r="B12" s="115"/>
      <c r="C12" s="397" t="s">
        <v>152</v>
      </c>
      <c r="D12" s="395" t="s">
        <v>426</v>
      </c>
      <c r="E12" s="398">
        <v>36887</v>
      </c>
      <c r="F12" s="399" t="s">
        <v>114</v>
      </c>
      <c r="G12" s="399" t="s">
        <v>113</v>
      </c>
      <c r="H12" s="399"/>
      <c r="I12" s="80">
        <v>1</v>
      </c>
      <c r="J12" s="79">
        <v>4.51</v>
      </c>
      <c r="K12" s="79" t="s">
        <v>843</v>
      </c>
      <c r="L12" s="79">
        <v>4.13</v>
      </c>
      <c r="M12" s="79"/>
      <c r="N12" s="79">
        <v>4.29</v>
      </c>
      <c r="O12" s="79" t="s">
        <v>843</v>
      </c>
      <c r="P12" s="79" t="s">
        <v>843</v>
      </c>
      <c r="Q12" s="431">
        <f t="shared" si="0"/>
        <v>4.51</v>
      </c>
      <c r="R12" s="430" t="str">
        <f t="shared" si="1"/>
        <v>I JA</v>
      </c>
      <c r="S12" s="400" t="s">
        <v>153</v>
      </c>
    </row>
    <row r="13" spans="1:19" ht="18" customHeight="1">
      <c r="A13" s="21">
        <v>7</v>
      </c>
      <c r="B13" s="115"/>
      <c r="C13" s="397" t="s">
        <v>71</v>
      </c>
      <c r="D13" s="395" t="s">
        <v>368</v>
      </c>
      <c r="E13" s="398" t="s">
        <v>369</v>
      </c>
      <c r="F13" s="399" t="s">
        <v>52</v>
      </c>
      <c r="G13" s="399" t="s">
        <v>191</v>
      </c>
      <c r="H13" s="399" t="s">
        <v>698</v>
      </c>
      <c r="I13" s="80"/>
      <c r="J13" s="79">
        <v>4.37</v>
      </c>
      <c r="K13" s="79">
        <v>4.28</v>
      </c>
      <c r="L13" s="79">
        <v>4.07</v>
      </c>
      <c r="M13" s="79"/>
      <c r="N13" s="79" t="s">
        <v>843</v>
      </c>
      <c r="O13" s="79">
        <v>3.86</v>
      </c>
      <c r="P13" s="79">
        <v>4.14</v>
      </c>
      <c r="Q13" s="431">
        <f t="shared" si="0"/>
        <v>4.37</v>
      </c>
      <c r="R13" s="430" t="str">
        <f t="shared" si="1"/>
        <v>I JA</v>
      </c>
      <c r="S13" s="400" t="s">
        <v>193</v>
      </c>
    </row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0" customWidth="1"/>
    <col min="2" max="2" width="5.28125" style="150" hidden="1" customWidth="1"/>
    <col min="3" max="3" width="10.421875" style="150" customWidth="1"/>
    <col min="4" max="4" width="12.8515625" style="150" bestFit="1" customWidth="1"/>
    <col min="5" max="5" width="10.7109375" style="166" customWidth="1"/>
    <col min="6" max="6" width="15.00390625" style="185" bestFit="1" customWidth="1"/>
    <col min="7" max="7" width="12.8515625" style="185" bestFit="1" customWidth="1"/>
    <col min="8" max="8" width="11.28125" style="154" bestFit="1" customWidth="1"/>
    <col min="9" max="9" width="5.8515625" style="154" bestFit="1" customWidth="1"/>
    <col min="10" max="12" width="4.7109375" style="184" customWidth="1"/>
    <col min="13" max="13" width="4.7109375" style="184" hidden="1" customWidth="1"/>
    <col min="14" max="16" width="4.7109375" style="184" customWidth="1"/>
    <col min="17" max="17" width="9.140625" style="156" customWidth="1"/>
    <col min="18" max="18" width="6.421875" style="157" bestFit="1" customWidth="1"/>
    <col min="19" max="19" width="19.00390625" style="158" bestFit="1" customWidth="1"/>
    <col min="20" max="16384" width="9.140625" style="150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58" customFormat="1" ht="12" customHeight="1">
      <c r="A3" s="150"/>
      <c r="B3" s="150"/>
      <c r="C3" s="150"/>
      <c r="D3" s="151"/>
      <c r="E3" s="152"/>
      <c r="F3" s="153"/>
      <c r="G3" s="153"/>
      <c r="H3" s="154"/>
      <c r="I3" s="154"/>
      <c r="J3" s="155"/>
      <c r="K3" s="155"/>
      <c r="L3" s="155"/>
      <c r="M3" s="155"/>
      <c r="N3" s="155"/>
      <c r="O3" s="155"/>
      <c r="P3" s="155"/>
      <c r="Q3" s="156"/>
      <c r="R3" s="157"/>
    </row>
    <row r="4" spans="3:18" s="159" customFormat="1" ht="15.75" thickBot="1">
      <c r="C4" s="160" t="s">
        <v>30</v>
      </c>
      <c r="E4" s="161"/>
      <c r="F4" s="162"/>
      <c r="G4" s="162"/>
      <c r="H4" s="163"/>
      <c r="I4" s="163"/>
      <c r="J4" s="164"/>
      <c r="K4" s="164"/>
      <c r="L4" s="164"/>
      <c r="M4" s="164"/>
      <c r="N4" s="164"/>
      <c r="O4" s="164"/>
      <c r="P4" s="164"/>
      <c r="Q4" s="165"/>
      <c r="R4" s="149"/>
    </row>
    <row r="5" spans="5:18" s="158" customFormat="1" ht="18" customHeight="1" thickBot="1">
      <c r="E5" s="166"/>
      <c r="J5" s="488" t="s">
        <v>9</v>
      </c>
      <c r="K5" s="489"/>
      <c r="L5" s="489"/>
      <c r="M5" s="489"/>
      <c r="N5" s="489"/>
      <c r="O5" s="489"/>
      <c r="P5" s="490"/>
      <c r="Q5" s="167"/>
      <c r="R5" s="168"/>
    </row>
    <row r="6" spans="1:19" s="181" customFormat="1" ht="18" customHeight="1" thickBot="1">
      <c r="A6" s="84" t="s">
        <v>15</v>
      </c>
      <c r="B6" s="105"/>
      <c r="C6" s="169" t="s">
        <v>0</v>
      </c>
      <c r="D6" s="170" t="s">
        <v>1</v>
      </c>
      <c r="E6" s="171" t="s">
        <v>10</v>
      </c>
      <c r="F6" s="172" t="s">
        <v>2</v>
      </c>
      <c r="G6" s="173" t="s">
        <v>3</v>
      </c>
      <c r="H6" s="173" t="s">
        <v>12</v>
      </c>
      <c r="I6" s="173" t="s">
        <v>36</v>
      </c>
      <c r="J6" s="174">
        <v>1</v>
      </c>
      <c r="K6" s="175">
        <v>2</v>
      </c>
      <c r="L6" s="175">
        <v>3</v>
      </c>
      <c r="M6" s="124" t="s">
        <v>16</v>
      </c>
      <c r="N6" s="176">
        <v>4</v>
      </c>
      <c r="O6" s="175">
        <v>5</v>
      </c>
      <c r="P6" s="177">
        <v>6</v>
      </c>
      <c r="Q6" s="178" t="s">
        <v>4</v>
      </c>
      <c r="R6" s="179" t="s">
        <v>11</v>
      </c>
      <c r="S6" s="180" t="s">
        <v>5</v>
      </c>
    </row>
    <row r="7" spans="1:19" ht="18" customHeight="1">
      <c r="A7" s="182">
        <v>1</v>
      </c>
      <c r="B7" s="183"/>
      <c r="C7" s="397" t="s">
        <v>177</v>
      </c>
      <c r="D7" s="395" t="s">
        <v>826</v>
      </c>
      <c r="E7" s="398">
        <v>37624</v>
      </c>
      <c r="F7" s="399" t="s">
        <v>173</v>
      </c>
      <c r="G7" s="399" t="s">
        <v>827</v>
      </c>
      <c r="H7" s="399"/>
      <c r="I7" s="80">
        <v>16</v>
      </c>
      <c r="J7" s="442">
        <v>5.94</v>
      </c>
      <c r="K7" s="442">
        <v>5.83</v>
      </c>
      <c r="L7" s="442">
        <v>6.25</v>
      </c>
      <c r="M7" s="442"/>
      <c r="N7" s="442">
        <v>6.3</v>
      </c>
      <c r="O7" s="442">
        <v>6.24</v>
      </c>
      <c r="P7" s="442">
        <v>6.46</v>
      </c>
      <c r="Q7" s="431">
        <f aca="true" t="shared" si="0" ref="Q7:Q25">MAX(J7:P7)</f>
        <v>6.46</v>
      </c>
      <c r="R7" s="427" t="str">
        <f aca="true" t="shared" si="1" ref="R7:R26">IF(ISBLANK(Q7),"",IF(Q7&gt;=7.2,"KSM",IF(Q7&gt;=6.7,"I A",IF(Q7&gt;=6.2,"II A",IF(Q7&gt;=5.6,"III A",IF(Q7&gt;=5,"I JA",IF(Q7&gt;=4.45,"II JA",IF(Q7&gt;=4,"III JA"))))))))</f>
        <v>II A</v>
      </c>
      <c r="S7" s="400" t="s">
        <v>174</v>
      </c>
    </row>
    <row r="8" spans="1:19" ht="18" customHeight="1">
      <c r="A8" s="182">
        <v>2</v>
      </c>
      <c r="B8" s="183"/>
      <c r="C8" s="397" t="s">
        <v>422</v>
      </c>
      <c r="D8" s="395" t="s">
        <v>416</v>
      </c>
      <c r="E8" s="398" t="s">
        <v>744</v>
      </c>
      <c r="F8" s="399" t="s">
        <v>438</v>
      </c>
      <c r="G8" s="399" t="s">
        <v>200</v>
      </c>
      <c r="H8" s="399" t="s">
        <v>417</v>
      </c>
      <c r="I8" s="80">
        <v>12</v>
      </c>
      <c r="J8" s="442">
        <v>6.25</v>
      </c>
      <c r="K8" s="442">
        <v>6.38</v>
      </c>
      <c r="L8" s="442" t="s">
        <v>843</v>
      </c>
      <c r="M8" s="442"/>
      <c r="N8" s="442">
        <v>6.39</v>
      </c>
      <c r="O8" s="442">
        <v>6.18</v>
      </c>
      <c r="P8" s="442">
        <v>6.36</v>
      </c>
      <c r="Q8" s="431">
        <f t="shared" si="0"/>
        <v>6.39</v>
      </c>
      <c r="R8" s="427" t="str">
        <f t="shared" si="1"/>
        <v>II A</v>
      </c>
      <c r="S8" s="400" t="s">
        <v>201</v>
      </c>
    </row>
    <row r="9" spans="1:19" ht="18" customHeight="1">
      <c r="A9" s="182">
        <v>3</v>
      </c>
      <c r="B9" s="183"/>
      <c r="C9" s="397" t="s">
        <v>469</v>
      </c>
      <c r="D9" s="395" t="s">
        <v>470</v>
      </c>
      <c r="E9" s="398" t="s">
        <v>471</v>
      </c>
      <c r="F9" s="399" t="s">
        <v>119</v>
      </c>
      <c r="G9" s="399" t="s">
        <v>117</v>
      </c>
      <c r="H9" s="399"/>
      <c r="I9" s="80">
        <v>9</v>
      </c>
      <c r="J9" s="442" t="s">
        <v>843</v>
      </c>
      <c r="K9" s="442">
        <v>6.36</v>
      </c>
      <c r="L9" s="442" t="s">
        <v>843</v>
      </c>
      <c r="M9" s="442"/>
      <c r="N9" s="442" t="s">
        <v>843</v>
      </c>
      <c r="O9" s="442" t="s">
        <v>843</v>
      </c>
      <c r="P9" s="442" t="s">
        <v>843</v>
      </c>
      <c r="Q9" s="431">
        <f t="shared" si="0"/>
        <v>6.36</v>
      </c>
      <c r="R9" s="427" t="str">
        <f t="shared" si="1"/>
        <v>II A</v>
      </c>
      <c r="S9" s="400" t="s">
        <v>133</v>
      </c>
    </row>
    <row r="10" spans="1:20" ht="18" customHeight="1">
      <c r="A10" s="182">
        <v>4</v>
      </c>
      <c r="B10" s="183"/>
      <c r="C10" s="397" t="s">
        <v>259</v>
      </c>
      <c r="D10" s="395" t="s">
        <v>260</v>
      </c>
      <c r="E10" s="398" t="s">
        <v>565</v>
      </c>
      <c r="F10" s="399" t="s">
        <v>46</v>
      </c>
      <c r="G10" s="399" t="s">
        <v>562</v>
      </c>
      <c r="H10" s="399"/>
      <c r="I10" s="80">
        <v>7</v>
      </c>
      <c r="J10" s="442" t="s">
        <v>843</v>
      </c>
      <c r="K10" s="442">
        <v>6.14</v>
      </c>
      <c r="L10" s="442">
        <v>5.85</v>
      </c>
      <c r="M10" s="442"/>
      <c r="N10" s="442">
        <v>6.17</v>
      </c>
      <c r="O10" s="442">
        <v>6.25</v>
      </c>
      <c r="P10" s="442">
        <v>6.26</v>
      </c>
      <c r="Q10" s="431">
        <f t="shared" si="0"/>
        <v>6.26</v>
      </c>
      <c r="R10" s="427" t="str">
        <f t="shared" si="1"/>
        <v>II A</v>
      </c>
      <c r="S10" s="400" t="s">
        <v>169</v>
      </c>
      <c r="T10" s="184"/>
    </row>
    <row r="11" spans="1:19" ht="18" customHeight="1">
      <c r="A11" s="182">
        <v>5</v>
      </c>
      <c r="B11" s="183"/>
      <c r="C11" s="397" t="s">
        <v>649</v>
      </c>
      <c r="D11" s="395" t="s">
        <v>705</v>
      </c>
      <c r="E11" s="398" t="s">
        <v>706</v>
      </c>
      <c r="F11" s="399" t="s">
        <v>52</v>
      </c>
      <c r="G11" s="399" t="s">
        <v>191</v>
      </c>
      <c r="H11" s="399" t="s">
        <v>698</v>
      </c>
      <c r="I11" s="80">
        <v>6</v>
      </c>
      <c r="J11" s="442">
        <v>5.97</v>
      </c>
      <c r="K11" s="442">
        <v>6.02</v>
      </c>
      <c r="L11" s="442">
        <v>6</v>
      </c>
      <c r="M11" s="442"/>
      <c r="N11" s="442">
        <v>6.07</v>
      </c>
      <c r="O11" s="442">
        <v>6.18</v>
      </c>
      <c r="P11" s="442">
        <v>6.2</v>
      </c>
      <c r="Q11" s="431">
        <f t="shared" si="0"/>
        <v>6.2</v>
      </c>
      <c r="R11" s="427" t="str">
        <f t="shared" si="1"/>
        <v>II A</v>
      </c>
      <c r="S11" s="400" t="s">
        <v>193</v>
      </c>
    </row>
    <row r="12" spans="1:19" ht="18" customHeight="1">
      <c r="A12" s="182">
        <v>6</v>
      </c>
      <c r="B12" s="183"/>
      <c r="C12" s="397" t="s">
        <v>672</v>
      </c>
      <c r="D12" s="395" t="s">
        <v>673</v>
      </c>
      <c r="E12" s="398">
        <v>37644</v>
      </c>
      <c r="F12" s="399" t="s">
        <v>42</v>
      </c>
      <c r="G12" s="399" t="s">
        <v>99</v>
      </c>
      <c r="H12" s="399"/>
      <c r="I12" s="80">
        <v>5</v>
      </c>
      <c r="J12" s="442">
        <v>6.06</v>
      </c>
      <c r="K12" s="442">
        <v>6.06</v>
      </c>
      <c r="L12" s="442" t="s">
        <v>843</v>
      </c>
      <c r="M12" s="442"/>
      <c r="N12" s="442">
        <v>5.83</v>
      </c>
      <c r="O12" s="442">
        <v>5.94</v>
      </c>
      <c r="P12" s="442">
        <v>5.96</v>
      </c>
      <c r="Q12" s="431">
        <f t="shared" si="0"/>
        <v>6.06</v>
      </c>
      <c r="R12" s="427" t="str">
        <f t="shared" si="1"/>
        <v>III A</v>
      </c>
      <c r="S12" s="400" t="s">
        <v>674</v>
      </c>
    </row>
    <row r="13" spans="1:19" ht="18" customHeight="1">
      <c r="A13" s="182">
        <v>7</v>
      </c>
      <c r="B13" s="183"/>
      <c r="C13" s="397" t="s">
        <v>64</v>
      </c>
      <c r="D13" s="395" t="s">
        <v>742</v>
      </c>
      <c r="E13" s="398" t="s">
        <v>743</v>
      </c>
      <c r="F13" s="399" t="s">
        <v>438</v>
      </c>
      <c r="G13" s="399" t="s">
        <v>200</v>
      </c>
      <c r="H13" s="399" t="s">
        <v>417</v>
      </c>
      <c r="I13" s="80">
        <v>4</v>
      </c>
      <c r="J13" s="442">
        <v>5.5</v>
      </c>
      <c r="K13" s="442">
        <v>5.76</v>
      </c>
      <c r="L13" s="442">
        <v>5.63</v>
      </c>
      <c r="M13" s="442"/>
      <c r="N13" s="442">
        <v>5.73</v>
      </c>
      <c r="O13" s="442">
        <v>5.71</v>
      </c>
      <c r="P13" s="442">
        <v>5.85</v>
      </c>
      <c r="Q13" s="431">
        <f t="shared" si="0"/>
        <v>5.85</v>
      </c>
      <c r="R13" s="427" t="str">
        <f t="shared" si="1"/>
        <v>III A</v>
      </c>
      <c r="S13" s="400" t="s">
        <v>201</v>
      </c>
    </row>
    <row r="14" spans="1:19" ht="18" customHeight="1">
      <c r="A14" s="182">
        <v>8</v>
      </c>
      <c r="B14" s="183"/>
      <c r="C14" s="397" t="s">
        <v>410</v>
      </c>
      <c r="D14" s="395" t="s">
        <v>411</v>
      </c>
      <c r="E14" s="398" t="s">
        <v>731</v>
      </c>
      <c r="F14" s="399" t="s">
        <v>110</v>
      </c>
      <c r="G14" s="399" t="s">
        <v>109</v>
      </c>
      <c r="H14" s="399" t="s">
        <v>408</v>
      </c>
      <c r="I14" s="80">
        <v>3</v>
      </c>
      <c r="J14" s="442">
        <v>5.74</v>
      </c>
      <c r="K14" s="442">
        <v>5.77</v>
      </c>
      <c r="L14" s="442">
        <v>5.7</v>
      </c>
      <c r="M14" s="442"/>
      <c r="N14" s="442">
        <v>5.69</v>
      </c>
      <c r="O14" s="442">
        <v>5.58</v>
      </c>
      <c r="P14" s="442">
        <v>5.45</v>
      </c>
      <c r="Q14" s="431">
        <f t="shared" si="0"/>
        <v>5.77</v>
      </c>
      <c r="R14" s="427" t="str">
        <f t="shared" si="1"/>
        <v>III A</v>
      </c>
      <c r="S14" s="400" t="s">
        <v>108</v>
      </c>
    </row>
    <row r="15" spans="1:19" ht="18" customHeight="1">
      <c r="A15" s="182">
        <v>9</v>
      </c>
      <c r="B15" s="183"/>
      <c r="C15" s="397" t="s">
        <v>77</v>
      </c>
      <c r="D15" s="395" t="s">
        <v>560</v>
      </c>
      <c r="E15" s="398" t="s">
        <v>561</v>
      </c>
      <c r="F15" s="399" t="s">
        <v>46</v>
      </c>
      <c r="G15" s="399" t="s">
        <v>562</v>
      </c>
      <c r="H15" s="399"/>
      <c r="I15" s="80">
        <v>2</v>
      </c>
      <c r="J15" s="442">
        <v>5.74</v>
      </c>
      <c r="K15" s="442">
        <v>5.73</v>
      </c>
      <c r="L15" s="442">
        <v>5.75</v>
      </c>
      <c r="M15" s="442"/>
      <c r="N15" s="442"/>
      <c r="O15" s="442"/>
      <c r="P15" s="442"/>
      <c r="Q15" s="431">
        <f t="shared" si="0"/>
        <v>5.75</v>
      </c>
      <c r="R15" s="427" t="str">
        <f t="shared" si="1"/>
        <v>III A</v>
      </c>
      <c r="S15" s="400" t="s">
        <v>169</v>
      </c>
    </row>
    <row r="16" spans="1:19" ht="18" customHeight="1">
      <c r="A16" s="182">
        <v>10</v>
      </c>
      <c r="B16" s="183"/>
      <c r="C16" s="397" t="s">
        <v>711</v>
      </c>
      <c r="D16" s="395" t="s">
        <v>712</v>
      </c>
      <c r="E16" s="398" t="s">
        <v>713</v>
      </c>
      <c r="F16" s="399" t="s">
        <v>52</v>
      </c>
      <c r="G16" s="399" t="s">
        <v>191</v>
      </c>
      <c r="H16" s="399" t="s">
        <v>698</v>
      </c>
      <c r="I16" s="80">
        <v>1</v>
      </c>
      <c r="J16" s="442">
        <v>5.34</v>
      </c>
      <c r="K16" s="442">
        <v>5.36</v>
      </c>
      <c r="L16" s="442">
        <v>4.78</v>
      </c>
      <c r="M16" s="442"/>
      <c r="N16" s="442"/>
      <c r="O16" s="442"/>
      <c r="P16" s="442"/>
      <c r="Q16" s="431">
        <f t="shared" si="0"/>
        <v>5.36</v>
      </c>
      <c r="R16" s="427" t="str">
        <f t="shared" si="1"/>
        <v>I JA</v>
      </c>
      <c r="S16" s="400" t="s">
        <v>193</v>
      </c>
    </row>
    <row r="17" spans="1:19" ht="18" customHeight="1">
      <c r="A17" s="182">
        <v>11</v>
      </c>
      <c r="B17" s="183"/>
      <c r="C17" s="397" t="s">
        <v>185</v>
      </c>
      <c r="D17" s="395" t="s">
        <v>764</v>
      </c>
      <c r="E17" s="398">
        <v>37455</v>
      </c>
      <c r="F17" s="399" t="s">
        <v>47</v>
      </c>
      <c r="G17" s="399" t="s">
        <v>441</v>
      </c>
      <c r="H17" s="399" t="s">
        <v>761</v>
      </c>
      <c r="I17" s="80"/>
      <c r="J17" s="442">
        <v>5.06</v>
      </c>
      <c r="K17" s="442">
        <v>5.36</v>
      </c>
      <c r="L17" s="442">
        <v>5.3</v>
      </c>
      <c r="M17" s="442"/>
      <c r="N17" s="442"/>
      <c r="O17" s="442"/>
      <c r="P17" s="442"/>
      <c r="Q17" s="431">
        <f t="shared" si="0"/>
        <v>5.36</v>
      </c>
      <c r="R17" s="427" t="str">
        <f t="shared" si="1"/>
        <v>I JA</v>
      </c>
      <c r="S17" s="400" t="s">
        <v>442</v>
      </c>
    </row>
    <row r="18" spans="1:19" ht="18" customHeight="1">
      <c r="A18" s="182">
        <v>12</v>
      </c>
      <c r="B18" s="183"/>
      <c r="C18" s="397" t="s">
        <v>67</v>
      </c>
      <c r="D18" s="395" t="s">
        <v>755</v>
      </c>
      <c r="E18" s="398">
        <v>37770</v>
      </c>
      <c r="F18" s="399" t="s">
        <v>47</v>
      </c>
      <c r="G18" s="399" t="s">
        <v>134</v>
      </c>
      <c r="H18" s="399" t="s">
        <v>158</v>
      </c>
      <c r="I18" s="80"/>
      <c r="J18" s="442">
        <v>5.34</v>
      </c>
      <c r="K18" s="442">
        <v>5.33</v>
      </c>
      <c r="L18" s="442">
        <v>4.65</v>
      </c>
      <c r="M18" s="442"/>
      <c r="N18" s="442"/>
      <c r="O18" s="442"/>
      <c r="P18" s="442"/>
      <c r="Q18" s="431">
        <f t="shared" si="0"/>
        <v>5.34</v>
      </c>
      <c r="R18" s="427" t="str">
        <f t="shared" si="1"/>
        <v>I JA</v>
      </c>
      <c r="S18" s="400" t="s">
        <v>157</v>
      </c>
    </row>
    <row r="19" spans="1:19" ht="18" customHeight="1">
      <c r="A19" s="182">
        <v>13</v>
      </c>
      <c r="B19" s="183"/>
      <c r="C19" s="397" t="s">
        <v>58</v>
      </c>
      <c r="D19" s="395" t="s">
        <v>622</v>
      </c>
      <c r="E19" s="398" t="s">
        <v>623</v>
      </c>
      <c r="F19" s="399" t="s">
        <v>69</v>
      </c>
      <c r="G19" s="399" t="s">
        <v>261</v>
      </c>
      <c r="H19" s="399"/>
      <c r="I19" s="80"/>
      <c r="J19" s="442">
        <v>5.27</v>
      </c>
      <c r="K19" s="442">
        <v>5.09</v>
      </c>
      <c r="L19" s="442" t="s">
        <v>843</v>
      </c>
      <c r="M19" s="442"/>
      <c r="N19" s="442"/>
      <c r="O19" s="442"/>
      <c r="P19" s="442"/>
      <c r="Q19" s="431">
        <f t="shared" si="0"/>
        <v>5.27</v>
      </c>
      <c r="R19" s="427" t="str">
        <f t="shared" si="1"/>
        <v>I JA</v>
      </c>
      <c r="S19" s="400" t="s">
        <v>289</v>
      </c>
    </row>
    <row r="20" spans="1:19" ht="18" customHeight="1">
      <c r="A20" s="182">
        <v>14</v>
      </c>
      <c r="B20" s="183"/>
      <c r="C20" s="397" t="s">
        <v>312</v>
      </c>
      <c r="D20" s="395" t="s">
        <v>563</v>
      </c>
      <c r="E20" s="398" t="s">
        <v>564</v>
      </c>
      <c r="F20" s="399" t="s">
        <v>46</v>
      </c>
      <c r="G20" s="399" t="s">
        <v>562</v>
      </c>
      <c r="H20" s="399"/>
      <c r="I20" s="80"/>
      <c r="J20" s="442">
        <v>5.11</v>
      </c>
      <c r="K20" s="442" t="s">
        <v>843</v>
      </c>
      <c r="L20" s="442" t="s">
        <v>843</v>
      </c>
      <c r="M20" s="442"/>
      <c r="N20" s="442"/>
      <c r="O20" s="442"/>
      <c r="P20" s="442"/>
      <c r="Q20" s="431">
        <f t="shared" si="0"/>
        <v>5.11</v>
      </c>
      <c r="R20" s="427" t="str">
        <f t="shared" si="1"/>
        <v>I JA</v>
      </c>
      <c r="S20" s="400" t="s">
        <v>169</v>
      </c>
    </row>
    <row r="21" spans="1:19" ht="18" customHeight="1">
      <c r="A21" s="182">
        <v>15</v>
      </c>
      <c r="B21" s="183"/>
      <c r="C21" s="397" t="s">
        <v>447</v>
      </c>
      <c r="D21" s="395" t="s">
        <v>760</v>
      </c>
      <c r="E21" s="398">
        <v>37730</v>
      </c>
      <c r="F21" s="399" t="s">
        <v>47</v>
      </c>
      <c r="G21" s="399" t="s">
        <v>441</v>
      </c>
      <c r="H21" s="399" t="s">
        <v>761</v>
      </c>
      <c r="I21" s="80"/>
      <c r="J21" s="442">
        <v>4.99</v>
      </c>
      <c r="K21" s="442">
        <v>5.09</v>
      </c>
      <c r="L21" s="442">
        <v>5.1</v>
      </c>
      <c r="M21" s="442"/>
      <c r="N21" s="442"/>
      <c r="O21" s="442"/>
      <c r="P21" s="442"/>
      <c r="Q21" s="431">
        <f t="shared" si="0"/>
        <v>5.1</v>
      </c>
      <c r="R21" s="427" t="str">
        <f t="shared" si="1"/>
        <v>I JA</v>
      </c>
      <c r="S21" s="400" t="s">
        <v>762</v>
      </c>
    </row>
    <row r="22" spans="1:19" ht="18" customHeight="1">
      <c r="A22" s="182">
        <v>16</v>
      </c>
      <c r="B22" s="183"/>
      <c r="C22" s="397" t="s">
        <v>541</v>
      </c>
      <c r="D22" s="395" t="s">
        <v>542</v>
      </c>
      <c r="E22" s="398" t="s">
        <v>543</v>
      </c>
      <c r="F22" s="399" t="s">
        <v>54</v>
      </c>
      <c r="G22" s="399" t="s">
        <v>137</v>
      </c>
      <c r="H22" s="399"/>
      <c r="I22" s="80"/>
      <c r="J22" s="442" t="s">
        <v>843</v>
      </c>
      <c r="K22" s="442">
        <v>4.53</v>
      </c>
      <c r="L22" s="442">
        <v>4.79</v>
      </c>
      <c r="M22" s="442"/>
      <c r="N22" s="442"/>
      <c r="O22" s="442"/>
      <c r="P22" s="442"/>
      <c r="Q22" s="431">
        <f t="shared" si="0"/>
        <v>4.79</v>
      </c>
      <c r="R22" s="427" t="str">
        <f t="shared" si="1"/>
        <v>II JA</v>
      </c>
      <c r="S22" s="400" t="s">
        <v>139</v>
      </c>
    </row>
    <row r="23" spans="1:19" ht="18" customHeight="1">
      <c r="A23" s="182">
        <v>17</v>
      </c>
      <c r="B23" s="183"/>
      <c r="C23" s="397" t="s">
        <v>58</v>
      </c>
      <c r="D23" s="395" t="s">
        <v>763</v>
      </c>
      <c r="E23" s="398">
        <v>37840</v>
      </c>
      <c r="F23" s="399" t="s">
        <v>47</v>
      </c>
      <c r="G23" s="399" t="s">
        <v>441</v>
      </c>
      <c r="H23" s="399" t="s">
        <v>761</v>
      </c>
      <c r="I23" s="80"/>
      <c r="J23" s="442" t="s">
        <v>843</v>
      </c>
      <c r="K23" s="442">
        <v>4.6</v>
      </c>
      <c r="L23" s="442" t="s">
        <v>843</v>
      </c>
      <c r="M23" s="442"/>
      <c r="N23" s="442"/>
      <c r="O23" s="442"/>
      <c r="P23" s="442"/>
      <c r="Q23" s="431">
        <f t="shared" si="0"/>
        <v>4.6</v>
      </c>
      <c r="R23" s="427" t="str">
        <f t="shared" si="1"/>
        <v>II JA</v>
      </c>
      <c r="S23" s="400" t="s">
        <v>442</v>
      </c>
    </row>
    <row r="24" spans="1:19" ht="18" customHeight="1">
      <c r="A24" s="182">
        <v>18</v>
      </c>
      <c r="B24" s="183"/>
      <c r="C24" s="397" t="s">
        <v>58</v>
      </c>
      <c r="D24" s="395" t="s">
        <v>557</v>
      </c>
      <c r="E24" s="398" t="s">
        <v>558</v>
      </c>
      <c r="F24" s="399" t="s">
        <v>44</v>
      </c>
      <c r="G24" s="399" t="s">
        <v>62</v>
      </c>
      <c r="H24" s="399" t="s">
        <v>63</v>
      </c>
      <c r="I24" s="80"/>
      <c r="J24" s="442" t="s">
        <v>843</v>
      </c>
      <c r="K24" s="442" t="s">
        <v>843</v>
      </c>
      <c r="L24" s="442">
        <v>4</v>
      </c>
      <c r="M24" s="442"/>
      <c r="N24" s="442"/>
      <c r="O24" s="442"/>
      <c r="P24" s="442"/>
      <c r="Q24" s="431">
        <f t="shared" si="0"/>
        <v>4</v>
      </c>
      <c r="R24" s="427" t="str">
        <f t="shared" si="1"/>
        <v>III JA</v>
      </c>
      <c r="S24" s="400" t="s">
        <v>248</v>
      </c>
    </row>
    <row r="25" spans="1:19" ht="18" customHeight="1">
      <c r="A25" s="182">
        <v>19</v>
      </c>
      <c r="B25" s="183"/>
      <c r="C25" s="397" t="s">
        <v>58</v>
      </c>
      <c r="D25" s="395" t="s">
        <v>555</v>
      </c>
      <c r="E25" s="398" t="s">
        <v>556</v>
      </c>
      <c r="F25" s="399" t="s">
        <v>44</v>
      </c>
      <c r="G25" s="399" t="s">
        <v>62</v>
      </c>
      <c r="H25" s="399" t="s">
        <v>63</v>
      </c>
      <c r="I25" s="80"/>
      <c r="J25" s="442">
        <v>3.52</v>
      </c>
      <c r="K25" s="442" t="s">
        <v>843</v>
      </c>
      <c r="L25" s="442" t="s">
        <v>843</v>
      </c>
      <c r="M25" s="442"/>
      <c r="N25" s="442"/>
      <c r="O25" s="442"/>
      <c r="P25" s="442"/>
      <c r="Q25" s="431">
        <f t="shared" si="0"/>
        <v>3.52</v>
      </c>
      <c r="R25" s="392" t="b">
        <f t="shared" si="1"/>
        <v>0</v>
      </c>
      <c r="S25" s="400" t="s">
        <v>559</v>
      </c>
    </row>
    <row r="26" spans="1:19" ht="18" customHeight="1">
      <c r="A26" s="182"/>
      <c r="B26" s="183"/>
      <c r="C26" s="397" t="s">
        <v>58</v>
      </c>
      <c r="D26" s="395" t="s">
        <v>544</v>
      </c>
      <c r="E26" s="398" t="s">
        <v>545</v>
      </c>
      <c r="F26" s="399" t="s">
        <v>54</v>
      </c>
      <c r="G26" s="399" t="s">
        <v>137</v>
      </c>
      <c r="H26" s="399"/>
      <c r="I26" s="80"/>
      <c r="J26" s="442" t="s">
        <v>843</v>
      </c>
      <c r="K26" s="442" t="s">
        <v>843</v>
      </c>
      <c r="L26" s="442" t="s">
        <v>843</v>
      </c>
      <c r="M26" s="442"/>
      <c r="N26" s="442"/>
      <c r="O26" s="442"/>
      <c r="P26" s="442"/>
      <c r="Q26" s="431" t="s">
        <v>886</v>
      </c>
      <c r="R26" s="392" t="str">
        <f t="shared" si="1"/>
        <v>KSM</v>
      </c>
      <c r="S26" s="400" t="s">
        <v>138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2060"/>
  </sheetPr>
  <dimension ref="A1:T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50" customWidth="1"/>
    <col min="2" max="2" width="5.28125" style="150" hidden="1" customWidth="1"/>
    <col min="3" max="3" width="10.421875" style="150" customWidth="1"/>
    <col min="4" max="4" width="12.8515625" style="150" bestFit="1" customWidth="1"/>
    <col min="5" max="5" width="10.7109375" style="166" customWidth="1"/>
    <col min="6" max="6" width="15.00390625" style="185" bestFit="1" customWidth="1"/>
    <col min="7" max="7" width="12.8515625" style="185" bestFit="1" customWidth="1"/>
    <col min="8" max="8" width="11.28125" style="154" bestFit="1" customWidth="1"/>
    <col min="9" max="9" width="5.8515625" style="154" bestFit="1" customWidth="1"/>
    <col min="10" max="12" width="4.7109375" style="184" customWidth="1"/>
    <col min="13" max="13" width="4.7109375" style="184" hidden="1" customWidth="1"/>
    <col min="14" max="16" width="4.7109375" style="184" customWidth="1"/>
    <col min="17" max="17" width="9.140625" style="156" customWidth="1"/>
    <col min="18" max="18" width="6.421875" style="157" bestFit="1" customWidth="1"/>
    <col min="19" max="19" width="19.00390625" style="158" bestFit="1" customWidth="1"/>
    <col min="20" max="16384" width="9.140625" style="150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58" customFormat="1" ht="12" customHeight="1">
      <c r="A3" s="150"/>
      <c r="B3" s="150"/>
      <c r="C3" s="150"/>
      <c r="D3" s="151"/>
      <c r="E3" s="152"/>
      <c r="F3" s="153"/>
      <c r="G3" s="153"/>
      <c r="H3" s="154"/>
      <c r="I3" s="154"/>
      <c r="J3" s="155"/>
      <c r="K3" s="155"/>
      <c r="L3" s="155"/>
      <c r="M3" s="155"/>
      <c r="N3" s="155"/>
      <c r="O3" s="155"/>
      <c r="P3" s="155"/>
      <c r="Q3" s="156"/>
      <c r="R3" s="157"/>
    </row>
    <row r="4" spans="3:18" s="159" customFormat="1" ht="15.75" thickBot="1">
      <c r="C4" s="160" t="s">
        <v>228</v>
      </c>
      <c r="E4" s="161"/>
      <c r="F4" s="162"/>
      <c r="G4" s="162"/>
      <c r="H4" s="163"/>
      <c r="I4" s="163"/>
      <c r="J4" s="164"/>
      <c r="K4" s="164"/>
      <c r="L4" s="164"/>
      <c r="M4" s="164"/>
      <c r="N4" s="164"/>
      <c r="O4" s="164"/>
      <c r="P4" s="164"/>
      <c r="Q4" s="165"/>
      <c r="R4" s="149"/>
    </row>
    <row r="5" spans="5:18" s="158" customFormat="1" ht="18" customHeight="1" thickBot="1">
      <c r="E5" s="166"/>
      <c r="J5" s="488" t="s">
        <v>9</v>
      </c>
      <c r="K5" s="489"/>
      <c r="L5" s="489"/>
      <c r="M5" s="489"/>
      <c r="N5" s="489"/>
      <c r="O5" s="489"/>
      <c r="P5" s="490"/>
      <c r="Q5" s="167"/>
      <c r="R5" s="168"/>
    </row>
    <row r="6" spans="1:19" s="181" customFormat="1" ht="18" customHeight="1" thickBot="1">
      <c r="A6" s="84" t="s">
        <v>15</v>
      </c>
      <c r="B6" s="105"/>
      <c r="C6" s="169" t="s">
        <v>0</v>
      </c>
      <c r="D6" s="170" t="s">
        <v>1</v>
      </c>
      <c r="E6" s="171" t="s">
        <v>10</v>
      </c>
      <c r="F6" s="172" t="s">
        <v>2</v>
      </c>
      <c r="G6" s="173" t="s">
        <v>3</v>
      </c>
      <c r="H6" s="173" t="s">
        <v>12</v>
      </c>
      <c r="I6" s="173" t="s">
        <v>36</v>
      </c>
      <c r="J6" s="174">
        <v>1</v>
      </c>
      <c r="K6" s="175">
        <v>2</v>
      </c>
      <c r="L6" s="175">
        <v>3</v>
      </c>
      <c r="M6" s="124" t="s">
        <v>16</v>
      </c>
      <c r="N6" s="176">
        <v>4</v>
      </c>
      <c r="O6" s="175">
        <v>5</v>
      </c>
      <c r="P6" s="177">
        <v>6</v>
      </c>
      <c r="Q6" s="178" t="s">
        <v>4</v>
      </c>
      <c r="R6" s="179" t="s">
        <v>11</v>
      </c>
      <c r="S6" s="180" t="s">
        <v>5</v>
      </c>
    </row>
    <row r="7" spans="1:19" ht="18" customHeight="1">
      <c r="A7" s="182">
        <v>1</v>
      </c>
      <c r="B7" s="183"/>
      <c r="C7" s="397" t="s">
        <v>370</v>
      </c>
      <c r="D7" s="395" t="s">
        <v>371</v>
      </c>
      <c r="E7" s="398" t="s">
        <v>372</v>
      </c>
      <c r="F7" s="399" t="s">
        <v>52</v>
      </c>
      <c r="G7" s="399" t="s">
        <v>191</v>
      </c>
      <c r="H7" s="399" t="s">
        <v>698</v>
      </c>
      <c r="I7" s="80">
        <v>12</v>
      </c>
      <c r="J7" s="442">
        <v>6.88</v>
      </c>
      <c r="K7" s="442">
        <v>6.93</v>
      </c>
      <c r="L7" s="442">
        <v>7.28</v>
      </c>
      <c r="M7" s="442"/>
      <c r="N7" s="442" t="s">
        <v>843</v>
      </c>
      <c r="O7" s="442" t="s">
        <v>871</v>
      </c>
      <c r="P7" s="442" t="s">
        <v>871</v>
      </c>
      <c r="Q7" s="431">
        <f aca="true" t="shared" si="0" ref="Q7:Q17">MAX(J7:P7)</f>
        <v>7.28</v>
      </c>
      <c r="R7" s="427" t="str">
        <f aca="true" t="shared" si="1" ref="R7:R17">IF(ISBLANK(Q7),"",IF(Q7&gt;=7.2,"KSM",IF(Q7&gt;=6.7,"I A",IF(Q7&gt;=6.2,"II A",IF(Q7&gt;=5.6,"III A",IF(Q7&gt;=5,"I JA",IF(Q7&gt;=4.45,"II JA",IF(Q7&gt;=4,"III JA"))))))))</f>
        <v>KSM</v>
      </c>
      <c r="S7" s="400" t="s">
        <v>193</v>
      </c>
    </row>
    <row r="8" spans="1:19" ht="18" customHeight="1">
      <c r="A8" s="182">
        <v>2</v>
      </c>
      <c r="B8" s="183"/>
      <c r="C8" s="397" t="s">
        <v>171</v>
      </c>
      <c r="D8" s="395" t="s">
        <v>378</v>
      </c>
      <c r="E8" s="398" t="s">
        <v>379</v>
      </c>
      <c r="F8" s="399" t="s">
        <v>52</v>
      </c>
      <c r="G8" s="399" t="s">
        <v>191</v>
      </c>
      <c r="H8" s="399" t="s">
        <v>698</v>
      </c>
      <c r="I8" s="80">
        <v>8</v>
      </c>
      <c r="J8" s="442" t="s">
        <v>843</v>
      </c>
      <c r="K8" s="442">
        <v>6.85</v>
      </c>
      <c r="L8" s="442" t="s">
        <v>871</v>
      </c>
      <c r="M8" s="442"/>
      <c r="N8" s="442" t="s">
        <v>843</v>
      </c>
      <c r="O8" s="442" t="s">
        <v>871</v>
      </c>
      <c r="P8" s="442" t="s">
        <v>871</v>
      </c>
      <c r="Q8" s="431">
        <f t="shared" si="0"/>
        <v>6.85</v>
      </c>
      <c r="R8" s="427" t="str">
        <f t="shared" si="1"/>
        <v>I A</v>
      </c>
      <c r="S8" s="400" t="s">
        <v>193</v>
      </c>
    </row>
    <row r="9" spans="1:20" ht="18" customHeight="1">
      <c r="A9" s="182">
        <v>3</v>
      </c>
      <c r="B9" s="183"/>
      <c r="C9" s="397" t="s">
        <v>72</v>
      </c>
      <c r="D9" s="395" t="s">
        <v>577</v>
      </c>
      <c r="E9" s="398" t="s">
        <v>276</v>
      </c>
      <c r="F9" s="399" t="s">
        <v>46</v>
      </c>
      <c r="G9" s="399" t="s">
        <v>562</v>
      </c>
      <c r="H9" s="399"/>
      <c r="I9" s="80">
        <v>5</v>
      </c>
      <c r="J9" s="442">
        <v>6.25</v>
      </c>
      <c r="K9" s="442">
        <v>6.52</v>
      </c>
      <c r="L9" s="442" t="s">
        <v>843</v>
      </c>
      <c r="M9" s="442"/>
      <c r="N9" s="442">
        <v>6.65</v>
      </c>
      <c r="O9" s="442">
        <v>6.77</v>
      </c>
      <c r="P9" s="442">
        <v>6.68</v>
      </c>
      <c r="Q9" s="431">
        <f t="shared" si="0"/>
        <v>6.77</v>
      </c>
      <c r="R9" s="427" t="str">
        <f t="shared" si="1"/>
        <v>I A</v>
      </c>
      <c r="S9" s="400" t="s">
        <v>65</v>
      </c>
      <c r="T9" s="184"/>
    </row>
    <row r="10" spans="1:19" ht="18" customHeight="1">
      <c r="A10" s="182">
        <v>4</v>
      </c>
      <c r="B10" s="183"/>
      <c r="C10" s="397" t="s">
        <v>75</v>
      </c>
      <c r="D10" s="395" t="s">
        <v>292</v>
      </c>
      <c r="E10" s="398" t="s">
        <v>293</v>
      </c>
      <c r="F10" s="399" t="s">
        <v>69</v>
      </c>
      <c r="G10" s="399" t="s">
        <v>261</v>
      </c>
      <c r="H10" s="399"/>
      <c r="I10" s="80">
        <v>3</v>
      </c>
      <c r="J10" s="442">
        <v>6.34</v>
      </c>
      <c r="K10" s="442">
        <v>6.08</v>
      </c>
      <c r="L10" s="442">
        <v>6.13</v>
      </c>
      <c r="M10" s="442"/>
      <c r="N10" s="442" t="s">
        <v>843</v>
      </c>
      <c r="O10" s="442" t="s">
        <v>843</v>
      </c>
      <c r="P10" s="442">
        <v>6.09</v>
      </c>
      <c r="Q10" s="431">
        <f t="shared" si="0"/>
        <v>6.34</v>
      </c>
      <c r="R10" s="427" t="str">
        <f t="shared" si="1"/>
        <v>II A</v>
      </c>
      <c r="S10" s="400" t="s">
        <v>294</v>
      </c>
    </row>
    <row r="11" spans="1:19" ht="18" customHeight="1">
      <c r="A11" s="182">
        <v>5</v>
      </c>
      <c r="B11" s="183"/>
      <c r="C11" s="397" t="s">
        <v>121</v>
      </c>
      <c r="D11" s="395" t="s">
        <v>664</v>
      </c>
      <c r="E11" s="398">
        <v>37172</v>
      </c>
      <c r="F11" s="399" t="s">
        <v>42</v>
      </c>
      <c r="G11" s="399" t="s">
        <v>99</v>
      </c>
      <c r="H11" s="399"/>
      <c r="I11" s="80">
        <v>2</v>
      </c>
      <c r="J11" s="442" t="s">
        <v>843</v>
      </c>
      <c r="K11" s="442" t="s">
        <v>843</v>
      </c>
      <c r="L11" s="442">
        <v>6.04</v>
      </c>
      <c r="M11" s="442"/>
      <c r="N11" s="442">
        <v>5.6</v>
      </c>
      <c r="O11" s="442" t="s">
        <v>843</v>
      </c>
      <c r="P11" s="442">
        <v>6.34</v>
      </c>
      <c r="Q11" s="431">
        <f t="shared" si="0"/>
        <v>6.34</v>
      </c>
      <c r="R11" s="427" t="str">
        <f t="shared" si="1"/>
        <v>II A</v>
      </c>
      <c r="S11" s="400" t="s">
        <v>665</v>
      </c>
    </row>
    <row r="12" spans="1:19" ht="18" customHeight="1">
      <c r="A12" s="182">
        <v>6</v>
      </c>
      <c r="B12" s="183"/>
      <c r="C12" s="397" t="s">
        <v>78</v>
      </c>
      <c r="D12" s="395" t="s">
        <v>249</v>
      </c>
      <c r="E12" s="398" t="s">
        <v>250</v>
      </c>
      <c r="F12" s="399" t="s">
        <v>46</v>
      </c>
      <c r="G12" s="399" t="s">
        <v>562</v>
      </c>
      <c r="H12" s="399"/>
      <c r="I12" s="80">
        <v>1</v>
      </c>
      <c r="J12" s="442">
        <v>6.11</v>
      </c>
      <c r="K12" s="442">
        <v>6.11</v>
      </c>
      <c r="L12" s="442">
        <v>6.2</v>
      </c>
      <c r="M12" s="442"/>
      <c r="N12" s="442">
        <v>6.22</v>
      </c>
      <c r="O12" s="442">
        <v>5.97</v>
      </c>
      <c r="P12" s="442">
        <v>5.86</v>
      </c>
      <c r="Q12" s="431">
        <f t="shared" si="0"/>
        <v>6.22</v>
      </c>
      <c r="R12" s="427" t="str">
        <f t="shared" si="1"/>
        <v>II A</v>
      </c>
      <c r="S12" s="400" t="s">
        <v>65</v>
      </c>
    </row>
    <row r="13" spans="1:19" ht="18" customHeight="1">
      <c r="A13" s="182">
        <v>7</v>
      </c>
      <c r="B13" s="183"/>
      <c r="C13" s="397" t="s">
        <v>771</v>
      </c>
      <c r="D13" s="395" t="s">
        <v>448</v>
      </c>
      <c r="E13" s="398" t="s">
        <v>772</v>
      </c>
      <c r="F13" s="399" t="s">
        <v>119</v>
      </c>
      <c r="G13" s="399" t="s">
        <v>117</v>
      </c>
      <c r="H13" s="399"/>
      <c r="I13" s="80"/>
      <c r="J13" s="442">
        <v>6.19</v>
      </c>
      <c r="K13" s="442" t="s">
        <v>843</v>
      </c>
      <c r="L13" s="442" t="s">
        <v>843</v>
      </c>
      <c r="M13" s="442"/>
      <c r="N13" s="442">
        <v>6.19</v>
      </c>
      <c r="O13" s="442" t="s">
        <v>843</v>
      </c>
      <c r="P13" s="442" t="s">
        <v>843</v>
      </c>
      <c r="Q13" s="431">
        <f t="shared" si="0"/>
        <v>6.19</v>
      </c>
      <c r="R13" s="427" t="str">
        <f t="shared" si="1"/>
        <v>III A</v>
      </c>
      <c r="S13" s="400" t="s">
        <v>773</v>
      </c>
    </row>
    <row r="14" spans="1:19" ht="18" customHeight="1">
      <c r="A14" s="182">
        <v>8</v>
      </c>
      <c r="B14" s="183"/>
      <c r="C14" s="397" t="s">
        <v>59</v>
      </c>
      <c r="D14" s="395" t="s">
        <v>500</v>
      </c>
      <c r="E14" s="398" t="s">
        <v>501</v>
      </c>
      <c r="F14" s="399" t="s">
        <v>127</v>
      </c>
      <c r="G14" s="399" t="s">
        <v>128</v>
      </c>
      <c r="H14" s="399" t="s">
        <v>129</v>
      </c>
      <c r="I14" s="80"/>
      <c r="J14" s="442">
        <v>6.03</v>
      </c>
      <c r="K14" s="442">
        <v>6.14</v>
      </c>
      <c r="L14" s="442">
        <v>5.95</v>
      </c>
      <c r="M14" s="442"/>
      <c r="N14" s="442" t="s">
        <v>871</v>
      </c>
      <c r="O14" s="442">
        <v>6.02</v>
      </c>
      <c r="P14" s="442">
        <v>6.1</v>
      </c>
      <c r="Q14" s="431">
        <f t="shared" si="0"/>
        <v>6.14</v>
      </c>
      <c r="R14" s="427" t="str">
        <f t="shared" si="1"/>
        <v>III A</v>
      </c>
      <c r="S14" s="400" t="s">
        <v>130</v>
      </c>
    </row>
    <row r="15" spans="1:19" ht="18" customHeight="1">
      <c r="A15" s="182">
        <v>9</v>
      </c>
      <c r="B15" s="183"/>
      <c r="C15" s="397" t="s">
        <v>57</v>
      </c>
      <c r="D15" s="395" t="s">
        <v>251</v>
      </c>
      <c r="E15" s="398" t="s">
        <v>252</v>
      </c>
      <c r="F15" s="399" t="s">
        <v>46</v>
      </c>
      <c r="G15" s="399" t="s">
        <v>562</v>
      </c>
      <c r="H15" s="399"/>
      <c r="I15" s="80"/>
      <c r="J15" s="442" t="s">
        <v>843</v>
      </c>
      <c r="K15" s="442" t="s">
        <v>843</v>
      </c>
      <c r="L15" s="442">
        <v>6.01</v>
      </c>
      <c r="M15" s="442"/>
      <c r="N15" s="442"/>
      <c r="O15" s="442"/>
      <c r="P15" s="442"/>
      <c r="Q15" s="431">
        <f t="shared" si="0"/>
        <v>6.01</v>
      </c>
      <c r="R15" s="427" t="str">
        <f t="shared" si="1"/>
        <v>III A</v>
      </c>
      <c r="S15" s="400" t="s">
        <v>65</v>
      </c>
    </row>
    <row r="16" spans="1:19" ht="18" customHeight="1">
      <c r="A16" s="182">
        <v>10</v>
      </c>
      <c r="B16" s="183"/>
      <c r="C16" s="397" t="s">
        <v>424</v>
      </c>
      <c r="D16" s="395" t="s">
        <v>425</v>
      </c>
      <c r="E16" s="398">
        <v>36712</v>
      </c>
      <c r="F16" s="399" t="s">
        <v>114</v>
      </c>
      <c r="G16" s="399" t="s">
        <v>113</v>
      </c>
      <c r="H16" s="399"/>
      <c r="I16" s="80"/>
      <c r="J16" s="442">
        <v>5.92</v>
      </c>
      <c r="K16" s="442">
        <v>5.95</v>
      </c>
      <c r="L16" s="442" t="s">
        <v>843</v>
      </c>
      <c r="M16" s="442"/>
      <c r="N16" s="442"/>
      <c r="O16" s="442"/>
      <c r="P16" s="442"/>
      <c r="Q16" s="431">
        <f t="shared" si="0"/>
        <v>5.95</v>
      </c>
      <c r="R16" s="427" t="str">
        <f t="shared" si="1"/>
        <v>III A</v>
      </c>
      <c r="S16" s="400" t="s">
        <v>153</v>
      </c>
    </row>
    <row r="17" spans="1:19" ht="18" customHeight="1">
      <c r="A17" s="182">
        <v>11</v>
      </c>
      <c r="B17" s="183"/>
      <c r="C17" s="397" t="s">
        <v>627</v>
      </c>
      <c r="D17" s="395" t="s">
        <v>660</v>
      </c>
      <c r="E17" s="398" t="s">
        <v>661</v>
      </c>
      <c r="F17" s="399" t="s">
        <v>53</v>
      </c>
      <c r="G17" s="399" t="s">
        <v>326</v>
      </c>
      <c r="H17" s="399"/>
      <c r="I17" s="80"/>
      <c r="J17" s="442">
        <v>5.35</v>
      </c>
      <c r="K17" s="442">
        <v>5.38</v>
      </c>
      <c r="L17" s="442">
        <v>5.12</v>
      </c>
      <c r="M17" s="442"/>
      <c r="N17" s="442"/>
      <c r="O17" s="442"/>
      <c r="P17" s="442"/>
      <c r="Q17" s="431">
        <f t="shared" si="0"/>
        <v>5.38</v>
      </c>
      <c r="R17" s="427" t="str">
        <f t="shared" si="1"/>
        <v>I JA</v>
      </c>
      <c r="S17" s="400" t="s">
        <v>657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9.00390625" style="11" customWidth="1"/>
    <col min="4" max="4" width="12.8515625" style="11" bestFit="1" customWidth="1"/>
    <col min="5" max="5" width="10.7109375" style="33" customWidth="1"/>
    <col min="6" max="6" width="12.28125" style="35" bestFit="1" customWidth="1"/>
    <col min="7" max="7" width="12.8515625" style="35" bestFit="1" customWidth="1"/>
    <col min="8" max="8" width="11.28125" style="15" bestFit="1" customWidth="1"/>
    <col min="9" max="9" width="5.8515625" style="15" bestFit="1" customWidth="1"/>
    <col min="10" max="12" width="4.7109375" style="70" customWidth="1"/>
    <col min="13" max="13" width="4.7109375" style="70" hidden="1" customWidth="1"/>
    <col min="14" max="16" width="4.7109375" style="70" customWidth="1"/>
    <col min="17" max="17" width="9.00390625" style="76" bestFit="1" customWidth="1"/>
    <col min="18" max="18" width="6.421875" style="41" bestFit="1" customWidth="1"/>
    <col min="19" max="19" width="17.851562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69"/>
      <c r="K3" s="69"/>
      <c r="L3" s="69"/>
      <c r="M3" s="69"/>
      <c r="N3" s="69"/>
      <c r="O3" s="69"/>
      <c r="P3" s="69"/>
      <c r="Q3" s="76"/>
      <c r="R3" s="41"/>
    </row>
    <row r="4" spans="3:18" s="27" customFormat="1" ht="15.75" thickBot="1">
      <c r="C4" s="28" t="s">
        <v>37</v>
      </c>
      <c r="E4" s="29"/>
      <c r="F4" s="30"/>
      <c r="G4" s="30"/>
      <c r="H4" s="31"/>
      <c r="I4" s="31"/>
      <c r="J4" s="74"/>
      <c r="K4" s="74"/>
      <c r="L4" s="74"/>
      <c r="M4" s="74"/>
      <c r="N4" s="74"/>
      <c r="O4" s="74"/>
      <c r="P4" s="74"/>
      <c r="Q4" s="100"/>
      <c r="R4" s="54"/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4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61</v>
      </c>
      <c r="D7" s="395" t="s">
        <v>666</v>
      </c>
      <c r="E7" s="398">
        <v>37822</v>
      </c>
      <c r="F7" s="399" t="s">
        <v>42</v>
      </c>
      <c r="G7" s="399" t="s">
        <v>99</v>
      </c>
      <c r="H7" s="10"/>
      <c r="I7" s="80">
        <v>16</v>
      </c>
      <c r="J7" s="79">
        <v>11.43</v>
      </c>
      <c r="K7" s="79">
        <v>11.56</v>
      </c>
      <c r="L7" s="79">
        <v>11.42</v>
      </c>
      <c r="M7" s="79"/>
      <c r="N7" s="79" t="s">
        <v>843</v>
      </c>
      <c r="O7" s="79">
        <v>11.59</v>
      </c>
      <c r="P7" s="79">
        <v>11.8</v>
      </c>
      <c r="Q7" s="417">
        <f>MAX(J7:P7)</f>
        <v>11.8</v>
      </c>
      <c r="R7" s="453" t="str">
        <f>IF(ISBLANK(Q7),"",IF(Q7&gt;=12.8,"KSM",IF(Q7&gt;=12,"I A",IF(Q7&gt;=11.2,"II A",IF(Q7&gt;=10.4,"III A",IF(Q7&gt;=9.65,"I JA",IF(Q7&gt;=9,"II JA",IF(Q7&gt;=8.5,"III JA"))))))))</f>
        <v>II A</v>
      </c>
      <c r="S7" s="400" t="s">
        <v>667</v>
      </c>
    </row>
    <row r="8" spans="1:19" ht="18" customHeight="1">
      <c r="A8" s="21">
        <v>2</v>
      </c>
      <c r="B8" s="115"/>
      <c r="C8" s="397" t="s">
        <v>71</v>
      </c>
      <c r="D8" s="395" t="s">
        <v>389</v>
      </c>
      <c r="E8" s="398" t="s">
        <v>323</v>
      </c>
      <c r="F8" s="399" t="s">
        <v>194</v>
      </c>
      <c r="G8" s="399" t="s">
        <v>714</v>
      </c>
      <c r="H8" s="10"/>
      <c r="I8" s="80">
        <v>12</v>
      </c>
      <c r="J8" s="79" t="s">
        <v>843</v>
      </c>
      <c r="K8" s="79" t="s">
        <v>843</v>
      </c>
      <c r="L8" s="79" t="s">
        <v>843</v>
      </c>
      <c r="M8" s="79"/>
      <c r="N8" s="79">
        <v>10.93</v>
      </c>
      <c r="O8" s="79" t="s">
        <v>843</v>
      </c>
      <c r="P8" s="79" t="s">
        <v>843</v>
      </c>
      <c r="Q8" s="417">
        <f>MAX(J8:P8)</f>
        <v>10.93</v>
      </c>
      <c r="R8" s="453" t="str">
        <f>IF(ISBLANK(Q8),"",IF(Q8&gt;=12.8,"KSM",IF(Q8&gt;=12,"I A",IF(Q8&gt;=11.2,"II A",IF(Q8&gt;=10.4,"III A",IF(Q8&gt;=9.65,"I JA",IF(Q8&gt;=9,"II JA",IF(Q8&gt;=8.5,"III JA"))))))))</f>
        <v>III A</v>
      </c>
      <c r="S8" s="400" t="s">
        <v>385</v>
      </c>
    </row>
    <row r="9" spans="1:19" ht="18" customHeight="1">
      <c r="A9" s="21">
        <v>3</v>
      </c>
      <c r="B9" s="115"/>
      <c r="C9" s="397" t="s">
        <v>633</v>
      </c>
      <c r="D9" s="395" t="s">
        <v>634</v>
      </c>
      <c r="E9" s="398">
        <v>37388</v>
      </c>
      <c r="F9" s="399" t="s">
        <v>92</v>
      </c>
      <c r="G9" s="399" t="s">
        <v>85</v>
      </c>
      <c r="H9" s="10"/>
      <c r="I9" s="80">
        <v>9</v>
      </c>
      <c r="J9" s="79">
        <v>10.1</v>
      </c>
      <c r="K9" s="79">
        <v>10.02</v>
      </c>
      <c r="L9" s="79">
        <v>10.29</v>
      </c>
      <c r="M9" s="79"/>
      <c r="N9" s="79">
        <v>10.02</v>
      </c>
      <c r="O9" s="79">
        <v>10.18</v>
      </c>
      <c r="P9" s="79">
        <v>10.45</v>
      </c>
      <c r="Q9" s="417">
        <f>MAX(J9:P9)</f>
        <v>10.45</v>
      </c>
      <c r="R9" s="453" t="str">
        <f>IF(ISBLANK(Q9),"",IF(Q9&gt;=12.8,"KSM",IF(Q9&gt;=12,"I A",IF(Q9&gt;=11.2,"II A",IF(Q9&gt;=10.4,"III A",IF(Q9&gt;=9.65,"I JA",IF(Q9&gt;=9,"II JA",IF(Q9&gt;=8.5,"III JA"))))))))</f>
        <v>III A</v>
      </c>
      <c r="S9" s="400" t="s">
        <v>147</v>
      </c>
    </row>
    <row r="10" spans="1:19" ht="18" customHeight="1">
      <c r="A10" s="21">
        <v>4</v>
      </c>
      <c r="B10" s="115"/>
      <c r="C10" s="397" t="s">
        <v>774</v>
      </c>
      <c r="D10" s="395" t="s">
        <v>775</v>
      </c>
      <c r="E10" s="398" t="s">
        <v>776</v>
      </c>
      <c r="F10" s="399" t="s">
        <v>119</v>
      </c>
      <c r="G10" s="399" t="s">
        <v>117</v>
      </c>
      <c r="H10" s="10"/>
      <c r="I10" s="80">
        <v>7</v>
      </c>
      <c r="J10" s="79">
        <v>8.24</v>
      </c>
      <c r="K10" s="79">
        <v>8.86</v>
      </c>
      <c r="L10" s="79">
        <v>9.03</v>
      </c>
      <c r="M10" s="79"/>
      <c r="N10" s="79">
        <v>9.05</v>
      </c>
      <c r="O10" s="79">
        <v>8.95</v>
      </c>
      <c r="P10" s="79">
        <v>9.24</v>
      </c>
      <c r="Q10" s="417">
        <f>MAX(J10:P10)</f>
        <v>9.24</v>
      </c>
      <c r="R10" s="453" t="str">
        <f>IF(ISBLANK(Q10),"",IF(Q10&gt;=12.8,"KSM",IF(Q10&gt;=12,"I A",IF(Q10&gt;=11.2,"II A",IF(Q10&gt;=10.4,"III A",IF(Q10&gt;=9.65,"I JA",IF(Q10&gt;=9,"II JA",IF(Q10&gt;=8.5,"III JA"))))))))</f>
        <v>II JA</v>
      </c>
      <c r="S10" s="400" t="s">
        <v>154</v>
      </c>
    </row>
    <row r="11" spans="1:19" ht="18" customHeight="1">
      <c r="A11" s="21">
        <v>5</v>
      </c>
      <c r="B11" s="115"/>
      <c r="C11" s="397" t="s">
        <v>334</v>
      </c>
      <c r="D11" s="395" t="s">
        <v>181</v>
      </c>
      <c r="E11" s="398" t="s">
        <v>549</v>
      </c>
      <c r="F11" s="399" t="s">
        <v>54</v>
      </c>
      <c r="G11" s="399" t="s">
        <v>137</v>
      </c>
      <c r="H11" s="10"/>
      <c r="I11" s="80">
        <v>6</v>
      </c>
      <c r="J11" s="79">
        <v>8.91</v>
      </c>
      <c r="K11" s="79">
        <v>9.03</v>
      </c>
      <c r="L11" s="79">
        <v>9.16</v>
      </c>
      <c r="M11" s="79"/>
      <c r="N11" s="79">
        <v>9.05</v>
      </c>
      <c r="O11" s="79"/>
      <c r="P11" s="79">
        <v>8.32</v>
      </c>
      <c r="Q11" s="417">
        <f>MAX(J11:P11)</f>
        <v>9.16</v>
      </c>
      <c r="R11" s="453" t="str">
        <f>IF(ISBLANK(Q11),"",IF(Q11&gt;=12.8,"KSM",IF(Q11&gt;=12,"I A",IF(Q11&gt;=11.2,"II A",IF(Q11&gt;=10.4,"III A",IF(Q11&gt;=9.65,"I JA",IF(Q11&gt;=9,"II JA",IF(Q11&gt;=8.5,"III JA"))))))))</f>
        <v>II JA</v>
      </c>
      <c r="S11" s="400" t="s">
        <v>138</v>
      </c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11.00390625" style="11" customWidth="1"/>
    <col min="4" max="4" width="12.8515625" style="11" bestFit="1" customWidth="1"/>
    <col min="5" max="5" width="10.7109375" style="33" customWidth="1"/>
    <col min="6" max="6" width="13.421875" style="35" bestFit="1" customWidth="1"/>
    <col min="7" max="7" width="12.8515625" style="35" bestFit="1" customWidth="1"/>
    <col min="8" max="8" width="11.28125" style="15" bestFit="1" customWidth="1"/>
    <col min="9" max="9" width="5.8515625" style="15" bestFit="1" customWidth="1"/>
    <col min="10" max="12" width="4.7109375" style="70" customWidth="1"/>
    <col min="13" max="13" width="4.7109375" style="70" hidden="1" customWidth="1"/>
    <col min="14" max="16" width="4.7109375" style="70" customWidth="1"/>
    <col min="17" max="17" width="9.00390625" style="76" bestFit="1" customWidth="1"/>
    <col min="18" max="18" width="6.421875" style="41" bestFit="1" customWidth="1"/>
    <col min="19" max="19" width="13.851562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69"/>
      <c r="K3" s="69"/>
      <c r="L3" s="69"/>
      <c r="M3" s="69"/>
      <c r="N3" s="69"/>
      <c r="O3" s="69"/>
      <c r="P3" s="69"/>
      <c r="Q3" s="76"/>
      <c r="R3" s="41"/>
    </row>
    <row r="4" spans="3:18" s="27" customFormat="1" ht="15.75" thickBot="1">
      <c r="C4" s="28" t="s">
        <v>229</v>
      </c>
      <c r="E4" s="29"/>
      <c r="F4" s="30"/>
      <c r="G4" s="30"/>
      <c r="H4" s="31"/>
      <c r="I4" s="31"/>
      <c r="J4" s="74"/>
      <c r="K4" s="74"/>
      <c r="L4" s="74"/>
      <c r="M4" s="74"/>
      <c r="N4" s="74"/>
      <c r="O4" s="74"/>
      <c r="P4" s="74"/>
      <c r="Q4" s="100"/>
      <c r="R4" s="54"/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4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253</v>
      </c>
      <c r="D7" s="395" t="s">
        <v>472</v>
      </c>
      <c r="E7" s="398" t="s">
        <v>473</v>
      </c>
      <c r="F7" s="399" t="s">
        <v>119</v>
      </c>
      <c r="G7" s="399" t="s">
        <v>117</v>
      </c>
      <c r="H7" s="399"/>
      <c r="I7" s="80">
        <v>12</v>
      </c>
      <c r="J7" s="79">
        <v>12.33</v>
      </c>
      <c r="K7" s="79">
        <v>12.02</v>
      </c>
      <c r="L7" s="79" t="s">
        <v>871</v>
      </c>
      <c r="M7" s="79"/>
      <c r="N7" s="79">
        <v>12.2</v>
      </c>
      <c r="O7" s="79">
        <v>12</v>
      </c>
      <c r="P7" s="79">
        <v>12.15</v>
      </c>
      <c r="Q7" s="417">
        <f>MAX(J7:P7)</f>
        <v>12.33</v>
      </c>
      <c r="R7" s="453" t="str">
        <f>IF(ISBLANK(Q7),"",IF(Q7&gt;=12.8,"KSM",IF(Q7&gt;=12,"I A",IF(Q7&gt;=11.2,"II A",IF(Q7&gt;=10.4,"III A",IF(Q7&gt;=9.65,"I JA",IF(Q7&gt;=9,"II JA",IF(Q7&gt;=8.5,"III JA"))))))))</f>
        <v>I A</v>
      </c>
      <c r="S7" s="400" t="s">
        <v>133</v>
      </c>
    </row>
    <row r="8" spans="1:19" ht="18" customHeight="1">
      <c r="A8" s="21">
        <v>2</v>
      </c>
      <c r="B8" s="115"/>
      <c r="C8" s="397" t="s">
        <v>81</v>
      </c>
      <c r="D8" s="395" t="s">
        <v>287</v>
      </c>
      <c r="E8" s="398" t="s">
        <v>288</v>
      </c>
      <c r="F8" s="399" t="s">
        <v>69</v>
      </c>
      <c r="G8" s="399" t="s">
        <v>261</v>
      </c>
      <c r="H8" s="399"/>
      <c r="I8" s="80">
        <v>8</v>
      </c>
      <c r="J8" s="79">
        <v>11.02</v>
      </c>
      <c r="K8" s="79" t="s">
        <v>843</v>
      </c>
      <c r="L8" s="79">
        <v>10.74</v>
      </c>
      <c r="M8" s="79"/>
      <c r="N8" s="79">
        <v>10.49</v>
      </c>
      <c r="O8" s="79">
        <v>10.81</v>
      </c>
      <c r="P8" s="79">
        <v>10.74</v>
      </c>
      <c r="Q8" s="417">
        <f>MAX(J8:P8)</f>
        <v>11.02</v>
      </c>
      <c r="R8" s="453" t="str">
        <f>IF(ISBLANK(Q8),"",IF(Q8&gt;=12.8,"KSM",IF(Q8&gt;=12,"I A",IF(Q8&gt;=11.2,"II A",IF(Q8&gt;=10.4,"III A",IF(Q8&gt;=9.65,"I JA",IF(Q8&gt;=9,"II JA",IF(Q8&gt;=8.5,"III JA"))))))))</f>
        <v>III A</v>
      </c>
      <c r="S8" s="400" t="s">
        <v>289</v>
      </c>
    </row>
    <row r="9" spans="1:19" ht="18" customHeight="1">
      <c r="A9" s="21">
        <v>3</v>
      </c>
      <c r="B9" s="115"/>
      <c r="C9" s="397" t="s">
        <v>777</v>
      </c>
      <c r="D9" s="395" t="s">
        <v>778</v>
      </c>
      <c r="E9" s="398" t="s">
        <v>276</v>
      </c>
      <c r="F9" s="399" t="s">
        <v>119</v>
      </c>
      <c r="G9" s="399" t="s">
        <v>117</v>
      </c>
      <c r="H9" s="399"/>
      <c r="I9" s="80">
        <v>5</v>
      </c>
      <c r="J9" s="79">
        <v>10.21</v>
      </c>
      <c r="K9" s="79">
        <v>9.92</v>
      </c>
      <c r="L9" s="79">
        <v>10.12</v>
      </c>
      <c r="M9" s="79"/>
      <c r="N9" s="79">
        <v>10.2</v>
      </c>
      <c r="O9" s="79">
        <v>10.11</v>
      </c>
      <c r="P9" s="79">
        <v>10.03</v>
      </c>
      <c r="Q9" s="417">
        <f>MAX(J9:P9)</f>
        <v>10.21</v>
      </c>
      <c r="R9" s="453" t="str">
        <f>IF(ISBLANK(Q9),"",IF(Q9&gt;=12.8,"KSM",IF(Q9&gt;=12,"I A",IF(Q9&gt;=11.2,"II A",IF(Q9&gt;=10.4,"III A",IF(Q9&gt;=9.65,"I JA",IF(Q9&gt;=9,"II JA",IF(Q9&gt;=8.5,"III JA"))))))))</f>
        <v>I JA</v>
      </c>
      <c r="S9" s="400" t="s">
        <v>154</v>
      </c>
    </row>
    <row r="10" spans="1:19" ht="18" customHeight="1">
      <c r="A10" s="21">
        <v>4</v>
      </c>
      <c r="B10" s="115"/>
      <c r="C10" s="397" t="s">
        <v>107</v>
      </c>
      <c r="D10" s="395" t="s">
        <v>502</v>
      </c>
      <c r="E10" s="398" t="s">
        <v>503</v>
      </c>
      <c r="F10" s="399" t="s">
        <v>127</v>
      </c>
      <c r="G10" s="399" t="s">
        <v>128</v>
      </c>
      <c r="H10" s="399" t="s">
        <v>129</v>
      </c>
      <c r="I10" s="80">
        <v>3</v>
      </c>
      <c r="J10" s="79">
        <v>9.35</v>
      </c>
      <c r="K10" s="79">
        <v>9.77</v>
      </c>
      <c r="L10" s="79">
        <v>9.34</v>
      </c>
      <c r="M10" s="79"/>
      <c r="N10" s="79">
        <v>9.34</v>
      </c>
      <c r="O10" s="79">
        <v>9.5</v>
      </c>
      <c r="P10" s="79">
        <v>9.36</v>
      </c>
      <c r="Q10" s="417">
        <f>MAX(J10:P10)</f>
        <v>9.77</v>
      </c>
      <c r="R10" s="453" t="str">
        <f>IF(ISBLANK(Q10),"",IF(Q10&gt;=12.8,"KSM",IF(Q10&gt;=12,"I A",IF(Q10&gt;=11.2,"II A",IF(Q10&gt;=10.4,"III A",IF(Q10&gt;=9.65,"I JA",IF(Q10&gt;=9,"II JA",IF(Q10&gt;=8.5,"III JA"))))))))</f>
        <v>I JA</v>
      </c>
      <c r="S10" s="400" t="s">
        <v>130</v>
      </c>
    </row>
    <row r="11" spans="8:19" ht="12.75">
      <c r="H11" s="70"/>
      <c r="I11" s="70"/>
      <c r="M11" s="76"/>
      <c r="N11" s="41"/>
      <c r="O11" s="13"/>
      <c r="P11" s="11"/>
      <c r="Q11" s="11"/>
      <c r="R11" s="11"/>
      <c r="S11" s="11"/>
    </row>
    <row r="12" spans="8:19" ht="12.75">
      <c r="H12" s="70"/>
      <c r="I12" s="70"/>
      <c r="M12" s="76"/>
      <c r="N12" s="41"/>
      <c r="O12" s="13"/>
      <c r="P12" s="11"/>
      <c r="Q12" s="11"/>
      <c r="R12" s="11"/>
      <c r="S12" s="11"/>
    </row>
    <row r="13" spans="8:19" ht="12.75">
      <c r="H13" s="70"/>
      <c r="I13" s="70"/>
      <c r="M13" s="76"/>
      <c r="N13" s="41"/>
      <c r="O13" s="13"/>
      <c r="P13" s="11"/>
      <c r="Q13" s="11"/>
      <c r="R13" s="11"/>
      <c r="S13" s="11"/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9.7109375" style="11" customWidth="1"/>
    <col min="4" max="4" width="11.421875" style="11" bestFit="1" customWidth="1"/>
    <col min="5" max="5" width="10.57421875" style="33" customWidth="1"/>
    <col min="6" max="6" width="13.00390625" style="35" customWidth="1"/>
    <col min="7" max="7" width="12.421875" style="35" customWidth="1"/>
    <col min="8" max="8" width="11.28125" style="15" bestFit="1" customWidth="1"/>
    <col min="9" max="9" width="5.8515625" style="15" bestFit="1" customWidth="1"/>
    <col min="10" max="12" width="4.7109375" style="73" customWidth="1"/>
    <col min="13" max="13" width="4.7109375" style="73" hidden="1" customWidth="1"/>
    <col min="14" max="16" width="4.7109375" style="73" customWidth="1"/>
    <col min="17" max="17" width="9.140625" style="76" customWidth="1"/>
    <col min="18" max="18" width="6.140625" style="41" bestFit="1" customWidth="1"/>
    <col min="19" max="19" width="13.5742187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71"/>
      <c r="K3" s="71"/>
      <c r="L3" s="71"/>
      <c r="M3" s="71"/>
      <c r="N3" s="71"/>
      <c r="O3" s="71"/>
      <c r="P3" s="71"/>
      <c r="Q3" s="76"/>
      <c r="R3" s="41"/>
    </row>
    <row r="4" spans="3:18" s="27" customFormat="1" ht="15.75" thickBot="1">
      <c r="C4" s="28" t="s">
        <v>41</v>
      </c>
      <c r="E4" s="29"/>
      <c r="F4" s="30"/>
      <c r="G4" s="30"/>
      <c r="H4" s="31"/>
      <c r="I4" s="31"/>
      <c r="J4" s="72"/>
      <c r="K4" s="72"/>
      <c r="L4" s="72"/>
      <c r="M4" s="72"/>
      <c r="N4" s="72"/>
      <c r="O4" s="72"/>
      <c r="P4" s="72"/>
      <c r="Q4" s="100"/>
      <c r="R4" s="54"/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5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627</v>
      </c>
      <c r="D7" s="395" t="s">
        <v>721</v>
      </c>
      <c r="E7" s="398" t="s">
        <v>722</v>
      </c>
      <c r="F7" s="399" t="s">
        <v>110</v>
      </c>
      <c r="G7" s="399" t="s">
        <v>109</v>
      </c>
      <c r="H7" s="399" t="s">
        <v>408</v>
      </c>
      <c r="I7" s="80">
        <v>16</v>
      </c>
      <c r="J7" s="79" t="s">
        <v>843</v>
      </c>
      <c r="K7" s="79">
        <v>13.35</v>
      </c>
      <c r="L7" s="79">
        <v>13.42</v>
      </c>
      <c r="M7" s="79"/>
      <c r="N7" s="79" t="s">
        <v>843</v>
      </c>
      <c r="O7" s="79" t="s">
        <v>843</v>
      </c>
      <c r="P7" s="79" t="s">
        <v>843</v>
      </c>
      <c r="Q7" s="454">
        <f aca="true" t="shared" si="0" ref="Q7:Q12">MAX(J7:P7)</f>
        <v>13.42</v>
      </c>
      <c r="R7" s="461" t="str">
        <f aca="true" t="shared" si="1" ref="R7:R14">IF(ISBLANK(Q7),"",IF(Q7&gt;=15.2,"KSM",IF(Q7&gt;=14.2,"I A",IF(Q7&gt;=13.2,"II A",IF(Q7&gt;=12.2,"III A",IF(Q7&gt;=11.2,"I JA",IF(Q7&gt;=10.3,"II JA",IF(Q7&gt;=9.7,"III JA"))))))))</f>
        <v>II A</v>
      </c>
      <c r="S7" s="400" t="s">
        <v>197</v>
      </c>
    </row>
    <row r="8" spans="1:19" ht="18" customHeight="1">
      <c r="A8" s="21">
        <v>2</v>
      </c>
      <c r="B8" s="115"/>
      <c r="C8" s="397" t="s">
        <v>541</v>
      </c>
      <c r="D8" s="395" t="s">
        <v>542</v>
      </c>
      <c r="E8" s="398" t="s">
        <v>543</v>
      </c>
      <c r="F8" s="399" t="s">
        <v>54</v>
      </c>
      <c r="G8" s="399" t="s">
        <v>137</v>
      </c>
      <c r="H8" s="399"/>
      <c r="I8" s="80">
        <v>12</v>
      </c>
      <c r="J8" s="79">
        <v>11.39</v>
      </c>
      <c r="K8" s="79">
        <v>11.78</v>
      </c>
      <c r="L8" s="79">
        <v>11.75</v>
      </c>
      <c r="M8" s="79"/>
      <c r="N8" s="79">
        <v>11.14</v>
      </c>
      <c r="O8" s="79">
        <v>11.49</v>
      </c>
      <c r="P8" s="79">
        <v>11.91</v>
      </c>
      <c r="Q8" s="454">
        <f t="shared" si="0"/>
        <v>11.91</v>
      </c>
      <c r="R8" s="461" t="str">
        <f t="shared" si="1"/>
        <v>I JA</v>
      </c>
      <c r="S8" s="400" t="s">
        <v>139</v>
      </c>
    </row>
    <row r="9" spans="1:19" ht="18" customHeight="1">
      <c r="A9" s="21">
        <v>3</v>
      </c>
      <c r="B9" s="115"/>
      <c r="C9" s="397" t="s">
        <v>93</v>
      </c>
      <c r="D9" s="395" t="s">
        <v>454</v>
      </c>
      <c r="E9" s="398" t="s">
        <v>455</v>
      </c>
      <c r="F9" s="399" t="s">
        <v>119</v>
      </c>
      <c r="G9" s="399" t="s">
        <v>117</v>
      </c>
      <c r="H9" s="399"/>
      <c r="I9" s="80">
        <v>9</v>
      </c>
      <c r="J9" s="79" t="s">
        <v>843</v>
      </c>
      <c r="K9" s="79">
        <v>11.87</v>
      </c>
      <c r="L9" s="79">
        <v>11.73</v>
      </c>
      <c r="M9" s="79"/>
      <c r="N9" s="79">
        <v>11.46</v>
      </c>
      <c r="O9" s="79">
        <v>11.7</v>
      </c>
      <c r="P9" s="79">
        <v>11.52</v>
      </c>
      <c r="Q9" s="454">
        <f t="shared" si="0"/>
        <v>11.87</v>
      </c>
      <c r="R9" s="461" t="str">
        <f t="shared" si="1"/>
        <v>I JA</v>
      </c>
      <c r="S9" s="400" t="s">
        <v>154</v>
      </c>
    </row>
    <row r="10" spans="1:19" ht="18" customHeight="1">
      <c r="A10" s="21">
        <v>4</v>
      </c>
      <c r="B10" s="115"/>
      <c r="C10" s="397" t="s">
        <v>259</v>
      </c>
      <c r="D10" s="395" t="s">
        <v>260</v>
      </c>
      <c r="E10" s="398" t="s">
        <v>565</v>
      </c>
      <c r="F10" s="399" t="s">
        <v>46</v>
      </c>
      <c r="G10" s="399" t="s">
        <v>562</v>
      </c>
      <c r="H10" s="399"/>
      <c r="I10" s="80">
        <v>7</v>
      </c>
      <c r="J10" s="79" t="s">
        <v>843</v>
      </c>
      <c r="K10" s="79" t="s">
        <v>843</v>
      </c>
      <c r="L10" s="79">
        <v>11.85</v>
      </c>
      <c r="M10" s="79"/>
      <c r="N10" s="79" t="s">
        <v>871</v>
      </c>
      <c r="O10" s="79">
        <v>11.69</v>
      </c>
      <c r="P10" s="79">
        <v>11.86</v>
      </c>
      <c r="Q10" s="454">
        <f t="shared" si="0"/>
        <v>11.86</v>
      </c>
      <c r="R10" s="461" t="str">
        <f t="shared" si="1"/>
        <v>I JA</v>
      </c>
      <c r="S10" s="400" t="s">
        <v>169</v>
      </c>
    </row>
    <row r="11" spans="1:19" ht="18" customHeight="1">
      <c r="A11" s="21">
        <v>5</v>
      </c>
      <c r="B11" s="115"/>
      <c r="C11" s="397" t="s">
        <v>87</v>
      </c>
      <c r="D11" s="395" t="s">
        <v>723</v>
      </c>
      <c r="E11" s="398" t="s">
        <v>724</v>
      </c>
      <c r="F11" s="399" t="s">
        <v>110</v>
      </c>
      <c r="G11" s="399" t="s">
        <v>109</v>
      </c>
      <c r="H11" s="399" t="s">
        <v>408</v>
      </c>
      <c r="I11" s="80">
        <v>6</v>
      </c>
      <c r="J11" s="79">
        <v>10.96</v>
      </c>
      <c r="K11" s="79">
        <v>11.14</v>
      </c>
      <c r="L11" s="79">
        <v>11.1</v>
      </c>
      <c r="M11" s="79"/>
      <c r="N11" s="79">
        <v>11.36</v>
      </c>
      <c r="O11" s="79">
        <v>11.34</v>
      </c>
      <c r="P11" s="79">
        <v>11.66</v>
      </c>
      <c r="Q11" s="454">
        <f t="shared" si="0"/>
        <v>11.66</v>
      </c>
      <c r="R11" s="461" t="str">
        <f t="shared" si="1"/>
        <v>I JA</v>
      </c>
      <c r="S11" s="400" t="s">
        <v>197</v>
      </c>
    </row>
    <row r="12" spans="1:19" ht="18" customHeight="1">
      <c r="A12" s="21">
        <v>6</v>
      </c>
      <c r="B12" s="115"/>
      <c r="C12" s="397" t="s">
        <v>72</v>
      </c>
      <c r="D12" s="395" t="s">
        <v>715</v>
      </c>
      <c r="E12" s="398" t="s">
        <v>716</v>
      </c>
      <c r="F12" s="399" t="s">
        <v>194</v>
      </c>
      <c r="G12" s="399" t="s">
        <v>714</v>
      </c>
      <c r="H12" s="399"/>
      <c r="I12" s="80">
        <v>5</v>
      </c>
      <c r="J12" s="79">
        <v>10.87</v>
      </c>
      <c r="K12" s="79" t="s">
        <v>843</v>
      </c>
      <c r="L12" s="79">
        <v>10.35</v>
      </c>
      <c r="M12" s="79"/>
      <c r="N12" s="79" t="s">
        <v>871</v>
      </c>
      <c r="O12" s="79" t="s">
        <v>871</v>
      </c>
      <c r="P12" s="79" t="s">
        <v>871</v>
      </c>
      <c r="Q12" s="454">
        <f t="shared" si="0"/>
        <v>10.87</v>
      </c>
      <c r="R12" s="461" t="str">
        <f t="shared" si="1"/>
        <v>II JA</v>
      </c>
      <c r="S12" s="400" t="s">
        <v>717</v>
      </c>
    </row>
    <row r="13" spans="1:19" ht="18" customHeight="1">
      <c r="A13" s="21"/>
      <c r="B13" s="115"/>
      <c r="C13" s="397" t="s">
        <v>469</v>
      </c>
      <c r="D13" s="395" t="s">
        <v>470</v>
      </c>
      <c r="E13" s="398" t="s">
        <v>471</v>
      </c>
      <c r="F13" s="399" t="s">
        <v>119</v>
      </c>
      <c r="G13" s="399" t="s">
        <v>117</v>
      </c>
      <c r="H13" s="399"/>
      <c r="I13" s="80"/>
      <c r="J13" s="79" t="s">
        <v>843</v>
      </c>
      <c r="K13" s="79" t="s">
        <v>843</v>
      </c>
      <c r="L13" s="79" t="s">
        <v>843</v>
      </c>
      <c r="M13" s="79"/>
      <c r="N13" s="79" t="s">
        <v>843</v>
      </c>
      <c r="O13" s="79" t="s">
        <v>871</v>
      </c>
      <c r="P13" s="79" t="s">
        <v>871</v>
      </c>
      <c r="Q13" s="454" t="s">
        <v>886</v>
      </c>
      <c r="R13" s="393" t="str">
        <f t="shared" si="1"/>
        <v>KSM</v>
      </c>
      <c r="S13" s="400" t="s">
        <v>133</v>
      </c>
    </row>
    <row r="14" spans="1:19" ht="18" customHeight="1">
      <c r="A14" s="21"/>
      <c r="B14" s="115"/>
      <c r="C14" s="397" t="s">
        <v>58</v>
      </c>
      <c r="D14" s="395" t="s">
        <v>544</v>
      </c>
      <c r="E14" s="398" t="s">
        <v>545</v>
      </c>
      <c r="F14" s="399" t="s">
        <v>54</v>
      </c>
      <c r="G14" s="399" t="s">
        <v>137</v>
      </c>
      <c r="H14" s="399"/>
      <c r="I14" s="80"/>
      <c r="J14" s="79" t="s">
        <v>843</v>
      </c>
      <c r="K14" s="79" t="s">
        <v>843</v>
      </c>
      <c r="L14" s="79" t="s">
        <v>843</v>
      </c>
      <c r="M14" s="79"/>
      <c r="N14" s="79" t="s">
        <v>843</v>
      </c>
      <c r="O14" s="79" t="s">
        <v>843</v>
      </c>
      <c r="P14" s="79" t="s">
        <v>871</v>
      </c>
      <c r="Q14" s="454" t="s">
        <v>886</v>
      </c>
      <c r="R14" s="393" t="str">
        <f t="shared" si="1"/>
        <v>KSM</v>
      </c>
      <c r="S14" s="400" t="s">
        <v>138</v>
      </c>
    </row>
    <row r="15" spans="9:19" ht="12.75">
      <c r="I15" s="73"/>
      <c r="P15" s="76"/>
      <c r="Q15" s="41"/>
      <c r="R15" s="13"/>
      <c r="S15" s="11"/>
    </row>
    <row r="16" spans="9:19" ht="12.75">
      <c r="I16" s="73"/>
      <c r="P16" s="76"/>
      <c r="Q16" s="41"/>
      <c r="R16" s="13"/>
      <c r="S16" s="11"/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2060"/>
  </sheetPr>
  <dimension ref="A1:T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9.7109375" style="11" customWidth="1"/>
    <col min="4" max="4" width="11.421875" style="11" bestFit="1" customWidth="1"/>
    <col min="5" max="5" width="10.57421875" style="33" customWidth="1"/>
    <col min="6" max="6" width="13.00390625" style="35" customWidth="1"/>
    <col min="7" max="7" width="12.421875" style="35" customWidth="1"/>
    <col min="8" max="8" width="11.28125" style="15" bestFit="1" customWidth="1"/>
    <col min="9" max="9" width="5.8515625" style="15" bestFit="1" customWidth="1"/>
    <col min="10" max="12" width="4.7109375" style="73" customWidth="1"/>
    <col min="13" max="13" width="4.7109375" style="73" hidden="1" customWidth="1"/>
    <col min="14" max="16" width="4.7109375" style="73" customWidth="1"/>
    <col min="17" max="17" width="9.140625" style="76" customWidth="1"/>
    <col min="18" max="18" width="6.140625" style="41" bestFit="1" customWidth="1"/>
    <col min="19" max="19" width="19.14062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71"/>
      <c r="K3" s="71"/>
      <c r="L3" s="71"/>
      <c r="M3" s="71"/>
      <c r="N3" s="71"/>
      <c r="O3" s="71"/>
      <c r="P3" s="71"/>
      <c r="Q3" s="76"/>
      <c r="R3" s="41"/>
    </row>
    <row r="4" spans="3:18" s="27" customFormat="1" ht="15.75" thickBot="1">
      <c r="C4" s="28" t="s">
        <v>230</v>
      </c>
      <c r="E4" s="29"/>
      <c r="F4" s="30"/>
      <c r="G4" s="30"/>
      <c r="H4" s="31"/>
      <c r="I4" s="31"/>
      <c r="J4" s="72"/>
      <c r="K4" s="72"/>
      <c r="L4" s="72"/>
      <c r="M4" s="72"/>
      <c r="N4" s="72"/>
      <c r="O4" s="72"/>
      <c r="P4" s="72"/>
      <c r="Q4" s="100"/>
      <c r="R4" s="54"/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5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59</v>
      </c>
      <c r="D7" s="395" t="s">
        <v>500</v>
      </c>
      <c r="E7" s="398" t="s">
        <v>501</v>
      </c>
      <c r="F7" s="399" t="s">
        <v>127</v>
      </c>
      <c r="G7" s="399" t="s">
        <v>128</v>
      </c>
      <c r="H7" s="399" t="s">
        <v>129</v>
      </c>
      <c r="I7" s="80">
        <v>12</v>
      </c>
      <c r="J7" s="79">
        <v>13.92</v>
      </c>
      <c r="K7" s="79">
        <v>13.88</v>
      </c>
      <c r="L7" s="79">
        <v>13.73</v>
      </c>
      <c r="M7" s="79"/>
      <c r="N7" s="79">
        <v>14</v>
      </c>
      <c r="O7" s="79">
        <v>14.1</v>
      </c>
      <c r="P7" s="79">
        <v>14.21</v>
      </c>
      <c r="Q7" s="454">
        <f>MAX(J7:P7)</f>
        <v>14.21</v>
      </c>
      <c r="R7" s="461" t="str">
        <f>IF(ISBLANK(Q7),"",IF(Q7&gt;=15.2,"KSM",IF(Q7&gt;=14.2,"I A",IF(Q7&gt;=13.2,"II A",IF(Q7&gt;=12.2,"III A",IF(Q7&gt;=11.2,"I JA",IF(Q7&gt;=10.3,"II JA",IF(Q7&gt;=9.7,"III JA"))))))))</f>
        <v>I A</v>
      </c>
      <c r="S7" s="400" t="s">
        <v>130</v>
      </c>
    </row>
    <row r="8" spans="1:19" ht="18" customHeight="1">
      <c r="A8" s="21">
        <v>2</v>
      </c>
      <c r="B8" s="115"/>
      <c r="C8" s="397" t="s">
        <v>121</v>
      </c>
      <c r="D8" s="395" t="s">
        <v>664</v>
      </c>
      <c r="E8" s="398">
        <v>37172</v>
      </c>
      <c r="F8" s="399" t="s">
        <v>42</v>
      </c>
      <c r="G8" s="399" t="s">
        <v>99</v>
      </c>
      <c r="H8" s="399"/>
      <c r="I8" s="80">
        <v>8</v>
      </c>
      <c r="J8" s="79" t="s">
        <v>843</v>
      </c>
      <c r="K8" s="79">
        <v>13.68</v>
      </c>
      <c r="L8" s="79">
        <v>12.63</v>
      </c>
      <c r="M8" s="79"/>
      <c r="N8" s="79">
        <v>12.41</v>
      </c>
      <c r="O8" s="79" t="s">
        <v>843</v>
      </c>
      <c r="P8" s="79" t="s">
        <v>843</v>
      </c>
      <c r="Q8" s="454">
        <f>MAX(J8:P8)</f>
        <v>13.68</v>
      </c>
      <c r="R8" s="461" t="str">
        <f>IF(ISBLANK(Q8),"",IF(Q8&gt;=15.2,"KSM",IF(Q8&gt;=14.2,"I A",IF(Q8&gt;=13.2,"II A",IF(Q8&gt;=12.2,"III A",IF(Q8&gt;=11.2,"I JA",IF(Q8&gt;=10.3,"II JA",IF(Q8&gt;=9.7,"III JA"))))))))</f>
        <v>II A</v>
      </c>
      <c r="S8" s="400" t="s">
        <v>665</v>
      </c>
    </row>
    <row r="9" spans="1:19" ht="18" customHeight="1">
      <c r="A9" s="21">
        <v>3</v>
      </c>
      <c r="B9" s="115"/>
      <c r="C9" s="397" t="s">
        <v>281</v>
      </c>
      <c r="D9" s="395" t="s">
        <v>310</v>
      </c>
      <c r="E9" s="398" t="s">
        <v>632</v>
      </c>
      <c r="F9" s="399" t="s">
        <v>92</v>
      </c>
      <c r="G9" s="399" t="s">
        <v>85</v>
      </c>
      <c r="H9" s="399"/>
      <c r="I9" s="80">
        <v>5</v>
      </c>
      <c r="J9" s="79">
        <v>12.08</v>
      </c>
      <c r="K9" s="79">
        <v>12.35</v>
      </c>
      <c r="L9" s="79">
        <v>12.34</v>
      </c>
      <c r="M9" s="79"/>
      <c r="N9" s="79" t="s">
        <v>843</v>
      </c>
      <c r="O9" s="79" t="s">
        <v>843</v>
      </c>
      <c r="P9" s="79" t="s">
        <v>843</v>
      </c>
      <c r="Q9" s="454">
        <f>MAX(J9:P9)</f>
        <v>12.35</v>
      </c>
      <c r="R9" s="461" t="str">
        <f>IF(ISBLANK(Q9),"",IF(Q9&gt;=15.2,"KSM",IF(Q9&gt;=14.2,"I A",IF(Q9&gt;=13.2,"II A",IF(Q9&gt;=12.2,"III A",IF(Q9&gt;=11.2,"I JA",IF(Q9&gt;=10.3,"II JA",IF(Q9&gt;=9.7,"III JA"))))))))</f>
        <v>III A</v>
      </c>
      <c r="S9" s="400" t="s">
        <v>307</v>
      </c>
    </row>
    <row r="10" spans="1:19" ht="18" customHeight="1">
      <c r="A10" s="21">
        <v>4</v>
      </c>
      <c r="B10" s="115"/>
      <c r="C10" s="397" t="s">
        <v>433</v>
      </c>
      <c r="D10" s="395" t="s">
        <v>434</v>
      </c>
      <c r="E10" s="398">
        <v>37025</v>
      </c>
      <c r="F10" s="399" t="s">
        <v>114</v>
      </c>
      <c r="G10" s="399" t="s">
        <v>113</v>
      </c>
      <c r="H10" s="399"/>
      <c r="I10" s="80">
        <v>3</v>
      </c>
      <c r="J10" s="79" t="s">
        <v>843</v>
      </c>
      <c r="K10" s="79">
        <v>12.21</v>
      </c>
      <c r="L10" s="79">
        <v>11.88</v>
      </c>
      <c r="M10" s="79"/>
      <c r="N10" s="79">
        <v>12</v>
      </c>
      <c r="O10" s="79" t="s">
        <v>843</v>
      </c>
      <c r="P10" s="79">
        <v>12.15</v>
      </c>
      <c r="Q10" s="454">
        <f>MAX(J10:P10)</f>
        <v>12.21</v>
      </c>
      <c r="R10" s="461" t="str">
        <f>IF(ISBLANK(Q10),"",IF(Q10&gt;=15.2,"KSM",IF(Q10&gt;=14.2,"I A",IF(Q10&gt;=13.2,"II A",IF(Q10&gt;=12.2,"III A",IF(Q10&gt;=11.2,"I JA",IF(Q10&gt;=10.3,"II JA",IF(Q10&gt;=9.7,"III JA"))))))))</f>
        <v>III A</v>
      </c>
      <c r="S10" s="400" t="s">
        <v>439</v>
      </c>
    </row>
    <row r="11" spans="1:19" ht="18" customHeight="1">
      <c r="A11" s="21">
        <v>5</v>
      </c>
      <c r="B11" s="115"/>
      <c r="C11" s="397" t="s">
        <v>412</v>
      </c>
      <c r="D11" s="395" t="s">
        <v>456</v>
      </c>
      <c r="E11" s="398" t="s">
        <v>457</v>
      </c>
      <c r="F11" s="399" t="s">
        <v>119</v>
      </c>
      <c r="G11" s="399" t="s">
        <v>117</v>
      </c>
      <c r="H11" s="399"/>
      <c r="I11" s="80">
        <v>2</v>
      </c>
      <c r="J11" s="79">
        <v>11.03</v>
      </c>
      <c r="K11" s="79">
        <v>11.24</v>
      </c>
      <c r="L11" s="79">
        <v>11.1</v>
      </c>
      <c r="M11" s="79"/>
      <c r="N11" s="79">
        <v>11.24</v>
      </c>
      <c r="O11" s="79">
        <v>10.8</v>
      </c>
      <c r="P11" s="79">
        <v>10.78</v>
      </c>
      <c r="Q11" s="454">
        <f>MAX(J11:P11)</f>
        <v>11.24</v>
      </c>
      <c r="R11" s="461" t="str">
        <f>IF(ISBLANK(Q11),"",IF(Q11&gt;=15.2,"KSM",IF(Q11&gt;=14.2,"I A",IF(Q11&gt;=13.2,"II A",IF(Q11&gt;=12.2,"III A",IF(Q11&gt;=11.2,"I JA",IF(Q11&gt;=10.3,"II JA",IF(Q11&gt;=9.7,"III JA"))))))))</f>
        <v>I JA</v>
      </c>
      <c r="S11" s="400" t="s">
        <v>773</v>
      </c>
    </row>
    <row r="12" spans="1:20" ht="18" customHeight="1">
      <c r="A12" s="60"/>
      <c r="B12" s="60"/>
      <c r="C12" s="18"/>
      <c r="D12" s="19"/>
      <c r="E12" s="98"/>
      <c r="F12" s="17"/>
      <c r="G12" s="17"/>
      <c r="H12" s="17"/>
      <c r="I12" s="17"/>
      <c r="J12" s="111"/>
      <c r="K12" s="111"/>
      <c r="L12" s="111"/>
      <c r="M12" s="111"/>
      <c r="N12" s="111"/>
      <c r="O12" s="111"/>
      <c r="P12" s="111"/>
      <c r="Q12" s="204"/>
      <c r="R12" s="205"/>
      <c r="S12" s="206"/>
      <c r="T12" s="73"/>
    </row>
    <row r="13" spans="1:20" ht="18" customHeight="1">
      <c r="A13" s="60"/>
      <c r="B13" s="60"/>
      <c r="C13" s="18"/>
      <c r="D13" s="19"/>
      <c r="E13" s="98"/>
      <c r="F13" s="17"/>
      <c r="G13" s="17"/>
      <c r="H13" s="17"/>
      <c r="I13" s="17"/>
      <c r="J13" s="111"/>
      <c r="K13" s="111"/>
      <c r="L13" s="111"/>
      <c r="M13" s="111"/>
      <c r="N13" s="111"/>
      <c r="O13" s="111"/>
      <c r="P13" s="111"/>
      <c r="Q13" s="110"/>
      <c r="R13" s="60"/>
      <c r="S13" s="20"/>
      <c r="T13" s="73"/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9" width="8.140625" style="43" customWidth="1"/>
    <col min="10" max="10" width="7.28125" style="48" bestFit="1" customWidth="1"/>
    <col min="11" max="11" width="22.57421875" style="26" bestFit="1" customWidth="1"/>
    <col min="12" max="16384" width="9.140625" style="375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54"/>
      <c r="J1" s="81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54"/>
    </row>
    <row r="3" ht="12.75">
      <c r="C3" s="39"/>
    </row>
    <row r="4" spans="1:11" s="376" customFormat="1" ht="15">
      <c r="A4" s="49"/>
      <c r="B4" s="49"/>
      <c r="C4" s="50" t="s">
        <v>24</v>
      </c>
      <c r="D4" s="50"/>
      <c r="E4" s="51"/>
      <c r="F4" s="51"/>
      <c r="G4" s="51"/>
      <c r="H4" s="52"/>
      <c r="I4" s="53"/>
      <c r="J4" s="52"/>
      <c r="K4" s="49"/>
    </row>
    <row r="5" spans="1:11" s="376" customFormat="1" ht="18" customHeight="1" thickBot="1">
      <c r="A5" s="49"/>
      <c r="B5" s="49"/>
      <c r="C5" s="127">
        <v>1</v>
      </c>
      <c r="D5" s="50" t="s">
        <v>840</v>
      </c>
      <c r="E5" s="51"/>
      <c r="F5" s="51"/>
      <c r="G5" s="51"/>
      <c r="H5" s="52"/>
      <c r="I5" s="53"/>
      <c r="J5" s="52"/>
      <c r="K5" s="49"/>
    </row>
    <row r="6" spans="1:11" s="377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8" t="s">
        <v>6</v>
      </c>
      <c r="J6" s="57" t="s">
        <v>845</v>
      </c>
      <c r="K6" s="59" t="s">
        <v>5</v>
      </c>
    </row>
    <row r="7" spans="1:11" s="381" customFormat="1" ht="18" customHeight="1">
      <c r="A7" s="378">
        <v>1</v>
      </c>
      <c r="B7" s="7"/>
      <c r="C7" s="405"/>
      <c r="D7" s="406"/>
      <c r="E7" s="398"/>
      <c r="F7" s="407"/>
      <c r="G7" s="407"/>
      <c r="H7" s="407"/>
      <c r="I7" s="380"/>
      <c r="J7" s="80"/>
      <c r="K7" s="408"/>
    </row>
    <row r="8" spans="1:11" s="381" customFormat="1" ht="18" customHeight="1">
      <c r="A8" s="378">
        <v>2</v>
      </c>
      <c r="B8" s="7"/>
      <c r="C8" s="405" t="s">
        <v>57</v>
      </c>
      <c r="D8" s="406" t="s">
        <v>435</v>
      </c>
      <c r="E8" s="398">
        <v>37388</v>
      </c>
      <c r="F8" s="407" t="s">
        <v>114</v>
      </c>
      <c r="G8" s="407" t="s">
        <v>113</v>
      </c>
      <c r="H8" s="407"/>
      <c r="I8" s="380">
        <v>7.97</v>
      </c>
      <c r="J8" s="80">
        <v>0.155</v>
      </c>
      <c r="K8" s="408" t="s">
        <v>203</v>
      </c>
    </row>
    <row r="9" spans="1:11" ht="18" customHeight="1">
      <c r="A9" s="378">
        <v>3</v>
      </c>
      <c r="B9" s="7"/>
      <c r="C9" s="397" t="s">
        <v>55</v>
      </c>
      <c r="D9" s="395" t="s">
        <v>354</v>
      </c>
      <c r="E9" s="398">
        <v>37560</v>
      </c>
      <c r="F9" s="399" t="s">
        <v>42</v>
      </c>
      <c r="G9" s="399" t="s">
        <v>99</v>
      </c>
      <c r="H9" s="399"/>
      <c r="I9" s="380">
        <v>7.71</v>
      </c>
      <c r="J9" s="80">
        <v>0.181</v>
      </c>
      <c r="K9" s="400" t="s">
        <v>100</v>
      </c>
    </row>
    <row r="10" spans="1:11" ht="18" customHeight="1">
      <c r="A10" s="378">
        <v>4</v>
      </c>
      <c r="B10" s="7"/>
      <c r="C10" s="397" t="s">
        <v>177</v>
      </c>
      <c r="D10" s="395" t="s">
        <v>826</v>
      </c>
      <c r="E10" s="398">
        <v>37624</v>
      </c>
      <c r="F10" s="399" t="s">
        <v>173</v>
      </c>
      <c r="G10" s="399" t="s">
        <v>827</v>
      </c>
      <c r="H10" s="399"/>
      <c r="I10" s="379">
        <v>7.35</v>
      </c>
      <c r="J10" s="80">
        <v>0.162</v>
      </c>
      <c r="K10" s="400" t="s">
        <v>174</v>
      </c>
    </row>
    <row r="11" spans="1:11" ht="18" customHeight="1">
      <c r="A11" s="378">
        <v>5</v>
      </c>
      <c r="B11" s="7"/>
      <c r="C11" s="397" t="s">
        <v>672</v>
      </c>
      <c r="D11" s="395" t="s">
        <v>673</v>
      </c>
      <c r="E11" s="398">
        <v>37644</v>
      </c>
      <c r="F11" s="399" t="s">
        <v>42</v>
      </c>
      <c r="G11" s="399" t="s">
        <v>99</v>
      </c>
      <c r="H11" s="399"/>
      <c r="I11" s="380">
        <v>7.81</v>
      </c>
      <c r="J11" s="80">
        <v>0.143</v>
      </c>
      <c r="K11" s="400" t="s">
        <v>674</v>
      </c>
    </row>
    <row r="12" spans="1:11" ht="18" customHeight="1">
      <c r="A12" s="378">
        <v>6</v>
      </c>
      <c r="B12" s="7"/>
      <c r="C12" s="405" t="s">
        <v>749</v>
      </c>
      <c r="D12" s="406" t="s">
        <v>686</v>
      </c>
      <c r="E12" s="398">
        <v>37660</v>
      </c>
      <c r="F12" s="407" t="s">
        <v>114</v>
      </c>
      <c r="G12" s="407" t="s">
        <v>113</v>
      </c>
      <c r="H12" s="407"/>
      <c r="I12" s="380">
        <v>8.24</v>
      </c>
      <c r="J12" s="80">
        <v>0.217</v>
      </c>
      <c r="K12" s="408" t="s">
        <v>203</v>
      </c>
    </row>
    <row r="13" spans="1:11" s="376" customFormat="1" ht="18" customHeight="1" thickBot="1">
      <c r="A13" s="49"/>
      <c r="B13" s="49"/>
      <c r="C13" s="127">
        <v>2</v>
      </c>
      <c r="D13" s="50" t="s">
        <v>840</v>
      </c>
      <c r="E13" s="51"/>
      <c r="F13" s="51"/>
      <c r="G13" s="51"/>
      <c r="H13" s="52"/>
      <c r="I13" s="53"/>
      <c r="J13" s="52"/>
      <c r="K13" s="49"/>
    </row>
    <row r="14" spans="1:11" s="377" customFormat="1" ht="18" customHeight="1" thickBot="1">
      <c r="A14" s="84" t="s">
        <v>832</v>
      </c>
      <c r="B14" s="114" t="s">
        <v>14</v>
      </c>
      <c r="C14" s="55" t="s">
        <v>0</v>
      </c>
      <c r="D14" s="56" t="s">
        <v>1</v>
      </c>
      <c r="E14" s="58" t="s">
        <v>10</v>
      </c>
      <c r="F14" s="57" t="s">
        <v>2</v>
      </c>
      <c r="G14" s="57" t="s">
        <v>3</v>
      </c>
      <c r="H14" s="57" t="s">
        <v>12</v>
      </c>
      <c r="I14" s="58" t="s">
        <v>6</v>
      </c>
      <c r="J14" s="57" t="s">
        <v>845</v>
      </c>
      <c r="K14" s="59" t="s">
        <v>5</v>
      </c>
    </row>
    <row r="15" spans="1:11" s="381" customFormat="1" ht="18" customHeight="1">
      <c r="A15" s="378">
        <v>1</v>
      </c>
      <c r="B15" s="7"/>
      <c r="C15" s="397" t="s">
        <v>490</v>
      </c>
      <c r="D15" s="395" t="s">
        <v>491</v>
      </c>
      <c r="E15" s="398" t="s">
        <v>492</v>
      </c>
      <c r="F15" s="399" t="s">
        <v>125</v>
      </c>
      <c r="G15" s="399" t="s">
        <v>383</v>
      </c>
      <c r="H15" s="407"/>
      <c r="I15" s="380">
        <v>7.66</v>
      </c>
      <c r="J15" s="80">
        <v>0.263</v>
      </c>
      <c r="K15" s="408" t="s">
        <v>124</v>
      </c>
    </row>
    <row r="16" spans="1:11" ht="18" customHeight="1">
      <c r="A16" s="378">
        <v>2</v>
      </c>
      <c r="B16" s="7"/>
      <c r="C16" s="405" t="s">
        <v>59</v>
      </c>
      <c r="D16" s="406" t="s">
        <v>747</v>
      </c>
      <c r="E16" s="398">
        <v>37811</v>
      </c>
      <c r="F16" s="407" t="s">
        <v>114</v>
      </c>
      <c r="G16" s="407" t="s">
        <v>113</v>
      </c>
      <c r="H16" s="407"/>
      <c r="I16" s="380">
        <v>7.66</v>
      </c>
      <c r="J16" s="80">
        <v>0.174</v>
      </c>
      <c r="K16" s="408" t="s">
        <v>203</v>
      </c>
    </row>
    <row r="17" spans="1:11" ht="18" customHeight="1">
      <c r="A17" s="378">
        <v>3</v>
      </c>
      <c r="B17" s="7"/>
      <c r="C17" s="397" t="s">
        <v>273</v>
      </c>
      <c r="D17" s="395" t="s">
        <v>274</v>
      </c>
      <c r="E17" s="398" t="s">
        <v>275</v>
      </c>
      <c r="F17" s="399" t="s">
        <v>126</v>
      </c>
      <c r="G17" s="399" t="s">
        <v>144</v>
      </c>
      <c r="H17" s="399"/>
      <c r="I17" s="380">
        <v>7.84</v>
      </c>
      <c r="J17" s="80">
        <v>0.177</v>
      </c>
      <c r="K17" s="400" t="s">
        <v>145</v>
      </c>
    </row>
    <row r="18" spans="1:11" ht="18" customHeight="1">
      <c r="A18" s="378">
        <v>4</v>
      </c>
      <c r="B18" s="7"/>
      <c r="C18" s="397" t="s">
        <v>93</v>
      </c>
      <c r="D18" s="395" t="s">
        <v>313</v>
      </c>
      <c r="E18" s="398" t="s">
        <v>651</v>
      </c>
      <c r="F18" s="399" t="s">
        <v>91</v>
      </c>
      <c r="G18" s="399" t="s">
        <v>88</v>
      </c>
      <c r="H18" s="399"/>
      <c r="I18" s="379">
        <v>7.61</v>
      </c>
      <c r="J18" s="80">
        <v>0.204</v>
      </c>
      <c r="K18" s="400" t="s">
        <v>652</v>
      </c>
    </row>
    <row r="19" spans="1:11" ht="18" customHeight="1">
      <c r="A19" s="378">
        <v>5</v>
      </c>
      <c r="B19" s="7"/>
      <c r="C19" s="397" t="s">
        <v>332</v>
      </c>
      <c r="D19" s="395" t="s">
        <v>335</v>
      </c>
      <c r="E19" s="398" t="s">
        <v>327</v>
      </c>
      <c r="F19" s="399" t="s">
        <v>182</v>
      </c>
      <c r="G19" s="399" t="s">
        <v>331</v>
      </c>
      <c r="H19" s="399"/>
      <c r="I19" s="380">
        <v>7.77</v>
      </c>
      <c r="J19" s="80">
        <v>0.146</v>
      </c>
      <c r="K19" s="400" t="s">
        <v>183</v>
      </c>
    </row>
    <row r="20" spans="1:11" ht="18" customHeight="1">
      <c r="A20" s="378">
        <v>6</v>
      </c>
      <c r="B20" s="7"/>
      <c r="C20" s="397" t="s">
        <v>566</v>
      </c>
      <c r="D20" s="395" t="s">
        <v>567</v>
      </c>
      <c r="E20" s="398" t="s">
        <v>568</v>
      </c>
      <c r="F20" s="399" t="s">
        <v>46</v>
      </c>
      <c r="G20" s="399" t="s">
        <v>562</v>
      </c>
      <c r="H20" s="399"/>
      <c r="I20" s="379">
        <v>8.03</v>
      </c>
      <c r="J20" s="80">
        <v>0.178</v>
      </c>
      <c r="K20" s="400" t="s">
        <v>169</v>
      </c>
    </row>
    <row r="21" spans="1:11" s="376" customFormat="1" ht="18" customHeight="1" thickBot="1">
      <c r="A21" s="49"/>
      <c r="B21" s="49"/>
      <c r="C21" s="127">
        <v>3</v>
      </c>
      <c r="D21" s="50" t="s">
        <v>840</v>
      </c>
      <c r="E21" s="51"/>
      <c r="F21" s="51"/>
      <c r="G21" s="51"/>
      <c r="H21" s="52"/>
      <c r="I21" s="53"/>
      <c r="J21" s="52"/>
      <c r="K21" s="49"/>
    </row>
    <row r="22" spans="1:11" s="377" customFormat="1" ht="18" customHeight="1" thickBot="1">
      <c r="A22" s="84" t="s">
        <v>832</v>
      </c>
      <c r="B22" s="114" t="s">
        <v>14</v>
      </c>
      <c r="C22" s="55" t="s">
        <v>0</v>
      </c>
      <c r="D22" s="56" t="s">
        <v>1</v>
      </c>
      <c r="E22" s="58" t="s">
        <v>10</v>
      </c>
      <c r="F22" s="57" t="s">
        <v>2</v>
      </c>
      <c r="G22" s="57" t="s">
        <v>3</v>
      </c>
      <c r="H22" s="57" t="s">
        <v>12</v>
      </c>
      <c r="I22" s="58" t="s">
        <v>6</v>
      </c>
      <c r="J22" s="57" t="s">
        <v>845</v>
      </c>
      <c r="K22" s="59" t="s">
        <v>5</v>
      </c>
    </row>
    <row r="23" spans="1:11" ht="18" customHeight="1">
      <c r="A23" s="378">
        <v>1</v>
      </c>
      <c r="B23" s="7"/>
      <c r="C23" s="397" t="s">
        <v>410</v>
      </c>
      <c r="D23" s="395" t="s">
        <v>411</v>
      </c>
      <c r="E23" s="398" t="s">
        <v>731</v>
      </c>
      <c r="F23" s="399" t="s">
        <v>110</v>
      </c>
      <c r="G23" s="399" t="s">
        <v>109</v>
      </c>
      <c r="H23" s="399" t="s">
        <v>408</v>
      </c>
      <c r="I23" s="380">
        <v>7.5</v>
      </c>
      <c r="J23" s="80">
        <v>0.229</v>
      </c>
      <c r="K23" s="400" t="s">
        <v>108</v>
      </c>
    </row>
    <row r="24" spans="1:11" ht="18" customHeight="1">
      <c r="A24" s="378">
        <v>2</v>
      </c>
      <c r="B24" s="7"/>
      <c r="C24" s="397" t="s">
        <v>678</v>
      </c>
      <c r="D24" s="395" t="s">
        <v>677</v>
      </c>
      <c r="E24" s="398">
        <v>37645</v>
      </c>
      <c r="F24" s="399" t="s">
        <v>42</v>
      </c>
      <c r="G24" s="399" t="s">
        <v>99</v>
      </c>
      <c r="H24" s="399"/>
      <c r="I24" s="380">
        <v>7.61</v>
      </c>
      <c r="J24" s="80">
        <v>0.169</v>
      </c>
      <c r="K24" s="400" t="s">
        <v>100</v>
      </c>
    </row>
    <row r="25" spans="1:11" ht="18" customHeight="1">
      <c r="A25" s="378">
        <v>3</v>
      </c>
      <c r="B25" s="7"/>
      <c r="C25" s="397" t="s">
        <v>140</v>
      </c>
      <c r="D25" s="395" t="s">
        <v>83</v>
      </c>
      <c r="E25" s="398" t="s">
        <v>382</v>
      </c>
      <c r="F25" s="399" t="s">
        <v>52</v>
      </c>
      <c r="G25" s="399" t="s">
        <v>191</v>
      </c>
      <c r="H25" s="399" t="s">
        <v>698</v>
      </c>
      <c r="I25" s="380">
        <v>7.38</v>
      </c>
      <c r="J25" s="80">
        <v>0.134</v>
      </c>
      <c r="K25" s="400" t="s">
        <v>193</v>
      </c>
    </row>
    <row r="26" spans="1:11" ht="18" customHeight="1">
      <c r="A26" s="378">
        <v>4</v>
      </c>
      <c r="B26" s="7"/>
      <c r="C26" s="397" t="s">
        <v>315</v>
      </c>
      <c r="D26" s="395" t="s">
        <v>322</v>
      </c>
      <c r="E26" s="398" t="s">
        <v>323</v>
      </c>
      <c r="F26" s="399" t="s">
        <v>53</v>
      </c>
      <c r="G26" s="399" t="s">
        <v>326</v>
      </c>
      <c r="H26" s="399"/>
      <c r="I26" s="380">
        <v>7.82</v>
      </c>
      <c r="J26" s="80">
        <v>0.171</v>
      </c>
      <c r="K26" s="400" t="s">
        <v>657</v>
      </c>
    </row>
    <row r="27" spans="1:11" ht="18" customHeight="1">
      <c r="A27" s="378">
        <v>5</v>
      </c>
      <c r="B27" s="7"/>
      <c r="C27" s="397" t="s">
        <v>569</v>
      </c>
      <c r="D27" s="395" t="s">
        <v>570</v>
      </c>
      <c r="E27" s="398" t="s">
        <v>571</v>
      </c>
      <c r="F27" s="399" t="s">
        <v>46</v>
      </c>
      <c r="G27" s="399" t="s">
        <v>562</v>
      </c>
      <c r="H27" s="399"/>
      <c r="I27" s="380">
        <v>7.92</v>
      </c>
      <c r="J27" s="80">
        <v>0.165</v>
      </c>
      <c r="K27" s="400" t="s">
        <v>169</v>
      </c>
    </row>
    <row r="28" spans="1:11" ht="18" customHeight="1">
      <c r="A28" s="378">
        <v>6</v>
      </c>
      <c r="B28" s="7"/>
      <c r="C28" s="397" t="s">
        <v>802</v>
      </c>
      <c r="D28" s="395" t="s">
        <v>504</v>
      </c>
      <c r="E28" s="398" t="s">
        <v>803</v>
      </c>
      <c r="F28" s="399" t="s">
        <v>127</v>
      </c>
      <c r="G28" s="399" t="s">
        <v>128</v>
      </c>
      <c r="H28" s="399" t="s">
        <v>129</v>
      </c>
      <c r="I28" s="380">
        <v>7.88</v>
      </c>
      <c r="J28" s="80">
        <v>0.213</v>
      </c>
      <c r="K28" s="400" t="s">
        <v>798</v>
      </c>
    </row>
    <row r="29" spans="1:11" s="376" customFormat="1" ht="18" customHeight="1" thickBot="1">
      <c r="A29" s="49"/>
      <c r="B29" s="49"/>
      <c r="C29" s="127">
        <v>4</v>
      </c>
      <c r="D29" s="50" t="s">
        <v>840</v>
      </c>
      <c r="E29" s="51"/>
      <c r="F29" s="51"/>
      <c r="G29" s="51"/>
      <c r="H29" s="52"/>
      <c r="I29" s="53"/>
      <c r="J29" s="52"/>
      <c r="K29" s="49"/>
    </row>
    <row r="30" spans="1:11" s="377" customFormat="1" ht="18" customHeight="1" thickBot="1">
      <c r="A30" s="84" t="s">
        <v>832</v>
      </c>
      <c r="B30" s="114" t="s">
        <v>14</v>
      </c>
      <c r="C30" s="55" t="s">
        <v>0</v>
      </c>
      <c r="D30" s="56" t="s">
        <v>1</v>
      </c>
      <c r="E30" s="58" t="s">
        <v>10</v>
      </c>
      <c r="F30" s="57" t="s">
        <v>2</v>
      </c>
      <c r="G30" s="57" t="s">
        <v>3</v>
      </c>
      <c r="H30" s="57" t="s">
        <v>12</v>
      </c>
      <c r="I30" s="58" t="s">
        <v>6</v>
      </c>
      <c r="J30" s="57" t="s">
        <v>845</v>
      </c>
      <c r="K30" s="59" t="s">
        <v>5</v>
      </c>
    </row>
    <row r="31" spans="1:11" ht="18" customHeight="1">
      <c r="A31" s="378">
        <v>1</v>
      </c>
      <c r="B31" s="7"/>
      <c r="C31" s="397" t="s">
        <v>537</v>
      </c>
      <c r="D31" s="395" t="s">
        <v>232</v>
      </c>
      <c r="E31" s="398" t="s">
        <v>538</v>
      </c>
      <c r="F31" s="399" t="s">
        <v>54</v>
      </c>
      <c r="G31" s="399" t="s">
        <v>137</v>
      </c>
      <c r="H31" s="399"/>
      <c r="I31" s="379">
        <v>11.84</v>
      </c>
      <c r="J31" s="80">
        <v>0.192</v>
      </c>
      <c r="K31" s="400" t="s">
        <v>139</v>
      </c>
    </row>
    <row r="32" spans="1:11" ht="18" customHeight="1">
      <c r="A32" s="378">
        <v>2</v>
      </c>
      <c r="B32" s="7"/>
      <c r="C32" s="397" t="s">
        <v>802</v>
      </c>
      <c r="D32" s="395" t="s">
        <v>719</v>
      </c>
      <c r="E32" s="398" t="s">
        <v>806</v>
      </c>
      <c r="F32" s="399" t="s">
        <v>127</v>
      </c>
      <c r="G32" s="399" t="s">
        <v>128</v>
      </c>
      <c r="H32" s="399" t="s">
        <v>129</v>
      </c>
      <c r="I32" s="380">
        <v>8.03</v>
      </c>
      <c r="J32" s="80">
        <v>0.172</v>
      </c>
      <c r="K32" s="400" t="s">
        <v>130</v>
      </c>
    </row>
    <row r="33" spans="1:11" ht="18" customHeight="1">
      <c r="A33" s="378">
        <v>3</v>
      </c>
      <c r="B33" s="7"/>
      <c r="C33" s="397" t="s">
        <v>84</v>
      </c>
      <c r="D33" s="395" t="s">
        <v>572</v>
      </c>
      <c r="E33" s="398" t="s">
        <v>573</v>
      </c>
      <c r="F33" s="399" t="s">
        <v>46</v>
      </c>
      <c r="G33" s="399" t="s">
        <v>562</v>
      </c>
      <c r="H33" s="399"/>
      <c r="I33" s="380">
        <v>8.59</v>
      </c>
      <c r="J33" s="429">
        <v>0.18</v>
      </c>
      <c r="K33" s="400" t="s">
        <v>169</v>
      </c>
    </row>
    <row r="34" spans="1:11" ht="18" customHeight="1">
      <c r="A34" s="378">
        <v>4</v>
      </c>
      <c r="B34" s="7"/>
      <c r="C34" s="397" t="s">
        <v>537</v>
      </c>
      <c r="D34" s="395" t="s">
        <v>740</v>
      </c>
      <c r="E34" s="398" t="s">
        <v>741</v>
      </c>
      <c r="F34" s="399" t="s">
        <v>112</v>
      </c>
      <c r="G34" s="399" t="s">
        <v>198</v>
      </c>
      <c r="H34" s="399"/>
      <c r="I34" s="380">
        <v>7.77</v>
      </c>
      <c r="J34" s="80">
        <v>0.196</v>
      </c>
      <c r="K34" s="400" t="s">
        <v>199</v>
      </c>
    </row>
    <row r="35" spans="1:11" ht="18" customHeight="1">
      <c r="A35" s="378">
        <v>5</v>
      </c>
      <c r="B35" s="7"/>
      <c r="C35" s="397" t="s">
        <v>106</v>
      </c>
      <c r="D35" s="395" t="s">
        <v>694</v>
      </c>
      <c r="E35" s="398" t="s">
        <v>695</v>
      </c>
      <c r="F35" s="399" t="s">
        <v>13</v>
      </c>
      <c r="G35" s="399" t="s">
        <v>159</v>
      </c>
      <c r="H35" s="399"/>
      <c r="I35" s="380">
        <v>7.78</v>
      </c>
      <c r="J35" s="80">
        <v>0.182</v>
      </c>
      <c r="K35" s="400" t="s">
        <v>367</v>
      </c>
    </row>
    <row r="36" spans="1:11" ht="18" customHeight="1">
      <c r="A36" s="378">
        <v>6</v>
      </c>
      <c r="B36" s="7"/>
      <c r="C36" s="397" t="s">
        <v>98</v>
      </c>
      <c r="D36" s="395" t="s">
        <v>560</v>
      </c>
      <c r="E36" s="398" t="s">
        <v>561</v>
      </c>
      <c r="F36" s="399" t="s">
        <v>46</v>
      </c>
      <c r="G36" s="399" t="s">
        <v>562</v>
      </c>
      <c r="H36" s="399"/>
      <c r="I36" s="380">
        <v>7.49</v>
      </c>
      <c r="J36" s="80">
        <v>0.155</v>
      </c>
      <c r="K36" s="400" t="s">
        <v>169</v>
      </c>
    </row>
    <row r="37" spans="1:10" s="50" customFormat="1" ht="15">
      <c r="A37" s="292" t="s">
        <v>533</v>
      </c>
      <c r="D37" s="51"/>
      <c r="E37" s="63"/>
      <c r="F37" s="63"/>
      <c r="G37" s="63"/>
      <c r="H37" s="81"/>
      <c r="I37" s="54"/>
      <c r="J37" s="81"/>
    </row>
    <row r="38" spans="1:10" s="50" customFormat="1" ht="15">
      <c r="A38" s="50" t="s">
        <v>536</v>
      </c>
      <c r="D38" s="51"/>
      <c r="E38" s="63"/>
      <c r="F38" s="63"/>
      <c r="G38" s="81"/>
      <c r="H38" s="81"/>
      <c r="I38" s="54"/>
      <c r="J38" s="54"/>
    </row>
    <row r="39" ht="12.75">
      <c r="C39" s="39"/>
    </row>
    <row r="40" spans="1:11" s="376" customFormat="1" ht="15">
      <c r="A40" s="49"/>
      <c r="B40" s="49"/>
      <c r="C40" s="50" t="s">
        <v>24</v>
      </c>
      <c r="D40" s="50"/>
      <c r="E40" s="51"/>
      <c r="F40" s="51"/>
      <c r="G40" s="51"/>
      <c r="H40" s="52"/>
      <c r="I40" s="53"/>
      <c r="J40" s="52"/>
      <c r="K40" s="49"/>
    </row>
    <row r="41" spans="1:11" s="376" customFormat="1" ht="18" customHeight="1" thickBot="1">
      <c r="A41" s="49"/>
      <c r="B41" s="49"/>
      <c r="C41" s="127">
        <v>5</v>
      </c>
      <c r="D41" s="50" t="s">
        <v>840</v>
      </c>
      <c r="E41" s="51"/>
      <c r="F41" s="51"/>
      <c r="G41" s="51"/>
      <c r="H41" s="52"/>
      <c r="I41" s="53"/>
      <c r="J41" s="52"/>
      <c r="K41" s="49"/>
    </row>
    <row r="42" spans="1:11" s="377" customFormat="1" ht="18" customHeight="1" thickBot="1">
      <c r="A42" s="84" t="s">
        <v>832</v>
      </c>
      <c r="B42" s="114" t="s">
        <v>14</v>
      </c>
      <c r="C42" s="55" t="s">
        <v>0</v>
      </c>
      <c r="D42" s="56" t="s">
        <v>1</v>
      </c>
      <c r="E42" s="58" t="s">
        <v>10</v>
      </c>
      <c r="F42" s="57" t="s">
        <v>2</v>
      </c>
      <c r="G42" s="57" t="s">
        <v>3</v>
      </c>
      <c r="H42" s="57" t="s">
        <v>12</v>
      </c>
      <c r="I42" s="58" t="s">
        <v>6</v>
      </c>
      <c r="J42" s="57" t="s">
        <v>845</v>
      </c>
      <c r="K42" s="59" t="s">
        <v>5</v>
      </c>
    </row>
    <row r="43" spans="1:11" ht="18" customHeight="1">
      <c r="A43" s="378">
        <v>1</v>
      </c>
      <c r="B43" s="7"/>
      <c r="C43" s="397" t="s">
        <v>266</v>
      </c>
      <c r="D43" s="395" t="s">
        <v>709</v>
      </c>
      <c r="E43" s="398" t="s">
        <v>710</v>
      </c>
      <c r="F43" s="399" t="s">
        <v>52</v>
      </c>
      <c r="G43" s="399" t="s">
        <v>191</v>
      </c>
      <c r="H43" s="399" t="s">
        <v>698</v>
      </c>
      <c r="I43" s="380">
        <v>8.08</v>
      </c>
      <c r="J43" s="80">
        <v>0.166</v>
      </c>
      <c r="K43" s="400" t="s">
        <v>193</v>
      </c>
    </row>
    <row r="44" spans="1:11" ht="18" customHeight="1">
      <c r="A44" s="378">
        <v>2</v>
      </c>
      <c r="B44" s="7"/>
      <c r="C44" s="397" t="s">
        <v>72</v>
      </c>
      <c r="D44" s="395" t="s">
        <v>636</v>
      </c>
      <c r="E44" s="398" t="s">
        <v>637</v>
      </c>
      <c r="F44" s="399" t="s">
        <v>92</v>
      </c>
      <c r="G44" s="399" t="s">
        <v>85</v>
      </c>
      <c r="H44" s="399"/>
      <c r="I44" s="380">
        <v>7.81</v>
      </c>
      <c r="J44" s="80">
        <v>0.245</v>
      </c>
      <c r="K44" s="400" t="s">
        <v>307</v>
      </c>
    </row>
    <row r="45" spans="1:11" ht="18" customHeight="1">
      <c r="A45" s="378">
        <v>3</v>
      </c>
      <c r="B45" s="7"/>
      <c r="C45" s="397" t="s">
        <v>89</v>
      </c>
      <c r="D45" s="395" t="s">
        <v>618</v>
      </c>
      <c r="E45" s="398" t="s">
        <v>619</v>
      </c>
      <c r="F45" s="399" t="s">
        <v>69</v>
      </c>
      <c r="G45" s="399" t="s">
        <v>261</v>
      </c>
      <c r="H45" s="399"/>
      <c r="I45" s="383" t="s">
        <v>870</v>
      </c>
      <c r="J45" s="80">
        <v>-0.015</v>
      </c>
      <c r="K45" s="400" t="s">
        <v>289</v>
      </c>
    </row>
    <row r="46" spans="1:11" ht="18" customHeight="1">
      <c r="A46" s="378">
        <v>4</v>
      </c>
      <c r="B46" s="7"/>
      <c r="C46" s="397" t="s">
        <v>312</v>
      </c>
      <c r="D46" s="395" t="s">
        <v>563</v>
      </c>
      <c r="E46" s="398" t="s">
        <v>564</v>
      </c>
      <c r="F46" s="399" t="s">
        <v>46</v>
      </c>
      <c r="G46" s="399" t="s">
        <v>562</v>
      </c>
      <c r="H46" s="399"/>
      <c r="I46" s="380">
        <v>8</v>
      </c>
      <c r="J46" s="80">
        <v>0.211</v>
      </c>
      <c r="K46" s="400" t="s">
        <v>169</v>
      </c>
    </row>
    <row r="47" spans="1:11" ht="18" customHeight="1">
      <c r="A47" s="378">
        <v>5</v>
      </c>
      <c r="B47" s="7"/>
      <c r="C47" s="397" t="s">
        <v>96</v>
      </c>
      <c r="D47" s="395" t="s">
        <v>707</v>
      </c>
      <c r="E47" s="398" t="s">
        <v>708</v>
      </c>
      <c r="F47" s="399" t="s">
        <v>52</v>
      </c>
      <c r="G47" s="399" t="s">
        <v>191</v>
      </c>
      <c r="H47" s="399" t="s">
        <v>698</v>
      </c>
      <c r="I47" s="379">
        <v>8.16</v>
      </c>
      <c r="J47" s="80">
        <v>0.192</v>
      </c>
      <c r="K47" s="400" t="s">
        <v>193</v>
      </c>
    </row>
    <row r="48" spans="1:11" ht="18" customHeight="1">
      <c r="A48" s="378">
        <v>6</v>
      </c>
      <c r="B48" s="7"/>
      <c r="C48" s="397" t="s">
        <v>546</v>
      </c>
      <c r="D48" s="395" t="s">
        <v>547</v>
      </c>
      <c r="E48" s="398" t="s">
        <v>548</v>
      </c>
      <c r="F48" s="399" t="s">
        <v>54</v>
      </c>
      <c r="G48" s="399" t="s">
        <v>137</v>
      </c>
      <c r="H48" s="399"/>
      <c r="I48" s="380">
        <v>7.99</v>
      </c>
      <c r="J48" s="80">
        <v>0.134</v>
      </c>
      <c r="K48" s="400" t="s">
        <v>138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10.421875" style="11" customWidth="1"/>
    <col min="4" max="4" width="14.421875" style="11" customWidth="1"/>
    <col min="5" max="5" width="10.7109375" style="33" customWidth="1"/>
    <col min="6" max="6" width="15.421875" style="35" bestFit="1" customWidth="1"/>
    <col min="7" max="7" width="12.8515625" style="35" bestFit="1" customWidth="1"/>
    <col min="8" max="8" width="11.28125" style="15" bestFit="1" customWidth="1"/>
    <col min="9" max="9" width="5.8515625" style="15" bestFit="1" customWidth="1"/>
    <col min="10" max="12" width="4.7109375" style="73" customWidth="1"/>
    <col min="13" max="13" width="4.7109375" style="73" hidden="1" customWidth="1"/>
    <col min="14" max="16" width="4.7109375" style="73" customWidth="1"/>
    <col min="17" max="17" width="8.140625" style="76" customWidth="1"/>
    <col min="18" max="18" width="6.421875" style="41" bestFit="1" customWidth="1"/>
    <col min="19" max="19" width="26.5742187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71"/>
      <c r="K3" s="71"/>
      <c r="L3" s="71"/>
      <c r="M3" s="71"/>
      <c r="N3" s="71"/>
      <c r="O3" s="71"/>
      <c r="P3" s="71"/>
      <c r="Q3" s="76"/>
      <c r="R3" s="41"/>
    </row>
    <row r="4" spans="3:19" s="27" customFormat="1" ht="15.75" thickBot="1">
      <c r="C4" s="28" t="s">
        <v>23</v>
      </c>
      <c r="E4" s="29"/>
      <c r="F4" s="30"/>
      <c r="G4" s="30"/>
      <c r="H4" s="31"/>
      <c r="I4" s="31"/>
      <c r="J4" s="72"/>
      <c r="K4" s="72"/>
      <c r="L4" s="72"/>
      <c r="M4" s="72"/>
      <c r="N4" s="72"/>
      <c r="O4" s="72"/>
      <c r="P4" s="72"/>
      <c r="Q4" s="100"/>
      <c r="R4" s="54"/>
      <c r="S4" s="27" t="s">
        <v>166</v>
      </c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5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253</v>
      </c>
      <c r="D7" s="395" t="s">
        <v>467</v>
      </c>
      <c r="E7" s="398" t="s">
        <v>468</v>
      </c>
      <c r="F7" s="399" t="s">
        <v>119</v>
      </c>
      <c r="G7" s="399" t="s">
        <v>117</v>
      </c>
      <c r="H7" s="399"/>
      <c r="I7" s="80">
        <v>16</v>
      </c>
      <c r="J7" s="79">
        <v>11.45</v>
      </c>
      <c r="K7" s="79">
        <v>11.59</v>
      </c>
      <c r="L7" s="79">
        <v>11.91</v>
      </c>
      <c r="M7" s="463"/>
      <c r="N7" s="79">
        <v>11.45</v>
      </c>
      <c r="O7" s="79">
        <v>11.02</v>
      </c>
      <c r="P7" s="79">
        <v>11.86</v>
      </c>
      <c r="Q7" s="464">
        <f aca="true" t="shared" si="0" ref="Q7:Q17">MAX(J7:L7,N7:P7)</f>
        <v>11.91</v>
      </c>
      <c r="R7" s="430" t="str">
        <f aca="true" t="shared" si="1" ref="R7:R17">IF(ISBLANK(Q7),"",IF(Q7&gt;=15.2,"KSM",IF(Q7&gt;=13.2,"I A",IF(Q7&gt;=11,"II A",IF(Q7&gt;=9.5,"III A",IF(Q7&gt;=8,"I JA",IF(Q7&gt;=7.2,"II JA",IF(Q7&gt;=6.5,"III JA"))))))))</f>
        <v>II A</v>
      </c>
      <c r="S7" s="400" t="s">
        <v>133</v>
      </c>
    </row>
    <row r="8" spans="1:19" ht="18" customHeight="1">
      <c r="A8" s="21">
        <v>2</v>
      </c>
      <c r="B8" s="115"/>
      <c r="C8" s="397" t="s">
        <v>758</v>
      </c>
      <c r="D8" s="395" t="s">
        <v>759</v>
      </c>
      <c r="E8" s="398">
        <v>37857</v>
      </c>
      <c r="F8" s="399" t="s">
        <v>47</v>
      </c>
      <c r="G8" s="399" t="s">
        <v>134</v>
      </c>
      <c r="H8" s="399" t="s">
        <v>158</v>
      </c>
      <c r="I8" s="80">
        <v>12</v>
      </c>
      <c r="J8" s="79">
        <v>10.05</v>
      </c>
      <c r="K8" s="79" t="s">
        <v>843</v>
      </c>
      <c r="L8" s="79">
        <v>10.99</v>
      </c>
      <c r="M8" s="463"/>
      <c r="N8" s="79">
        <v>11.04</v>
      </c>
      <c r="O8" s="79" t="s">
        <v>843</v>
      </c>
      <c r="P8" s="79">
        <v>10.89</v>
      </c>
      <c r="Q8" s="464">
        <f t="shared" si="0"/>
        <v>11.04</v>
      </c>
      <c r="R8" s="430" t="str">
        <f t="shared" si="1"/>
        <v>II A</v>
      </c>
      <c r="S8" s="400" t="s">
        <v>157</v>
      </c>
    </row>
    <row r="9" spans="1:19" ht="18" customHeight="1">
      <c r="A9" s="21">
        <v>3</v>
      </c>
      <c r="B9" s="115"/>
      <c r="C9" s="397" t="s">
        <v>86</v>
      </c>
      <c r="D9" s="395" t="s">
        <v>642</v>
      </c>
      <c r="E9" s="398">
        <v>37960</v>
      </c>
      <c r="F9" s="399" t="s">
        <v>92</v>
      </c>
      <c r="G9" s="399" t="s">
        <v>85</v>
      </c>
      <c r="H9" s="399"/>
      <c r="I9" s="80">
        <v>9</v>
      </c>
      <c r="J9" s="79">
        <v>10.01</v>
      </c>
      <c r="K9" s="79">
        <v>9.94</v>
      </c>
      <c r="L9" s="79">
        <v>10.63</v>
      </c>
      <c r="M9" s="463"/>
      <c r="N9" s="79" t="s">
        <v>843</v>
      </c>
      <c r="O9" s="79">
        <v>10.82</v>
      </c>
      <c r="P9" s="79">
        <v>9.59</v>
      </c>
      <c r="Q9" s="464">
        <f t="shared" si="0"/>
        <v>10.82</v>
      </c>
      <c r="R9" s="430" t="str">
        <f t="shared" si="1"/>
        <v>III A</v>
      </c>
      <c r="S9" s="400" t="s">
        <v>307</v>
      </c>
    </row>
    <row r="10" spans="1:19" ht="18" customHeight="1">
      <c r="A10" s="21">
        <v>4</v>
      </c>
      <c r="B10" s="115"/>
      <c r="C10" s="397" t="s">
        <v>82</v>
      </c>
      <c r="D10" s="395" t="s">
        <v>804</v>
      </c>
      <c r="E10" s="398" t="s">
        <v>805</v>
      </c>
      <c r="F10" s="399" t="s">
        <v>127</v>
      </c>
      <c r="G10" s="399" t="s">
        <v>128</v>
      </c>
      <c r="H10" s="399" t="s">
        <v>129</v>
      </c>
      <c r="I10" s="80">
        <v>7</v>
      </c>
      <c r="J10" s="79">
        <v>9.03</v>
      </c>
      <c r="K10" s="79">
        <v>9.97</v>
      </c>
      <c r="L10" s="79">
        <v>9.17</v>
      </c>
      <c r="M10" s="463"/>
      <c r="N10" s="79">
        <v>9.42</v>
      </c>
      <c r="O10" s="79">
        <v>9.02</v>
      </c>
      <c r="P10" s="79">
        <v>9.53</v>
      </c>
      <c r="Q10" s="464">
        <f t="shared" si="0"/>
        <v>9.97</v>
      </c>
      <c r="R10" s="430" t="str">
        <f t="shared" si="1"/>
        <v>III A</v>
      </c>
      <c r="S10" s="400" t="s">
        <v>835</v>
      </c>
    </row>
    <row r="11" spans="1:19" ht="18" customHeight="1">
      <c r="A11" s="21">
        <v>5</v>
      </c>
      <c r="B11" s="115"/>
      <c r="C11" s="397" t="s">
        <v>756</v>
      </c>
      <c r="D11" s="395" t="s">
        <v>757</v>
      </c>
      <c r="E11" s="398">
        <v>37275</v>
      </c>
      <c r="F11" s="399" t="s">
        <v>47</v>
      </c>
      <c r="G11" s="399" t="s">
        <v>134</v>
      </c>
      <c r="H11" s="399" t="s">
        <v>158</v>
      </c>
      <c r="I11" s="80">
        <v>6</v>
      </c>
      <c r="J11" s="79">
        <v>9.51</v>
      </c>
      <c r="K11" s="79">
        <v>9.5</v>
      </c>
      <c r="L11" s="79">
        <v>9.1</v>
      </c>
      <c r="M11" s="463"/>
      <c r="N11" s="79">
        <v>9.63</v>
      </c>
      <c r="O11" s="79">
        <v>9.44</v>
      </c>
      <c r="P11" s="79">
        <v>9.31</v>
      </c>
      <c r="Q11" s="464">
        <f t="shared" si="0"/>
        <v>9.63</v>
      </c>
      <c r="R11" s="430" t="str">
        <f t="shared" si="1"/>
        <v>III A</v>
      </c>
      <c r="S11" s="400" t="s">
        <v>157</v>
      </c>
    </row>
    <row r="12" spans="1:19" ht="18" customHeight="1">
      <c r="A12" s="21">
        <v>6</v>
      </c>
      <c r="B12" s="115"/>
      <c r="C12" s="397" t="s">
        <v>95</v>
      </c>
      <c r="D12" s="395" t="s">
        <v>656</v>
      </c>
      <c r="E12" s="398" t="s">
        <v>375</v>
      </c>
      <c r="F12" s="399" t="s">
        <v>91</v>
      </c>
      <c r="G12" s="399" t="s">
        <v>88</v>
      </c>
      <c r="H12" s="399"/>
      <c r="I12" s="80">
        <v>5</v>
      </c>
      <c r="J12" s="79">
        <v>9.25</v>
      </c>
      <c r="K12" s="79">
        <v>9.06</v>
      </c>
      <c r="L12" s="79">
        <v>8.5</v>
      </c>
      <c r="M12" s="463"/>
      <c r="N12" s="79">
        <v>8.86</v>
      </c>
      <c r="O12" s="79">
        <v>9.03</v>
      </c>
      <c r="P12" s="79">
        <v>9.42</v>
      </c>
      <c r="Q12" s="464">
        <f t="shared" si="0"/>
        <v>9.42</v>
      </c>
      <c r="R12" s="430" t="str">
        <f t="shared" si="1"/>
        <v>I JA</v>
      </c>
      <c r="S12" s="400" t="s">
        <v>652</v>
      </c>
    </row>
    <row r="13" spans="1:19" ht="18" customHeight="1">
      <c r="A13" s="21">
        <v>7</v>
      </c>
      <c r="B13" s="115"/>
      <c r="C13" s="397" t="s">
        <v>550</v>
      </c>
      <c r="D13" s="395" t="s">
        <v>427</v>
      </c>
      <c r="E13" s="398" t="s">
        <v>551</v>
      </c>
      <c r="F13" s="399" t="s">
        <v>44</v>
      </c>
      <c r="G13" s="399" t="s">
        <v>62</v>
      </c>
      <c r="H13" s="399" t="s">
        <v>63</v>
      </c>
      <c r="I13" s="80">
        <v>4</v>
      </c>
      <c r="J13" s="79">
        <v>9.18</v>
      </c>
      <c r="K13" s="79">
        <v>8.6</v>
      </c>
      <c r="L13" s="79">
        <v>8.72</v>
      </c>
      <c r="M13" s="463"/>
      <c r="N13" s="79">
        <v>8.83</v>
      </c>
      <c r="O13" s="79">
        <v>8.13</v>
      </c>
      <c r="P13" s="79">
        <v>8.06</v>
      </c>
      <c r="Q13" s="464">
        <f t="shared" si="0"/>
        <v>9.18</v>
      </c>
      <c r="R13" s="430" t="str">
        <f t="shared" si="1"/>
        <v>I JA</v>
      </c>
      <c r="S13" s="400" t="s">
        <v>552</v>
      </c>
    </row>
    <row r="14" spans="1:19" ht="18" customHeight="1">
      <c r="A14" s="21">
        <v>8</v>
      </c>
      <c r="B14" s="115"/>
      <c r="C14" s="397" t="s">
        <v>73</v>
      </c>
      <c r="D14" s="395" t="s">
        <v>703</v>
      </c>
      <c r="E14" s="398">
        <v>37651</v>
      </c>
      <c r="F14" s="399" t="s">
        <v>52</v>
      </c>
      <c r="G14" s="399" t="s">
        <v>191</v>
      </c>
      <c r="H14" s="399" t="s">
        <v>700</v>
      </c>
      <c r="I14" s="80">
        <v>3</v>
      </c>
      <c r="J14" s="79">
        <v>8.48</v>
      </c>
      <c r="K14" s="79">
        <v>8.85</v>
      </c>
      <c r="L14" s="79">
        <v>7.77</v>
      </c>
      <c r="M14" s="463"/>
      <c r="N14" s="79">
        <v>7.93</v>
      </c>
      <c r="O14" s="79">
        <v>8.36</v>
      </c>
      <c r="P14" s="79">
        <v>8.8</v>
      </c>
      <c r="Q14" s="464">
        <f t="shared" si="0"/>
        <v>8.85</v>
      </c>
      <c r="R14" s="430" t="str">
        <f t="shared" si="1"/>
        <v>I JA</v>
      </c>
      <c r="S14" s="400" t="s">
        <v>192</v>
      </c>
    </row>
    <row r="15" spans="1:19" ht="18" customHeight="1">
      <c r="A15" s="21">
        <v>9</v>
      </c>
      <c r="B15" s="115"/>
      <c r="C15" s="397" t="s">
        <v>56</v>
      </c>
      <c r="D15" s="395" t="s">
        <v>641</v>
      </c>
      <c r="E15" s="398">
        <v>37849</v>
      </c>
      <c r="F15" s="399" t="s">
        <v>92</v>
      </c>
      <c r="G15" s="399" t="s">
        <v>85</v>
      </c>
      <c r="H15" s="399"/>
      <c r="I15" s="80">
        <v>2</v>
      </c>
      <c r="J15" s="79">
        <v>7.7</v>
      </c>
      <c r="K15" s="79">
        <v>8.49</v>
      </c>
      <c r="L15" s="79">
        <v>8.16</v>
      </c>
      <c r="M15" s="79"/>
      <c r="N15" s="79"/>
      <c r="O15" s="79"/>
      <c r="P15" s="79"/>
      <c r="Q15" s="464">
        <f t="shared" si="0"/>
        <v>8.49</v>
      </c>
      <c r="R15" s="430" t="str">
        <f t="shared" si="1"/>
        <v>I JA</v>
      </c>
      <c r="S15" s="400" t="s">
        <v>303</v>
      </c>
    </row>
    <row r="16" spans="1:19" ht="18" customHeight="1">
      <c r="A16" s="21">
        <v>10</v>
      </c>
      <c r="B16" s="115"/>
      <c r="C16" s="397" t="s">
        <v>76</v>
      </c>
      <c r="D16" s="395" t="s">
        <v>589</v>
      </c>
      <c r="E16" s="398" t="s">
        <v>590</v>
      </c>
      <c r="F16" s="399" t="s">
        <v>126</v>
      </c>
      <c r="G16" s="399" t="s">
        <v>144</v>
      </c>
      <c r="H16" s="399"/>
      <c r="I16" s="80">
        <v>1</v>
      </c>
      <c r="J16" s="79">
        <v>8.04</v>
      </c>
      <c r="K16" s="79">
        <v>7.94</v>
      </c>
      <c r="L16" s="79">
        <v>7.97</v>
      </c>
      <c r="M16" s="79"/>
      <c r="N16" s="79"/>
      <c r="O16" s="79"/>
      <c r="P16" s="79"/>
      <c r="Q16" s="464">
        <f t="shared" si="0"/>
        <v>8.04</v>
      </c>
      <c r="R16" s="430" t="str">
        <f t="shared" si="1"/>
        <v>I JA</v>
      </c>
      <c r="S16" s="400" t="s">
        <v>145</v>
      </c>
    </row>
    <row r="17" spans="1:19" ht="18" customHeight="1">
      <c r="A17" s="21">
        <v>11</v>
      </c>
      <c r="B17" s="115"/>
      <c r="C17" s="397" t="s">
        <v>95</v>
      </c>
      <c r="D17" s="395" t="s">
        <v>553</v>
      </c>
      <c r="E17" s="398" t="s">
        <v>554</v>
      </c>
      <c r="F17" s="399" t="s">
        <v>44</v>
      </c>
      <c r="G17" s="399" t="s">
        <v>62</v>
      </c>
      <c r="H17" s="399" t="s">
        <v>63</v>
      </c>
      <c r="I17" s="80"/>
      <c r="J17" s="79">
        <v>7.98</v>
      </c>
      <c r="K17" s="79">
        <v>6.44</v>
      </c>
      <c r="L17" s="79" t="s">
        <v>843</v>
      </c>
      <c r="M17" s="79"/>
      <c r="N17" s="79"/>
      <c r="O17" s="79"/>
      <c r="P17" s="79"/>
      <c r="Q17" s="464">
        <f t="shared" si="0"/>
        <v>7.98</v>
      </c>
      <c r="R17" s="430" t="str">
        <f t="shared" si="1"/>
        <v>II JA</v>
      </c>
      <c r="S17" s="400" t="s">
        <v>552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10.421875" style="11" customWidth="1"/>
    <col min="4" max="4" width="14.421875" style="11" customWidth="1"/>
    <col min="5" max="5" width="10.7109375" style="33" customWidth="1"/>
    <col min="6" max="6" width="15.421875" style="35" bestFit="1" customWidth="1"/>
    <col min="7" max="7" width="12.8515625" style="35" bestFit="1" customWidth="1"/>
    <col min="8" max="8" width="11.28125" style="15" bestFit="1" customWidth="1"/>
    <col min="9" max="9" width="5.8515625" style="15" bestFit="1" customWidth="1"/>
    <col min="10" max="12" width="4.7109375" style="73" customWidth="1"/>
    <col min="13" max="13" width="4.7109375" style="73" hidden="1" customWidth="1"/>
    <col min="14" max="16" width="4.7109375" style="73" customWidth="1"/>
    <col min="17" max="17" width="8.140625" style="76" customWidth="1"/>
    <col min="18" max="18" width="6.421875" style="41" bestFit="1" customWidth="1"/>
    <col min="19" max="19" width="26.5742187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71"/>
      <c r="K3" s="71"/>
      <c r="L3" s="71"/>
      <c r="M3" s="71"/>
      <c r="N3" s="71"/>
      <c r="O3" s="71"/>
      <c r="P3" s="71"/>
      <c r="Q3" s="76"/>
      <c r="R3" s="41"/>
    </row>
    <row r="4" spans="3:19" s="27" customFormat="1" ht="15.75" thickBot="1">
      <c r="C4" s="28" t="s">
        <v>211</v>
      </c>
      <c r="E4" s="29"/>
      <c r="F4" s="30"/>
      <c r="G4" s="30"/>
      <c r="H4" s="31"/>
      <c r="I4" s="31"/>
      <c r="J4" s="72"/>
      <c r="K4" s="72"/>
      <c r="L4" s="72"/>
      <c r="M4" s="72"/>
      <c r="N4" s="72"/>
      <c r="O4" s="72"/>
      <c r="P4" s="72"/>
      <c r="Q4" s="100"/>
      <c r="R4" s="54"/>
      <c r="S4" s="27" t="s">
        <v>166</v>
      </c>
    </row>
    <row r="5" spans="5:18" s="13" customFormat="1" ht="18" customHeight="1" thickBot="1">
      <c r="E5" s="33"/>
      <c r="J5" s="485" t="s">
        <v>9</v>
      </c>
      <c r="K5" s="486"/>
      <c r="L5" s="486"/>
      <c r="M5" s="486"/>
      <c r="N5" s="486"/>
      <c r="O5" s="486"/>
      <c r="P5" s="487"/>
      <c r="Q5" s="107"/>
      <c r="R5" s="109"/>
    </row>
    <row r="6" spans="1:19" s="4" customFormat="1" ht="18" customHeight="1" thickBot="1">
      <c r="A6" s="84" t="s">
        <v>15</v>
      </c>
      <c r="B6" s="105"/>
      <c r="C6" s="1" t="s">
        <v>0</v>
      </c>
      <c r="D6" s="2" t="s">
        <v>1</v>
      </c>
      <c r="E6" s="3" t="s">
        <v>10</v>
      </c>
      <c r="F6" s="37" t="s">
        <v>2</v>
      </c>
      <c r="G6" s="57" t="s">
        <v>3</v>
      </c>
      <c r="H6" s="57" t="s">
        <v>12</v>
      </c>
      <c r="I6" s="57" t="s">
        <v>36</v>
      </c>
      <c r="J6" s="123">
        <v>1</v>
      </c>
      <c r="K6" s="124">
        <v>2</v>
      </c>
      <c r="L6" s="124">
        <v>3</v>
      </c>
      <c r="M6" s="124" t="s">
        <v>16</v>
      </c>
      <c r="N6" s="125">
        <v>4</v>
      </c>
      <c r="O6" s="124">
        <v>5</v>
      </c>
      <c r="P6" s="126">
        <v>6</v>
      </c>
      <c r="Q6" s="108" t="s">
        <v>4</v>
      </c>
      <c r="R6" s="67" t="s">
        <v>11</v>
      </c>
      <c r="S6" s="38" t="s">
        <v>5</v>
      </c>
    </row>
    <row r="7" spans="1:19" ht="18" customHeight="1">
      <c r="A7" s="21">
        <v>1</v>
      </c>
      <c r="B7" s="115"/>
      <c r="C7" s="397" t="s">
        <v>507</v>
      </c>
      <c r="D7" s="395" t="s">
        <v>508</v>
      </c>
      <c r="E7" s="398" t="s">
        <v>509</v>
      </c>
      <c r="F7" s="399" t="s">
        <v>127</v>
      </c>
      <c r="G7" s="399" t="s">
        <v>128</v>
      </c>
      <c r="H7" s="399" t="s">
        <v>129</v>
      </c>
      <c r="I7" s="80">
        <v>12</v>
      </c>
      <c r="J7" s="79">
        <v>11.72</v>
      </c>
      <c r="K7" s="79" t="s">
        <v>843</v>
      </c>
      <c r="L7" s="79" t="s">
        <v>843</v>
      </c>
      <c r="M7" s="79"/>
      <c r="N7" s="79" t="s">
        <v>843</v>
      </c>
      <c r="O7" s="79">
        <v>11.82</v>
      </c>
      <c r="P7" s="79" t="s">
        <v>843</v>
      </c>
      <c r="Q7" s="462">
        <f>MAX(J7:L7,N7:P7)</f>
        <v>11.82</v>
      </c>
      <c r="R7" s="16" t="str">
        <f>IF(ISBLANK(Q7),"",IF(Q7&gt;=14,"KSM",IF(Q7&gt;=12,"I A",IF(Q7&gt;=10,"II A",IF(Q7&gt;=8.5,"III A",IF(Q7&gt;=7.2,"I JA",IF(Q7&gt;=6.5,"II JA",IF(Q7&gt;=6,"III JA"))))))))</f>
        <v>II A</v>
      </c>
      <c r="S7" s="400" t="s">
        <v>835</v>
      </c>
    </row>
    <row r="8" spans="1:19" ht="18" customHeight="1">
      <c r="A8" s="21">
        <v>2</v>
      </c>
      <c r="B8" s="115"/>
      <c r="C8" s="397" t="s">
        <v>76</v>
      </c>
      <c r="D8" s="395" t="s">
        <v>450</v>
      </c>
      <c r="E8" s="398">
        <v>36733</v>
      </c>
      <c r="F8" s="399" t="s">
        <v>47</v>
      </c>
      <c r="G8" s="399" t="s">
        <v>134</v>
      </c>
      <c r="H8" s="399" t="s">
        <v>158</v>
      </c>
      <c r="I8" s="80">
        <v>8</v>
      </c>
      <c r="J8" s="79">
        <v>9.77</v>
      </c>
      <c r="K8" s="79">
        <v>9.53</v>
      </c>
      <c r="L8" s="79">
        <v>8.68</v>
      </c>
      <c r="M8" s="79"/>
      <c r="N8" s="79">
        <v>9.05</v>
      </c>
      <c r="O8" s="79">
        <v>9.88</v>
      </c>
      <c r="P8" s="79" t="s">
        <v>843</v>
      </c>
      <c r="Q8" s="462">
        <f>MAX(J8:L8,O8:P8)</f>
        <v>9.88</v>
      </c>
      <c r="R8" s="16" t="str">
        <f>IF(ISBLANK(Q8),"",IF(Q8&gt;=14,"KSM",IF(Q8&gt;=12,"I A",IF(Q8&gt;=10,"II A",IF(Q8&gt;=8.5,"III A",IF(Q8&gt;=7.2,"I JA",IF(Q8&gt;=6.5,"II JA",IF(Q8&gt;=6,"III JA"))))))))</f>
        <v>III A</v>
      </c>
      <c r="S8" s="400" t="s">
        <v>157</v>
      </c>
    </row>
    <row r="9" spans="1:19" ht="18" customHeight="1">
      <c r="A9" s="21">
        <v>3</v>
      </c>
      <c r="B9" s="115"/>
      <c r="C9" s="397" t="s">
        <v>206</v>
      </c>
      <c r="D9" s="395" t="s">
        <v>436</v>
      </c>
      <c r="E9" s="398">
        <v>36913</v>
      </c>
      <c r="F9" s="399" t="s">
        <v>114</v>
      </c>
      <c r="G9" s="399" t="s">
        <v>113</v>
      </c>
      <c r="H9" s="399"/>
      <c r="I9" s="80">
        <v>5</v>
      </c>
      <c r="J9" s="79">
        <v>8.66</v>
      </c>
      <c r="K9" s="79" t="s">
        <v>843</v>
      </c>
      <c r="L9" s="79">
        <v>8.04</v>
      </c>
      <c r="M9" s="79"/>
      <c r="N9" s="79">
        <v>8.41</v>
      </c>
      <c r="O9" s="79">
        <v>8.61</v>
      </c>
      <c r="P9" s="79">
        <v>8.66</v>
      </c>
      <c r="Q9" s="462">
        <f>MAX(J9:L9,N9:P9)</f>
        <v>8.66</v>
      </c>
      <c r="R9" s="16" t="str">
        <f>IF(ISBLANK(Q9),"",IF(Q9&gt;=14,"KSM",IF(Q9&gt;=12,"I A",IF(Q9&gt;=10,"II A",IF(Q9&gt;=8.5,"III A",IF(Q9&gt;=7.2,"I JA",IF(Q9&gt;=6.5,"II JA",IF(Q9&gt;=6,"III JA"))))))))</f>
        <v>III A</v>
      </c>
      <c r="S9" s="400" t="s">
        <v>202</v>
      </c>
    </row>
    <row r="10" spans="1:19" ht="18" customHeight="1">
      <c r="A10" s="21">
        <v>4</v>
      </c>
      <c r="B10" s="115"/>
      <c r="C10" s="397" t="s">
        <v>71</v>
      </c>
      <c r="D10" s="395" t="s">
        <v>841</v>
      </c>
      <c r="E10" s="398">
        <v>36775</v>
      </c>
      <c r="F10" s="399" t="s">
        <v>47</v>
      </c>
      <c r="G10" s="399" t="s">
        <v>134</v>
      </c>
      <c r="H10" s="399" t="s">
        <v>158</v>
      </c>
      <c r="I10" s="80">
        <v>3</v>
      </c>
      <c r="J10" s="79">
        <v>7.2</v>
      </c>
      <c r="K10" s="79">
        <v>6.9</v>
      </c>
      <c r="L10" s="79">
        <v>7.3</v>
      </c>
      <c r="M10" s="79"/>
      <c r="N10" s="79">
        <v>7.32</v>
      </c>
      <c r="O10" s="79">
        <v>7.02</v>
      </c>
      <c r="P10" s="79">
        <v>7.22</v>
      </c>
      <c r="Q10" s="462">
        <f>MAX(J10:L10,O10:P10)</f>
        <v>7.3</v>
      </c>
      <c r="R10" s="16" t="str">
        <f>IF(ISBLANK(Q10),"",IF(Q10&gt;=14,"KSM",IF(Q10&gt;=12,"I A",IF(Q10&gt;=10,"II A",IF(Q10&gt;=8.5,"III A",IF(Q10&gt;=7.2,"I JA",IF(Q10&gt;=6.5,"II JA",IF(Q10&gt;=6,"III JA"))))))))</f>
        <v>I JA</v>
      </c>
      <c r="S10" s="400" t="s">
        <v>157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10.8515625" style="11" customWidth="1"/>
    <col min="4" max="4" width="12.140625" style="11" customWidth="1"/>
    <col min="5" max="5" width="10.7109375" style="33" customWidth="1"/>
    <col min="6" max="6" width="13.57421875" style="35" bestFit="1" customWidth="1"/>
    <col min="7" max="7" width="12.8515625" style="35" bestFit="1" customWidth="1"/>
    <col min="8" max="8" width="11.28125" style="15" bestFit="1" customWidth="1"/>
    <col min="9" max="9" width="5.8515625" style="15" bestFit="1" customWidth="1"/>
    <col min="10" max="12" width="4.7109375" style="73" customWidth="1"/>
    <col min="13" max="13" width="4.7109375" style="73" hidden="1" customWidth="1"/>
    <col min="14" max="16" width="4.7109375" style="73" customWidth="1"/>
    <col min="17" max="17" width="8.140625" style="76" customWidth="1"/>
    <col min="18" max="18" width="5.28125" style="41" bestFit="1" customWidth="1"/>
    <col min="19" max="19" width="21.14062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71"/>
      <c r="K3" s="71"/>
      <c r="L3" s="71"/>
      <c r="M3" s="71"/>
      <c r="N3" s="71"/>
      <c r="O3" s="71"/>
      <c r="P3" s="71"/>
      <c r="Q3" s="76"/>
      <c r="R3" s="41"/>
    </row>
    <row r="4" spans="3:18" s="27" customFormat="1" ht="15.75" customHeight="1" thickBot="1">
      <c r="C4" s="28" t="s">
        <v>31</v>
      </c>
      <c r="E4" s="29"/>
      <c r="F4" s="30"/>
      <c r="G4" s="30"/>
      <c r="H4" s="31"/>
      <c r="I4" s="31"/>
      <c r="J4" s="72"/>
      <c r="K4" s="72"/>
      <c r="L4" s="72"/>
      <c r="M4" s="72"/>
      <c r="N4" s="72"/>
      <c r="O4" s="72"/>
      <c r="P4" s="72"/>
      <c r="Q4" s="100"/>
      <c r="R4" s="54"/>
    </row>
    <row r="5" spans="6:18" ht="18" customHeight="1" thickBot="1">
      <c r="F5" s="65"/>
      <c r="G5" s="65"/>
      <c r="H5" s="65"/>
      <c r="I5" s="65"/>
      <c r="J5" s="485" t="s">
        <v>9</v>
      </c>
      <c r="K5" s="486"/>
      <c r="L5" s="486"/>
      <c r="M5" s="486"/>
      <c r="N5" s="486"/>
      <c r="O5" s="486"/>
      <c r="P5" s="487"/>
      <c r="Q5" s="101"/>
      <c r="R5" s="103"/>
    </row>
    <row r="6" spans="1:19" s="92" customFormat="1" ht="18" customHeight="1" thickBot="1">
      <c r="A6" s="84" t="s">
        <v>15</v>
      </c>
      <c r="B6" s="105"/>
      <c r="C6" s="86" t="s">
        <v>0</v>
      </c>
      <c r="D6" s="87" t="s">
        <v>1</v>
      </c>
      <c r="E6" s="88" t="s">
        <v>10</v>
      </c>
      <c r="F6" s="89" t="s">
        <v>2</v>
      </c>
      <c r="G6" s="90" t="s">
        <v>3</v>
      </c>
      <c r="H6" s="90" t="s">
        <v>12</v>
      </c>
      <c r="I6" s="57" t="s">
        <v>36</v>
      </c>
      <c r="J6" s="128">
        <v>1</v>
      </c>
      <c r="K6" s="129">
        <v>2</v>
      </c>
      <c r="L6" s="129">
        <v>3</v>
      </c>
      <c r="M6" s="124" t="s">
        <v>16</v>
      </c>
      <c r="N6" s="130">
        <v>4</v>
      </c>
      <c r="O6" s="129">
        <v>5</v>
      </c>
      <c r="P6" s="131">
        <v>6</v>
      </c>
      <c r="Q6" s="102" t="s">
        <v>4</v>
      </c>
      <c r="R6" s="104" t="s">
        <v>11</v>
      </c>
      <c r="S6" s="91" t="s">
        <v>5</v>
      </c>
    </row>
    <row r="7" spans="1:20" s="95" customFormat="1" ht="18" customHeight="1">
      <c r="A7" s="93">
        <v>1</v>
      </c>
      <c r="B7" s="116"/>
      <c r="C7" s="397" t="s">
        <v>493</v>
      </c>
      <c r="D7" s="395" t="s">
        <v>505</v>
      </c>
      <c r="E7" s="398" t="s">
        <v>506</v>
      </c>
      <c r="F7" s="399" t="s">
        <v>127</v>
      </c>
      <c r="G7" s="399" t="s">
        <v>128</v>
      </c>
      <c r="H7" s="399" t="s">
        <v>129</v>
      </c>
      <c r="I7" s="80">
        <v>16</v>
      </c>
      <c r="J7" s="94">
        <v>14.53</v>
      </c>
      <c r="K7" s="79">
        <v>14.76</v>
      </c>
      <c r="L7" s="79" t="s">
        <v>843</v>
      </c>
      <c r="M7" s="455"/>
      <c r="N7" s="94">
        <v>14.62</v>
      </c>
      <c r="O7" s="94" t="s">
        <v>843</v>
      </c>
      <c r="P7" s="94">
        <v>15.07</v>
      </c>
      <c r="Q7" s="454">
        <f aca="true" t="shared" si="0" ref="Q7:Q19">MAX(J7:P7)</f>
        <v>15.07</v>
      </c>
      <c r="R7" s="332" t="str">
        <f aca="true" t="shared" si="1" ref="R7:R19">IF(ISBLANK(Q7),"",IF(Q7&lt;9.5,"",IF(Q7&gt;=18.2,"KSM",IF(Q7&gt;=16.5,"I A",IF(Q7&gt;=14.4,"II A",IF(Q7&gt;=12.3,"III A",IF(Q7&gt;=10.7,"I JA",IF(Q7&gt;=9.5,"II JA"))))))))</f>
        <v>II A</v>
      </c>
      <c r="S7" s="400" t="s">
        <v>835</v>
      </c>
      <c r="T7" s="73"/>
    </row>
    <row r="8" spans="1:20" s="95" customFormat="1" ht="18" customHeight="1">
      <c r="A8" s="93">
        <v>2</v>
      </c>
      <c r="B8" s="116"/>
      <c r="C8" s="397" t="s">
        <v>55</v>
      </c>
      <c r="D8" s="395" t="s">
        <v>189</v>
      </c>
      <c r="E8" s="398" t="s">
        <v>419</v>
      </c>
      <c r="F8" s="399" t="s">
        <v>438</v>
      </c>
      <c r="G8" s="399" t="s">
        <v>200</v>
      </c>
      <c r="H8" s="399" t="s">
        <v>418</v>
      </c>
      <c r="I8" s="80">
        <v>12</v>
      </c>
      <c r="J8" s="94">
        <v>14.6</v>
      </c>
      <c r="K8" s="94">
        <v>14.56</v>
      </c>
      <c r="L8" s="94">
        <v>14.54</v>
      </c>
      <c r="M8" s="455"/>
      <c r="N8" s="94">
        <v>14.65</v>
      </c>
      <c r="O8" s="94">
        <v>14.25</v>
      </c>
      <c r="P8" s="94" t="s">
        <v>843</v>
      </c>
      <c r="Q8" s="454">
        <f t="shared" si="0"/>
        <v>14.65</v>
      </c>
      <c r="R8" s="332" t="str">
        <f t="shared" si="1"/>
        <v>II A</v>
      </c>
      <c r="S8" s="400" t="s">
        <v>423</v>
      </c>
      <c r="T8" s="73"/>
    </row>
    <row r="9" spans="1:20" s="95" customFormat="1" ht="18" customHeight="1">
      <c r="A9" s="93">
        <v>3</v>
      </c>
      <c r="B9" s="116"/>
      <c r="C9" s="444" t="s">
        <v>440</v>
      </c>
      <c r="D9" s="443" t="s">
        <v>635</v>
      </c>
      <c r="E9" s="398">
        <v>37733</v>
      </c>
      <c r="F9" s="446" t="s">
        <v>92</v>
      </c>
      <c r="G9" s="446" t="s">
        <v>85</v>
      </c>
      <c r="H9" s="446"/>
      <c r="I9" s="80">
        <v>9</v>
      </c>
      <c r="J9" s="94">
        <v>14.49</v>
      </c>
      <c r="K9" s="94">
        <v>14.01</v>
      </c>
      <c r="L9" s="79">
        <v>14.35</v>
      </c>
      <c r="M9" s="455"/>
      <c r="N9" s="79" t="s">
        <v>843</v>
      </c>
      <c r="O9" s="94">
        <v>14.27</v>
      </c>
      <c r="P9" s="79" t="s">
        <v>843</v>
      </c>
      <c r="Q9" s="454">
        <f t="shared" si="0"/>
        <v>14.49</v>
      </c>
      <c r="R9" s="332" t="str">
        <f t="shared" si="1"/>
        <v>II A</v>
      </c>
      <c r="S9" s="447" t="s">
        <v>303</v>
      </c>
      <c r="T9" s="73"/>
    </row>
    <row r="10" spans="1:20" s="95" customFormat="1" ht="18" customHeight="1">
      <c r="A10" s="93">
        <v>4</v>
      </c>
      <c r="B10" s="116"/>
      <c r="C10" s="397" t="s">
        <v>305</v>
      </c>
      <c r="D10" s="395" t="s">
        <v>306</v>
      </c>
      <c r="E10" s="398">
        <v>37270</v>
      </c>
      <c r="F10" s="399" t="s">
        <v>92</v>
      </c>
      <c r="G10" s="399" t="s">
        <v>85</v>
      </c>
      <c r="H10" s="399"/>
      <c r="I10" s="80">
        <v>7</v>
      </c>
      <c r="J10" s="94">
        <v>13.43</v>
      </c>
      <c r="K10" s="94" t="s">
        <v>843</v>
      </c>
      <c r="L10" s="94" t="s">
        <v>843</v>
      </c>
      <c r="M10" s="455"/>
      <c r="N10" s="79">
        <v>13.12</v>
      </c>
      <c r="O10" s="94">
        <v>13.15</v>
      </c>
      <c r="P10" s="94" t="s">
        <v>843</v>
      </c>
      <c r="Q10" s="454">
        <f t="shared" si="0"/>
        <v>13.43</v>
      </c>
      <c r="R10" s="332" t="str">
        <f t="shared" si="1"/>
        <v>III A</v>
      </c>
      <c r="S10" s="400" t="s">
        <v>147</v>
      </c>
      <c r="T10" s="73"/>
    </row>
    <row r="11" spans="1:20" s="95" customFormat="1" ht="18" customHeight="1">
      <c r="A11" s="93">
        <v>5</v>
      </c>
      <c r="B11" s="116"/>
      <c r="C11" s="444" t="s">
        <v>208</v>
      </c>
      <c r="D11" s="443" t="s">
        <v>720</v>
      </c>
      <c r="E11" s="398">
        <v>37634</v>
      </c>
      <c r="F11" s="446" t="s">
        <v>104</v>
      </c>
      <c r="G11" s="446" t="s">
        <v>196</v>
      </c>
      <c r="H11" s="446"/>
      <c r="I11" s="80">
        <v>6</v>
      </c>
      <c r="J11" s="94">
        <v>12.88</v>
      </c>
      <c r="K11" s="94">
        <v>12.06</v>
      </c>
      <c r="L11" s="79">
        <v>12.81</v>
      </c>
      <c r="M11" s="455"/>
      <c r="N11" s="94" t="s">
        <v>843</v>
      </c>
      <c r="O11" s="94" t="s">
        <v>843</v>
      </c>
      <c r="P11" s="94">
        <v>12.53</v>
      </c>
      <c r="Q11" s="454">
        <f t="shared" si="0"/>
        <v>12.88</v>
      </c>
      <c r="R11" s="332" t="str">
        <f t="shared" si="1"/>
        <v>III A</v>
      </c>
      <c r="S11" s="447" t="s">
        <v>149</v>
      </c>
      <c r="T11" s="73"/>
    </row>
    <row r="12" spans="1:20" s="95" customFormat="1" ht="18" customHeight="1">
      <c r="A12" s="93">
        <v>6</v>
      </c>
      <c r="B12" s="116"/>
      <c r="C12" s="397" t="s">
        <v>140</v>
      </c>
      <c r="D12" s="395" t="s">
        <v>624</v>
      </c>
      <c r="E12" s="398" t="s">
        <v>625</v>
      </c>
      <c r="F12" s="399" t="s">
        <v>69</v>
      </c>
      <c r="G12" s="399" t="s">
        <v>261</v>
      </c>
      <c r="H12" s="399"/>
      <c r="I12" s="80">
        <v>5</v>
      </c>
      <c r="J12" s="94">
        <v>12.45</v>
      </c>
      <c r="K12" s="79">
        <v>11.55</v>
      </c>
      <c r="L12" s="79">
        <v>12.74</v>
      </c>
      <c r="M12" s="455"/>
      <c r="N12" s="94">
        <v>12.09</v>
      </c>
      <c r="O12" s="94" t="s">
        <v>843</v>
      </c>
      <c r="P12" s="94" t="s">
        <v>843</v>
      </c>
      <c r="Q12" s="454">
        <f t="shared" si="0"/>
        <v>12.74</v>
      </c>
      <c r="R12" s="332" t="str">
        <f t="shared" si="1"/>
        <v>III A</v>
      </c>
      <c r="S12" s="400" t="s">
        <v>294</v>
      </c>
      <c r="T12" s="73"/>
    </row>
    <row r="13" spans="1:20" s="95" customFormat="1" ht="18" customHeight="1">
      <c r="A13" s="93">
        <v>7</v>
      </c>
      <c r="B13" s="117"/>
      <c r="C13" s="397" t="s">
        <v>205</v>
      </c>
      <c r="D13" s="395" t="s">
        <v>318</v>
      </c>
      <c r="E13" s="398" t="s">
        <v>653</v>
      </c>
      <c r="F13" s="399" t="s">
        <v>91</v>
      </c>
      <c r="G13" s="399" t="s">
        <v>88</v>
      </c>
      <c r="H13" s="399"/>
      <c r="I13" s="80">
        <v>4</v>
      </c>
      <c r="J13" s="94">
        <v>12.24</v>
      </c>
      <c r="K13" s="94" t="s">
        <v>843</v>
      </c>
      <c r="L13" s="94">
        <v>11.36</v>
      </c>
      <c r="M13" s="455"/>
      <c r="N13" s="94" t="s">
        <v>843</v>
      </c>
      <c r="O13" s="94" t="s">
        <v>843</v>
      </c>
      <c r="P13" s="94">
        <v>11.48</v>
      </c>
      <c r="Q13" s="454">
        <f t="shared" si="0"/>
        <v>12.24</v>
      </c>
      <c r="R13" s="332" t="str">
        <f t="shared" si="1"/>
        <v>I JA</v>
      </c>
      <c r="S13" s="400" t="s">
        <v>652</v>
      </c>
      <c r="T13" s="73"/>
    </row>
    <row r="14" spans="1:20" s="95" customFormat="1" ht="18" customHeight="1">
      <c r="A14" s="93">
        <v>8</v>
      </c>
      <c r="B14" s="116"/>
      <c r="C14" s="397" t="s">
        <v>168</v>
      </c>
      <c r="D14" s="395" t="s">
        <v>420</v>
      </c>
      <c r="E14" s="398" t="s">
        <v>421</v>
      </c>
      <c r="F14" s="399" t="s">
        <v>438</v>
      </c>
      <c r="G14" s="399" t="s">
        <v>200</v>
      </c>
      <c r="H14" s="399" t="s">
        <v>418</v>
      </c>
      <c r="I14" s="80">
        <v>3</v>
      </c>
      <c r="J14" s="94">
        <v>11.34</v>
      </c>
      <c r="K14" s="94" t="s">
        <v>843</v>
      </c>
      <c r="L14" s="94">
        <v>10.62</v>
      </c>
      <c r="M14" s="455"/>
      <c r="N14" s="94">
        <v>11.26</v>
      </c>
      <c r="O14" s="94" t="s">
        <v>843</v>
      </c>
      <c r="P14" s="94">
        <v>11.03</v>
      </c>
      <c r="Q14" s="454">
        <f t="shared" si="0"/>
        <v>11.34</v>
      </c>
      <c r="R14" s="332" t="str">
        <f t="shared" si="1"/>
        <v>I JA</v>
      </c>
      <c r="S14" s="400" t="s">
        <v>423</v>
      </c>
      <c r="T14" s="73"/>
    </row>
    <row r="15" spans="1:20" s="95" customFormat="1" ht="18" customHeight="1">
      <c r="A15" s="93">
        <v>9</v>
      </c>
      <c r="B15" s="116"/>
      <c r="C15" s="397" t="s">
        <v>96</v>
      </c>
      <c r="D15" s="395" t="s">
        <v>725</v>
      </c>
      <c r="E15" s="398" t="s">
        <v>726</v>
      </c>
      <c r="F15" s="399" t="s">
        <v>110</v>
      </c>
      <c r="G15" s="399" t="s">
        <v>109</v>
      </c>
      <c r="H15" s="399" t="s">
        <v>408</v>
      </c>
      <c r="I15" s="80">
        <v>2</v>
      </c>
      <c r="J15" s="94">
        <v>11.31</v>
      </c>
      <c r="K15" s="79">
        <v>11.17</v>
      </c>
      <c r="L15" s="79" t="s">
        <v>843</v>
      </c>
      <c r="M15" s="94"/>
      <c r="N15" s="94"/>
      <c r="O15" s="94"/>
      <c r="P15" s="94"/>
      <c r="Q15" s="454">
        <f t="shared" si="0"/>
        <v>11.31</v>
      </c>
      <c r="R15" s="332" t="str">
        <f t="shared" si="1"/>
        <v>I JA</v>
      </c>
      <c r="S15" s="400" t="s">
        <v>197</v>
      </c>
      <c r="T15" s="73"/>
    </row>
    <row r="16" spans="1:20" s="95" customFormat="1" ht="18" customHeight="1">
      <c r="A16" s="93">
        <v>10</v>
      </c>
      <c r="B16" s="117"/>
      <c r="C16" s="405" t="s">
        <v>751</v>
      </c>
      <c r="D16" s="406" t="s">
        <v>752</v>
      </c>
      <c r="E16" s="398">
        <v>37702</v>
      </c>
      <c r="F16" s="407" t="s">
        <v>114</v>
      </c>
      <c r="G16" s="407" t="s">
        <v>113</v>
      </c>
      <c r="H16" s="407"/>
      <c r="I16" s="80">
        <v>1</v>
      </c>
      <c r="J16" s="94">
        <v>10.5</v>
      </c>
      <c r="K16" s="94">
        <v>10.95</v>
      </c>
      <c r="L16" s="94">
        <v>10.37</v>
      </c>
      <c r="M16" s="94"/>
      <c r="N16" s="79"/>
      <c r="O16" s="94"/>
      <c r="P16" s="94"/>
      <c r="Q16" s="454">
        <f t="shared" si="0"/>
        <v>10.95</v>
      </c>
      <c r="R16" s="332" t="str">
        <f t="shared" si="1"/>
        <v>I JA</v>
      </c>
      <c r="S16" s="408" t="s">
        <v>439</v>
      </c>
      <c r="T16" s="73"/>
    </row>
    <row r="17" spans="1:20" s="95" customFormat="1" ht="18" customHeight="1">
      <c r="A17" s="93">
        <v>11</v>
      </c>
      <c r="B17" s="116"/>
      <c r="C17" s="397" t="s">
        <v>115</v>
      </c>
      <c r="D17" s="395" t="s">
        <v>727</v>
      </c>
      <c r="E17" s="398" t="s">
        <v>728</v>
      </c>
      <c r="F17" s="399" t="s">
        <v>110</v>
      </c>
      <c r="G17" s="399" t="s">
        <v>109</v>
      </c>
      <c r="H17" s="399" t="s">
        <v>408</v>
      </c>
      <c r="I17" s="80"/>
      <c r="J17" s="94">
        <v>9.96</v>
      </c>
      <c r="K17" s="79">
        <v>10.43</v>
      </c>
      <c r="L17" s="79" t="s">
        <v>843</v>
      </c>
      <c r="M17" s="94"/>
      <c r="N17" s="94"/>
      <c r="O17" s="94"/>
      <c r="P17" s="94"/>
      <c r="Q17" s="454">
        <f t="shared" si="0"/>
        <v>10.43</v>
      </c>
      <c r="R17" s="332" t="str">
        <f t="shared" si="1"/>
        <v>II JA</v>
      </c>
      <c r="S17" s="400" t="s">
        <v>197</v>
      </c>
      <c r="T17" s="73"/>
    </row>
    <row r="18" spans="1:20" s="95" customFormat="1" ht="18" customHeight="1">
      <c r="A18" s="93">
        <v>12</v>
      </c>
      <c r="B18" s="116"/>
      <c r="C18" s="397" t="s">
        <v>718</v>
      </c>
      <c r="D18" s="395" t="s">
        <v>719</v>
      </c>
      <c r="E18" s="398">
        <v>37521</v>
      </c>
      <c r="F18" s="399" t="s">
        <v>104</v>
      </c>
      <c r="G18" s="399" t="s">
        <v>196</v>
      </c>
      <c r="H18" s="399"/>
      <c r="I18" s="80"/>
      <c r="J18" s="94">
        <v>9.35</v>
      </c>
      <c r="K18" s="94">
        <v>9.46</v>
      </c>
      <c r="L18" s="94">
        <v>9.88</v>
      </c>
      <c r="M18" s="94"/>
      <c r="N18" s="94"/>
      <c r="O18" s="79"/>
      <c r="P18" s="94"/>
      <c r="Q18" s="454">
        <f t="shared" si="0"/>
        <v>9.88</v>
      </c>
      <c r="R18" s="332" t="str">
        <f t="shared" si="1"/>
        <v>II JA</v>
      </c>
      <c r="S18" s="400" t="s">
        <v>149</v>
      </c>
      <c r="T18" s="73"/>
    </row>
    <row r="19" spans="1:20" s="95" customFormat="1" ht="18" customHeight="1">
      <c r="A19" s="93">
        <v>13</v>
      </c>
      <c r="B19" s="116"/>
      <c r="C19" s="405" t="s">
        <v>449</v>
      </c>
      <c r="D19" s="406" t="s">
        <v>750</v>
      </c>
      <c r="E19" s="398">
        <v>37741</v>
      </c>
      <c r="F19" s="407" t="s">
        <v>114</v>
      </c>
      <c r="G19" s="407" t="s">
        <v>113</v>
      </c>
      <c r="H19" s="407"/>
      <c r="I19" s="80"/>
      <c r="J19" s="94">
        <v>9.08</v>
      </c>
      <c r="K19" s="94" t="s">
        <v>843</v>
      </c>
      <c r="L19" s="79">
        <v>9.45</v>
      </c>
      <c r="M19" s="94"/>
      <c r="N19" s="94"/>
      <c r="O19" s="94"/>
      <c r="P19" s="94"/>
      <c r="Q19" s="454">
        <f t="shared" si="0"/>
        <v>9.45</v>
      </c>
      <c r="R19" s="332">
        <f t="shared" si="1"/>
      </c>
      <c r="S19" s="408" t="s">
        <v>203</v>
      </c>
      <c r="T19" s="73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2060"/>
  </sheetPr>
  <dimension ref="A1:T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1" customWidth="1"/>
    <col min="2" max="2" width="5.28125" style="11" hidden="1" customWidth="1"/>
    <col min="3" max="3" width="10.8515625" style="11" customWidth="1"/>
    <col min="4" max="4" width="11.28125" style="11" customWidth="1"/>
    <col min="5" max="5" width="10.7109375" style="33" customWidth="1"/>
    <col min="6" max="6" width="13.57421875" style="35" bestFit="1" customWidth="1"/>
    <col min="7" max="7" width="12.8515625" style="35" bestFit="1" customWidth="1"/>
    <col min="8" max="8" width="11.28125" style="15" bestFit="1" customWidth="1"/>
    <col min="9" max="9" width="5.8515625" style="15" bestFit="1" customWidth="1"/>
    <col min="10" max="12" width="4.7109375" style="73" customWidth="1"/>
    <col min="13" max="13" width="4.7109375" style="73" hidden="1" customWidth="1"/>
    <col min="14" max="16" width="4.7109375" style="73" customWidth="1"/>
    <col min="17" max="17" width="8.140625" style="76" customWidth="1"/>
    <col min="18" max="18" width="5.28125" style="41" bestFit="1" customWidth="1"/>
    <col min="19" max="19" width="21.140625" style="13" bestFit="1" customWidth="1"/>
    <col min="20" max="16384" width="9.140625" style="11" customWidth="1"/>
  </cols>
  <sheetData>
    <row r="1" spans="1:12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2"/>
      <c r="L1" s="82"/>
    </row>
    <row r="2" spans="1:12" s="50" customFormat="1" ht="15">
      <c r="A2" s="50" t="s">
        <v>534</v>
      </c>
      <c r="D2" s="51"/>
      <c r="E2" s="63"/>
      <c r="F2" s="63"/>
      <c r="G2" s="81"/>
      <c r="H2" s="81"/>
      <c r="I2" s="54"/>
      <c r="J2" s="54"/>
      <c r="K2" s="54"/>
      <c r="L2" s="83"/>
    </row>
    <row r="3" spans="1:18" s="13" customFormat="1" ht="12" customHeight="1">
      <c r="A3" s="11"/>
      <c r="B3" s="11"/>
      <c r="C3" s="11"/>
      <c r="D3" s="12"/>
      <c r="E3" s="25"/>
      <c r="F3" s="22"/>
      <c r="G3" s="22"/>
      <c r="H3" s="15"/>
      <c r="I3" s="15"/>
      <c r="J3" s="71"/>
      <c r="K3" s="71"/>
      <c r="L3" s="71"/>
      <c r="M3" s="71"/>
      <c r="N3" s="71"/>
      <c r="O3" s="71"/>
      <c r="P3" s="71"/>
      <c r="Q3" s="76"/>
      <c r="R3" s="41"/>
    </row>
    <row r="4" spans="3:18" s="27" customFormat="1" ht="15.75" customHeight="1" thickBot="1">
      <c r="C4" s="28" t="s">
        <v>212</v>
      </c>
      <c r="E4" s="29"/>
      <c r="F4" s="30"/>
      <c r="G4" s="30"/>
      <c r="H4" s="31"/>
      <c r="I4" s="31"/>
      <c r="J4" s="72"/>
      <c r="K4" s="72"/>
      <c r="L4" s="72"/>
      <c r="M4" s="72"/>
      <c r="N4" s="72"/>
      <c r="O4" s="72"/>
      <c r="P4" s="72"/>
      <c r="Q4" s="100"/>
      <c r="R4" s="54"/>
    </row>
    <row r="5" spans="6:18" ht="18" customHeight="1" thickBot="1">
      <c r="F5" s="65"/>
      <c r="G5" s="65"/>
      <c r="H5" s="65"/>
      <c r="I5" s="65"/>
      <c r="J5" s="485" t="s">
        <v>9</v>
      </c>
      <c r="K5" s="486"/>
      <c r="L5" s="486"/>
      <c r="M5" s="486"/>
      <c r="N5" s="486"/>
      <c r="O5" s="486"/>
      <c r="P5" s="487"/>
      <c r="Q5" s="101"/>
      <c r="R5" s="103"/>
    </row>
    <row r="6" spans="1:19" s="92" customFormat="1" ht="18" customHeight="1" thickBot="1">
      <c r="A6" s="84" t="s">
        <v>15</v>
      </c>
      <c r="B6" s="105"/>
      <c r="C6" s="86" t="s">
        <v>0</v>
      </c>
      <c r="D6" s="87" t="s">
        <v>1</v>
      </c>
      <c r="E6" s="88" t="s">
        <v>10</v>
      </c>
      <c r="F6" s="89" t="s">
        <v>2</v>
      </c>
      <c r="G6" s="90" t="s">
        <v>3</v>
      </c>
      <c r="H6" s="90" t="s">
        <v>12</v>
      </c>
      <c r="I6" s="57" t="s">
        <v>36</v>
      </c>
      <c r="J6" s="128">
        <v>1</v>
      </c>
      <c r="K6" s="129">
        <v>2</v>
      </c>
      <c r="L6" s="129">
        <v>3</v>
      </c>
      <c r="M6" s="124" t="s">
        <v>16</v>
      </c>
      <c r="N6" s="130">
        <v>4</v>
      </c>
      <c r="O6" s="129">
        <v>5</v>
      </c>
      <c r="P6" s="131">
        <v>6</v>
      </c>
      <c r="Q6" s="102" t="s">
        <v>4</v>
      </c>
      <c r="R6" s="104" t="s">
        <v>11</v>
      </c>
      <c r="S6" s="91" t="s">
        <v>5</v>
      </c>
    </row>
    <row r="7" spans="1:20" s="95" customFormat="1" ht="18" customHeight="1">
      <c r="A7" s="93">
        <v>1</v>
      </c>
      <c r="B7" s="116"/>
      <c r="C7" s="397" t="s">
        <v>171</v>
      </c>
      <c r="D7" s="395" t="s">
        <v>311</v>
      </c>
      <c r="E7" s="398">
        <v>36820</v>
      </c>
      <c r="F7" s="399" t="s">
        <v>92</v>
      </c>
      <c r="G7" s="399" t="s">
        <v>85</v>
      </c>
      <c r="H7" s="296"/>
      <c r="I7" s="80">
        <v>12</v>
      </c>
      <c r="J7" s="457" t="s">
        <v>843</v>
      </c>
      <c r="K7" s="457">
        <v>12.25</v>
      </c>
      <c r="L7" s="458">
        <v>13.87</v>
      </c>
      <c r="M7" s="457"/>
      <c r="N7" s="457">
        <v>14.14</v>
      </c>
      <c r="O7" s="457">
        <v>13.82</v>
      </c>
      <c r="P7" s="457">
        <v>14.25</v>
      </c>
      <c r="Q7" s="459">
        <f>MAX(J7:P7)</f>
        <v>14.25</v>
      </c>
      <c r="R7" s="460" t="str">
        <f>IF(ISBLANK(Q7),"",IF(Q7&lt;9.8,"",IF(Q7&gt;=17.2,"KSM",IF(Q7&gt;=15,"I A",IF(Q7&gt;=12.8,"II A",IF(Q7&gt;=11.2,"III A",IF(Q7&gt;=9.8,"I JA")))))))</f>
        <v>II A</v>
      </c>
      <c r="S7" s="400" t="s">
        <v>147</v>
      </c>
      <c r="T7" s="73"/>
    </row>
    <row r="8" spans="1:20" s="95" customFormat="1" ht="18" customHeight="1">
      <c r="A8" s="93">
        <v>2</v>
      </c>
      <c r="B8" s="116"/>
      <c r="C8" s="397" t="s">
        <v>98</v>
      </c>
      <c r="D8" s="395" t="s">
        <v>237</v>
      </c>
      <c r="E8" s="398" t="s">
        <v>238</v>
      </c>
      <c r="F8" s="399" t="s">
        <v>54</v>
      </c>
      <c r="G8" s="399" t="s">
        <v>137</v>
      </c>
      <c r="H8" s="296"/>
      <c r="I8" s="80">
        <v>8</v>
      </c>
      <c r="J8" s="457">
        <v>13.48</v>
      </c>
      <c r="K8" s="457">
        <v>12.48</v>
      </c>
      <c r="L8" s="457">
        <v>13.89</v>
      </c>
      <c r="M8" s="457"/>
      <c r="N8" s="458">
        <v>13.46</v>
      </c>
      <c r="O8" s="457" t="s">
        <v>843</v>
      </c>
      <c r="P8" s="457" t="s">
        <v>843</v>
      </c>
      <c r="Q8" s="459">
        <f>MAX(J8:P8)</f>
        <v>13.89</v>
      </c>
      <c r="R8" s="460" t="str">
        <f>IF(ISBLANK(Q8),"",IF(Q8&lt;9.8,"",IF(Q8&gt;=17.2,"KSM",IF(Q8&gt;=15,"I A",IF(Q8&gt;=12.8,"II A",IF(Q8&gt;=11.2,"III A",IF(Q8&gt;=9.8,"I JA")))))))</f>
        <v>II A</v>
      </c>
      <c r="S8" s="400" t="s">
        <v>138</v>
      </c>
      <c r="T8" s="73"/>
    </row>
    <row r="9" spans="1:20" s="95" customFormat="1" ht="18" customHeight="1">
      <c r="A9" s="93">
        <v>3</v>
      </c>
      <c r="B9" s="116"/>
      <c r="C9" s="397" t="s">
        <v>77</v>
      </c>
      <c r="D9" s="395" t="s">
        <v>602</v>
      </c>
      <c r="E9" s="398" t="s">
        <v>603</v>
      </c>
      <c r="F9" s="399" t="s">
        <v>126</v>
      </c>
      <c r="G9" s="399" t="s">
        <v>144</v>
      </c>
      <c r="H9" s="296"/>
      <c r="I9" s="80">
        <v>5</v>
      </c>
      <c r="J9" s="457">
        <v>10.34</v>
      </c>
      <c r="K9" s="457" t="s">
        <v>843</v>
      </c>
      <c r="L9" s="457">
        <v>9.53</v>
      </c>
      <c r="M9" s="457"/>
      <c r="N9" s="457">
        <v>10.56</v>
      </c>
      <c r="O9" s="458">
        <v>10.74</v>
      </c>
      <c r="P9" s="457">
        <v>9.65</v>
      </c>
      <c r="Q9" s="459">
        <f>MAX(J9:P9)</f>
        <v>10.74</v>
      </c>
      <c r="R9" s="460" t="str">
        <f>IF(ISBLANK(Q9),"",IF(Q9&lt;9.8,"",IF(Q9&gt;=17.2,"KSM",IF(Q9&gt;=15,"I A",IF(Q9&gt;=12.8,"II A",IF(Q9&gt;=11.2,"III A",IF(Q9&gt;=9.8,"I JA")))))))</f>
        <v>I JA</v>
      </c>
      <c r="S9" s="400" t="s">
        <v>145</v>
      </c>
      <c r="T9" s="73"/>
    </row>
    <row r="10" spans="8:19" ht="12.75">
      <c r="H10" s="73"/>
      <c r="I10" s="73"/>
      <c r="M10" s="76"/>
      <c r="N10" s="41"/>
      <c r="O10" s="13"/>
      <c r="P10" s="11"/>
      <c r="Q10" s="11"/>
      <c r="R10" s="11"/>
      <c r="S10" s="11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P42"/>
  <sheetViews>
    <sheetView zoomScalePageLayoutView="0" workbookViewId="0" topLeftCell="A1">
      <selection activeCell="J36" sqref="J36"/>
    </sheetView>
  </sheetViews>
  <sheetFormatPr defaultColWidth="6.140625" defaultRowHeight="12.75"/>
  <cols>
    <col min="1" max="1" width="5.7109375" style="120" customWidth="1"/>
    <col min="2" max="2" width="17.28125" style="119" bestFit="1" customWidth="1"/>
    <col min="3" max="3" width="8.28125" style="119" customWidth="1"/>
    <col min="4" max="4" width="7.28125" style="119" bestFit="1" customWidth="1"/>
    <col min="5" max="5" width="6.421875" style="118" customWidth="1"/>
    <col min="6" max="6" width="8.57421875" style="118" customWidth="1"/>
    <col min="7" max="7" width="5.7109375" style="120" customWidth="1"/>
    <col min="8" max="8" width="17.28125" style="119" bestFit="1" customWidth="1"/>
    <col min="9" max="9" width="8.28125" style="119" customWidth="1"/>
    <col min="10" max="10" width="7.28125" style="119" bestFit="1" customWidth="1"/>
    <col min="11" max="11" width="6.421875" style="118" customWidth="1"/>
    <col min="12" max="12" width="18.00390625" style="119" bestFit="1" customWidth="1"/>
    <col min="13" max="13" width="8.57421875" style="118" customWidth="1"/>
    <col min="14" max="14" width="8.421875" style="118" bestFit="1" customWidth="1"/>
    <col min="15" max="15" width="9.421875" style="118" customWidth="1"/>
    <col min="16" max="16" width="7.28125" style="118" customWidth="1"/>
    <col min="17" max="254" width="9.140625" style="119" customWidth="1"/>
    <col min="255" max="16384" width="6.140625" style="119" customWidth="1"/>
  </cols>
  <sheetData>
    <row r="1" spans="1:16" s="50" customFormat="1" ht="15">
      <c r="A1" s="292" t="s">
        <v>533</v>
      </c>
      <c r="E1" s="51"/>
      <c r="F1" s="81"/>
      <c r="G1" s="292"/>
      <c r="K1" s="51"/>
      <c r="L1" s="81"/>
      <c r="M1" s="81"/>
      <c r="N1" s="54"/>
      <c r="O1" s="82"/>
      <c r="P1" s="82"/>
    </row>
    <row r="2" spans="1:16" s="50" customFormat="1" ht="15">
      <c r="A2" s="50" t="s">
        <v>535</v>
      </c>
      <c r="E2" s="51"/>
      <c r="F2" s="54"/>
      <c r="K2" s="51"/>
      <c r="L2" s="81"/>
      <c r="M2" s="54"/>
      <c r="N2" s="54"/>
      <c r="O2" s="54"/>
      <c r="P2" s="83"/>
    </row>
    <row r="3" spans="1:7" ht="12" customHeight="1">
      <c r="A3" s="11"/>
      <c r="G3" s="11"/>
    </row>
    <row r="4" spans="1:16" ht="17.25">
      <c r="A4" s="493" t="s">
        <v>529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M4" s="119"/>
      <c r="N4" s="119"/>
      <c r="O4" s="119"/>
      <c r="P4" s="119"/>
    </row>
    <row r="5" spans="1:16" ht="17.25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449"/>
      <c r="M5" s="119"/>
      <c r="N5" s="119"/>
      <c r="O5" s="119"/>
      <c r="P5" s="119"/>
    </row>
    <row r="6" spans="1:16" ht="17.25">
      <c r="A6" s="492" t="s">
        <v>528</v>
      </c>
      <c r="B6" s="492"/>
      <c r="C6" s="492"/>
      <c r="D6" s="492"/>
      <c r="E6" s="492"/>
      <c r="F6" s="449"/>
      <c r="G6" s="492" t="s">
        <v>530</v>
      </c>
      <c r="H6" s="492"/>
      <c r="I6" s="492"/>
      <c r="J6" s="492"/>
      <c r="K6" s="492"/>
      <c r="M6" s="119"/>
      <c r="N6" s="119"/>
      <c r="O6" s="119"/>
      <c r="P6" s="119"/>
    </row>
    <row r="7" spans="1:16" ht="15" customHeight="1">
      <c r="A7" s="491" t="s">
        <v>15</v>
      </c>
      <c r="B7" s="494" t="s">
        <v>2</v>
      </c>
      <c r="C7" s="491" t="s">
        <v>135</v>
      </c>
      <c r="D7" s="491" t="s">
        <v>36</v>
      </c>
      <c r="E7" s="491" t="s">
        <v>136</v>
      </c>
      <c r="G7" s="491" t="s">
        <v>15</v>
      </c>
      <c r="H7" s="494" t="s">
        <v>2</v>
      </c>
      <c r="I7" s="491" t="s">
        <v>135</v>
      </c>
      <c r="J7" s="491" t="s">
        <v>36</v>
      </c>
      <c r="K7" s="491" t="s">
        <v>136</v>
      </c>
      <c r="M7" s="119"/>
      <c r="N7" s="119"/>
      <c r="O7" s="119"/>
      <c r="P7" s="119"/>
    </row>
    <row r="8" spans="1:16" ht="15" customHeight="1">
      <c r="A8" s="491"/>
      <c r="B8" s="495"/>
      <c r="C8" s="491"/>
      <c r="D8" s="491"/>
      <c r="E8" s="491"/>
      <c r="F8" s="119"/>
      <c r="G8" s="491"/>
      <c r="H8" s="495"/>
      <c r="I8" s="491"/>
      <c r="J8" s="491"/>
      <c r="K8" s="491"/>
      <c r="M8" s="119"/>
      <c r="N8" s="119"/>
      <c r="O8" s="119"/>
      <c r="P8" s="119"/>
    </row>
    <row r="9" spans="1:16" ht="13.5">
      <c r="A9" s="448">
        <f aca="true" t="shared" si="0" ref="A9:A28">RANK(E9,$E$9:$E$41)</f>
        <v>1</v>
      </c>
      <c r="B9" s="385" t="s">
        <v>119</v>
      </c>
      <c r="C9" s="389"/>
      <c r="D9" s="389">
        <v>142</v>
      </c>
      <c r="E9" s="387">
        <f aca="true" t="shared" si="1" ref="E9:E41">C9+D9</f>
        <v>142</v>
      </c>
      <c r="F9" s="119"/>
      <c r="G9" s="448">
        <f aca="true" t="shared" si="2" ref="G9:G33">RANK(K9,$K$9:$K$36)</f>
        <v>1</v>
      </c>
      <c r="H9" s="385" t="s">
        <v>110</v>
      </c>
      <c r="I9" s="388"/>
      <c r="J9" s="386">
        <v>95</v>
      </c>
      <c r="K9" s="387">
        <f aca="true" t="shared" si="3" ref="K9:K36">I9+J9</f>
        <v>95</v>
      </c>
      <c r="M9" s="119"/>
      <c r="N9" s="119"/>
      <c r="O9" s="119"/>
      <c r="P9" s="119"/>
    </row>
    <row r="10" spans="1:16" ht="13.5">
      <c r="A10" s="448">
        <f t="shared" si="0"/>
        <v>2</v>
      </c>
      <c r="B10" s="385" t="s">
        <v>42</v>
      </c>
      <c r="C10" s="389"/>
      <c r="D10" s="389">
        <v>123</v>
      </c>
      <c r="E10" s="387">
        <f t="shared" si="1"/>
        <v>123</v>
      </c>
      <c r="F10" s="119"/>
      <c r="G10" s="448">
        <f t="shared" si="2"/>
        <v>2</v>
      </c>
      <c r="H10" s="385" t="s">
        <v>42</v>
      </c>
      <c r="I10" s="390"/>
      <c r="J10" s="389">
        <v>87</v>
      </c>
      <c r="K10" s="387">
        <f t="shared" si="3"/>
        <v>87</v>
      </c>
      <c r="M10" s="119"/>
      <c r="N10" s="119"/>
      <c r="O10" s="119"/>
      <c r="P10" s="119"/>
    </row>
    <row r="11" spans="1:16" ht="13.5">
      <c r="A11" s="448">
        <f t="shared" si="0"/>
        <v>3</v>
      </c>
      <c r="B11" s="391" t="s">
        <v>47</v>
      </c>
      <c r="C11" s="389"/>
      <c r="D11" s="389">
        <v>98</v>
      </c>
      <c r="E11" s="387">
        <f t="shared" si="1"/>
        <v>98</v>
      </c>
      <c r="F11" s="119"/>
      <c r="G11" s="448">
        <f t="shared" si="2"/>
        <v>3</v>
      </c>
      <c r="H11" s="385" t="s">
        <v>127</v>
      </c>
      <c r="I11" s="388"/>
      <c r="J11" s="386">
        <v>72</v>
      </c>
      <c r="K11" s="387">
        <f t="shared" si="3"/>
        <v>72</v>
      </c>
      <c r="M11" s="119"/>
      <c r="N11" s="119"/>
      <c r="O11" s="119"/>
      <c r="P11" s="119"/>
    </row>
    <row r="12" spans="1:16" ht="13.5">
      <c r="A12" s="448">
        <f t="shared" si="0"/>
        <v>4</v>
      </c>
      <c r="B12" s="391" t="s">
        <v>52</v>
      </c>
      <c r="C12" s="389"/>
      <c r="D12" s="389">
        <v>86</v>
      </c>
      <c r="E12" s="387">
        <f t="shared" si="1"/>
        <v>86</v>
      </c>
      <c r="F12" s="119"/>
      <c r="G12" s="448">
        <f t="shared" si="2"/>
        <v>4</v>
      </c>
      <c r="H12" s="385" t="s">
        <v>119</v>
      </c>
      <c r="I12" s="390"/>
      <c r="J12" s="389">
        <v>68</v>
      </c>
      <c r="K12" s="387">
        <f t="shared" si="3"/>
        <v>68</v>
      </c>
      <c r="M12" s="119"/>
      <c r="N12" s="119"/>
      <c r="O12" s="119"/>
      <c r="P12" s="119"/>
    </row>
    <row r="13" spans="1:16" ht="13.5">
      <c r="A13" s="448">
        <f t="shared" si="0"/>
        <v>5</v>
      </c>
      <c r="B13" s="385" t="s">
        <v>92</v>
      </c>
      <c r="C13" s="389"/>
      <c r="D13" s="389">
        <v>76.5</v>
      </c>
      <c r="E13" s="387">
        <f t="shared" si="1"/>
        <v>76.5</v>
      </c>
      <c r="F13" s="119"/>
      <c r="G13" s="448">
        <f t="shared" si="2"/>
        <v>5</v>
      </c>
      <c r="H13" s="385" t="s">
        <v>165</v>
      </c>
      <c r="I13" s="388"/>
      <c r="J13" s="386">
        <v>53</v>
      </c>
      <c r="K13" s="387">
        <f t="shared" si="3"/>
        <v>53</v>
      </c>
      <c r="M13" s="119"/>
      <c r="N13" s="119"/>
      <c r="O13" s="119"/>
      <c r="P13" s="119"/>
    </row>
    <row r="14" spans="1:16" ht="13.5">
      <c r="A14" s="448">
        <f t="shared" si="0"/>
        <v>6</v>
      </c>
      <c r="B14" s="385" t="s">
        <v>165</v>
      </c>
      <c r="C14" s="386"/>
      <c r="D14" s="386">
        <v>72</v>
      </c>
      <c r="E14" s="387">
        <f t="shared" si="1"/>
        <v>72</v>
      </c>
      <c r="F14" s="119"/>
      <c r="G14" s="448">
        <f t="shared" si="2"/>
        <v>6</v>
      </c>
      <c r="H14" s="385" t="s">
        <v>92</v>
      </c>
      <c r="I14" s="390"/>
      <c r="J14" s="389">
        <v>45</v>
      </c>
      <c r="K14" s="387">
        <f t="shared" si="3"/>
        <v>45</v>
      </c>
      <c r="M14" s="119"/>
      <c r="N14" s="119"/>
      <c r="O14" s="119"/>
      <c r="P14" s="119"/>
    </row>
    <row r="15" spans="1:16" ht="13.5">
      <c r="A15" s="448">
        <f t="shared" si="0"/>
        <v>7</v>
      </c>
      <c r="B15" s="385" t="s">
        <v>91</v>
      </c>
      <c r="C15" s="386"/>
      <c r="D15" s="386">
        <v>71</v>
      </c>
      <c r="E15" s="387">
        <f t="shared" si="1"/>
        <v>71</v>
      </c>
      <c r="F15" s="119"/>
      <c r="G15" s="448">
        <f t="shared" si="2"/>
        <v>7</v>
      </c>
      <c r="H15" s="385" t="s">
        <v>125</v>
      </c>
      <c r="I15" s="390"/>
      <c r="J15" s="389">
        <v>40</v>
      </c>
      <c r="K15" s="387">
        <f t="shared" si="3"/>
        <v>40</v>
      </c>
      <c r="M15" s="119"/>
      <c r="N15" s="119"/>
      <c r="O15" s="119"/>
      <c r="P15" s="119"/>
    </row>
    <row r="16" spans="1:16" ht="13.5">
      <c r="A16" s="448">
        <f t="shared" si="0"/>
        <v>8</v>
      </c>
      <c r="B16" s="385" t="s">
        <v>114</v>
      </c>
      <c r="C16" s="389"/>
      <c r="D16" s="389">
        <v>69.5</v>
      </c>
      <c r="E16" s="387">
        <f t="shared" si="1"/>
        <v>69.5</v>
      </c>
      <c r="F16" s="119"/>
      <c r="G16" s="448">
        <f t="shared" si="2"/>
        <v>8</v>
      </c>
      <c r="H16" s="391" t="s">
        <v>50</v>
      </c>
      <c r="I16" s="388"/>
      <c r="J16" s="386">
        <v>34</v>
      </c>
      <c r="K16" s="387">
        <f t="shared" si="3"/>
        <v>34</v>
      </c>
      <c r="M16" s="119"/>
      <c r="N16" s="119"/>
      <c r="O16" s="119"/>
      <c r="P16" s="119"/>
    </row>
    <row r="17" spans="1:16" ht="13.5">
      <c r="A17" s="448">
        <f t="shared" si="0"/>
        <v>9</v>
      </c>
      <c r="B17" s="385" t="s">
        <v>110</v>
      </c>
      <c r="C17" s="386"/>
      <c r="D17" s="386">
        <v>69</v>
      </c>
      <c r="E17" s="387">
        <f t="shared" si="1"/>
        <v>69</v>
      </c>
      <c r="F17" s="119"/>
      <c r="G17" s="448">
        <f t="shared" si="2"/>
        <v>9</v>
      </c>
      <c r="H17" s="391" t="s">
        <v>47</v>
      </c>
      <c r="I17" s="390"/>
      <c r="J17" s="389">
        <v>33</v>
      </c>
      <c r="K17" s="387">
        <f t="shared" si="3"/>
        <v>33</v>
      </c>
      <c r="M17" s="119"/>
      <c r="N17" s="119"/>
      <c r="O17" s="119"/>
      <c r="P17" s="119"/>
    </row>
    <row r="18" spans="1:16" ht="13.5">
      <c r="A18" s="448">
        <f t="shared" si="0"/>
        <v>10</v>
      </c>
      <c r="B18" s="385" t="s">
        <v>46</v>
      </c>
      <c r="C18" s="389"/>
      <c r="D18" s="389">
        <v>65</v>
      </c>
      <c r="E18" s="387">
        <f t="shared" si="1"/>
        <v>65</v>
      </c>
      <c r="F18" s="119"/>
      <c r="G18" s="448">
        <f t="shared" si="2"/>
        <v>10</v>
      </c>
      <c r="H18" s="391" t="s">
        <v>126</v>
      </c>
      <c r="I18" s="388"/>
      <c r="J18" s="386">
        <v>32</v>
      </c>
      <c r="K18" s="387">
        <f t="shared" si="3"/>
        <v>32</v>
      </c>
      <c r="M18" s="119"/>
      <c r="N18" s="119"/>
      <c r="O18" s="119"/>
      <c r="P18" s="119"/>
    </row>
    <row r="19" spans="1:16" ht="13.5">
      <c r="A19" s="448">
        <f t="shared" si="0"/>
        <v>11</v>
      </c>
      <c r="B19" s="385" t="s">
        <v>51</v>
      </c>
      <c r="C19" s="386"/>
      <c r="D19" s="386">
        <v>61</v>
      </c>
      <c r="E19" s="387">
        <f t="shared" si="1"/>
        <v>61</v>
      </c>
      <c r="F19" s="119"/>
      <c r="G19" s="448">
        <f t="shared" si="2"/>
        <v>11</v>
      </c>
      <c r="H19" s="403" t="s">
        <v>919</v>
      </c>
      <c r="I19" s="388"/>
      <c r="J19" s="386">
        <v>24</v>
      </c>
      <c r="K19" s="387">
        <f t="shared" si="3"/>
        <v>24</v>
      </c>
      <c r="M19" s="119"/>
      <c r="N19" s="119"/>
      <c r="O19" s="119"/>
      <c r="P19" s="119"/>
    </row>
    <row r="20" spans="1:16" ht="13.5">
      <c r="A20" s="448">
        <f t="shared" si="0"/>
        <v>12</v>
      </c>
      <c r="B20" s="391" t="s">
        <v>194</v>
      </c>
      <c r="C20" s="389"/>
      <c r="D20" s="389">
        <v>53</v>
      </c>
      <c r="E20" s="387">
        <f t="shared" si="1"/>
        <v>53</v>
      </c>
      <c r="F20" s="119"/>
      <c r="G20" s="448">
        <f t="shared" si="2"/>
        <v>12</v>
      </c>
      <c r="H20" s="391" t="s">
        <v>52</v>
      </c>
      <c r="I20" s="390"/>
      <c r="J20" s="389">
        <v>21</v>
      </c>
      <c r="K20" s="387">
        <f t="shared" si="3"/>
        <v>21</v>
      </c>
      <c r="M20" s="119"/>
      <c r="N20" s="119"/>
      <c r="O20" s="119"/>
      <c r="P20" s="119"/>
    </row>
    <row r="21" spans="1:16" ht="13.5">
      <c r="A21" s="448">
        <f t="shared" si="0"/>
        <v>13</v>
      </c>
      <c r="B21" s="391" t="s">
        <v>126</v>
      </c>
      <c r="C21" s="386"/>
      <c r="D21" s="386">
        <v>52</v>
      </c>
      <c r="E21" s="387">
        <f t="shared" si="1"/>
        <v>52</v>
      </c>
      <c r="F21" s="119"/>
      <c r="G21" s="448">
        <f t="shared" si="2"/>
        <v>13</v>
      </c>
      <c r="H21" s="385" t="s">
        <v>69</v>
      </c>
      <c r="I21" s="388"/>
      <c r="J21" s="386">
        <v>20.5</v>
      </c>
      <c r="K21" s="387">
        <f t="shared" si="3"/>
        <v>20.5</v>
      </c>
      <c r="M21" s="119"/>
      <c r="N21" s="119"/>
      <c r="O21" s="119"/>
      <c r="P21" s="119"/>
    </row>
    <row r="22" spans="1:16" ht="13.5">
      <c r="A22" s="448">
        <f t="shared" si="0"/>
        <v>14</v>
      </c>
      <c r="B22" s="385" t="s">
        <v>127</v>
      </c>
      <c r="C22" s="386">
        <v>-5</v>
      </c>
      <c r="D22" s="386">
        <v>49</v>
      </c>
      <c r="E22" s="387">
        <f t="shared" si="1"/>
        <v>44</v>
      </c>
      <c r="F22" s="119"/>
      <c r="G22" s="448">
        <f t="shared" si="2"/>
        <v>14</v>
      </c>
      <c r="H22" s="385" t="s">
        <v>46</v>
      </c>
      <c r="I22" s="390"/>
      <c r="J22" s="389">
        <v>20</v>
      </c>
      <c r="K22" s="387">
        <f t="shared" si="3"/>
        <v>20</v>
      </c>
      <c r="M22" s="119"/>
      <c r="N22" s="119"/>
      <c r="O22" s="119"/>
      <c r="P22" s="119"/>
    </row>
    <row r="23" spans="1:16" ht="13.5">
      <c r="A23" s="448">
        <f t="shared" si="0"/>
        <v>15</v>
      </c>
      <c r="B23" s="391" t="s">
        <v>43</v>
      </c>
      <c r="C23" s="386"/>
      <c r="D23" s="386">
        <v>37</v>
      </c>
      <c r="E23" s="387">
        <f t="shared" si="1"/>
        <v>37</v>
      </c>
      <c r="F23" s="119"/>
      <c r="G23" s="448">
        <f t="shared" si="2"/>
        <v>14</v>
      </c>
      <c r="H23" s="385" t="s">
        <v>114</v>
      </c>
      <c r="I23" s="390"/>
      <c r="J23" s="389">
        <v>20</v>
      </c>
      <c r="K23" s="387">
        <f t="shared" si="3"/>
        <v>20</v>
      </c>
      <c r="M23" s="119"/>
      <c r="N23" s="119"/>
      <c r="O23" s="119"/>
      <c r="P23" s="119"/>
    </row>
    <row r="24" spans="1:16" ht="13.5">
      <c r="A24" s="448">
        <f t="shared" si="0"/>
        <v>16</v>
      </c>
      <c r="B24" s="391" t="s">
        <v>120</v>
      </c>
      <c r="C24" s="389"/>
      <c r="D24" s="389">
        <v>31</v>
      </c>
      <c r="E24" s="387">
        <f t="shared" si="1"/>
        <v>31</v>
      </c>
      <c r="F24" s="119"/>
      <c r="G24" s="448">
        <f t="shared" si="2"/>
        <v>16</v>
      </c>
      <c r="H24" s="385" t="s">
        <v>45</v>
      </c>
      <c r="I24" s="388"/>
      <c r="J24" s="386">
        <v>16</v>
      </c>
      <c r="K24" s="387">
        <f t="shared" si="3"/>
        <v>16</v>
      </c>
      <c r="M24" s="119"/>
      <c r="N24" s="119"/>
      <c r="O24" s="119"/>
      <c r="P24" s="119"/>
    </row>
    <row r="25" spans="1:16" ht="13.5">
      <c r="A25" s="448">
        <f t="shared" si="0"/>
        <v>17</v>
      </c>
      <c r="B25" s="391" t="s">
        <v>48</v>
      </c>
      <c r="C25" s="386"/>
      <c r="D25" s="386">
        <v>30</v>
      </c>
      <c r="E25" s="387">
        <f t="shared" si="1"/>
        <v>30</v>
      </c>
      <c r="F25" s="119"/>
      <c r="G25" s="448">
        <f t="shared" si="2"/>
        <v>17</v>
      </c>
      <c r="H25" s="385" t="s">
        <v>51</v>
      </c>
      <c r="I25" s="388"/>
      <c r="J25" s="386">
        <v>15</v>
      </c>
      <c r="K25" s="387">
        <f t="shared" si="3"/>
        <v>15</v>
      </c>
      <c r="M25" s="119"/>
      <c r="N25" s="119"/>
      <c r="O25" s="119"/>
      <c r="P25" s="119"/>
    </row>
    <row r="26" spans="1:16" ht="13.5">
      <c r="A26" s="448">
        <f t="shared" si="0"/>
        <v>18</v>
      </c>
      <c r="B26" s="403" t="s">
        <v>173</v>
      </c>
      <c r="C26" s="386"/>
      <c r="D26" s="386">
        <v>28</v>
      </c>
      <c r="E26" s="387">
        <f t="shared" si="1"/>
        <v>28</v>
      </c>
      <c r="F26" s="119"/>
      <c r="G26" s="448">
        <f t="shared" si="2"/>
        <v>18</v>
      </c>
      <c r="H26" s="391" t="s">
        <v>44</v>
      </c>
      <c r="I26" s="390"/>
      <c r="J26" s="389">
        <v>12</v>
      </c>
      <c r="K26" s="387">
        <f t="shared" si="3"/>
        <v>12</v>
      </c>
      <c r="M26" s="119"/>
      <c r="N26" s="119"/>
      <c r="O26" s="119"/>
      <c r="P26" s="119"/>
    </row>
    <row r="27" spans="1:16" ht="13.5">
      <c r="A27" s="448">
        <f t="shared" si="0"/>
        <v>19</v>
      </c>
      <c r="B27" s="385" t="s">
        <v>112</v>
      </c>
      <c r="C27" s="389"/>
      <c r="D27" s="389">
        <v>21</v>
      </c>
      <c r="E27" s="387">
        <f t="shared" si="1"/>
        <v>21</v>
      </c>
      <c r="F27" s="119"/>
      <c r="G27" s="448">
        <f t="shared" si="2"/>
        <v>19</v>
      </c>
      <c r="H27" s="391" t="s">
        <v>53</v>
      </c>
      <c r="I27" s="390"/>
      <c r="J27" s="389">
        <v>10</v>
      </c>
      <c r="K27" s="387">
        <f t="shared" si="3"/>
        <v>10</v>
      </c>
      <c r="M27" s="119"/>
      <c r="N27" s="119"/>
      <c r="O27" s="119"/>
      <c r="P27" s="119"/>
    </row>
    <row r="28" spans="1:16" ht="13.5">
      <c r="A28" s="448">
        <f t="shared" si="0"/>
        <v>20</v>
      </c>
      <c r="B28" s="385" t="s">
        <v>103</v>
      </c>
      <c r="C28" s="386">
        <v>-5</v>
      </c>
      <c r="D28" s="386">
        <v>25</v>
      </c>
      <c r="E28" s="387">
        <f t="shared" si="1"/>
        <v>20</v>
      </c>
      <c r="F28" s="119"/>
      <c r="G28" s="448">
        <f t="shared" si="2"/>
        <v>20</v>
      </c>
      <c r="H28" s="391" t="s">
        <v>70</v>
      </c>
      <c r="I28" s="388"/>
      <c r="J28" s="386">
        <v>8</v>
      </c>
      <c r="K28" s="387">
        <f t="shared" si="3"/>
        <v>8</v>
      </c>
      <c r="M28" s="119"/>
      <c r="N28" s="119"/>
      <c r="O28" s="119"/>
      <c r="P28" s="119"/>
    </row>
    <row r="29" spans="1:16" ht="13.5">
      <c r="A29" s="448">
        <v>21</v>
      </c>
      <c r="B29" s="391" t="s">
        <v>54</v>
      </c>
      <c r="C29" s="386"/>
      <c r="D29" s="386">
        <v>20</v>
      </c>
      <c r="E29" s="387">
        <f t="shared" si="1"/>
        <v>20</v>
      </c>
      <c r="F29" s="119"/>
      <c r="G29" s="448">
        <f t="shared" si="2"/>
        <v>20</v>
      </c>
      <c r="H29" s="385" t="s">
        <v>103</v>
      </c>
      <c r="I29" s="388">
        <v>-5</v>
      </c>
      <c r="J29" s="386">
        <v>13</v>
      </c>
      <c r="K29" s="387">
        <f t="shared" si="3"/>
        <v>8</v>
      </c>
      <c r="M29" s="119"/>
      <c r="N29" s="119"/>
      <c r="O29" s="119"/>
      <c r="P29" s="119"/>
    </row>
    <row r="30" spans="1:16" ht="13.5">
      <c r="A30" s="448">
        <f aca="true" t="shared" si="4" ref="A30:A39">RANK(E30,$E$9:$E$41)</f>
        <v>22</v>
      </c>
      <c r="B30" s="391" t="s">
        <v>182</v>
      </c>
      <c r="C30" s="386"/>
      <c r="D30" s="386">
        <v>17.5</v>
      </c>
      <c r="E30" s="387">
        <f t="shared" si="1"/>
        <v>17.5</v>
      </c>
      <c r="F30" s="119"/>
      <c r="G30" s="448">
        <f t="shared" si="2"/>
        <v>22</v>
      </c>
      <c r="H30" s="391" t="s">
        <v>682</v>
      </c>
      <c r="I30" s="390"/>
      <c r="J30" s="389">
        <v>4.5</v>
      </c>
      <c r="K30" s="387">
        <f t="shared" si="3"/>
        <v>4.5</v>
      </c>
      <c r="M30" s="119"/>
      <c r="N30" s="119"/>
      <c r="O30" s="119"/>
      <c r="P30" s="119"/>
    </row>
    <row r="31" spans="1:16" ht="13.5">
      <c r="A31" s="448">
        <f t="shared" si="4"/>
        <v>23</v>
      </c>
      <c r="B31" s="391" t="s">
        <v>682</v>
      </c>
      <c r="C31" s="389"/>
      <c r="D31" s="389">
        <v>17</v>
      </c>
      <c r="E31" s="387">
        <f t="shared" si="1"/>
        <v>17</v>
      </c>
      <c r="F31" s="119"/>
      <c r="G31" s="448">
        <f t="shared" si="2"/>
        <v>23</v>
      </c>
      <c r="H31" s="385" t="s">
        <v>91</v>
      </c>
      <c r="I31" s="388"/>
      <c r="J31" s="386">
        <v>2</v>
      </c>
      <c r="K31" s="387">
        <f t="shared" si="3"/>
        <v>2</v>
      </c>
      <c r="M31" s="119"/>
      <c r="N31" s="119"/>
      <c r="O31" s="119"/>
      <c r="P31" s="119"/>
    </row>
    <row r="32" spans="1:16" ht="13.5">
      <c r="A32" s="448">
        <f t="shared" si="4"/>
        <v>24</v>
      </c>
      <c r="B32" s="391" t="s">
        <v>105</v>
      </c>
      <c r="C32" s="389"/>
      <c r="D32" s="389">
        <v>16</v>
      </c>
      <c r="E32" s="387">
        <f t="shared" si="1"/>
        <v>16</v>
      </c>
      <c r="F32" s="119"/>
      <c r="G32" s="448">
        <f t="shared" si="2"/>
        <v>24</v>
      </c>
      <c r="H32" s="391" t="s">
        <v>54</v>
      </c>
      <c r="I32" s="388">
        <v>-10</v>
      </c>
      <c r="J32" s="386">
        <v>11</v>
      </c>
      <c r="K32" s="387">
        <f t="shared" si="3"/>
        <v>1</v>
      </c>
      <c r="M32" s="119"/>
      <c r="N32" s="119"/>
      <c r="O32" s="119"/>
      <c r="P32" s="119"/>
    </row>
    <row r="33" spans="1:16" ht="13.5">
      <c r="A33" s="448">
        <f t="shared" si="4"/>
        <v>25</v>
      </c>
      <c r="B33" s="385" t="s">
        <v>125</v>
      </c>
      <c r="C33" s="389"/>
      <c r="D33" s="389">
        <v>12.5</v>
      </c>
      <c r="E33" s="387">
        <f t="shared" si="1"/>
        <v>12.5</v>
      </c>
      <c r="F33" s="119"/>
      <c r="G33" s="448">
        <f t="shared" si="2"/>
        <v>24</v>
      </c>
      <c r="H33" s="391" t="s">
        <v>104</v>
      </c>
      <c r="I33" s="388"/>
      <c r="J33" s="386">
        <v>1</v>
      </c>
      <c r="K33" s="387">
        <f t="shared" si="3"/>
        <v>1</v>
      </c>
      <c r="M33" s="119"/>
      <c r="N33" s="119"/>
      <c r="O33" s="119"/>
      <c r="P33" s="119"/>
    </row>
    <row r="34" spans="1:16" ht="13.5">
      <c r="A34" s="448">
        <f t="shared" si="4"/>
        <v>26</v>
      </c>
      <c r="B34" s="385" t="s">
        <v>45</v>
      </c>
      <c r="C34" s="386"/>
      <c r="D34" s="386">
        <v>12</v>
      </c>
      <c r="E34" s="387">
        <f t="shared" si="1"/>
        <v>12</v>
      </c>
      <c r="F34" s="119"/>
      <c r="G34" s="448"/>
      <c r="H34" s="391" t="s">
        <v>43</v>
      </c>
      <c r="I34" s="388"/>
      <c r="J34" s="386">
        <v>0</v>
      </c>
      <c r="K34" s="387">
        <f t="shared" si="3"/>
        <v>0</v>
      </c>
      <c r="M34" s="119"/>
      <c r="N34" s="119"/>
      <c r="O34" s="119"/>
      <c r="P34" s="119"/>
    </row>
    <row r="35" spans="1:16" ht="13.5">
      <c r="A35" s="448">
        <f t="shared" si="4"/>
        <v>27</v>
      </c>
      <c r="B35" s="385" t="s">
        <v>69</v>
      </c>
      <c r="C35" s="386"/>
      <c r="D35" s="386">
        <v>11.5</v>
      </c>
      <c r="E35" s="387">
        <f t="shared" si="1"/>
        <v>11.5</v>
      </c>
      <c r="F35" s="119"/>
      <c r="G35" s="448"/>
      <c r="H35" s="385" t="s">
        <v>112</v>
      </c>
      <c r="I35" s="390"/>
      <c r="J35" s="389">
        <v>0</v>
      </c>
      <c r="K35" s="387">
        <f t="shared" si="3"/>
        <v>0</v>
      </c>
      <c r="M35" s="119"/>
      <c r="N35" s="119"/>
      <c r="O35" s="119"/>
      <c r="P35" s="119"/>
    </row>
    <row r="36" spans="1:16" ht="13.5">
      <c r="A36" s="448">
        <f t="shared" si="4"/>
        <v>28</v>
      </c>
      <c r="B36" s="391" t="s">
        <v>44</v>
      </c>
      <c r="C36" s="389"/>
      <c r="D36" s="389">
        <v>9</v>
      </c>
      <c r="E36" s="387">
        <f t="shared" si="1"/>
        <v>9</v>
      </c>
      <c r="F36" s="119"/>
      <c r="G36" s="448"/>
      <c r="H36" s="391" t="s">
        <v>48</v>
      </c>
      <c r="I36" s="388">
        <v>-10</v>
      </c>
      <c r="J36" s="386">
        <v>0</v>
      </c>
      <c r="K36" s="387">
        <f t="shared" si="3"/>
        <v>-10</v>
      </c>
      <c r="M36" s="119"/>
      <c r="N36" s="119"/>
      <c r="O36" s="119"/>
      <c r="P36" s="119"/>
    </row>
    <row r="37" spans="1:16" ht="13.5">
      <c r="A37" s="448">
        <f t="shared" si="4"/>
        <v>29</v>
      </c>
      <c r="B37" s="403" t="s">
        <v>919</v>
      </c>
      <c r="C37" s="386"/>
      <c r="D37" s="386">
        <v>7.5</v>
      </c>
      <c r="E37" s="387">
        <f t="shared" si="1"/>
        <v>7.5</v>
      </c>
      <c r="F37" s="119"/>
      <c r="M37" s="119"/>
      <c r="N37" s="119"/>
      <c r="O37" s="119"/>
      <c r="P37" s="119"/>
    </row>
    <row r="38" spans="1:16" ht="13.5">
      <c r="A38" s="448">
        <f t="shared" si="4"/>
        <v>30</v>
      </c>
      <c r="B38" s="385" t="s">
        <v>13</v>
      </c>
      <c r="C38" s="389"/>
      <c r="D38" s="389">
        <v>7</v>
      </c>
      <c r="E38" s="387">
        <f t="shared" si="1"/>
        <v>7</v>
      </c>
      <c r="F38" s="119"/>
      <c r="M38" s="119"/>
      <c r="N38" s="119"/>
      <c r="O38" s="119"/>
      <c r="P38" s="119"/>
    </row>
    <row r="39" spans="1:16" ht="13.5">
      <c r="A39" s="448">
        <f t="shared" si="4"/>
        <v>31</v>
      </c>
      <c r="B39" s="391" t="s">
        <v>104</v>
      </c>
      <c r="C39" s="386"/>
      <c r="D39" s="386">
        <v>6</v>
      </c>
      <c r="E39" s="387">
        <f t="shared" si="1"/>
        <v>6</v>
      </c>
      <c r="F39" s="119"/>
      <c r="M39" s="119"/>
      <c r="N39" s="119"/>
      <c r="O39" s="119"/>
      <c r="P39" s="119"/>
    </row>
    <row r="40" spans="1:16" ht="13.5">
      <c r="A40" s="448"/>
      <c r="B40" s="391" t="s">
        <v>70</v>
      </c>
      <c r="C40" s="386"/>
      <c r="D40" s="386">
        <v>0</v>
      </c>
      <c r="E40" s="387">
        <f t="shared" si="1"/>
        <v>0</v>
      </c>
      <c r="F40" s="119"/>
      <c r="M40" s="119"/>
      <c r="N40" s="119"/>
      <c r="O40" s="119"/>
      <c r="P40" s="119"/>
    </row>
    <row r="41" spans="1:16" ht="13.5">
      <c r="A41" s="448"/>
      <c r="B41" s="391" t="s">
        <v>53</v>
      </c>
      <c r="C41" s="389"/>
      <c r="D41" s="389">
        <v>0</v>
      </c>
      <c r="E41" s="387">
        <f t="shared" si="1"/>
        <v>0</v>
      </c>
      <c r="F41" s="119"/>
      <c r="M41" s="119"/>
      <c r="N41" s="119"/>
      <c r="O41" s="119"/>
      <c r="P41" s="119"/>
    </row>
    <row r="42" spans="6:16" ht="13.5">
      <c r="F42" s="119"/>
      <c r="M42" s="119"/>
      <c r="N42" s="119"/>
      <c r="O42" s="119"/>
      <c r="P42" s="119"/>
    </row>
  </sheetData>
  <sheetProtection/>
  <mergeCells count="13">
    <mergeCell ref="E7:E8"/>
    <mergeCell ref="I7:I8"/>
    <mergeCell ref="J7:J8"/>
    <mergeCell ref="K7:K8"/>
    <mergeCell ref="A6:E6"/>
    <mergeCell ref="G6:K6"/>
    <mergeCell ref="A4:K4"/>
    <mergeCell ref="A7:A8"/>
    <mergeCell ref="B7:B8"/>
    <mergeCell ref="G7:G8"/>
    <mergeCell ref="H7:H8"/>
    <mergeCell ref="C7:C8"/>
    <mergeCell ref="D7:D8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9" width="5.8515625" style="48" bestFit="1" customWidth="1"/>
    <col min="10" max="10" width="8.140625" style="43" customWidth="1"/>
    <col min="11" max="11" width="7.28125" style="48" bestFit="1" customWidth="1"/>
    <col min="12" max="13" width="7.57421875" style="41" customWidth="1"/>
    <col min="14" max="14" width="6.421875" style="41" bestFit="1" customWidth="1"/>
    <col min="15" max="15" width="22.57421875" style="26" bestFit="1" customWidth="1"/>
    <col min="16" max="16384" width="9.140625" style="375" customWidth="1"/>
  </cols>
  <sheetData>
    <row r="1" spans="1:14" s="50" customFormat="1" ht="15">
      <c r="A1" s="292" t="s">
        <v>533</v>
      </c>
      <c r="D1" s="51"/>
      <c r="E1" s="63"/>
      <c r="F1" s="63"/>
      <c r="G1" s="63"/>
      <c r="H1" s="81"/>
      <c r="I1" s="81"/>
      <c r="J1" s="54"/>
      <c r="K1" s="81"/>
      <c r="L1" s="82"/>
      <c r="M1" s="82"/>
      <c r="N1" s="82"/>
    </row>
    <row r="2" spans="1:14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54"/>
      <c r="M2" s="54"/>
      <c r="N2" s="83"/>
    </row>
    <row r="3" ht="12.75">
      <c r="C3" s="39"/>
    </row>
    <row r="4" spans="1:15" s="376" customFormat="1" ht="15">
      <c r="A4" s="49"/>
      <c r="B4" s="49"/>
      <c r="C4" s="50" t="s">
        <v>24</v>
      </c>
      <c r="D4" s="50"/>
      <c r="E4" s="51"/>
      <c r="F4" s="51"/>
      <c r="G4" s="51"/>
      <c r="H4" s="52"/>
      <c r="I4" s="52"/>
      <c r="J4" s="53"/>
      <c r="K4" s="52"/>
      <c r="L4" s="54"/>
      <c r="M4" s="54"/>
      <c r="N4" s="54"/>
      <c r="O4" s="49"/>
    </row>
    <row r="5" spans="1:15" s="376" customFormat="1" ht="18" customHeight="1" thickBot="1">
      <c r="A5" s="49"/>
      <c r="B5" s="49"/>
      <c r="C5" s="127"/>
      <c r="D5" s="50"/>
      <c r="E5" s="51"/>
      <c r="F5" s="51"/>
      <c r="G5" s="51"/>
      <c r="H5" s="52"/>
      <c r="I5" s="52"/>
      <c r="J5" s="53"/>
      <c r="K5" s="52"/>
      <c r="L5" s="54"/>
      <c r="M5" s="54"/>
      <c r="N5" s="54"/>
      <c r="O5" s="49"/>
    </row>
    <row r="6" spans="1:15" s="377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6</v>
      </c>
      <c r="K6" s="57" t="s">
        <v>845</v>
      </c>
      <c r="L6" s="58" t="s">
        <v>7</v>
      </c>
      <c r="M6" s="58" t="s">
        <v>845</v>
      </c>
      <c r="N6" s="67" t="s">
        <v>11</v>
      </c>
      <c r="O6" s="59" t="s">
        <v>5</v>
      </c>
    </row>
    <row r="7" spans="1:15" s="381" customFormat="1" ht="18" customHeight="1">
      <c r="A7" s="378">
        <v>1</v>
      </c>
      <c r="B7" s="7"/>
      <c r="C7" s="444" t="s">
        <v>140</v>
      </c>
      <c r="D7" s="443" t="s">
        <v>83</v>
      </c>
      <c r="E7" s="445" t="s">
        <v>382</v>
      </c>
      <c r="F7" s="446" t="s">
        <v>52</v>
      </c>
      <c r="G7" s="446" t="s">
        <v>191</v>
      </c>
      <c r="H7" s="446" t="s">
        <v>698</v>
      </c>
      <c r="I7" s="80">
        <v>16</v>
      </c>
      <c r="J7" s="423">
        <v>7.38</v>
      </c>
      <c r="K7" s="80">
        <v>0.134</v>
      </c>
      <c r="L7" s="383">
        <v>7.3</v>
      </c>
      <c r="M7" s="425">
        <v>0.126</v>
      </c>
      <c r="N7" s="16" t="s">
        <v>908</v>
      </c>
      <c r="O7" s="447" t="s">
        <v>193</v>
      </c>
    </row>
    <row r="8" spans="1:15" ht="18" customHeight="1">
      <c r="A8" s="378">
        <v>2</v>
      </c>
      <c r="B8" s="7"/>
      <c r="C8" s="444" t="s">
        <v>177</v>
      </c>
      <c r="D8" s="443" t="s">
        <v>826</v>
      </c>
      <c r="E8" s="445">
        <v>37624</v>
      </c>
      <c r="F8" s="446" t="s">
        <v>173</v>
      </c>
      <c r="G8" s="446" t="s">
        <v>827</v>
      </c>
      <c r="H8" s="446"/>
      <c r="I8" s="80">
        <v>12</v>
      </c>
      <c r="J8" s="432">
        <v>7.35</v>
      </c>
      <c r="K8" s="80">
        <v>0.162</v>
      </c>
      <c r="L8" s="383">
        <v>7.33</v>
      </c>
      <c r="M8" s="425">
        <v>0.168</v>
      </c>
      <c r="N8" s="16" t="str">
        <f aca="true" t="shared" si="0" ref="N8:N35">IF(ISBLANK(J8),"",IF(J8&lt;=7,"KSM",IF(J8&lt;=7.3,"I A",IF(J8&lt;=7.65,"II A",IF(J8&lt;=8.1,"III A",IF(J8&lt;=8.7,"I JA",IF(J8&lt;=9.15,"II JA",IF(J8&lt;=9.5,"III JA"))))))))</f>
        <v>II A</v>
      </c>
      <c r="O8" s="447" t="s">
        <v>174</v>
      </c>
    </row>
    <row r="9" spans="1:15" ht="18" customHeight="1">
      <c r="A9" s="378">
        <v>3</v>
      </c>
      <c r="B9" s="7"/>
      <c r="C9" s="444" t="s">
        <v>410</v>
      </c>
      <c r="D9" s="443" t="s">
        <v>411</v>
      </c>
      <c r="E9" s="445" t="s">
        <v>731</v>
      </c>
      <c r="F9" s="446" t="s">
        <v>110</v>
      </c>
      <c r="G9" s="446" t="s">
        <v>109</v>
      </c>
      <c r="H9" s="446" t="s">
        <v>408</v>
      </c>
      <c r="I9" s="80">
        <v>9</v>
      </c>
      <c r="J9" s="423">
        <v>7.5</v>
      </c>
      <c r="K9" s="80">
        <v>0.229</v>
      </c>
      <c r="L9" s="383">
        <v>7.44</v>
      </c>
      <c r="M9" s="425">
        <v>0.174</v>
      </c>
      <c r="N9" s="16" t="str">
        <f t="shared" si="0"/>
        <v>II A</v>
      </c>
      <c r="O9" s="447" t="s">
        <v>108</v>
      </c>
    </row>
    <row r="10" spans="1:15" ht="18" customHeight="1">
      <c r="A10" s="378">
        <v>4</v>
      </c>
      <c r="B10" s="7"/>
      <c r="C10" s="444" t="s">
        <v>98</v>
      </c>
      <c r="D10" s="443" t="s">
        <v>560</v>
      </c>
      <c r="E10" s="445" t="s">
        <v>561</v>
      </c>
      <c r="F10" s="446" t="s">
        <v>46</v>
      </c>
      <c r="G10" s="446" t="s">
        <v>562</v>
      </c>
      <c r="H10" s="446"/>
      <c r="I10" s="80">
        <v>7</v>
      </c>
      <c r="J10" s="423">
        <v>7.49</v>
      </c>
      <c r="K10" s="80">
        <v>0.155</v>
      </c>
      <c r="L10" s="383">
        <v>7.47</v>
      </c>
      <c r="M10" s="425">
        <v>0.207</v>
      </c>
      <c r="N10" s="16" t="str">
        <f t="shared" si="0"/>
        <v>II A</v>
      </c>
      <c r="O10" s="447" t="s">
        <v>169</v>
      </c>
    </row>
    <row r="11" spans="1:15" ht="18" customHeight="1">
      <c r="A11" s="378">
        <v>5</v>
      </c>
      <c r="B11" s="7"/>
      <c r="C11" s="444" t="s">
        <v>93</v>
      </c>
      <c r="D11" s="443" t="s">
        <v>313</v>
      </c>
      <c r="E11" s="445" t="s">
        <v>651</v>
      </c>
      <c r="F11" s="446" t="s">
        <v>91</v>
      </c>
      <c r="G11" s="446" t="s">
        <v>88</v>
      </c>
      <c r="H11" s="446"/>
      <c r="I11" s="80">
        <v>6</v>
      </c>
      <c r="J11" s="432">
        <v>7.61</v>
      </c>
      <c r="K11" s="80">
        <v>0.204</v>
      </c>
      <c r="L11" s="99">
        <v>7.58</v>
      </c>
      <c r="M11" s="439">
        <v>0.218</v>
      </c>
      <c r="N11" s="16" t="str">
        <f t="shared" si="0"/>
        <v>II A</v>
      </c>
      <c r="O11" s="447" t="s">
        <v>652</v>
      </c>
    </row>
    <row r="12" spans="1:15" s="381" customFormat="1" ht="18" customHeight="1">
      <c r="A12" s="378">
        <v>6</v>
      </c>
      <c r="B12" s="7"/>
      <c r="C12" s="444" t="s">
        <v>678</v>
      </c>
      <c r="D12" s="443" t="s">
        <v>677</v>
      </c>
      <c r="E12" s="445">
        <v>37645</v>
      </c>
      <c r="F12" s="446" t="s">
        <v>42</v>
      </c>
      <c r="G12" s="446" t="s">
        <v>99</v>
      </c>
      <c r="H12" s="446"/>
      <c r="I12" s="80">
        <v>5</v>
      </c>
      <c r="J12" s="380">
        <v>7.61</v>
      </c>
      <c r="K12" s="80">
        <v>0.169</v>
      </c>
      <c r="L12" s="422">
        <v>7.66</v>
      </c>
      <c r="M12" s="424">
        <v>0.157</v>
      </c>
      <c r="N12" s="16" t="str">
        <f t="shared" si="0"/>
        <v>II A</v>
      </c>
      <c r="O12" s="447" t="s">
        <v>100</v>
      </c>
    </row>
    <row r="13" spans="1:15" ht="18" customHeight="1">
      <c r="A13" s="378">
        <v>7</v>
      </c>
      <c r="B13" s="7"/>
      <c r="C13" s="444" t="s">
        <v>490</v>
      </c>
      <c r="D13" s="443" t="s">
        <v>491</v>
      </c>
      <c r="E13" s="445" t="s">
        <v>492</v>
      </c>
      <c r="F13" s="446" t="s">
        <v>125</v>
      </c>
      <c r="G13" s="446" t="s">
        <v>383</v>
      </c>
      <c r="H13" s="407"/>
      <c r="I13" s="80">
        <v>3.5</v>
      </c>
      <c r="J13" s="380">
        <v>7.66</v>
      </c>
      <c r="K13" s="80">
        <v>0.263</v>
      </c>
      <c r="L13" s="99"/>
      <c r="M13" s="99"/>
      <c r="N13" s="16" t="str">
        <f t="shared" si="0"/>
        <v>III A</v>
      </c>
      <c r="O13" s="408" t="s">
        <v>124</v>
      </c>
    </row>
    <row r="14" spans="1:15" ht="18" customHeight="1">
      <c r="A14" s="378">
        <v>7</v>
      </c>
      <c r="B14" s="7"/>
      <c r="C14" s="405" t="s">
        <v>59</v>
      </c>
      <c r="D14" s="406" t="s">
        <v>747</v>
      </c>
      <c r="E14" s="445">
        <v>37811</v>
      </c>
      <c r="F14" s="407" t="s">
        <v>114</v>
      </c>
      <c r="G14" s="407" t="s">
        <v>113</v>
      </c>
      <c r="H14" s="407"/>
      <c r="I14" s="80">
        <v>3.5</v>
      </c>
      <c r="J14" s="380">
        <v>7.66</v>
      </c>
      <c r="K14" s="80">
        <v>0.174</v>
      </c>
      <c r="L14" s="99"/>
      <c r="M14" s="99"/>
      <c r="N14" s="16" t="str">
        <f t="shared" si="0"/>
        <v>III A</v>
      </c>
      <c r="O14" s="408" t="s">
        <v>203</v>
      </c>
    </row>
    <row r="15" spans="1:15" ht="18" customHeight="1">
      <c r="A15" s="378">
        <v>9</v>
      </c>
      <c r="B15" s="7"/>
      <c r="C15" s="444" t="s">
        <v>55</v>
      </c>
      <c r="D15" s="443" t="s">
        <v>354</v>
      </c>
      <c r="E15" s="445">
        <v>37560</v>
      </c>
      <c r="F15" s="446" t="s">
        <v>42</v>
      </c>
      <c r="G15" s="446" t="s">
        <v>99</v>
      </c>
      <c r="H15" s="446"/>
      <c r="I15" s="80">
        <v>2</v>
      </c>
      <c r="J15" s="380">
        <v>7.71</v>
      </c>
      <c r="K15" s="80">
        <v>0.181</v>
      </c>
      <c r="L15" s="99"/>
      <c r="M15" s="99"/>
      <c r="N15" s="16" t="str">
        <f t="shared" si="0"/>
        <v>III A</v>
      </c>
      <c r="O15" s="447" t="s">
        <v>100</v>
      </c>
    </row>
    <row r="16" spans="1:15" ht="18" customHeight="1">
      <c r="A16" s="378">
        <v>10</v>
      </c>
      <c r="B16" s="7"/>
      <c r="C16" s="444" t="s">
        <v>332</v>
      </c>
      <c r="D16" s="443" t="s">
        <v>335</v>
      </c>
      <c r="E16" s="445" t="s">
        <v>327</v>
      </c>
      <c r="F16" s="446" t="s">
        <v>182</v>
      </c>
      <c r="G16" s="446" t="s">
        <v>331</v>
      </c>
      <c r="H16" s="446"/>
      <c r="I16" s="80">
        <v>0.5</v>
      </c>
      <c r="J16" s="380">
        <v>7.77</v>
      </c>
      <c r="K16" s="80">
        <v>0.146</v>
      </c>
      <c r="L16" s="384"/>
      <c r="M16" s="384"/>
      <c r="N16" s="16" t="str">
        <f t="shared" si="0"/>
        <v>III A</v>
      </c>
      <c r="O16" s="447" t="s">
        <v>183</v>
      </c>
    </row>
    <row r="17" spans="1:15" ht="18" customHeight="1">
      <c r="A17" s="378">
        <v>10</v>
      </c>
      <c r="B17" s="7"/>
      <c r="C17" s="444" t="s">
        <v>537</v>
      </c>
      <c r="D17" s="443" t="s">
        <v>740</v>
      </c>
      <c r="E17" s="445" t="s">
        <v>741</v>
      </c>
      <c r="F17" s="446" t="s">
        <v>112</v>
      </c>
      <c r="G17" s="446" t="s">
        <v>198</v>
      </c>
      <c r="H17" s="446"/>
      <c r="I17" s="80">
        <v>0.5</v>
      </c>
      <c r="J17" s="380">
        <v>7.77</v>
      </c>
      <c r="K17" s="80">
        <v>0.196</v>
      </c>
      <c r="L17" s="99"/>
      <c r="M17" s="99"/>
      <c r="N17" s="16" t="str">
        <f t="shared" si="0"/>
        <v>III A</v>
      </c>
      <c r="O17" s="447" t="s">
        <v>199</v>
      </c>
    </row>
    <row r="18" spans="1:15" ht="18" customHeight="1">
      <c r="A18" s="378">
        <v>12</v>
      </c>
      <c r="B18" s="7"/>
      <c r="C18" s="444" t="s">
        <v>106</v>
      </c>
      <c r="D18" s="443" t="s">
        <v>694</v>
      </c>
      <c r="E18" s="445" t="s">
        <v>695</v>
      </c>
      <c r="F18" s="446" t="s">
        <v>13</v>
      </c>
      <c r="G18" s="446" t="s">
        <v>159</v>
      </c>
      <c r="H18" s="446"/>
      <c r="I18" s="80"/>
      <c r="J18" s="380">
        <v>7.78</v>
      </c>
      <c r="K18" s="80">
        <v>0.182</v>
      </c>
      <c r="L18" s="99"/>
      <c r="M18" s="99"/>
      <c r="N18" s="16" t="str">
        <f t="shared" si="0"/>
        <v>III A</v>
      </c>
      <c r="O18" s="447" t="s">
        <v>367</v>
      </c>
    </row>
    <row r="19" spans="1:15" ht="18" customHeight="1">
      <c r="A19" s="378">
        <v>13</v>
      </c>
      <c r="B19" s="7"/>
      <c r="C19" s="444" t="s">
        <v>672</v>
      </c>
      <c r="D19" s="443" t="s">
        <v>673</v>
      </c>
      <c r="E19" s="445">
        <v>37644</v>
      </c>
      <c r="F19" s="446" t="s">
        <v>42</v>
      </c>
      <c r="G19" s="446" t="s">
        <v>99</v>
      </c>
      <c r="H19" s="446"/>
      <c r="I19" s="80"/>
      <c r="J19" s="380">
        <v>7.81</v>
      </c>
      <c r="K19" s="80">
        <v>0.143</v>
      </c>
      <c r="L19" s="383"/>
      <c r="M19" s="110"/>
      <c r="N19" s="16" t="str">
        <f t="shared" si="0"/>
        <v>III A</v>
      </c>
      <c r="O19" s="447" t="s">
        <v>674</v>
      </c>
    </row>
    <row r="20" spans="1:15" ht="18" customHeight="1">
      <c r="A20" s="378">
        <v>13</v>
      </c>
      <c r="B20" s="7"/>
      <c r="C20" s="444" t="s">
        <v>72</v>
      </c>
      <c r="D20" s="443" t="s">
        <v>636</v>
      </c>
      <c r="E20" s="445" t="s">
        <v>637</v>
      </c>
      <c r="F20" s="446" t="s">
        <v>92</v>
      </c>
      <c r="G20" s="446" t="s">
        <v>85</v>
      </c>
      <c r="H20" s="446"/>
      <c r="I20" s="80"/>
      <c r="J20" s="380">
        <v>7.81</v>
      </c>
      <c r="K20" s="80">
        <v>0.245</v>
      </c>
      <c r="L20" s="99"/>
      <c r="M20" s="99"/>
      <c r="N20" s="16" t="str">
        <f t="shared" si="0"/>
        <v>III A</v>
      </c>
      <c r="O20" s="447" t="s">
        <v>307</v>
      </c>
    </row>
    <row r="21" spans="1:15" ht="18" customHeight="1">
      <c r="A21" s="378">
        <v>15</v>
      </c>
      <c r="B21" s="7"/>
      <c r="C21" s="444" t="s">
        <v>315</v>
      </c>
      <c r="D21" s="443" t="s">
        <v>322</v>
      </c>
      <c r="E21" s="445" t="s">
        <v>323</v>
      </c>
      <c r="F21" s="446" t="s">
        <v>53</v>
      </c>
      <c r="G21" s="446" t="s">
        <v>326</v>
      </c>
      <c r="H21" s="446"/>
      <c r="I21" s="80"/>
      <c r="J21" s="380">
        <v>7.82</v>
      </c>
      <c r="K21" s="80">
        <v>0.171</v>
      </c>
      <c r="L21" s="384"/>
      <c r="M21" s="384"/>
      <c r="N21" s="16" t="str">
        <f t="shared" si="0"/>
        <v>III A</v>
      </c>
      <c r="O21" s="447" t="s">
        <v>657</v>
      </c>
    </row>
    <row r="22" spans="1:15" ht="18" customHeight="1">
      <c r="A22" s="378">
        <v>16</v>
      </c>
      <c r="B22" s="7"/>
      <c r="C22" s="444" t="s">
        <v>273</v>
      </c>
      <c r="D22" s="443" t="s">
        <v>274</v>
      </c>
      <c r="E22" s="445" t="s">
        <v>275</v>
      </c>
      <c r="F22" s="446" t="s">
        <v>126</v>
      </c>
      <c r="G22" s="446" t="s">
        <v>144</v>
      </c>
      <c r="H22" s="446"/>
      <c r="I22" s="80"/>
      <c r="J22" s="380">
        <v>7.84</v>
      </c>
      <c r="K22" s="80">
        <v>0.177</v>
      </c>
      <c r="L22" s="99"/>
      <c r="M22" s="99"/>
      <c r="N22" s="16" t="str">
        <f t="shared" si="0"/>
        <v>III A</v>
      </c>
      <c r="O22" s="447" t="s">
        <v>145</v>
      </c>
    </row>
    <row r="23" spans="1:15" ht="18" customHeight="1">
      <c r="A23" s="378">
        <v>17</v>
      </c>
      <c r="B23" s="7"/>
      <c r="C23" s="444" t="s">
        <v>802</v>
      </c>
      <c r="D23" s="443" t="s">
        <v>504</v>
      </c>
      <c r="E23" s="445" t="s">
        <v>803</v>
      </c>
      <c r="F23" s="446" t="s">
        <v>127</v>
      </c>
      <c r="G23" s="446" t="s">
        <v>128</v>
      </c>
      <c r="H23" s="446" t="s">
        <v>129</v>
      </c>
      <c r="I23" s="80"/>
      <c r="J23" s="380">
        <v>7.88</v>
      </c>
      <c r="K23" s="80">
        <v>0.213</v>
      </c>
      <c r="L23" s="384"/>
      <c r="M23" s="384"/>
      <c r="N23" s="16" t="str">
        <f t="shared" si="0"/>
        <v>III A</v>
      </c>
      <c r="O23" s="447" t="s">
        <v>798</v>
      </c>
    </row>
    <row r="24" spans="1:15" ht="18" customHeight="1">
      <c r="A24" s="378">
        <v>18</v>
      </c>
      <c r="B24" s="7"/>
      <c r="C24" s="444" t="s">
        <v>569</v>
      </c>
      <c r="D24" s="443" t="s">
        <v>570</v>
      </c>
      <c r="E24" s="445" t="s">
        <v>571</v>
      </c>
      <c r="F24" s="446" t="s">
        <v>46</v>
      </c>
      <c r="G24" s="446" t="s">
        <v>562</v>
      </c>
      <c r="H24" s="446"/>
      <c r="I24" s="80"/>
      <c r="J24" s="380">
        <v>7.92</v>
      </c>
      <c r="K24" s="80">
        <v>0.165</v>
      </c>
      <c r="L24" s="99"/>
      <c r="M24" s="99"/>
      <c r="N24" s="16" t="str">
        <f t="shared" si="0"/>
        <v>III A</v>
      </c>
      <c r="O24" s="447" t="s">
        <v>169</v>
      </c>
    </row>
    <row r="25" spans="1:15" ht="18" customHeight="1">
      <c r="A25" s="378">
        <v>19</v>
      </c>
      <c r="B25" s="7"/>
      <c r="C25" s="405" t="s">
        <v>57</v>
      </c>
      <c r="D25" s="406" t="s">
        <v>435</v>
      </c>
      <c r="E25" s="445">
        <v>37388</v>
      </c>
      <c r="F25" s="407" t="s">
        <v>114</v>
      </c>
      <c r="G25" s="407" t="s">
        <v>113</v>
      </c>
      <c r="H25" s="407"/>
      <c r="I25" s="80"/>
      <c r="J25" s="380">
        <v>7.97</v>
      </c>
      <c r="K25" s="80">
        <v>0.155</v>
      </c>
      <c r="L25" s="99"/>
      <c r="M25" s="99"/>
      <c r="N25" s="16" t="str">
        <f t="shared" si="0"/>
        <v>III A</v>
      </c>
      <c r="O25" s="408" t="s">
        <v>203</v>
      </c>
    </row>
    <row r="26" spans="1:15" ht="18" customHeight="1">
      <c r="A26" s="378">
        <v>20</v>
      </c>
      <c r="B26" s="7"/>
      <c r="C26" s="444" t="s">
        <v>546</v>
      </c>
      <c r="D26" s="443" t="s">
        <v>547</v>
      </c>
      <c r="E26" s="445" t="s">
        <v>548</v>
      </c>
      <c r="F26" s="446" t="s">
        <v>54</v>
      </c>
      <c r="G26" s="446" t="s">
        <v>137</v>
      </c>
      <c r="H26" s="446"/>
      <c r="I26" s="80"/>
      <c r="J26" s="380">
        <v>7.99</v>
      </c>
      <c r="K26" s="80">
        <v>0.134</v>
      </c>
      <c r="L26" s="99"/>
      <c r="M26" s="99"/>
      <c r="N26" s="16" t="str">
        <f t="shared" si="0"/>
        <v>III A</v>
      </c>
      <c r="O26" s="447" t="s">
        <v>138</v>
      </c>
    </row>
    <row r="27" spans="1:15" ht="18" customHeight="1">
      <c r="A27" s="378">
        <v>21</v>
      </c>
      <c r="B27" s="7"/>
      <c r="C27" s="444" t="s">
        <v>312</v>
      </c>
      <c r="D27" s="443" t="s">
        <v>563</v>
      </c>
      <c r="E27" s="445" t="s">
        <v>564</v>
      </c>
      <c r="F27" s="446" t="s">
        <v>46</v>
      </c>
      <c r="G27" s="446" t="s">
        <v>562</v>
      </c>
      <c r="H27" s="446"/>
      <c r="I27" s="80"/>
      <c r="J27" s="380">
        <v>8</v>
      </c>
      <c r="K27" s="80">
        <v>0.211</v>
      </c>
      <c r="L27" s="437"/>
      <c r="M27" s="437"/>
      <c r="N27" s="16" t="str">
        <f t="shared" si="0"/>
        <v>III A</v>
      </c>
      <c r="O27" s="447" t="s">
        <v>169</v>
      </c>
    </row>
    <row r="28" spans="1:15" ht="18" customHeight="1">
      <c r="A28" s="378">
        <v>22</v>
      </c>
      <c r="B28" s="7"/>
      <c r="C28" s="444" t="s">
        <v>566</v>
      </c>
      <c r="D28" s="443" t="s">
        <v>567</v>
      </c>
      <c r="E28" s="445" t="s">
        <v>568</v>
      </c>
      <c r="F28" s="446" t="s">
        <v>46</v>
      </c>
      <c r="G28" s="446" t="s">
        <v>562</v>
      </c>
      <c r="H28" s="446"/>
      <c r="I28" s="80"/>
      <c r="J28" s="379">
        <v>8.03</v>
      </c>
      <c r="K28" s="80">
        <v>0.178</v>
      </c>
      <c r="L28" s="438"/>
      <c r="M28" s="438"/>
      <c r="N28" s="16" t="str">
        <f t="shared" si="0"/>
        <v>III A</v>
      </c>
      <c r="O28" s="447" t="s">
        <v>169</v>
      </c>
    </row>
    <row r="29" spans="1:15" ht="18" customHeight="1">
      <c r="A29" s="378">
        <v>22</v>
      </c>
      <c r="B29" s="7"/>
      <c r="C29" s="444" t="s">
        <v>802</v>
      </c>
      <c r="D29" s="443" t="s">
        <v>719</v>
      </c>
      <c r="E29" s="445" t="s">
        <v>806</v>
      </c>
      <c r="F29" s="446" t="s">
        <v>127</v>
      </c>
      <c r="G29" s="446" t="s">
        <v>128</v>
      </c>
      <c r="H29" s="446" t="s">
        <v>129</v>
      </c>
      <c r="I29" s="80"/>
      <c r="J29" s="380">
        <v>8.03</v>
      </c>
      <c r="K29" s="80">
        <v>0.172</v>
      </c>
      <c r="L29" s="99"/>
      <c r="M29" s="99"/>
      <c r="N29" s="16" t="str">
        <f t="shared" si="0"/>
        <v>III A</v>
      </c>
      <c r="O29" s="447" t="s">
        <v>130</v>
      </c>
    </row>
    <row r="30" spans="1:15" ht="18" customHeight="1">
      <c r="A30" s="378">
        <v>24</v>
      </c>
      <c r="B30" s="7"/>
      <c r="C30" s="444" t="s">
        <v>266</v>
      </c>
      <c r="D30" s="443" t="s">
        <v>709</v>
      </c>
      <c r="E30" s="445" t="s">
        <v>710</v>
      </c>
      <c r="F30" s="446" t="s">
        <v>52</v>
      </c>
      <c r="G30" s="446" t="s">
        <v>191</v>
      </c>
      <c r="H30" s="446" t="s">
        <v>698</v>
      </c>
      <c r="I30" s="80"/>
      <c r="J30" s="380">
        <v>8.08</v>
      </c>
      <c r="K30" s="80">
        <v>0.166</v>
      </c>
      <c r="L30" s="99"/>
      <c r="M30" s="99"/>
      <c r="N30" s="16" t="str">
        <f t="shared" si="0"/>
        <v>III A</v>
      </c>
      <c r="O30" s="447" t="s">
        <v>193</v>
      </c>
    </row>
    <row r="31" spans="1:15" ht="18" customHeight="1">
      <c r="A31" s="378">
        <v>25</v>
      </c>
      <c r="B31" s="7"/>
      <c r="C31" s="444" t="s">
        <v>96</v>
      </c>
      <c r="D31" s="443" t="s">
        <v>707</v>
      </c>
      <c r="E31" s="445" t="s">
        <v>708</v>
      </c>
      <c r="F31" s="446" t="s">
        <v>52</v>
      </c>
      <c r="G31" s="446" t="s">
        <v>191</v>
      </c>
      <c r="H31" s="446" t="s">
        <v>698</v>
      </c>
      <c r="I31" s="80"/>
      <c r="J31" s="379">
        <v>8.16</v>
      </c>
      <c r="K31" s="80">
        <v>0.192</v>
      </c>
      <c r="L31" s="99"/>
      <c r="M31" s="99"/>
      <c r="N31" s="16" t="str">
        <f t="shared" si="0"/>
        <v>I JA</v>
      </c>
      <c r="O31" s="447" t="s">
        <v>193</v>
      </c>
    </row>
    <row r="32" spans="1:15" ht="18" customHeight="1">
      <c r="A32" s="378">
        <v>26</v>
      </c>
      <c r="B32" s="7"/>
      <c r="C32" s="405" t="s">
        <v>749</v>
      </c>
      <c r="D32" s="406" t="s">
        <v>686</v>
      </c>
      <c r="E32" s="445">
        <v>37660</v>
      </c>
      <c r="F32" s="407" t="s">
        <v>114</v>
      </c>
      <c r="G32" s="407" t="s">
        <v>113</v>
      </c>
      <c r="H32" s="407"/>
      <c r="I32" s="80"/>
      <c r="J32" s="380">
        <v>8.24</v>
      </c>
      <c r="K32" s="80">
        <v>0.217</v>
      </c>
      <c r="L32" s="384"/>
      <c r="M32" s="384"/>
      <c r="N32" s="16" t="str">
        <f t="shared" si="0"/>
        <v>I JA</v>
      </c>
      <c r="O32" s="408" t="s">
        <v>203</v>
      </c>
    </row>
    <row r="33" spans="1:15" ht="18" customHeight="1">
      <c r="A33" s="378">
        <v>27</v>
      </c>
      <c r="B33" s="7"/>
      <c r="C33" s="444" t="s">
        <v>84</v>
      </c>
      <c r="D33" s="443" t="s">
        <v>572</v>
      </c>
      <c r="E33" s="445" t="s">
        <v>573</v>
      </c>
      <c r="F33" s="446" t="s">
        <v>46</v>
      </c>
      <c r="G33" s="446" t="s">
        <v>562</v>
      </c>
      <c r="H33" s="446"/>
      <c r="I33" s="80"/>
      <c r="J33" s="380">
        <v>8.59</v>
      </c>
      <c r="K33" s="429">
        <v>0.18</v>
      </c>
      <c r="L33" s="99"/>
      <c r="M33" s="99"/>
      <c r="N33" s="16" t="str">
        <f t="shared" si="0"/>
        <v>I JA</v>
      </c>
      <c r="O33" s="447" t="s">
        <v>169</v>
      </c>
    </row>
    <row r="34" spans="1:15" ht="18" customHeight="1">
      <c r="A34" s="378">
        <v>28</v>
      </c>
      <c r="B34" s="7"/>
      <c r="C34" s="444" t="s">
        <v>537</v>
      </c>
      <c r="D34" s="443" t="s">
        <v>232</v>
      </c>
      <c r="E34" s="445" t="s">
        <v>538</v>
      </c>
      <c r="F34" s="446" t="s">
        <v>54</v>
      </c>
      <c r="G34" s="446" t="s">
        <v>137</v>
      </c>
      <c r="H34" s="446"/>
      <c r="I34" s="80"/>
      <c r="J34" s="379">
        <v>11.84</v>
      </c>
      <c r="K34" s="80">
        <v>0.192</v>
      </c>
      <c r="L34" s="437"/>
      <c r="M34" s="437"/>
      <c r="N34" s="394" t="b">
        <f t="shared" si="0"/>
        <v>0</v>
      </c>
      <c r="O34" s="447" t="s">
        <v>139</v>
      </c>
    </row>
    <row r="35" spans="1:15" ht="18" customHeight="1">
      <c r="A35" s="378"/>
      <c r="B35" s="7"/>
      <c r="C35" s="444" t="s">
        <v>89</v>
      </c>
      <c r="D35" s="443" t="s">
        <v>618</v>
      </c>
      <c r="E35" s="445" t="s">
        <v>619</v>
      </c>
      <c r="F35" s="446" t="s">
        <v>69</v>
      </c>
      <c r="G35" s="446" t="s">
        <v>261</v>
      </c>
      <c r="H35" s="446"/>
      <c r="I35" s="80"/>
      <c r="J35" s="383" t="s">
        <v>870</v>
      </c>
      <c r="K35" s="80">
        <v>-0.015</v>
      </c>
      <c r="L35" s="384"/>
      <c r="M35" s="384"/>
      <c r="N35" s="394" t="b">
        <f t="shared" si="0"/>
        <v>0</v>
      </c>
      <c r="O35" s="447" t="s">
        <v>289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K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9" width="7.7109375" style="48" bestFit="1" customWidth="1"/>
    <col min="10" max="10" width="7.57421875" style="41" customWidth="1"/>
    <col min="11" max="11" width="22.57421875" style="26" bestFit="1" customWidth="1"/>
    <col min="12" max="16384" width="9.140625" style="375" customWidth="1"/>
  </cols>
  <sheetData>
    <row r="1" spans="1:10" s="50" customFormat="1" ht="15">
      <c r="A1" s="292" t="s">
        <v>533</v>
      </c>
      <c r="D1" s="51"/>
      <c r="E1" s="63"/>
      <c r="F1" s="63"/>
      <c r="G1" s="63"/>
      <c r="H1" s="81"/>
      <c r="I1" s="81"/>
      <c r="J1" s="82"/>
    </row>
    <row r="2" spans="1:10" s="50" customFormat="1" ht="15">
      <c r="A2" s="50" t="s">
        <v>536</v>
      </c>
      <c r="D2" s="51"/>
      <c r="E2" s="63"/>
      <c r="F2" s="63"/>
      <c r="G2" s="81"/>
      <c r="H2" s="81"/>
      <c r="I2" s="54"/>
      <c r="J2" s="54"/>
    </row>
    <row r="3" ht="12.75">
      <c r="C3" s="39"/>
    </row>
    <row r="4" spans="1:11" s="376" customFormat="1" ht="15">
      <c r="A4" s="49"/>
      <c r="B4" s="49"/>
      <c r="C4" s="50" t="s">
        <v>214</v>
      </c>
      <c r="D4" s="50"/>
      <c r="E4" s="51"/>
      <c r="F4" s="51"/>
      <c r="G4" s="51"/>
      <c r="H4" s="52"/>
      <c r="I4" s="52"/>
      <c r="J4" s="54"/>
      <c r="K4" s="49"/>
    </row>
    <row r="5" spans="1:11" s="376" customFormat="1" ht="18" customHeight="1" thickBot="1">
      <c r="A5" s="49"/>
      <c r="B5" s="49"/>
      <c r="C5" s="127">
        <v>1</v>
      </c>
      <c r="D5" s="50" t="s">
        <v>840</v>
      </c>
      <c r="E5" s="51"/>
      <c r="F5" s="51"/>
      <c r="G5" s="51"/>
      <c r="H5" s="52"/>
      <c r="I5" s="52"/>
      <c r="J5" s="54"/>
      <c r="K5" s="49"/>
    </row>
    <row r="6" spans="1:11" s="377" customFormat="1" ht="18" customHeight="1" thickBot="1">
      <c r="A6" s="84" t="s">
        <v>832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884</v>
      </c>
      <c r="J6" s="58" t="s">
        <v>7</v>
      </c>
      <c r="K6" s="59" t="s">
        <v>5</v>
      </c>
    </row>
    <row r="7" spans="1:11" s="381" customFormat="1" ht="18" customHeight="1">
      <c r="A7" s="378">
        <v>1</v>
      </c>
      <c r="B7" s="7"/>
      <c r="C7" s="397"/>
      <c r="D7" s="395"/>
      <c r="E7" s="398"/>
      <c r="F7" s="399"/>
      <c r="G7" s="399"/>
      <c r="H7" s="399"/>
      <c r="I7" s="80"/>
      <c r="J7" s="374"/>
      <c r="K7" s="400"/>
    </row>
    <row r="8" spans="1:11" s="381" customFormat="1" ht="18" customHeight="1">
      <c r="A8" s="378">
        <v>2</v>
      </c>
      <c r="B8" s="7"/>
      <c r="C8" s="397" t="s">
        <v>239</v>
      </c>
      <c r="D8" s="395" t="s">
        <v>240</v>
      </c>
      <c r="E8" s="398">
        <v>36672</v>
      </c>
      <c r="F8" s="399" t="s">
        <v>54</v>
      </c>
      <c r="G8" s="399" t="s">
        <v>137</v>
      </c>
      <c r="H8" s="399"/>
      <c r="I8" s="80">
        <v>0.184</v>
      </c>
      <c r="J8" s="374" t="s">
        <v>885</v>
      </c>
      <c r="K8" s="400" t="s">
        <v>139</v>
      </c>
    </row>
    <row r="9" spans="1:11" ht="18" customHeight="1">
      <c r="A9" s="378">
        <v>3</v>
      </c>
      <c r="B9" s="7"/>
      <c r="C9" s="397" t="s">
        <v>80</v>
      </c>
      <c r="D9" s="395" t="s">
        <v>146</v>
      </c>
      <c r="E9" s="398">
        <v>36809</v>
      </c>
      <c r="F9" s="399" t="s">
        <v>92</v>
      </c>
      <c r="G9" s="399" t="s">
        <v>85</v>
      </c>
      <c r="H9" s="399"/>
      <c r="I9" s="80">
        <v>-0.086</v>
      </c>
      <c r="J9" s="382" t="s">
        <v>870</v>
      </c>
      <c r="K9" s="400" t="s">
        <v>307</v>
      </c>
    </row>
    <row r="10" spans="1:11" ht="18" customHeight="1">
      <c r="A10" s="378">
        <v>4</v>
      </c>
      <c r="B10" s="7"/>
      <c r="C10" s="397" t="s">
        <v>447</v>
      </c>
      <c r="D10" s="395" t="s">
        <v>448</v>
      </c>
      <c r="E10" s="398">
        <v>37058</v>
      </c>
      <c r="F10" s="399" t="s">
        <v>47</v>
      </c>
      <c r="G10" s="399" t="s">
        <v>134</v>
      </c>
      <c r="H10" s="399" t="s">
        <v>158</v>
      </c>
      <c r="I10" s="80">
        <v>0.137</v>
      </c>
      <c r="J10" s="383">
        <v>7.74</v>
      </c>
      <c r="K10" s="400" t="s">
        <v>157</v>
      </c>
    </row>
    <row r="11" spans="1:11" ht="18" customHeight="1">
      <c r="A11" s="378">
        <v>5</v>
      </c>
      <c r="B11" s="7"/>
      <c r="C11" s="397" t="s">
        <v>349</v>
      </c>
      <c r="D11" s="395" t="s">
        <v>350</v>
      </c>
      <c r="E11" s="398">
        <v>37112</v>
      </c>
      <c r="F11" s="399" t="s">
        <v>42</v>
      </c>
      <c r="G11" s="399" t="s">
        <v>99</v>
      </c>
      <c r="H11" s="399"/>
      <c r="I11" s="80">
        <v>0.205</v>
      </c>
      <c r="J11" s="99">
        <v>7.15</v>
      </c>
      <c r="K11" s="400" t="s">
        <v>351</v>
      </c>
    </row>
    <row r="12" spans="1:11" ht="18" customHeight="1">
      <c r="A12" s="378">
        <v>6</v>
      </c>
      <c r="B12" s="7"/>
      <c r="C12" s="397" t="s">
        <v>185</v>
      </c>
      <c r="D12" s="395" t="s">
        <v>791</v>
      </c>
      <c r="E12" s="398" t="s">
        <v>792</v>
      </c>
      <c r="F12" s="399" t="s">
        <v>165</v>
      </c>
      <c r="G12" s="399" t="s">
        <v>160</v>
      </c>
      <c r="H12" s="399" t="s">
        <v>785</v>
      </c>
      <c r="I12" s="80">
        <v>0.134</v>
      </c>
      <c r="J12" s="437">
        <v>7.55</v>
      </c>
      <c r="K12" s="400" t="s">
        <v>207</v>
      </c>
    </row>
    <row r="13" spans="1:11" s="376" customFormat="1" ht="18" customHeight="1" thickBot="1">
      <c r="A13" s="49"/>
      <c r="B13" s="49"/>
      <c r="C13" s="127">
        <v>2</v>
      </c>
      <c r="D13" s="50" t="s">
        <v>840</v>
      </c>
      <c r="E13" s="51"/>
      <c r="F13" s="51"/>
      <c r="G13" s="51"/>
      <c r="H13" s="52"/>
      <c r="I13" s="52"/>
      <c r="J13" s="54"/>
      <c r="K13" s="49"/>
    </row>
    <row r="14" spans="1:11" s="377" customFormat="1" ht="18" customHeight="1" thickBot="1">
      <c r="A14" s="84" t="s">
        <v>832</v>
      </c>
      <c r="B14" s="114" t="s">
        <v>14</v>
      </c>
      <c r="C14" s="55" t="s">
        <v>0</v>
      </c>
      <c r="D14" s="56" t="s">
        <v>1</v>
      </c>
      <c r="E14" s="58" t="s">
        <v>10</v>
      </c>
      <c r="F14" s="57" t="s">
        <v>2</v>
      </c>
      <c r="G14" s="57" t="s">
        <v>3</v>
      </c>
      <c r="H14" s="57" t="s">
        <v>12</v>
      </c>
      <c r="I14" s="57" t="s">
        <v>884</v>
      </c>
      <c r="J14" s="58" t="s">
        <v>7</v>
      </c>
      <c r="K14" s="59" t="s">
        <v>5</v>
      </c>
    </row>
    <row r="15" spans="1:11" s="381" customFormat="1" ht="18" customHeight="1">
      <c r="A15" s="378">
        <v>1</v>
      </c>
      <c r="B15" s="7"/>
      <c r="C15" s="397"/>
      <c r="D15" s="395"/>
      <c r="E15" s="398"/>
      <c r="F15" s="399"/>
      <c r="G15" s="399"/>
      <c r="H15" s="399"/>
      <c r="I15" s="80"/>
      <c r="J15" s="374"/>
      <c r="K15" s="400"/>
    </row>
    <row r="16" spans="1:11" ht="18" customHeight="1">
      <c r="A16" s="378">
        <v>2</v>
      </c>
      <c r="B16" s="7"/>
      <c r="C16" s="397" t="s">
        <v>75</v>
      </c>
      <c r="D16" s="395" t="s">
        <v>292</v>
      </c>
      <c r="E16" s="398" t="s">
        <v>293</v>
      </c>
      <c r="F16" s="399" t="s">
        <v>69</v>
      </c>
      <c r="G16" s="399" t="s">
        <v>261</v>
      </c>
      <c r="H16" s="399"/>
      <c r="I16" s="80">
        <v>0.194</v>
      </c>
      <c r="J16" s="99">
        <v>7.72</v>
      </c>
      <c r="K16" s="400" t="s">
        <v>294</v>
      </c>
    </row>
    <row r="17" spans="1:11" ht="18" customHeight="1">
      <c r="A17" s="378">
        <v>3</v>
      </c>
      <c r="B17" s="7"/>
      <c r="C17" s="397" t="s">
        <v>404</v>
      </c>
      <c r="D17" s="395" t="s">
        <v>151</v>
      </c>
      <c r="E17" s="398" t="s">
        <v>405</v>
      </c>
      <c r="F17" s="399" t="s">
        <v>110</v>
      </c>
      <c r="G17" s="399" t="s">
        <v>109</v>
      </c>
      <c r="H17" s="399" t="s">
        <v>408</v>
      </c>
      <c r="I17" s="80">
        <v>0.166</v>
      </c>
      <c r="J17" s="99">
        <v>7.16</v>
      </c>
      <c r="K17" s="400" t="s">
        <v>108</v>
      </c>
    </row>
    <row r="18" spans="1:11" ht="18" customHeight="1">
      <c r="A18" s="378">
        <v>4</v>
      </c>
      <c r="B18" s="7"/>
      <c r="C18" s="397" t="s">
        <v>281</v>
      </c>
      <c r="D18" s="395" t="s">
        <v>310</v>
      </c>
      <c r="E18" s="398" t="s">
        <v>632</v>
      </c>
      <c r="F18" s="399" t="s">
        <v>92</v>
      </c>
      <c r="G18" s="399" t="s">
        <v>85</v>
      </c>
      <c r="H18" s="399"/>
      <c r="I18" s="80">
        <v>0.176</v>
      </c>
      <c r="J18" s="99">
        <v>7.71</v>
      </c>
      <c r="K18" s="400" t="s">
        <v>307</v>
      </c>
    </row>
    <row r="19" spans="1:11" ht="18" customHeight="1">
      <c r="A19" s="378">
        <v>5</v>
      </c>
      <c r="B19" s="7"/>
      <c r="C19" s="397" t="s">
        <v>264</v>
      </c>
      <c r="D19" s="395" t="s">
        <v>793</v>
      </c>
      <c r="E19" s="398" t="s">
        <v>494</v>
      </c>
      <c r="F19" s="399" t="s">
        <v>165</v>
      </c>
      <c r="G19" s="399" t="s">
        <v>160</v>
      </c>
      <c r="H19" s="399" t="s">
        <v>785</v>
      </c>
      <c r="I19" s="429">
        <v>0.2</v>
      </c>
      <c r="J19" s="99">
        <v>7.43</v>
      </c>
      <c r="K19" s="400" t="s">
        <v>478</v>
      </c>
    </row>
    <row r="20" spans="1:11" ht="18" customHeight="1">
      <c r="A20" s="378">
        <v>6</v>
      </c>
      <c r="B20" s="7"/>
      <c r="C20" s="397" t="s">
        <v>72</v>
      </c>
      <c r="D20" s="395" t="s">
        <v>643</v>
      </c>
      <c r="E20" s="398">
        <v>37153</v>
      </c>
      <c r="F20" s="399" t="s">
        <v>92</v>
      </c>
      <c r="G20" s="399" t="s">
        <v>85</v>
      </c>
      <c r="H20" s="399"/>
      <c r="I20" s="429">
        <v>0.19</v>
      </c>
      <c r="J20" s="99">
        <v>7.56</v>
      </c>
      <c r="K20" s="400" t="s">
        <v>176</v>
      </c>
    </row>
    <row r="21" spans="1:11" s="376" customFormat="1" ht="18" customHeight="1" thickBot="1">
      <c r="A21" s="49"/>
      <c r="B21" s="49"/>
      <c r="C21" s="127">
        <v>3</v>
      </c>
      <c r="D21" s="50" t="s">
        <v>840</v>
      </c>
      <c r="E21" s="51"/>
      <c r="F21" s="51"/>
      <c r="G21" s="51"/>
      <c r="H21" s="52"/>
      <c r="I21" s="52"/>
      <c r="J21" s="54"/>
      <c r="K21" s="49"/>
    </row>
    <row r="22" spans="1:11" s="377" customFormat="1" ht="18" customHeight="1" thickBot="1">
      <c r="A22" s="84" t="s">
        <v>832</v>
      </c>
      <c r="B22" s="114" t="s">
        <v>14</v>
      </c>
      <c r="C22" s="55" t="s">
        <v>0</v>
      </c>
      <c r="D22" s="56" t="s">
        <v>1</v>
      </c>
      <c r="E22" s="58" t="s">
        <v>10</v>
      </c>
      <c r="F22" s="57" t="s">
        <v>2</v>
      </c>
      <c r="G22" s="57" t="s">
        <v>3</v>
      </c>
      <c r="H22" s="57" t="s">
        <v>12</v>
      </c>
      <c r="I22" s="57" t="s">
        <v>884</v>
      </c>
      <c r="J22" s="58" t="s">
        <v>7</v>
      </c>
      <c r="K22" s="59" t="s">
        <v>5</v>
      </c>
    </row>
    <row r="23" spans="1:11" s="381" customFormat="1" ht="18" customHeight="1">
      <c r="A23" s="378">
        <v>1</v>
      </c>
      <c r="B23" s="7"/>
      <c r="C23" s="397"/>
      <c r="D23" s="395"/>
      <c r="E23" s="398"/>
      <c r="F23" s="399"/>
      <c r="G23" s="399"/>
      <c r="H23" s="399"/>
      <c r="I23" s="80"/>
      <c r="J23" s="374"/>
      <c r="K23" s="400"/>
    </row>
    <row r="24" spans="1:11" ht="18" customHeight="1">
      <c r="A24" s="378">
        <v>2</v>
      </c>
      <c r="B24" s="7"/>
      <c r="C24" s="397" t="s">
        <v>828</v>
      </c>
      <c r="D24" s="395" t="s">
        <v>616</v>
      </c>
      <c r="E24" s="398" t="s">
        <v>617</v>
      </c>
      <c r="F24" s="399" t="s">
        <v>69</v>
      </c>
      <c r="G24" s="399" t="s">
        <v>261</v>
      </c>
      <c r="H24" s="399"/>
      <c r="I24" s="80">
        <v>0.178</v>
      </c>
      <c r="J24" s="99">
        <v>8.01</v>
      </c>
      <c r="K24" s="400" t="s">
        <v>289</v>
      </c>
    </row>
    <row r="25" spans="1:11" ht="18" customHeight="1">
      <c r="A25" s="378">
        <v>3</v>
      </c>
      <c r="B25" s="7"/>
      <c r="C25" s="397" t="s">
        <v>208</v>
      </c>
      <c r="D25" s="395" t="s">
        <v>414</v>
      </c>
      <c r="E25" s="398" t="s">
        <v>415</v>
      </c>
      <c r="F25" s="399" t="s">
        <v>112</v>
      </c>
      <c r="G25" s="399" t="s">
        <v>198</v>
      </c>
      <c r="H25" s="399"/>
      <c r="I25" s="80">
        <v>0.162</v>
      </c>
      <c r="J25" s="437">
        <v>7.72</v>
      </c>
      <c r="K25" s="400" t="s">
        <v>199</v>
      </c>
    </row>
    <row r="26" spans="1:11" ht="18" customHeight="1">
      <c r="A26" s="378">
        <v>4</v>
      </c>
      <c r="B26" s="7"/>
      <c r="C26" s="397" t="s">
        <v>84</v>
      </c>
      <c r="D26" s="395" t="s">
        <v>320</v>
      </c>
      <c r="E26" s="398" t="s">
        <v>321</v>
      </c>
      <c r="F26" s="399" t="s">
        <v>53</v>
      </c>
      <c r="G26" s="399" t="s">
        <v>326</v>
      </c>
      <c r="H26" s="399"/>
      <c r="I26" s="80">
        <v>0.176</v>
      </c>
      <c r="J26" s="437">
        <v>7.45</v>
      </c>
      <c r="K26" s="400" t="s">
        <v>657</v>
      </c>
    </row>
    <row r="27" spans="1:11" ht="18" customHeight="1">
      <c r="A27" s="378">
        <v>5</v>
      </c>
      <c r="B27" s="7"/>
      <c r="C27" s="397" t="s">
        <v>497</v>
      </c>
      <c r="D27" s="395" t="s">
        <v>498</v>
      </c>
      <c r="E27" s="398" t="s">
        <v>499</v>
      </c>
      <c r="F27" s="399" t="s">
        <v>127</v>
      </c>
      <c r="G27" s="399" t="s">
        <v>128</v>
      </c>
      <c r="H27" s="399" t="s">
        <v>129</v>
      </c>
      <c r="I27" s="80">
        <v>0.176</v>
      </c>
      <c r="J27" s="99">
        <v>7.5</v>
      </c>
      <c r="K27" s="400" t="s">
        <v>130</v>
      </c>
    </row>
    <row r="28" spans="1:11" ht="18" customHeight="1">
      <c r="A28" s="378">
        <v>6</v>
      </c>
      <c r="B28" s="7"/>
      <c r="C28" s="397" t="s">
        <v>583</v>
      </c>
      <c r="D28" s="395" t="s">
        <v>584</v>
      </c>
      <c r="E28" s="398" t="s">
        <v>585</v>
      </c>
      <c r="F28" s="399" t="s">
        <v>50</v>
      </c>
      <c r="G28" s="399" t="s">
        <v>343</v>
      </c>
      <c r="H28" s="399"/>
      <c r="I28" s="80">
        <v>0.142</v>
      </c>
      <c r="J28" s="99">
        <v>7.35</v>
      </c>
      <c r="K28" s="400" t="s">
        <v>340</v>
      </c>
    </row>
    <row r="29" spans="1:11" s="376" customFormat="1" ht="18" customHeight="1" thickBot="1">
      <c r="A29" s="49"/>
      <c r="B29" s="49"/>
      <c r="C29" s="127">
        <v>4</v>
      </c>
      <c r="D29" s="50" t="s">
        <v>840</v>
      </c>
      <c r="E29" s="51"/>
      <c r="F29" s="51"/>
      <c r="G29" s="51"/>
      <c r="H29" s="52"/>
      <c r="I29" s="52"/>
      <c r="J29" s="54"/>
      <c r="K29" s="49"/>
    </row>
    <row r="30" spans="1:11" s="377" customFormat="1" ht="18" customHeight="1" thickBot="1">
      <c r="A30" s="84" t="s">
        <v>832</v>
      </c>
      <c r="B30" s="114" t="s">
        <v>14</v>
      </c>
      <c r="C30" s="55" t="s">
        <v>0</v>
      </c>
      <c r="D30" s="56" t="s">
        <v>1</v>
      </c>
      <c r="E30" s="58" t="s">
        <v>10</v>
      </c>
      <c r="F30" s="57" t="s">
        <v>2</v>
      </c>
      <c r="G30" s="57" t="s">
        <v>3</v>
      </c>
      <c r="H30" s="57" t="s">
        <v>12</v>
      </c>
      <c r="I30" s="57" t="s">
        <v>884</v>
      </c>
      <c r="J30" s="58" t="s">
        <v>7</v>
      </c>
      <c r="K30" s="59" t="s">
        <v>5</v>
      </c>
    </row>
    <row r="31" spans="1:11" s="381" customFormat="1" ht="18" customHeight="1">
      <c r="A31" s="378">
        <v>1</v>
      </c>
      <c r="B31" s="7"/>
      <c r="C31" s="397"/>
      <c r="D31" s="395"/>
      <c r="E31" s="398"/>
      <c r="F31" s="399"/>
      <c r="G31" s="399"/>
      <c r="H31" s="399"/>
      <c r="I31" s="80"/>
      <c r="J31" s="374"/>
      <c r="K31" s="400"/>
    </row>
    <row r="32" spans="1:11" ht="18" customHeight="1">
      <c r="A32" s="378">
        <v>2</v>
      </c>
      <c r="B32" s="7"/>
      <c r="C32" s="397" t="s">
        <v>606</v>
      </c>
      <c r="D32" s="395" t="s">
        <v>342</v>
      </c>
      <c r="E32" s="398" t="s">
        <v>297</v>
      </c>
      <c r="F32" s="399" t="s">
        <v>126</v>
      </c>
      <c r="G32" s="399" t="s">
        <v>144</v>
      </c>
      <c r="H32" s="399"/>
      <c r="I32" s="80">
        <v>0.182</v>
      </c>
      <c r="J32" s="99">
        <v>7.81</v>
      </c>
      <c r="K32" s="400" t="s">
        <v>145</v>
      </c>
    </row>
    <row r="33" spans="1:11" ht="18" customHeight="1">
      <c r="A33" s="378">
        <v>3</v>
      </c>
      <c r="B33" s="7"/>
      <c r="C33" s="397" t="s">
        <v>58</v>
      </c>
      <c r="D33" s="395" t="s">
        <v>474</v>
      </c>
      <c r="E33" s="398" t="s">
        <v>475</v>
      </c>
      <c r="F33" s="399" t="s">
        <v>165</v>
      </c>
      <c r="G33" s="399" t="s">
        <v>160</v>
      </c>
      <c r="H33" s="399" t="s">
        <v>785</v>
      </c>
      <c r="I33" s="80">
        <v>0.219</v>
      </c>
      <c r="J33" s="99">
        <v>7.39</v>
      </c>
      <c r="K33" s="400" t="s">
        <v>207</v>
      </c>
    </row>
    <row r="34" spans="1:11" ht="18" customHeight="1">
      <c r="A34" s="378">
        <v>4</v>
      </c>
      <c r="B34" s="7"/>
      <c r="C34" s="397" t="s">
        <v>281</v>
      </c>
      <c r="D34" s="395" t="s">
        <v>337</v>
      </c>
      <c r="E34" s="398" t="s">
        <v>338</v>
      </c>
      <c r="F34" s="399" t="s">
        <v>50</v>
      </c>
      <c r="G34" s="399" t="s">
        <v>343</v>
      </c>
      <c r="H34" s="399"/>
      <c r="I34" s="80">
        <v>0.145</v>
      </c>
      <c r="J34" s="99">
        <v>7.6</v>
      </c>
      <c r="K34" s="400" t="s">
        <v>339</v>
      </c>
    </row>
    <row r="35" spans="1:11" ht="18" customHeight="1">
      <c r="A35" s="378">
        <v>5</v>
      </c>
      <c r="B35" s="7"/>
      <c r="C35" s="397" t="s">
        <v>55</v>
      </c>
      <c r="D35" s="395" t="s">
        <v>234</v>
      </c>
      <c r="E35" s="398" t="s">
        <v>235</v>
      </c>
      <c r="F35" s="399" t="s">
        <v>54</v>
      </c>
      <c r="G35" s="399" t="s">
        <v>137</v>
      </c>
      <c r="H35" s="399"/>
      <c r="I35" s="80">
        <v>0.248</v>
      </c>
      <c r="J35" s="99">
        <v>7.95</v>
      </c>
      <c r="K35" s="400" t="s">
        <v>139</v>
      </c>
    </row>
    <row r="36" spans="1:11" ht="18" customHeight="1">
      <c r="A36" s="378">
        <v>6</v>
      </c>
      <c r="B36" s="7"/>
      <c r="C36" s="397" t="s">
        <v>132</v>
      </c>
      <c r="D36" s="395" t="s">
        <v>359</v>
      </c>
      <c r="E36" s="398" t="s">
        <v>360</v>
      </c>
      <c r="F36" s="399" t="s">
        <v>682</v>
      </c>
      <c r="G36" s="399" t="s">
        <v>356</v>
      </c>
      <c r="H36" s="399"/>
      <c r="I36" s="80">
        <v>0.157</v>
      </c>
      <c r="J36" s="99">
        <v>8.15</v>
      </c>
      <c r="K36" s="400" t="s">
        <v>831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O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11.140625" style="34" customWidth="1"/>
    <col min="4" max="4" width="15.421875" style="34" bestFit="1" customWidth="1"/>
    <col min="5" max="5" width="10.7109375" style="47" customWidth="1"/>
    <col min="6" max="6" width="15.00390625" style="48" customWidth="1"/>
    <col min="7" max="7" width="17.57421875" style="48" bestFit="1" customWidth="1"/>
    <col min="8" max="8" width="16.8515625" style="48" bestFit="1" customWidth="1"/>
    <col min="9" max="9" width="5.8515625" style="48" bestFit="1" customWidth="1"/>
    <col min="10" max="10" width="7.57421875" style="41" customWidth="1"/>
    <col min="11" max="11" width="7.7109375" style="48" bestFit="1" customWidth="1"/>
    <col min="12" max="13" width="7.57421875" style="41" customWidth="1"/>
    <col min="14" max="14" width="6.421875" style="41" bestFit="1" customWidth="1"/>
    <col min="15" max="15" width="22.57421875" style="26" bestFit="1" customWidth="1"/>
    <col min="16" max="16384" width="9.140625" style="375" customWidth="1"/>
  </cols>
  <sheetData>
    <row r="1" spans="1:14" s="50" customFormat="1" ht="15">
      <c r="A1" s="292" t="s">
        <v>533</v>
      </c>
      <c r="D1" s="51"/>
      <c r="E1" s="63"/>
      <c r="F1" s="63"/>
      <c r="G1" s="63"/>
      <c r="H1" s="81"/>
      <c r="I1" s="81"/>
      <c r="J1" s="82"/>
      <c r="K1" s="81"/>
      <c r="L1" s="82"/>
      <c r="M1" s="82"/>
      <c r="N1" s="82"/>
    </row>
    <row r="2" spans="1:14" s="50" customFormat="1" ht="15">
      <c r="A2" s="50" t="s">
        <v>536</v>
      </c>
      <c r="D2" s="51"/>
      <c r="E2" s="63"/>
      <c r="F2" s="63"/>
      <c r="G2" s="81"/>
      <c r="H2" s="81"/>
      <c r="I2" s="54"/>
      <c r="J2" s="54"/>
      <c r="K2" s="54"/>
      <c r="L2" s="54"/>
      <c r="M2" s="54"/>
      <c r="N2" s="83"/>
    </row>
    <row r="3" ht="12.75">
      <c r="C3" s="39"/>
    </row>
    <row r="4" spans="1:15" s="376" customFormat="1" ht="15">
      <c r="A4" s="49"/>
      <c r="B4" s="49"/>
      <c r="C4" s="50" t="s">
        <v>214</v>
      </c>
      <c r="D4" s="50"/>
      <c r="E4" s="51"/>
      <c r="F4" s="51"/>
      <c r="G4" s="51"/>
      <c r="H4" s="52"/>
      <c r="I4" s="52"/>
      <c r="J4" s="54"/>
      <c r="K4" s="52"/>
      <c r="L4" s="54"/>
      <c r="M4" s="54"/>
      <c r="N4" s="54"/>
      <c r="O4" s="49"/>
    </row>
    <row r="5" spans="1:15" s="376" customFormat="1" ht="18" customHeight="1" thickBot="1">
      <c r="A5" s="49"/>
      <c r="B5" s="49"/>
      <c r="C5" s="127"/>
      <c r="D5" s="50"/>
      <c r="E5" s="51"/>
      <c r="F5" s="51"/>
      <c r="G5" s="51"/>
      <c r="H5" s="52"/>
      <c r="I5" s="52"/>
      <c r="J5" s="54"/>
      <c r="K5" s="52"/>
      <c r="L5" s="54"/>
      <c r="M5" s="54"/>
      <c r="N5" s="54"/>
      <c r="O5" s="49"/>
    </row>
    <row r="6" spans="1:15" s="377" customFormat="1" ht="18" customHeight="1" thickBot="1">
      <c r="A6" s="84" t="s">
        <v>15</v>
      </c>
      <c r="B6" s="114" t="s">
        <v>14</v>
      </c>
      <c r="C6" s="55" t="s">
        <v>0</v>
      </c>
      <c r="D6" s="56" t="s">
        <v>1</v>
      </c>
      <c r="E6" s="58" t="s">
        <v>10</v>
      </c>
      <c r="F6" s="57" t="s">
        <v>2</v>
      </c>
      <c r="G6" s="57" t="s">
        <v>3</v>
      </c>
      <c r="H6" s="57" t="s">
        <v>12</v>
      </c>
      <c r="I6" s="57" t="s">
        <v>36</v>
      </c>
      <c r="J6" s="58" t="s">
        <v>7</v>
      </c>
      <c r="K6" s="57" t="s">
        <v>884</v>
      </c>
      <c r="L6" s="58" t="s">
        <v>7</v>
      </c>
      <c r="M6" s="58" t="s">
        <v>845</v>
      </c>
      <c r="N6" s="67" t="s">
        <v>11</v>
      </c>
      <c r="O6" s="59" t="s">
        <v>5</v>
      </c>
    </row>
    <row r="7" spans="1:15" s="381" customFormat="1" ht="18" customHeight="1">
      <c r="A7" s="378">
        <v>1</v>
      </c>
      <c r="B7" s="7"/>
      <c r="C7" s="444" t="s">
        <v>349</v>
      </c>
      <c r="D7" s="443" t="s">
        <v>350</v>
      </c>
      <c r="E7" s="445">
        <v>37112</v>
      </c>
      <c r="F7" s="446" t="s">
        <v>42</v>
      </c>
      <c r="G7" s="446" t="s">
        <v>99</v>
      </c>
      <c r="H7" s="446"/>
      <c r="I7" s="80">
        <v>12</v>
      </c>
      <c r="J7" s="422">
        <v>7.15</v>
      </c>
      <c r="K7" s="80">
        <v>0.205</v>
      </c>
      <c r="L7" s="382" t="s">
        <v>913</v>
      </c>
      <c r="M7" s="382" t="s">
        <v>914</v>
      </c>
      <c r="N7" s="16" t="str">
        <f aca="true" t="shared" si="0" ref="N7:N26">IF(ISBLANK(J7),"",IF(J7&lt;=7,"KSM",IF(J7&lt;=7.3,"I A",IF(J7&lt;=7.65,"II A",IF(J7&lt;=8.1,"III A",IF(J7&lt;=8.7,"I JA",IF(J7&lt;=9.15,"II JA",IF(J7&lt;=9.5,"III JA"))))))))</f>
        <v>I A</v>
      </c>
      <c r="O7" s="447" t="s">
        <v>351</v>
      </c>
    </row>
    <row r="8" spans="1:15" ht="18" customHeight="1">
      <c r="A8" s="378">
        <v>2</v>
      </c>
      <c r="B8" s="7"/>
      <c r="C8" s="444" t="s">
        <v>58</v>
      </c>
      <c r="D8" s="443" t="s">
        <v>474</v>
      </c>
      <c r="E8" s="445" t="s">
        <v>475</v>
      </c>
      <c r="F8" s="446" t="s">
        <v>165</v>
      </c>
      <c r="G8" s="446" t="s">
        <v>160</v>
      </c>
      <c r="H8" s="446" t="s">
        <v>785</v>
      </c>
      <c r="I8" s="80">
        <v>8</v>
      </c>
      <c r="J8" s="422">
        <v>7.39</v>
      </c>
      <c r="K8" s="80">
        <v>0.219</v>
      </c>
      <c r="L8" s="383" t="s">
        <v>916</v>
      </c>
      <c r="M8" s="383" t="s">
        <v>917</v>
      </c>
      <c r="N8" s="16" t="str">
        <f t="shared" si="0"/>
        <v>II A</v>
      </c>
      <c r="O8" s="447" t="s">
        <v>207</v>
      </c>
    </row>
    <row r="9" spans="1:15" ht="18" customHeight="1">
      <c r="A9" s="378">
        <v>3</v>
      </c>
      <c r="B9" s="7"/>
      <c r="C9" s="444" t="s">
        <v>583</v>
      </c>
      <c r="D9" s="443" t="s">
        <v>584</v>
      </c>
      <c r="E9" s="445" t="s">
        <v>585</v>
      </c>
      <c r="F9" s="446" t="s">
        <v>50</v>
      </c>
      <c r="G9" s="446" t="s">
        <v>343</v>
      </c>
      <c r="H9" s="446"/>
      <c r="I9" s="80">
        <v>5</v>
      </c>
      <c r="J9" s="383">
        <v>7.35</v>
      </c>
      <c r="K9" s="80">
        <v>0.142</v>
      </c>
      <c r="L9" s="422" t="s">
        <v>911</v>
      </c>
      <c r="M9" s="383" t="s">
        <v>912</v>
      </c>
      <c r="N9" s="16" t="str">
        <f t="shared" si="0"/>
        <v>II A</v>
      </c>
      <c r="O9" s="447" t="s">
        <v>340</v>
      </c>
    </row>
    <row r="10" spans="1:15" ht="18" customHeight="1">
      <c r="A10" s="378">
        <v>4</v>
      </c>
      <c r="B10" s="7"/>
      <c r="C10" s="444" t="s">
        <v>264</v>
      </c>
      <c r="D10" s="443" t="s">
        <v>793</v>
      </c>
      <c r="E10" s="445" t="s">
        <v>494</v>
      </c>
      <c r="F10" s="446" t="s">
        <v>165</v>
      </c>
      <c r="G10" s="446" t="s">
        <v>160</v>
      </c>
      <c r="H10" s="446" t="s">
        <v>785</v>
      </c>
      <c r="I10" s="80">
        <v>3</v>
      </c>
      <c r="J10" s="440">
        <v>7.43</v>
      </c>
      <c r="K10" s="429">
        <v>0.2</v>
      </c>
      <c r="L10" s="99" t="s">
        <v>909</v>
      </c>
      <c r="M10" s="99" t="s">
        <v>910</v>
      </c>
      <c r="N10" s="16" t="str">
        <f t="shared" si="0"/>
        <v>II A</v>
      </c>
      <c r="O10" s="447" t="s">
        <v>478</v>
      </c>
    </row>
    <row r="11" spans="1:15" ht="18" customHeight="1">
      <c r="A11" s="378">
        <v>5</v>
      </c>
      <c r="B11" s="7"/>
      <c r="C11" s="444" t="s">
        <v>404</v>
      </c>
      <c r="D11" s="443" t="s">
        <v>151</v>
      </c>
      <c r="E11" s="445" t="s">
        <v>405</v>
      </c>
      <c r="F11" s="446" t="s">
        <v>110</v>
      </c>
      <c r="G11" s="446" t="s">
        <v>109</v>
      </c>
      <c r="H11" s="446" t="s">
        <v>408</v>
      </c>
      <c r="I11" s="80">
        <v>2</v>
      </c>
      <c r="J11" s="99">
        <v>7.16</v>
      </c>
      <c r="K11" s="80">
        <v>0.166</v>
      </c>
      <c r="L11" s="440" t="s">
        <v>870</v>
      </c>
      <c r="M11" s="99" t="s">
        <v>915</v>
      </c>
      <c r="N11" s="16" t="str">
        <f t="shared" si="0"/>
        <v>I A</v>
      </c>
      <c r="O11" s="447" t="s">
        <v>108</v>
      </c>
    </row>
    <row r="12" spans="1:15" ht="18" customHeight="1">
      <c r="A12" s="378">
        <v>6</v>
      </c>
      <c r="B12" s="7"/>
      <c r="C12" s="444" t="s">
        <v>84</v>
      </c>
      <c r="D12" s="443" t="s">
        <v>320</v>
      </c>
      <c r="E12" s="445" t="s">
        <v>321</v>
      </c>
      <c r="F12" s="446" t="s">
        <v>53</v>
      </c>
      <c r="G12" s="446" t="s">
        <v>326</v>
      </c>
      <c r="H12" s="446"/>
      <c r="I12" s="80">
        <v>1</v>
      </c>
      <c r="J12" s="437">
        <v>7.45</v>
      </c>
      <c r="K12" s="80">
        <v>0.176</v>
      </c>
      <c r="L12" s="441" t="s">
        <v>870</v>
      </c>
      <c r="M12" s="437" t="s">
        <v>918</v>
      </c>
      <c r="N12" s="16" t="str">
        <f t="shared" si="0"/>
        <v>II A</v>
      </c>
      <c r="O12" s="447" t="s">
        <v>834</v>
      </c>
    </row>
    <row r="13" spans="1:15" ht="18" customHeight="1">
      <c r="A13" s="378">
        <v>7</v>
      </c>
      <c r="B13" s="7"/>
      <c r="C13" s="444" t="s">
        <v>497</v>
      </c>
      <c r="D13" s="443" t="s">
        <v>498</v>
      </c>
      <c r="E13" s="445" t="s">
        <v>499</v>
      </c>
      <c r="F13" s="446" t="s">
        <v>127</v>
      </c>
      <c r="G13" s="446" t="s">
        <v>128</v>
      </c>
      <c r="H13" s="446" t="s">
        <v>129</v>
      </c>
      <c r="I13" s="80"/>
      <c r="J13" s="99">
        <v>7.5</v>
      </c>
      <c r="K13" s="80">
        <v>0.176</v>
      </c>
      <c r="L13" s="99"/>
      <c r="M13" s="99"/>
      <c r="N13" s="16" t="str">
        <f t="shared" si="0"/>
        <v>II A</v>
      </c>
      <c r="O13" s="447" t="s">
        <v>130</v>
      </c>
    </row>
    <row r="14" spans="1:15" ht="18" customHeight="1">
      <c r="A14" s="378">
        <v>8</v>
      </c>
      <c r="B14" s="7"/>
      <c r="C14" s="444" t="s">
        <v>185</v>
      </c>
      <c r="D14" s="443" t="s">
        <v>791</v>
      </c>
      <c r="E14" s="445" t="s">
        <v>792</v>
      </c>
      <c r="F14" s="446" t="s">
        <v>165</v>
      </c>
      <c r="G14" s="446" t="s">
        <v>160</v>
      </c>
      <c r="H14" s="446" t="s">
        <v>785</v>
      </c>
      <c r="I14" s="80"/>
      <c r="J14" s="437">
        <v>7.55</v>
      </c>
      <c r="K14" s="80">
        <v>0.134</v>
      </c>
      <c r="L14" s="437"/>
      <c r="M14" s="437"/>
      <c r="N14" s="16" t="str">
        <f t="shared" si="0"/>
        <v>II A</v>
      </c>
      <c r="O14" s="447" t="s">
        <v>207</v>
      </c>
    </row>
    <row r="15" spans="1:15" ht="18" customHeight="1">
      <c r="A15" s="378">
        <v>9</v>
      </c>
      <c r="B15" s="7"/>
      <c r="C15" s="444" t="s">
        <v>72</v>
      </c>
      <c r="D15" s="443" t="s">
        <v>643</v>
      </c>
      <c r="E15" s="445">
        <v>37153</v>
      </c>
      <c r="F15" s="446" t="s">
        <v>92</v>
      </c>
      <c r="G15" s="446" t="s">
        <v>85</v>
      </c>
      <c r="H15" s="446"/>
      <c r="I15" s="80" t="s">
        <v>283</v>
      </c>
      <c r="J15" s="99">
        <v>7.56</v>
      </c>
      <c r="K15" s="429">
        <v>0.19</v>
      </c>
      <c r="L15" s="384"/>
      <c r="M15" s="384"/>
      <c r="N15" s="16" t="str">
        <f t="shared" si="0"/>
        <v>II A</v>
      </c>
      <c r="O15" s="447" t="s">
        <v>176</v>
      </c>
    </row>
    <row r="16" spans="1:15" ht="18" customHeight="1">
      <c r="A16" s="378">
        <v>10</v>
      </c>
      <c r="B16" s="7"/>
      <c r="C16" s="444" t="s">
        <v>281</v>
      </c>
      <c r="D16" s="443" t="s">
        <v>337</v>
      </c>
      <c r="E16" s="445" t="s">
        <v>338</v>
      </c>
      <c r="F16" s="446" t="s">
        <v>50</v>
      </c>
      <c r="G16" s="446" t="s">
        <v>343</v>
      </c>
      <c r="H16" s="446"/>
      <c r="I16" s="80"/>
      <c r="J16" s="99">
        <v>7.6</v>
      </c>
      <c r="K16" s="80">
        <v>0.145</v>
      </c>
      <c r="L16" s="99"/>
      <c r="M16" s="99"/>
      <c r="N16" s="16" t="str">
        <f t="shared" si="0"/>
        <v>II A</v>
      </c>
      <c r="O16" s="447" t="s">
        <v>339</v>
      </c>
    </row>
    <row r="17" spans="1:15" ht="18" customHeight="1">
      <c r="A17" s="378">
        <v>11</v>
      </c>
      <c r="B17" s="7"/>
      <c r="C17" s="444" t="s">
        <v>281</v>
      </c>
      <c r="D17" s="443" t="s">
        <v>310</v>
      </c>
      <c r="E17" s="445" t="s">
        <v>632</v>
      </c>
      <c r="F17" s="446" t="s">
        <v>92</v>
      </c>
      <c r="G17" s="446" t="s">
        <v>85</v>
      </c>
      <c r="H17" s="446"/>
      <c r="I17" s="80"/>
      <c r="J17" s="99">
        <v>7.71</v>
      </c>
      <c r="K17" s="80">
        <v>0.176</v>
      </c>
      <c r="L17" s="99"/>
      <c r="M17" s="99"/>
      <c r="N17" s="16" t="str">
        <f t="shared" si="0"/>
        <v>III A</v>
      </c>
      <c r="O17" s="447" t="s">
        <v>307</v>
      </c>
    </row>
    <row r="18" spans="1:15" ht="18" customHeight="1">
      <c r="A18" s="378">
        <v>12</v>
      </c>
      <c r="B18" s="7"/>
      <c r="C18" s="444" t="s">
        <v>75</v>
      </c>
      <c r="D18" s="443" t="s">
        <v>292</v>
      </c>
      <c r="E18" s="445" t="s">
        <v>293</v>
      </c>
      <c r="F18" s="446" t="s">
        <v>69</v>
      </c>
      <c r="G18" s="446" t="s">
        <v>261</v>
      </c>
      <c r="H18" s="446"/>
      <c r="I18" s="80"/>
      <c r="J18" s="99">
        <v>7.72</v>
      </c>
      <c r="K18" s="80">
        <v>0.194</v>
      </c>
      <c r="L18" s="99"/>
      <c r="M18" s="99"/>
      <c r="N18" s="16" t="str">
        <f t="shared" si="0"/>
        <v>III A</v>
      </c>
      <c r="O18" s="447" t="s">
        <v>294</v>
      </c>
    </row>
    <row r="19" spans="1:15" ht="18" customHeight="1">
      <c r="A19" s="378">
        <v>12</v>
      </c>
      <c r="B19" s="7"/>
      <c r="C19" s="444" t="s">
        <v>208</v>
      </c>
      <c r="D19" s="443" t="s">
        <v>414</v>
      </c>
      <c r="E19" s="445" t="s">
        <v>415</v>
      </c>
      <c r="F19" s="446" t="s">
        <v>112</v>
      </c>
      <c r="G19" s="446" t="s">
        <v>198</v>
      </c>
      <c r="H19" s="446"/>
      <c r="I19" s="80"/>
      <c r="J19" s="437">
        <v>7.72</v>
      </c>
      <c r="K19" s="80">
        <v>0.162</v>
      </c>
      <c r="L19" s="437"/>
      <c r="M19" s="437"/>
      <c r="N19" s="16" t="str">
        <f t="shared" si="0"/>
        <v>III A</v>
      </c>
      <c r="O19" s="447" t="s">
        <v>199</v>
      </c>
    </row>
    <row r="20" spans="1:15" ht="18" customHeight="1">
      <c r="A20" s="378">
        <v>14</v>
      </c>
      <c r="B20" s="7"/>
      <c r="C20" s="444" t="s">
        <v>447</v>
      </c>
      <c r="D20" s="443" t="s">
        <v>448</v>
      </c>
      <c r="E20" s="445">
        <v>37058</v>
      </c>
      <c r="F20" s="446" t="s">
        <v>47</v>
      </c>
      <c r="G20" s="446" t="s">
        <v>134</v>
      </c>
      <c r="H20" s="446" t="s">
        <v>158</v>
      </c>
      <c r="I20" s="80"/>
      <c r="J20" s="99">
        <v>7.74</v>
      </c>
      <c r="K20" s="80">
        <v>0.137</v>
      </c>
      <c r="L20" s="99"/>
      <c r="M20" s="99"/>
      <c r="N20" s="16" t="str">
        <f t="shared" si="0"/>
        <v>III A</v>
      </c>
      <c r="O20" s="447" t="s">
        <v>157</v>
      </c>
    </row>
    <row r="21" spans="1:15" ht="18" customHeight="1">
      <c r="A21" s="378">
        <v>15</v>
      </c>
      <c r="B21" s="7"/>
      <c r="C21" s="444" t="s">
        <v>606</v>
      </c>
      <c r="D21" s="443" t="s">
        <v>342</v>
      </c>
      <c r="E21" s="445" t="s">
        <v>297</v>
      </c>
      <c r="F21" s="446" t="s">
        <v>126</v>
      </c>
      <c r="G21" s="446" t="s">
        <v>144</v>
      </c>
      <c r="H21" s="446"/>
      <c r="I21" s="80"/>
      <c r="J21" s="99">
        <v>7.81</v>
      </c>
      <c r="K21" s="80">
        <v>0.182</v>
      </c>
      <c r="L21" s="384"/>
      <c r="M21" s="384"/>
      <c r="N21" s="16" t="str">
        <f t="shared" si="0"/>
        <v>III A</v>
      </c>
      <c r="O21" s="447" t="s">
        <v>145</v>
      </c>
    </row>
    <row r="22" spans="1:15" ht="18" customHeight="1">
      <c r="A22" s="378">
        <v>16</v>
      </c>
      <c r="B22" s="7"/>
      <c r="C22" s="444" t="s">
        <v>55</v>
      </c>
      <c r="D22" s="443" t="s">
        <v>234</v>
      </c>
      <c r="E22" s="445" t="s">
        <v>235</v>
      </c>
      <c r="F22" s="446" t="s">
        <v>54</v>
      </c>
      <c r="G22" s="446" t="s">
        <v>137</v>
      </c>
      <c r="H22" s="446"/>
      <c r="I22" s="80"/>
      <c r="J22" s="99">
        <v>7.95</v>
      </c>
      <c r="K22" s="80">
        <v>0.248</v>
      </c>
      <c r="L22" s="99"/>
      <c r="M22" s="99"/>
      <c r="N22" s="16" t="str">
        <f t="shared" si="0"/>
        <v>III A</v>
      </c>
      <c r="O22" s="447" t="s">
        <v>139</v>
      </c>
    </row>
    <row r="23" spans="1:15" ht="18" customHeight="1">
      <c r="A23" s="378">
        <v>17</v>
      </c>
      <c r="B23" s="7"/>
      <c r="C23" s="444" t="s">
        <v>828</v>
      </c>
      <c r="D23" s="443" t="s">
        <v>616</v>
      </c>
      <c r="E23" s="445" t="s">
        <v>617</v>
      </c>
      <c r="F23" s="446" t="s">
        <v>69</v>
      </c>
      <c r="G23" s="446" t="s">
        <v>261</v>
      </c>
      <c r="H23" s="446"/>
      <c r="I23" s="80"/>
      <c r="J23" s="99">
        <v>8.01</v>
      </c>
      <c r="K23" s="80">
        <v>0.178</v>
      </c>
      <c r="L23" s="384"/>
      <c r="M23" s="384"/>
      <c r="N23" s="16" t="str">
        <f t="shared" si="0"/>
        <v>III A</v>
      </c>
      <c r="O23" s="447" t="s">
        <v>289</v>
      </c>
    </row>
    <row r="24" spans="1:15" ht="18" customHeight="1">
      <c r="A24" s="378">
        <v>18</v>
      </c>
      <c r="B24" s="7"/>
      <c r="C24" s="444" t="s">
        <v>132</v>
      </c>
      <c r="D24" s="443" t="s">
        <v>359</v>
      </c>
      <c r="E24" s="445" t="s">
        <v>360</v>
      </c>
      <c r="F24" s="446" t="s">
        <v>682</v>
      </c>
      <c r="G24" s="446" t="s">
        <v>356</v>
      </c>
      <c r="H24" s="446"/>
      <c r="I24" s="80"/>
      <c r="J24" s="99">
        <v>8.15</v>
      </c>
      <c r="K24" s="80">
        <v>0.157</v>
      </c>
      <c r="L24" s="99"/>
      <c r="M24" s="99"/>
      <c r="N24" s="16" t="str">
        <f t="shared" si="0"/>
        <v>I JA</v>
      </c>
      <c r="O24" s="447" t="s">
        <v>831</v>
      </c>
    </row>
    <row r="25" spans="1:15" ht="18" customHeight="1">
      <c r="A25" s="378">
        <v>19</v>
      </c>
      <c r="B25" s="7"/>
      <c r="C25" s="444" t="s">
        <v>239</v>
      </c>
      <c r="D25" s="443" t="s">
        <v>240</v>
      </c>
      <c r="E25" s="445">
        <v>36672</v>
      </c>
      <c r="F25" s="446" t="s">
        <v>54</v>
      </c>
      <c r="G25" s="446" t="s">
        <v>137</v>
      </c>
      <c r="H25" s="446"/>
      <c r="I25" s="80"/>
      <c r="J25" s="438" t="s">
        <v>885</v>
      </c>
      <c r="K25" s="80">
        <v>0.184</v>
      </c>
      <c r="L25" s="438"/>
      <c r="M25" s="438"/>
      <c r="N25" s="394" t="b">
        <f t="shared" si="0"/>
        <v>0</v>
      </c>
      <c r="O25" s="447" t="s">
        <v>139</v>
      </c>
    </row>
    <row r="26" spans="1:15" ht="18" customHeight="1">
      <c r="A26" s="378"/>
      <c r="B26" s="7"/>
      <c r="C26" s="444" t="s">
        <v>80</v>
      </c>
      <c r="D26" s="443" t="s">
        <v>146</v>
      </c>
      <c r="E26" s="445">
        <v>36809</v>
      </c>
      <c r="F26" s="446" t="s">
        <v>92</v>
      </c>
      <c r="G26" s="446" t="s">
        <v>85</v>
      </c>
      <c r="H26" s="446"/>
      <c r="I26" s="80"/>
      <c r="J26" s="384" t="s">
        <v>870</v>
      </c>
      <c r="K26" s="80">
        <v>-0.086</v>
      </c>
      <c r="L26" s="384"/>
      <c r="M26" s="384"/>
      <c r="N26" s="394" t="b">
        <f t="shared" si="0"/>
        <v>0</v>
      </c>
      <c r="O26" s="447" t="s">
        <v>307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</cp:lastModifiedBy>
  <cp:lastPrinted>2019-01-12T12:20:46Z</cp:lastPrinted>
  <dcterms:created xsi:type="dcterms:W3CDTF">2006-02-17T17:28:41Z</dcterms:created>
  <dcterms:modified xsi:type="dcterms:W3CDTF">2019-01-12T13:41:12Z</dcterms:modified>
  <cp:category/>
  <cp:version/>
  <cp:contentType/>
  <cp:contentStatus/>
</cp:coreProperties>
</file>