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1775" tabRatio="755" firstSheet="11" activeTab="25"/>
  </bookViews>
  <sheets>
    <sheet name="Viršelis" sheetId="1" r:id="rId1"/>
    <sheet name="60 M" sheetId="2" r:id="rId2"/>
    <sheet name="60 M Finalas" sheetId="3" r:id="rId3"/>
    <sheet name="60 M suv" sheetId="4" r:id="rId4"/>
    <sheet name="60 V" sheetId="5" r:id="rId5"/>
    <sheet name="60 V Finalas" sheetId="6" r:id="rId6"/>
    <sheet name="60 V suv" sheetId="7" r:id="rId7"/>
    <sheet name="400 M" sheetId="8" r:id="rId8"/>
    <sheet name="400 M suv" sheetId="9" r:id="rId9"/>
    <sheet name="400 V" sheetId="10" r:id="rId10"/>
    <sheet name="400 V suv" sheetId="11" r:id="rId11"/>
    <sheet name="800 M" sheetId="12" r:id="rId12"/>
    <sheet name="800 V" sheetId="13" r:id="rId13"/>
    <sheet name="1500 M" sheetId="14" r:id="rId14"/>
    <sheet name="3000 V" sheetId="15" r:id="rId15"/>
    <sheet name="60bb M " sheetId="16" r:id="rId16"/>
    <sheet name="60bb MSuv" sheetId="17" r:id="rId17"/>
    <sheet name="60bb J" sheetId="18" r:id="rId18"/>
    <sheet name="60bb JSuv" sheetId="19" r:id="rId19"/>
    <sheet name="60bb V" sheetId="20" r:id="rId20"/>
    <sheet name="60bb VSuv" sheetId="21" r:id="rId21"/>
    <sheet name="AM" sheetId="22" r:id="rId22"/>
    <sheet name="AV" sheetId="23" r:id="rId23"/>
    <sheet name="KM" sheetId="24" r:id="rId24"/>
    <sheet name="KV" sheetId="25" r:id="rId25"/>
    <sheet name="TM" sheetId="26" r:id="rId26"/>
    <sheet name="TV" sheetId="27" r:id="rId27"/>
    <sheet name="TrM" sheetId="28" r:id="rId28"/>
    <sheet name="TrV" sheetId="29" r:id="rId29"/>
    <sheet name="RM" sheetId="30" r:id="rId30"/>
    <sheet name="RJ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dfdf" localSheetId="16">#REF!</definedName>
    <definedName name="fdfdf" localSheetId="21">#REF!</definedName>
    <definedName name="fdfdf" localSheetId="23">#REF!</definedName>
    <definedName name="fdfdf">#REF!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justis" localSheetId="16">#REF!</definedName>
    <definedName name="justis" localSheetId="21">#REF!</definedName>
    <definedName name="justis" localSheetId="23">#REF!</definedName>
    <definedName name="justis">#REF!</definedName>
    <definedName name="kal">'[2]kalendorius'!$A$3:$M$51</definedName>
    <definedName name="klp" localSheetId="16">#REF!</definedName>
    <definedName name="klp" localSheetId="21">#REF!</definedName>
    <definedName name="klp" localSheetId="23">#REF!</definedName>
    <definedName name="klp" localSheetId="30">#REF!</definedName>
    <definedName name="klp" localSheetId="25">#REF!</definedName>
    <definedName name="klp" localSheetId="27">#REF!</definedName>
    <definedName name="klp" localSheetId="28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6">'[4]3km sp ėj'!#REF!</definedName>
    <definedName name="kvabs" localSheetId="21">'[4]3km sp ėj'!#REF!</definedName>
    <definedName name="kvabs" localSheetId="23">'[4]3km sp ėj'!#REF!</definedName>
    <definedName name="kvabs" localSheetId="30">'[4]3km sp ėj'!#REF!</definedName>
    <definedName name="kvabs" localSheetId="25">'[4]3km sp ėj'!#REF!</definedName>
    <definedName name="kvabs" localSheetId="27">'[4]3km sp ėj'!#REF!</definedName>
    <definedName name="kvabs" localSheetId="28">'[4]3km sp ėj'!#REF!</definedName>
    <definedName name="kvabs">'[4]3km sp ėj'!#REF!</definedName>
    <definedName name="kvall" localSheetId="16">'[4]4x200m'!#REF!</definedName>
    <definedName name="kvall" localSheetId="21">'[4]4x200m'!#REF!</definedName>
    <definedName name="kvall" localSheetId="23">'[4]4x200m'!#REF!</definedName>
    <definedName name="kvall" localSheetId="30">'[4]4x200m'!#REF!</definedName>
    <definedName name="kvall" localSheetId="25">'[4]4x200m'!#REF!</definedName>
    <definedName name="kvall" localSheetId="27">'[4]4x200m'!#REF!</definedName>
    <definedName name="kvall" localSheetId="28">'[4]4x200m'!#REF!</definedName>
    <definedName name="kvall">'[4]4x200m'!#REF!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Naujas" localSheetId="16">#REF!</definedName>
    <definedName name="Naujas" localSheetId="21">#REF!</definedName>
    <definedName name="Naujas" localSheetId="23">#REF!</definedName>
    <definedName name="Naujas" localSheetId="25">#REF!</definedName>
    <definedName name="Naujas">#REF!</definedName>
    <definedName name="ofc">'[2]TITULdata'!$J$17:$K$46</definedName>
    <definedName name="offc">'[2]TITULdata'!$K$17:$M$46</definedName>
    <definedName name="pbsb">'[5]startlist'!$Q$30:$S$1002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6">#REF!</definedName>
    <definedName name="rzfsdm" localSheetId="21">#REF!</definedName>
    <definedName name="rzfsdm" localSheetId="23">#REF!</definedName>
    <definedName name="rzfsdm" localSheetId="30">#REF!</definedName>
    <definedName name="rzfsdm" localSheetId="25">#REF!</definedName>
    <definedName name="rzfsdm" localSheetId="28">#REF!</definedName>
    <definedName name="rzfsdm">#REF!</definedName>
    <definedName name="rzfsdv" localSheetId="16">#REF!</definedName>
    <definedName name="rzfsdv" localSheetId="21">#REF!</definedName>
    <definedName name="rzfsdv" localSheetId="23">#REF!</definedName>
    <definedName name="rzfsdv" localSheetId="30">#REF!</definedName>
    <definedName name="rzfsdv" localSheetId="25">#REF!</definedName>
    <definedName name="rzfsdv" localSheetId="28">#REF!</definedName>
    <definedName name="rzfsdv">#REF!</definedName>
    <definedName name="rzfsm">'[1]60m bb M'!$U$9:$AK$14</definedName>
    <definedName name="rzfssm" localSheetId="16">#REF!</definedName>
    <definedName name="rzfssm" localSheetId="21">#REF!</definedName>
    <definedName name="rzfssm" localSheetId="23">#REF!</definedName>
    <definedName name="rzfssm" localSheetId="30">#REF!</definedName>
    <definedName name="rzfssm" localSheetId="25">#REF!</definedName>
    <definedName name="rzfssm" localSheetId="27">#REF!</definedName>
    <definedName name="rzfssm" localSheetId="28">#REF!</definedName>
    <definedName name="rzfssm">#REF!</definedName>
    <definedName name="rzfsv" localSheetId="16">#REF!</definedName>
    <definedName name="rzfsv" localSheetId="21">#REF!</definedName>
    <definedName name="rzfsv" localSheetId="23">#REF!</definedName>
    <definedName name="rzfsv" localSheetId="30">#REF!</definedName>
    <definedName name="rzfsv" localSheetId="25">#REF!</definedName>
    <definedName name="rzfsv" localSheetId="28">#REF!</definedName>
    <definedName name="rzfsv">#REF!</definedName>
    <definedName name="rzfswm" localSheetId="16">#REF!</definedName>
    <definedName name="rzfswm" localSheetId="21">#REF!</definedName>
    <definedName name="rzfswm" localSheetId="23">#REF!</definedName>
    <definedName name="rzfswm" localSheetId="30">#REF!</definedName>
    <definedName name="rzfswm" localSheetId="25">#REF!</definedName>
    <definedName name="rzfswm" localSheetId="28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6">#REF!</definedName>
    <definedName name="rzim" localSheetId="21">#REF!</definedName>
    <definedName name="rzim" localSheetId="23">#REF!</definedName>
    <definedName name="rzim" localSheetId="30">#REF!</definedName>
    <definedName name="rzim" localSheetId="25">#REF!</definedName>
    <definedName name="rzim" localSheetId="27">#REF!</definedName>
    <definedName name="rzim" localSheetId="28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6">#REF!</definedName>
    <definedName name="rzsdfam" localSheetId="21">#REF!</definedName>
    <definedName name="rzsdfam" localSheetId="23">#REF!</definedName>
    <definedName name="rzsdfam" localSheetId="30">#REF!</definedName>
    <definedName name="rzsdfam" localSheetId="25">#REF!</definedName>
    <definedName name="rzsdfam" localSheetId="28">#REF!</definedName>
    <definedName name="rzsdfam">#REF!</definedName>
    <definedName name="rzsfam">'[1]60m bb M'!$B$9:$S$89</definedName>
    <definedName name="rzsfav" localSheetId="16">#REF!</definedName>
    <definedName name="rzsfav" localSheetId="21">#REF!</definedName>
    <definedName name="rzsfav" localSheetId="23">#REF!</definedName>
    <definedName name="rzsfav" localSheetId="30">#REF!</definedName>
    <definedName name="rzsfav" localSheetId="25">#REF!</definedName>
    <definedName name="rzsfav" localSheetId="28">#REF!</definedName>
    <definedName name="rzsfav">#REF!</definedName>
    <definedName name="rzsm">'[1]60m M'!$B$8:$R$89</definedName>
    <definedName name="rzssfam" localSheetId="16">#REF!</definedName>
    <definedName name="rzssfam" localSheetId="21">#REF!</definedName>
    <definedName name="rzssfam" localSheetId="23">#REF!</definedName>
    <definedName name="rzssfam" localSheetId="30">#REF!</definedName>
    <definedName name="rzssfam" localSheetId="25">#REF!</definedName>
    <definedName name="rzssfam" localSheetId="27">#REF!</definedName>
    <definedName name="rzssfam" localSheetId="2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6">#REF!</definedName>
    <definedName name="rzswfam" localSheetId="21">#REF!</definedName>
    <definedName name="rzswfam" localSheetId="23">#REF!</definedName>
    <definedName name="rzswfam" localSheetId="30">#REF!</definedName>
    <definedName name="rzswfam" localSheetId="25">#REF!</definedName>
    <definedName name="rzswfam" localSheetId="28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" localSheetId="16">#REF!</definedName>
    <definedName name="s" localSheetId="21">#REF!</definedName>
    <definedName name="s" localSheetId="23">#REF!</definedName>
    <definedName name="s" localSheetId="25">#REF!</definedName>
    <definedName name="s">#REF!</definedName>
    <definedName name="sbest">'[1]nbox'!$X$4:$Z$35</definedName>
    <definedName name="Sektoriu_Tolis_V_List" localSheetId="16">#REF!</definedName>
    <definedName name="Sektoriu_Tolis_V_List" localSheetId="21">#REF!</definedName>
    <definedName name="Sektoriu_Tolis_V_List" localSheetId="23">#REF!</definedName>
    <definedName name="Sektoriu_Tolis_V_List" localSheetId="30">#REF!</definedName>
    <definedName name="Sektoriu_Tolis_V_List" localSheetId="25">#REF!</definedName>
    <definedName name="Sektoriu_Tolis_V_List" localSheetId="28">#REF!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6">#REF!</definedName>
    <definedName name="tskk" localSheetId="21">#REF!</definedName>
    <definedName name="tskk" localSheetId="23">#REF!</definedName>
    <definedName name="tskk" localSheetId="30">#REF!</definedName>
    <definedName name="tskk" localSheetId="25">#REF!</definedName>
    <definedName name="tskk" localSheetId="27">#REF!</definedName>
    <definedName name="tskk" localSheetId="28">#REF!</definedName>
    <definedName name="tskk">#REF!</definedName>
    <definedName name="uzb">'[5]startlist'!$E$1:$H$28</definedName>
    <definedName name="vaišis" localSheetId="13">#REF!</definedName>
    <definedName name="vaišis" localSheetId="14">#REF!</definedName>
    <definedName name="vaišis" localSheetId="7">#REF!</definedName>
    <definedName name="vaišis" localSheetId="9">#REF!</definedName>
    <definedName name="vaišis" localSheetId="1">#REF!</definedName>
    <definedName name="vaišis" localSheetId="2">#REF!</definedName>
    <definedName name="vaišis" localSheetId="4">#REF!</definedName>
    <definedName name="vaišis" localSheetId="5">#REF!</definedName>
    <definedName name="vaišis" localSheetId="17">#REF!</definedName>
    <definedName name="vaišis" localSheetId="18">#REF!</definedName>
    <definedName name="vaišis" localSheetId="15">#REF!</definedName>
    <definedName name="vaišis" localSheetId="16">#REF!</definedName>
    <definedName name="vaišis" localSheetId="19">#REF!</definedName>
    <definedName name="vaišis" localSheetId="20">#REF!</definedName>
    <definedName name="vaišis" localSheetId="12">#REF!</definedName>
    <definedName name="vaišis" localSheetId="21">#REF!</definedName>
    <definedName name="vaišis" localSheetId="23">#REF!</definedName>
    <definedName name="vaišis" localSheetId="30">#REF!</definedName>
    <definedName name="vaišis" localSheetId="25">#REF!</definedName>
    <definedName name="vaišis" localSheetId="27">#REF!</definedName>
    <definedName name="vaišis" localSheetId="28">#REF!</definedName>
    <definedName name="vaišis" localSheetId="26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<sst xmlns="http://schemas.openxmlformats.org/spreadsheetml/2006/main" count="1931" uniqueCount="467">
  <si>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</si>
  <si>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</si>
  <si>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</si>
  <si>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</si>
  <si>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</si>
  <si>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</si>
  <si>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</si>
  <si>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</si>
  <si>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ŠIAULIŲ MIESTO</t>
  </si>
  <si>
    <t>Varžybų vyriausioji teisėja</t>
  </si>
  <si>
    <t>Finalas</t>
  </si>
  <si>
    <t>Šiauliai, maniežas</t>
  </si>
  <si>
    <t>Vieta</t>
  </si>
  <si>
    <t>Takas</t>
  </si>
  <si>
    <t>Kv. l.</t>
  </si>
  <si>
    <t>Kv.l</t>
  </si>
  <si>
    <t>Kv.l.</t>
  </si>
  <si>
    <t>Varžybų vyriausiasis sekretorius</t>
  </si>
  <si>
    <t>Justinas BERŽANSKIS</t>
  </si>
  <si>
    <t>Bėgimas</t>
  </si>
  <si>
    <t>ATVIRAS  ČEMPIONATAS</t>
  </si>
  <si>
    <t>Virginija ŽIEDIENĖ</t>
  </si>
  <si>
    <t>2019 m. sausio 17 d.</t>
  </si>
  <si>
    <t>ŠIAULIŲ MIESTO ATVIRAS ČEMPIONATAS</t>
  </si>
  <si>
    <t>Šiauliai, 2019 m. sausio 17 d.</t>
  </si>
  <si>
    <t>60 m bėgimas moterys</t>
  </si>
  <si>
    <t>60 m bėgimas vyrai</t>
  </si>
  <si>
    <t>800 m bėgimas moterys</t>
  </si>
  <si>
    <t>800 m bėgimas vyrai</t>
  </si>
  <si>
    <t>ŠIAULIŲ MIESTO ATVIRAS ČEMPIONATAS IR JAUNIMO ATVIROS PIRMENYBĖS</t>
  </si>
  <si>
    <t>1500 m bėgimas moterys</t>
  </si>
  <si>
    <t>60 m barjerinis bėgimas moterys</t>
  </si>
  <si>
    <r>
      <t xml:space="preserve">60 m barjerinis bėgimas jaunimas </t>
    </r>
    <r>
      <rPr>
        <b/>
        <sz val="8"/>
        <rFont val="Times New Roman"/>
        <family val="1"/>
      </rPr>
      <t>(0,99-9,14)</t>
    </r>
  </si>
  <si>
    <t>60 m barjerinis bėgimas vyrai</t>
  </si>
  <si>
    <t>Šuolis su kartimi moterys</t>
  </si>
  <si>
    <t>Šuolis su kartimi vyrai</t>
  </si>
  <si>
    <t>Šuolis į aukštį vyrai</t>
  </si>
  <si>
    <t>Šuolis į tolį moterys</t>
  </si>
  <si>
    <t>Šuolis į tolį vyrai</t>
  </si>
  <si>
    <t>Trišuolis moterys</t>
  </si>
  <si>
    <t>Trišuolis vyrai</t>
  </si>
  <si>
    <t>Rutulio stūmimas moterys</t>
  </si>
  <si>
    <t>3000 m bėgimas vyrai</t>
  </si>
  <si>
    <t>400 m bėgimas vyrai</t>
  </si>
  <si>
    <t>400 m bėgimas moterys</t>
  </si>
  <si>
    <t>R. Laikas</t>
  </si>
  <si>
    <t>Mantas</t>
  </si>
  <si>
    <t>Žymantas</t>
  </si>
  <si>
    <t>2002-01-27</t>
  </si>
  <si>
    <t>Kelmės VJSM</t>
  </si>
  <si>
    <t>G.Kasputis</t>
  </si>
  <si>
    <t>Aurimas</t>
  </si>
  <si>
    <t>Bendžius</t>
  </si>
  <si>
    <t>ŠSG</t>
  </si>
  <si>
    <t xml:space="preserve">Simona </t>
  </si>
  <si>
    <t>Sendrevičiūtė</t>
  </si>
  <si>
    <t>Šiauliai</t>
  </si>
  <si>
    <t>R.Razmaitė,A.Kitanov</t>
  </si>
  <si>
    <t>Rosita</t>
  </si>
  <si>
    <t>Šimkevičiūtė</t>
  </si>
  <si>
    <t>A.Kitanov, R.Razmaitė</t>
  </si>
  <si>
    <t>Radvilė</t>
  </si>
  <si>
    <t>Balnytė</t>
  </si>
  <si>
    <t>Šiauliai-Akmenė</t>
  </si>
  <si>
    <t>Šiauliai-Radviliškis</t>
  </si>
  <si>
    <t>R.Razmaitė,A.Kitanov, G. Poška</t>
  </si>
  <si>
    <t xml:space="preserve">Jonas </t>
  </si>
  <si>
    <t>Jurkus</t>
  </si>
  <si>
    <t>2001 12 27</t>
  </si>
  <si>
    <t>Tomas</t>
  </si>
  <si>
    <t>Bačiulis</t>
  </si>
  <si>
    <t>Gabrielė</t>
  </si>
  <si>
    <t>Bičkutė</t>
  </si>
  <si>
    <t>Algimantas</t>
  </si>
  <si>
    <t>Vežavičius</t>
  </si>
  <si>
    <t>2003 04 23</t>
  </si>
  <si>
    <t>ŠLASC</t>
  </si>
  <si>
    <t>Domantas</t>
  </si>
  <si>
    <t>Daknys</t>
  </si>
  <si>
    <t xml:space="preserve">2000 08 09 </t>
  </si>
  <si>
    <t>Armandas</t>
  </si>
  <si>
    <t>Balčius</t>
  </si>
  <si>
    <t>1999 08 21</t>
  </si>
  <si>
    <t xml:space="preserve">Mindaugas </t>
  </si>
  <si>
    <t>Malinauskas</t>
  </si>
  <si>
    <t>1990 08 27</t>
  </si>
  <si>
    <t>Gabija</t>
  </si>
  <si>
    <t>Galvydytė</t>
  </si>
  <si>
    <t>2000-01-17</t>
  </si>
  <si>
    <t xml:space="preserve">Panevėžys-Jonava </t>
  </si>
  <si>
    <t>Panevėžio R.Sargūno sporto gimnazija</t>
  </si>
  <si>
    <t>A. ir M.Sniečkai, V.Lebeckienė</t>
  </si>
  <si>
    <t>Eimantė</t>
  </si>
  <si>
    <t>Ramoškaitė</t>
  </si>
  <si>
    <t>2001-12-12</t>
  </si>
  <si>
    <t>Panevėžys</t>
  </si>
  <si>
    <t xml:space="preserve">A. ir M. Sniečkai </t>
  </si>
  <si>
    <t>Evelina</t>
  </si>
  <si>
    <t xml:space="preserve">Savickaitė </t>
  </si>
  <si>
    <t>2000-01-25</t>
  </si>
  <si>
    <t>Panevėžio KKSC</t>
  </si>
  <si>
    <t xml:space="preserve">A.Sniečkus </t>
  </si>
  <si>
    <t xml:space="preserve">Samanta </t>
  </si>
  <si>
    <t xml:space="preserve">Banionytė </t>
  </si>
  <si>
    <t>2001-12-10</t>
  </si>
  <si>
    <t xml:space="preserve">Ugnė </t>
  </si>
  <si>
    <t xml:space="preserve">Sundejevaitė </t>
  </si>
  <si>
    <t>2003-12-17</t>
  </si>
  <si>
    <t>Vaidas</t>
  </si>
  <si>
    <t>Janonis</t>
  </si>
  <si>
    <t>2001-12-13</t>
  </si>
  <si>
    <t xml:space="preserve">Miglė </t>
  </si>
  <si>
    <t xml:space="preserve">Mincytė </t>
  </si>
  <si>
    <t>2003-03-12</t>
  </si>
  <si>
    <t xml:space="preserve">Vytautė </t>
  </si>
  <si>
    <t xml:space="preserve">Kripulevičiūtė </t>
  </si>
  <si>
    <t>2004-10-22</t>
  </si>
  <si>
    <t>Donatas</t>
  </si>
  <si>
    <t>Vaitiekus</t>
  </si>
  <si>
    <t>Šiaulių rajonas</t>
  </si>
  <si>
    <t>Kuršėnų SM</t>
  </si>
  <si>
    <t>Meškuičiai</t>
  </si>
  <si>
    <t>P.Vaitkus</t>
  </si>
  <si>
    <t>Neda</t>
  </si>
  <si>
    <t>Dovidaitytė</t>
  </si>
  <si>
    <t>2001-06-16</t>
  </si>
  <si>
    <t>2001-10-15</t>
  </si>
  <si>
    <t>Simona</t>
  </si>
  <si>
    <t>Svirplytė</t>
  </si>
  <si>
    <t>2001-04-05</t>
  </si>
  <si>
    <t>JSC</t>
  </si>
  <si>
    <t>V. Butautienė</t>
  </si>
  <si>
    <t>Ugnė</t>
  </si>
  <si>
    <t>Aleknavičiūtė</t>
  </si>
  <si>
    <t>2001-06-24</t>
  </si>
  <si>
    <t>Joniškio rajonas</t>
  </si>
  <si>
    <t xml:space="preserve">Saulius </t>
  </si>
  <si>
    <t>Gedminas</t>
  </si>
  <si>
    <t>R.Razmaitė, A.Kitanov</t>
  </si>
  <si>
    <t>Emilė</t>
  </si>
  <si>
    <t>Kazimieratytė</t>
  </si>
  <si>
    <t>Šiauliai-Joniškis</t>
  </si>
  <si>
    <t>D.Maceikienė,M.Malinauskas</t>
  </si>
  <si>
    <t>Urtė</t>
  </si>
  <si>
    <t>Bačianskaitė</t>
  </si>
  <si>
    <t>PKKSC</t>
  </si>
  <si>
    <t>A.Dobregienė</t>
  </si>
  <si>
    <t>b/k</t>
  </si>
  <si>
    <t>Kristupas</t>
  </si>
  <si>
    <t>Seikauskas</t>
  </si>
  <si>
    <t>Stanevičius</t>
  </si>
  <si>
    <t>Gytis</t>
  </si>
  <si>
    <t>Brazdžiūnas</t>
  </si>
  <si>
    <t>Tadas</t>
  </si>
  <si>
    <t>Matijošius</t>
  </si>
  <si>
    <t>Antanas</t>
  </si>
  <si>
    <t>Zakarka</t>
  </si>
  <si>
    <t>Greta</t>
  </si>
  <si>
    <t>Taraškevičiūtė</t>
  </si>
  <si>
    <t>Gertrūda</t>
  </si>
  <si>
    <t>Petrulytė</t>
  </si>
  <si>
    <t>1998-08-27</t>
  </si>
  <si>
    <t>2001-11-27</t>
  </si>
  <si>
    <t>2000-09-17</t>
  </si>
  <si>
    <t>2001-05-08</t>
  </si>
  <si>
    <t>2001-09-08</t>
  </si>
  <si>
    <t>2001-02-02</t>
  </si>
  <si>
    <t>2002-04-06</t>
  </si>
  <si>
    <t>2002-02-25</t>
  </si>
  <si>
    <t>2002-12-19</t>
  </si>
  <si>
    <t>2003-07-30</t>
  </si>
  <si>
    <t>Akvilė</t>
  </si>
  <si>
    <t>Andriukaitytė</t>
  </si>
  <si>
    <t>2000-03-09</t>
  </si>
  <si>
    <t>Panevėžys-Šakiai</t>
  </si>
  <si>
    <t>R.Jakubauskas, A.Ulinskas</t>
  </si>
  <si>
    <t xml:space="preserve">Gabrielė </t>
  </si>
  <si>
    <t>Kaminskaitė</t>
  </si>
  <si>
    <t>2000-05-11</t>
  </si>
  <si>
    <t>Panevėžys-Kėdainiai</t>
  </si>
  <si>
    <t>R.Jakubauskas, R.Sakalauskienė</t>
  </si>
  <si>
    <t>Eivilė</t>
  </si>
  <si>
    <t>Cemnolonskytė</t>
  </si>
  <si>
    <t>2002-06-01</t>
  </si>
  <si>
    <t xml:space="preserve">R.Jakubauskas, E.Barisienė </t>
  </si>
  <si>
    <t>Monika</t>
  </si>
  <si>
    <t>Ubeikaitė</t>
  </si>
  <si>
    <t>2000-05-21</t>
  </si>
  <si>
    <t xml:space="preserve">Panevėžys-Utena </t>
  </si>
  <si>
    <t>R.Jakubauskas, M.Saliamonas</t>
  </si>
  <si>
    <t>Vesta</t>
  </si>
  <si>
    <t>Ručenko</t>
  </si>
  <si>
    <t>2003-05-23</t>
  </si>
  <si>
    <t>Panevėžys-Tauragė</t>
  </si>
  <si>
    <t>R.Jakubauskas, S.Masiulienė</t>
  </si>
  <si>
    <t>Taparauskas</t>
  </si>
  <si>
    <t>Akmenės SC</t>
  </si>
  <si>
    <t>Dovydas</t>
  </si>
  <si>
    <t>Normantas</t>
  </si>
  <si>
    <t>2001-09-04</t>
  </si>
  <si>
    <t>Irmantas</t>
  </si>
  <si>
    <t>Ernastas</t>
  </si>
  <si>
    <t>2000-03-06</t>
  </si>
  <si>
    <t>2000-05-26</t>
  </si>
  <si>
    <t>R.Mačiuvienė</t>
  </si>
  <si>
    <t>2000-06-14</t>
  </si>
  <si>
    <t>Latvija</t>
  </si>
  <si>
    <t>Ilūkstes sporta skola</t>
  </si>
  <si>
    <t>S. Petrakova</t>
  </si>
  <si>
    <t>Anna Marija</t>
  </si>
  <si>
    <t>Petrakova</t>
  </si>
  <si>
    <t>Ainars</t>
  </si>
  <si>
    <t>Azarevičs</t>
  </si>
  <si>
    <t>2001-09-11</t>
  </si>
  <si>
    <t>Santis</t>
  </si>
  <si>
    <t>Setkovskis</t>
  </si>
  <si>
    <t>2001-04-13</t>
  </si>
  <si>
    <t>Lovisa</t>
  </si>
  <si>
    <t>Kerubine</t>
  </si>
  <si>
    <t>2001-10-11</t>
  </si>
  <si>
    <t>Ema</t>
  </si>
  <si>
    <t>Bružaitė</t>
  </si>
  <si>
    <t>2001-05-30</t>
  </si>
  <si>
    <t>J. Baikštienė</t>
  </si>
  <si>
    <t>Olimpija</t>
  </si>
  <si>
    <t>Zabulytė</t>
  </si>
  <si>
    <t>2000-05-12</t>
  </si>
  <si>
    <t>Rokas</t>
  </si>
  <si>
    <t>Ickys</t>
  </si>
  <si>
    <t>1998-04-04</t>
  </si>
  <si>
    <t>Dominykas</t>
  </si>
  <si>
    <t>Murnikovas</t>
  </si>
  <si>
    <t>2002-03-18</t>
  </si>
  <si>
    <t>J. Baikštienė, T. Skalikas</t>
  </si>
  <si>
    <t>Edvinas</t>
  </si>
  <si>
    <t>Gylys</t>
  </si>
  <si>
    <t>2001-02-07</t>
  </si>
  <si>
    <t>Kristijonas</t>
  </si>
  <si>
    <t>Povilaitis</t>
  </si>
  <si>
    <t>2002-03-13</t>
  </si>
  <si>
    <t>Airidas</t>
  </si>
  <si>
    <t>Zabaras</t>
  </si>
  <si>
    <t>2003-01-12</t>
  </si>
  <si>
    <t>J. Baikštienė, T. Skalikas, J. Beržanskis</t>
  </si>
  <si>
    <t>Augustas</t>
  </si>
  <si>
    <t>Inda</t>
  </si>
  <si>
    <t>2000-08-04</t>
  </si>
  <si>
    <t>Naubartas</t>
  </si>
  <si>
    <t>Stripeikis</t>
  </si>
  <si>
    <t>2000-03-10</t>
  </si>
  <si>
    <t>Golubovas</t>
  </si>
  <si>
    <t>2001-03-29</t>
  </si>
  <si>
    <t>Rasa</t>
  </si>
  <si>
    <t>Mažeikaitė</t>
  </si>
  <si>
    <t>1997-06-17</t>
  </si>
  <si>
    <t>Butkutė</t>
  </si>
  <si>
    <t>2003-04-01</t>
  </si>
  <si>
    <t>Justina</t>
  </si>
  <si>
    <t>Ubartaitė</t>
  </si>
  <si>
    <t>2003-01-07</t>
  </si>
  <si>
    <t>Aistė</t>
  </si>
  <si>
    <t>Samytė</t>
  </si>
  <si>
    <t>Oskaras</t>
  </si>
  <si>
    <t>Karlinskas</t>
  </si>
  <si>
    <t>2002-11-08</t>
  </si>
  <si>
    <t>D. Vrubliauskas</t>
  </si>
  <si>
    <t>Marija Fausta</t>
  </si>
  <si>
    <t>Rimkevičiūtė</t>
  </si>
  <si>
    <t>2003-06-26</t>
  </si>
  <si>
    <t>L. Roikienė</t>
  </si>
  <si>
    <t>Jokūbas</t>
  </si>
  <si>
    <t>Šimkus</t>
  </si>
  <si>
    <t>2002-03-23</t>
  </si>
  <si>
    <t>Denas</t>
  </si>
  <si>
    <t>Juozaitis</t>
  </si>
  <si>
    <t>2000-09-29</t>
  </si>
  <si>
    <t>R. Podolskis, V. Žiedienė, J. Spudis</t>
  </si>
  <si>
    <t>Barzda</t>
  </si>
  <si>
    <t>2000-08-30</t>
  </si>
  <si>
    <t>Stadija</t>
  </si>
  <si>
    <t>R. Kergytė-Dauskurdienė</t>
  </si>
  <si>
    <t>Gustė</t>
  </si>
  <si>
    <t>Valantinavičiūtė</t>
  </si>
  <si>
    <t>2000-01-14</t>
  </si>
  <si>
    <t>Juana</t>
  </si>
  <si>
    <t>Montvilaitė</t>
  </si>
  <si>
    <t>2002-05-30</t>
  </si>
  <si>
    <t>Jokubaitis</t>
  </si>
  <si>
    <t>2000-09-10</t>
  </si>
  <si>
    <t>D. Šaučikovas</t>
  </si>
  <si>
    <t>Evaldas</t>
  </si>
  <si>
    <t>Ščefanavičius</t>
  </si>
  <si>
    <t>1997-11-17</t>
  </si>
  <si>
    <t>Ugnius</t>
  </si>
  <si>
    <t>Sadauskas</t>
  </si>
  <si>
    <t>2001-05-04</t>
  </si>
  <si>
    <t>D. Šaučikovas, R. Kergytė-Dauskurdienė</t>
  </si>
  <si>
    <t>Lukas</t>
  </si>
  <si>
    <t>Loginovas</t>
  </si>
  <si>
    <t>2001-05-20</t>
  </si>
  <si>
    <t>Kamilė</t>
  </si>
  <si>
    <t>Vaidžiulytė</t>
  </si>
  <si>
    <t>1998-04-17</t>
  </si>
  <si>
    <t>Rimkus</t>
  </si>
  <si>
    <t>1989-01-12</t>
  </si>
  <si>
    <t>Ernestas</t>
  </si>
  <si>
    <t>Danilovas</t>
  </si>
  <si>
    <t>1999-06-18</t>
  </si>
  <si>
    <t>Meda</t>
  </si>
  <si>
    <t>Gasickaitė</t>
  </si>
  <si>
    <t>2003-11-15</t>
  </si>
  <si>
    <t>Emilija</t>
  </si>
  <si>
    <t>Strupaitė</t>
  </si>
  <si>
    <t>2002-10-10</t>
  </si>
  <si>
    <t>Benas</t>
  </si>
  <si>
    <t>Bileišis</t>
  </si>
  <si>
    <t>1998-04-20</t>
  </si>
  <si>
    <t>Beržyno žiogelis</t>
  </si>
  <si>
    <t>J. Tribienė</t>
  </si>
  <si>
    <t>Linas</t>
  </si>
  <si>
    <t>Stasiūnas</t>
  </si>
  <si>
    <t>2000-06-12</t>
  </si>
  <si>
    <t>V. Žiedienė, J. Spudis</t>
  </si>
  <si>
    <t>Gustas</t>
  </si>
  <si>
    <t>Nacickas</t>
  </si>
  <si>
    <t>2000-07-24</t>
  </si>
  <si>
    <t>Pranytė</t>
  </si>
  <si>
    <t>2000-08-11</t>
  </si>
  <si>
    <t>Kornelija</t>
  </si>
  <si>
    <t>Gilaitytė</t>
  </si>
  <si>
    <t>2001-05-07</t>
  </si>
  <si>
    <t>Judita</t>
  </si>
  <si>
    <t>Kazlauskaitė</t>
  </si>
  <si>
    <t>2001-05-23</t>
  </si>
  <si>
    <t>Naujokaitė</t>
  </si>
  <si>
    <t>2001-09-05</t>
  </si>
  <si>
    <t>Elzė</t>
  </si>
  <si>
    <t>Keliauskaitė</t>
  </si>
  <si>
    <t>2001-11-24</t>
  </si>
  <si>
    <t>Denisas</t>
  </si>
  <si>
    <t>Belčenkov</t>
  </si>
  <si>
    <t>2002-01-21</t>
  </si>
  <si>
    <t>Aušra</t>
  </si>
  <si>
    <t>Grigaitė</t>
  </si>
  <si>
    <t>2002-03-19</t>
  </si>
  <si>
    <t>Kančauskaitė</t>
  </si>
  <si>
    <t>2002-12-24</t>
  </si>
  <si>
    <t>Spulginaitė</t>
  </si>
  <si>
    <t>2003-02-13</t>
  </si>
  <si>
    <t>Narbutas</t>
  </si>
  <si>
    <t>2002-10-22</t>
  </si>
  <si>
    <t>Izaura</t>
  </si>
  <si>
    <t>Jokubauskaitė</t>
  </si>
  <si>
    <t>1989-08-06</t>
  </si>
  <si>
    <t>L. Maceika</t>
  </si>
  <si>
    <t>Arnas</t>
  </si>
  <si>
    <t>Kučinskas</t>
  </si>
  <si>
    <t>1995-05-06</t>
  </si>
  <si>
    <t>Vakaris</t>
  </si>
  <si>
    <t>Toleikis</t>
  </si>
  <si>
    <t>2003-09-03</t>
  </si>
  <si>
    <t>Česnauskytė</t>
  </si>
  <si>
    <t>2000-04-09</t>
  </si>
  <si>
    <t>Skaistė</t>
  </si>
  <si>
    <t>Grigytė</t>
  </si>
  <si>
    <t>D. Maceikienė</t>
  </si>
  <si>
    <t>Titas</t>
  </si>
  <si>
    <t>Mužas</t>
  </si>
  <si>
    <t>2001-05-12</t>
  </si>
  <si>
    <t>Vėjūnė</t>
  </si>
  <si>
    <t>Maceikaitė</t>
  </si>
  <si>
    <t>Amelita</t>
  </si>
  <si>
    <t>Taujanskaitė</t>
  </si>
  <si>
    <t>Vasilenko</t>
  </si>
  <si>
    <t>2003-08-09</t>
  </si>
  <si>
    <t>I. Michejeva</t>
  </si>
  <si>
    <t>Gabrielė Justina</t>
  </si>
  <si>
    <t>Kaniušaitė</t>
  </si>
  <si>
    <t>2002-06-20</t>
  </si>
  <si>
    <t>Karoblytė</t>
  </si>
  <si>
    <t>2002-11-30</t>
  </si>
  <si>
    <t>S. Petrakovs</t>
  </si>
  <si>
    <t>Akmenė</t>
  </si>
  <si>
    <t>Vieta jn.</t>
  </si>
  <si>
    <t>Vieta Jn.</t>
  </si>
  <si>
    <t>B/k</t>
  </si>
  <si>
    <t>2001-01-31</t>
  </si>
  <si>
    <t>Gerda</t>
  </si>
  <si>
    <t>Balsevičiūtė</t>
  </si>
  <si>
    <t>2002-01-19</t>
  </si>
  <si>
    <t>Kostas</t>
  </si>
  <si>
    <t>Dagys</t>
  </si>
  <si>
    <t>2002-05-25</t>
  </si>
  <si>
    <t>Jankevičius</t>
  </si>
  <si>
    <t>E. Reinotas</t>
  </si>
  <si>
    <t>2000-07-04</t>
  </si>
  <si>
    <t>Viktorija</t>
  </si>
  <si>
    <t>Lunskytė</t>
  </si>
  <si>
    <t>2001-03-04</t>
  </si>
  <si>
    <t>Kelmės rajonas</t>
  </si>
  <si>
    <t>M.Malinauskas, P.Šaučikivas</t>
  </si>
  <si>
    <t>Reakcijos laikas</t>
  </si>
  <si>
    <t>Šuolis į aukštį moterys</t>
  </si>
  <si>
    <t>Martinš</t>
  </si>
  <si>
    <t>Plešners</t>
  </si>
  <si>
    <t>2002-02-17</t>
  </si>
  <si>
    <t>Laura Viktorija</t>
  </si>
  <si>
    <t>Dūna</t>
  </si>
  <si>
    <t>2004-03-26</t>
  </si>
  <si>
    <t>Tautvydas</t>
  </si>
  <si>
    <t>Peleckis</t>
  </si>
  <si>
    <t>2001-07-18</t>
  </si>
  <si>
    <t>R. Kondratienė</t>
  </si>
  <si>
    <t>DNF</t>
  </si>
  <si>
    <t>60 m barjerinis bėgimas jaunimas (0,99-9,14)</t>
  </si>
  <si>
    <t>DNS</t>
  </si>
  <si>
    <t>2000-09-01</t>
  </si>
  <si>
    <t>2001-12-08</t>
  </si>
  <si>
    <t>2001-02-08</t>
  </si>
  <si>
    <t>2002-04-12</t>
  </si>
  <si>
    <t>2000-06-16</t>
  </si>
  <si>
    <t>P. Vaitkus</t>
  </si>
  <si>
    <t>R. Mačiuvienė</t>
  </si>
  <si>
    <t>A. Kitanov, R. Razmaitė, S. Oželis</t>
  </si>
  <si>
    <t>A. Kitanov, R. Razmaitė</t>
  </si>
  <si>
    <t>1:12,77</t>
  </si>
  <si>
    <t>1:07,50</t>
  </si>
  <si>
    <t>1:08,15</t>
  </si>
  <si>
    <t>1:05,38</t>
  </si>
  <si>
    <t>DQ</t>
  </si>
  <si>
    <t>1:03,79</t>
  </si>
  <si>
    <t>1:08,90</t>
  </si>
  <si>
    <t>1:01,87</t>
  </si>
  <si>
    <t>1:00,83</t>
  </si>
  <si>
    <t>1:01,66</t>
  </si>
  <si>
    <t>1:00,22</t>
  </si>
  <si>
    <t>59:80</t>
  </si>
  <si>
    <t>1:01,62</t>
  </si>
  <si>
    <t>1990-08-27</t>
  </si>
  <si>
    <t>1999-08-21</t>
  </si>
  <si>
    <t>2003-04-23</t>
  </si>
  <si>
    <t xml:space="preserve">2000-08-09 </t>
  </si>
  <si>
    <t>2001-12-27</t>
  </si>
  <si>
    <t>-0,134</t>
  </si>
  <si>
    <t>2002-02-06</t>
  </si>
  <si>
    <t>M.Malinauskas, P.Šaučikovas</t>
  </si>
  <si>
    <t>Šiauliai-Šilutė</t>
  </si>
  <si>
    <t>X</t>
  </si>
  <si>
    <t>-</t>
  </si>
  <si>
    <t>O</t>
  </si>
  <si>
    <t>A. Dobregienė</t>
  </si>
  <si>
    <t>Armanda</t>
  </si>
  <si>
    <t>Skausminaitė</t>
  </si>
  <si>
    <t>XO</t>
  </si>
  <si>
    <t>Baikštytė</t>
  </si>
  <si>
    <t>J. Spudis, V. Žiedienė</t>
  </si>
  <si>
    <t>Rutulio stūmimas jaunuoliai (6 kg)</t>
  </si>
  <si>
    <t>Sporto klubas</t>
  </si>
  <si>
    <t>XXO</t>
  </si>
  <si>
    <t>XXX</t>
  </si>
  <si>
    <t>1999-05-08</t>
  </si>
  <si>
    <t>ŠLASC-ŠSG</t>
  </si>
  <si>
    <t>J. Baikštienė, T. Skalikas, I. Zabulienė</t>
  </si>
  <si>
    <t>J. Baikšienė</t>
  </si>
  <si>
    <t>J. Baikštienė, I. Zabulienė</t>
  </si>
  <si>
    <t>J. Baikštienė, T. Skalikas, I.Zabulienė</t>
  </si>
  <si>
    <t>J. Baikštienė, T. Skalikas, R. Konteikienė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</si>
</sst>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m:ss.00"/>
    <numFmt numFmtId="175" formatCode="_-* #,##0_-;\-* #,##0_-;_-* &quot;-&quot;_-;_-@_-"/>
    <numFmt numFmtId="176" formatCode="_-* #,##0.00_-;\-* #,##0.00_-;_-* &quot;-&quot;??_-;_-@_-"/>
    <numFmt numFmtId="177" formatCode="hh:mm;@"/>
    <numFmt numFmtId="178" formatCode="#,##0;\-#,##0;&quot;-&quot;"/>
    <numFmt numFmtId="179" formatCode="#,##0.00;\-#,##0.00;&quot;-&quot;"/>
    <numFmt numFmtId="180" formatCode="#,##0%;\-#,##0%;&quot;- &quot;"/>
    <numFmt numFmtId="181" formatCode="#,##0.0%;\-#,##0.0%;&quot;- &quot;"/>
    <numFmt numFmtId="182" formatCode="#,##0.00%;\-#,##0.00%;&quot;- &quot;"/>
    <numFmt numFmtId="183" formatCode="#,##0.0;\-#,##0.0;&quot;-&quot;"/>
    <numFmt numFmtId="184" formatCode="[Red]0%;[Red]\(0%\)"/>
    <numFmt numFmtId="185" formatCode="[$-FC27]yyyy\ &quot;m.&quot;\ mmmm\ d\ &quot;d.&quot;;@"/>
    <numFmt numFmtId="186" formatCode="[m]:ss.00"/>
    <numFmt numFmtId="187" formatCode="0%;\(0%\)"/>
    <numFmt numFmtId="188" formatCode="\ \ @"/>
    <numFmt numFmtId="189" formatCode="\ \ \ \ @"/>
    <numFmt numFmtId="190" formatCode="_-&quot;IRL&quot;* #,##0_-;\-&quot;IRL&quot;* #,##0_-;_-&quot;IRL&quot;* &quot;-&quot;_-;_-@_-"/>
    <numFmt numFmtId="191" formatCode="_-&quot;IRL&quot;* #,##0.00_-;\-&quot;IRL&quot;* #,##0.00_-;_-&quot;IRL&quot;* &quot;-&quot;??_-;_-@_-"/>
    <numFmt numFmtId="192" formatCode="ss.00"/>
    <numFmt numFmtId="193" formatCode="0.00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.2"/>
      <name val="Arial"/>
      <family val="2"/>
    </font>
    <font>
      <b/>
      <sz val="7"/>
      <name val="Times New Roman"/>
      <family val="1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5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5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4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48" borderId="0" applyNumberFormat="0" applyBorder="0" applyAlignment="0" applyProtection="0"/>
    <xf numFmtId="178" fontId="31" fillId="0" borderId="0" applyFill="0" applyBorder="0" applyAlignment="0">
      <protection/>
    </xf>
    <xf numFmtId="179" fontId="31" fillId="0" borderId="0" applyFill="0" applyBorder="0" applyAlignment="0">
      <protection/>
    </xf>
    <xf numFmtId="180" fontId="31" fillId="0" borderId="0" applyFill="0" applyBorder="0" applyAlignment="0">
      <protection/>
    </xf>
    <xf numFmtId="181" fontId="31" fillId="0" borderId="0" applyFill="0" applyBorder="0" applyAlignment="0">
      <protection/>
    </xf>
    <xf numFmtId="182" fontId="31" fillId="0" borderId="0" applyFill="0" applyBorder="0" applyAlignment="0">
      <protection/>
    </xf>
    <xf numFmtId="178" fontId="31" fillId="0" borderId="0" applyFill="0" applyBorder="0" applyAlignment="0">
      <protection/>
    </xf>
    <xf numFmtId="183" fontId="31" fillId="0" borderId="0" applyFill="0" applyBorder="0" applyAlignment="0">
      <protection/>
    </xf>
    <xf numFmtId="179" fontId="31" fillId="0" borderId="0" applyFill="0" applyBorder="0" applyAlignment="0">
      <protection/>
    </xf>
    <xf numFmtId="0" fontId="60" fillId="49" borderId="1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25" fillId="50" borderId="2" applyNumberFormat="0" applyAlignment="0" applyProtection="0"/>
    <xf numFmtId="0" fontId="61" fillId="51" borderId="3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0" fontId="27" fillId="52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1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2" fillId="0" borderId="0" applyFill="0" applyBorder="0" applyAlignment="0">
      <protection/>
    </xf>
    <xf numFmtId="179" fontId="32" fillId="0" borderId="0" applyFill="0" applyBorder="0" applyAlignment="0">
      <protection/>
    </xf>
    <xf numFmtId="178" fontId="32" fillId="0" borderId="0" applyFill="0" applyBorder="0" applyAlignment="0">
      <protection/>
    </xf>
    <xf numFmtId="183" fontId="32" fillId="0" borderId="0" applyFill="0" applyBorder="0" applyAlignment="0">
      <protection/>
    </xf>
    <xf numFmtId="179" fontId="32" fillId="0" borderId="0" applyFill="0" applyBorder="0" applyAlignment="0">
      <protection/>
    </xf>
    <xf numFmtId="0" fontId="20" fillId="53" borderId="0" applyNumberFormat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0" applyNumberFormat="0" applyBorder="0" applyAlignment="0" applyProtection="0"/>
    <xf numFmtId="38" fontId="33" fillId="50" borderId="0" applyNumberFormat="0" applyBorder="0" applyAlignment="0" applyProtection="0"/>
    <xf numFmtId="0" fontId="30" fillId="0" borderId="5" applyNumberFormat="0" applyAlignment="0" applyProtection="0"/>
    <xf numFmtId="0" fontId="30" fillId="0" borderId="6">
      <alignment horizontal="left" vertical="center"/>
      <protection/>
    </xf>
    <xf numFmtId="0" fontId="15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55" borderId="1" applyNumberFormat="0" applyAlignment="0" applyProtection="0"/>
    <xf numFmtId="10" fontId="33" fillId="56" borderId="10" applyNumberFormat="0" applyBorder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178" fontId="35" fillId="0" borderId="0" applyFill="0" applyBorder="0" applyAlignment="0">
      <protection/>
    </xf>
    <xf numFmtId="179" fontId="35" fillId="0" borderId="0" applyFill="0" applyBorder="0" applyAlignment="0">
      <protection/>
    </xf>
    <xf numFmtId="178" fontId="35" fillId="0" borderId="0" applyFill="0" applyBorder="0" applyAlignment="0">
      <protection/>
    </xf>
    <xf numFmtId="183" fontId="35" fillId="0" borderId="0" applyFill="0" applyBorder="0" applyAlignment="0">
      <protection/>
    </xf>
    <xf numFmtId="179" fontId="35" fillId="0" borderId="0" applyFill="0" applyBorder="0" applyAlignment="0">
      <protection/>
    </xf>
    <xf numFmtId="0" fontId="6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8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69" fillId="59" borderId="0" applyNumberFormat="0" applyBorder="0" applyAlignment="0" applyProtection="0"/>
    <xf numFmtId="184" fontId="36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85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7" borderId="2" applyNumberForma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71" fillId="49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0" borderId="15" applyNumberFormat="0" applyFont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19" fillId="0" borderId="0" applyFill="0" applyBorder="0" applyAlignment="0">
      <protection/>
    </xf>
    <xf numFmtId="179" fontId="19" fillId="0" borderId="0" applyFill="0" applyBorder="0" applyAlignment="0">
      <protection/>
    </xf>
    <xf numFmtId="178" fontId="19" fillId="0" borderId="0" applyFill="0" applyBorder="0" applyAlignment="0">
      <protection/>
    </xf>
    <xf numFmtId="183" fontId="19" fillId="0" borderId="0" applyFill="0" applyBorder="0" applyAlignment="0">
      <protection/>
    </xf>
    <xf numFmtId="179" fontId="19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1" fillId="0" borderId="0" applyFill="0" applyBorder="0" applyAlignment="0">
      <protection/>
    </xf>
    <xf numFmtId="188" fontId="31" fillId="0" borderId="0" applyFill="0" applyBorder="0" applyAlignment="0">
      <protection/>
    </xf>
    <xf numFmtId="189" fontId="31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6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>
      <alignment/>
      <protection/>
    </xf>
  </cellStyleXfs>
  <cellXfs count="3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" fontId="4" fillId="0" borderId="2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544" applyNumberFormat="1" applyFont="1" applyBorder="1" applyAlignment="1">
      <alignment horizontal="center" vertical="center"/>
      <protection/>
    </xf>
    <xf numFmtId="0" fontId="3" fillId="61" borderId="10" xfId="1315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6" xfId="544" applyFont="1" applyBorder="1" applyAlignment="1">
      <alignment horizontal="left" vertical="center"/>
      <protection/>
    </xf>
    <xf numFmtId="0" fontId="5" fillId="0" borderId="25" xfId="544" applyFont="1" applyBorder="1" applyAlignment="1">
      <alignment horizontal="right" vertical="center"/>
      <protection/>
    </xf>
    <xf numFmtId="0" fontId="2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4" fontId="2" fillId="61" borderId="10" xfId="544" applyNumberFormat="1" applyFont="1" applyFill="1" applyBorder="1" applyAlignment="1">
      <alignment horizontal="center" vertical="center"/>
      <protection/>
    </xf>
    <xf numFmtId="174" fontId="39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2" fontId="40" fillId="6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2" fontId="39" fillId="62" borderId="10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76" fillId="0" borderId="10" xfId="775" applyFont="1" applyBorder="1" applyAlignment="1">
      <alignment horizontal="left" vertical="center"/>
      <protection/>
    </xf>
    <xf numFmtId="0" fontId="3" fillId="0" borderId="28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5" fillId="0" borderId="10" xfId="783" applyFont="1" applyBorder="1" applyAlignment="1">
      <alignment horizontal="center" vertical="center"/>
      <protection/>
    </xf>
    <xf numFmtId="2" fontId="2" fillId="62" borderId="26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2" fillId="0" borderId="10" xfId="545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2" fontId="2" fillId="62" borderId="10" xfId="545" applyNumberFormat="1" applyFont="1" applyFill="1" applyBorder="1" applyAlignment="1">
      <alignment horizontal="center" vertical="center"/>
      <protection/>
    </xf>
    <xf numFmtId="49" fontId="3" fillId="0" borderId="19" xfId="783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174" fontId="3" fillId="61" borderId="10" xfId="544" applyNumberFormat="1" applyFont="1" applyFill="1" applyBorder="1" applyAlignment="1">
      <alignment horizontal="center" vertical="center"/>
      <protection/>
    </xf>
    <xf numFmtId="2" fontId="42" fillId="62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545" applyNumberFormat="1" applyFont="1" applyBorder="1" applyAlignment="1">
      <alignment horizontal="center" vertical="center"/>
      <protection/>
    </xf>
    <xf numFmtId="2" fontId="70" fillId="0" borderId="10" xfId="775" applyNumberFormat="1" applyFont="1" applyBorder="1" applyAlignment="1">
      <alignment horizontal="center" vertical="center"/>
      <protection/>
    </xf>
    <xf numFmtId="2" fontId="40" fillId="0" borderId="1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6" fillId="0" borderId="0" xfId="624" applyFont="1">
      <alignment/>
      <protection/>
    </xf>
    <xf numFmtId="0" fontId="1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4" fontId="2" fillId="0" borderId="30" xfId="624" applyNumberFormat="1" applyFont="1" applyFill="1" applyBorder="1" applyAlignment="1">
      <alignment horizontal="center" vertical="center"/>
      <protection/>
    </xf>
    <xf numFmtId="17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/>
    </xf>
    <xf numFmtId="193" fontId="70" fillId="0" borderId="10" xfId="775" applyNumberFormat="1" applyFont="1" applyBorder="1" applyAlignment="1">
      <alignment horizontal="center" vertical="center"/>
      <protection/>
    </xf>
    <xf numFmtId="193" fontId="40" fillId="0" borderId="10" xfId="0" applyNumberFormat="1" applyFont="1" applyBorder="1" applyAlignment="1">
      <alignment horizontal="center" vertical="center"/>
    </xf>
    <xf numFmtId="193" fontId="3" fillId="0" borderId="28" xfId="0" applyNumberFormat="1" applyFont="1" applyBorder="1" applyAlignment="1">
      <alignment horizontal="left" vertical="center"/>
    </xf>
    <xf numFmtId="192" fontId="2" fillId="0" borderId="30" xfId="624" applyNumberFormat="1" applyFont="1" applyFill="1" applyBorder="1" applyAlignment="1">
      <alignment horizontal="center" vertical="center"/>
      <protection/>
    </xf>
    <xf numFmtId="193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30" xfId="62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49" fontId="6" fillId="0" borderId="0" xfId="544" applyNumberFormat="1" applyFont="1" applyAlignment="1">
      <alignment horizontal="center" vertical="center"/>
      <protection/>
    </xf>
    <xf numFmtId="0" fontId="5" fillId="0" borderId="0" xfId="544" applyFont="1" applyAlignment="1">
      <alignment vertical="center"/>
      <protection/>
    </xf>
    <xf numFmtId="0" fontId="2" fillId="0" borderId="0" xfId="544" applyFont="1" applyAlignment="1">
      <alignment vertical="center"/>
      <protection/>
    </xf>
    <xf numFmtId="49" fontId="4" fillId="0" borderId="0" xfId="544" applyNumberFormat="1" applyFont="1" applyAlignment="1">
      <alignment horizontal="left" vertical="center"/>
      <protection/>
    </xf>
    <xf numFmtId="0" fontId="14" fillId="0" borderId="0" xfId="544" applyFont="1" applyAlignment="1">
      <alignment horizontal="left" vertical="center"/>
      <protection/>
    </xf>
    <xf numFmtId="0" fontId="7" fillId="0" borderId="0" xfId="544" applyFont="1" applyAlignment="1">
      <alignment horizontal="center" vertical="center"/>
      <protection/>
    </xf>
    <xf numFmtId="2" fontId="2" fillId="0" borderId="0" xfId="544" applyNumberFormat="1" applyFont="1" applyAlignment="1">
      <alignment horizontal="left" vertical="center"/>
      <protection/>
    </xf>
    <xf numFmtId="2" fontId="2" fillId="0" borderId="0" xfId="544" applyNumberFormat="1" applyFont="1" applyAlignment="1">
      <alignment horizontal="center" vertical="center"/>
      <protection/>
    </xf>
    <xf numFmtId="49" fontId="2" fillId="0" borderId="0" xfId="544" applyNumberFormat="1" applyFont="1" applyAlignment="1">
      <alignment horizontal="center" vertical="center"/>
      <protection/>
    </xf>
    <xf numFmtId="0" fontId="3" fillId="0" borderId="0" xfId="544" applyFont="1" applyAlignment="1">
      <alignment vertical="center"/>
      <protection/>
    </xf>
    <xf numFmtId="0" fontId="10" fillId="0" borderId="0" xfId="544" applyFont="1" applyAlignment="1">
      <alignment vertical="center"/>
      <protection/>
    </xf>
    <xf numFmtId="0" fontId="6" fillId="0" borderId="0" xfId="544" applyFont="1" applyAlignment="1">
      <alignment vertical="center"/>
      <protection/>
    </xf>
    <xf numFmtId="49" fontId="10" fillId="0" borderId="0" xfId="544" applyNumberFormat="1" applyFont="1" applyAlignment="1">
      <alignment horizontal="left" vertical="center"/>
      <protection/>
    </xf>
    <xf numFmtId="0" fontId="10" fillId="0" borderId="0" xfId="544" applyFont="1" applyAlignment="1">
      <alignment horizontal="left" vertical="center"/>
      <protection/>
    </xf>
    <xf numFmtId="0" fontId="10" fillId="0" borderId="0" xfId="544" applyFont="1" applyAlignment="1">
      <alignment horizontal="center" vertical="center"/>
      <protection/>
    </xf>
    <xf numFmtId="2" fontId="10" fillId="0" borderId="0" xfId="544" applyNumberFormat="1" applyFont="1" applyAlignment="1">
      <alignment horizontal="left" vertical="center"/>
      <protection/>
    </xf>
    <xf numFmtId="2" fontId="6" fillId="0" borderId="0" xfId="544" applyNumberFormat="1" applyFont="1" applyAlignment="1">
      <alignment horizontal="center" vertical="center"/>
      <protection/>
    </xf>
    <xf numFmtId="49" fontId="3" fillId="0" borderId="0" xfId="544" applyNumberFormat="1" applyFont="1" applyAlignment="1">
      <alignment horizontal="left" vertical="center"/>
      <protection/>
    </xf>
    <xf numFmtId="0" fontId="7" fillId="0" borderId="0" xfId="544" applyFont="1" applyAlignment="1">
      <alignment vertical="center"/>
      <protection/>
    </xf>
    <xf numFmtId="2" fontId="2" fillId="0" borderId="0" xfId="544" applyNumberFormat="1" applyFont="1" applyAlignment="1">
      <alignment vertical="center"/>
      <protection/>
    </xf>
    <xf numFmtId="49" fontId="2" fillId="0" borderId="0" xfId="544" applyNumberFormat="1" applyFont="1" applyAlignment="1">
      <alignment vertical="center"/>
      <protection/>
    </xf>
    <xf numFmtId="1" fontId="4" fillId="0" borderId="24" xfId="544" applyNumberFormat="1" applyFont="1" applyBorder="1" applyAlignment="1">
      <alignment horizontal="center" vertical="center"/>
      <protection/>
    </xf>
    <xf numFmtId="0" fontId="4" fillId="0" borderId="20" xfId="783" applyFont="1" applyBorder="1" applyAlignment="1">
      <alignment horizontal="right" vertical="center"/>
      <protection/>
    </xf>
    <xf numFmtId="0" fontId="4" fillId="0" borderId="21" xfId="783" applyFont="1" applyBorder="1" applyAlignment="1">
      <alignment horizontal="left" vertical="center"/>
      <protection/>
    </xf>
    <xf numFmtId="49" fontId="4" fillId="0" borderId="22" xfId="783" applyNumberFormat="1" applyFont="1" applyBorder="1" applyAlignment="1">
      <alignment horizontal="center" vertical="center"/>
      <protection/>
    </xf>
    <xf numFmtId="0" fontId="4" fillId="0" borderId="22" xfId="783" applyFont="1" applyBorder="1" applyAlignment="1">
      <alignment horizontal="center" vertical="center"/>
      <protection/>
    </xf>
    <xf numFmtId="0" fontId="4" fillId="0" borderId="22" xfId="783" applyFont="1" applyBorder="1" applyAlignment="1">
      <alignment horizontal="center" vertical="center"/>
      <protection/>
    </xf>
    <xf numFmtId="1" fontId="4" fillId="0" borderId="33" xfId="783" applyNumberFormat="1" applyFont="1" applyBorder="1" applyAlignment="1">
      <alignment horizontal="center" vertical="center"/>
      <protection/>
    </xf>
    <xf numFmtId="1" fontId="4" fillId="0" borderId="34" xfId="783" applyNumberFormat="1" applyFont="1" applyBorder="1" applyAlignment="1">
      <alignment horizontal="center" vertical="center"/>
      <protection/>
    </xf>
    <xf numFmtId="1" fontId="4" fillId="0" borderId="34" xfId="544" applyNumberFormat="1" applyFont="1" applyBorder="1" applyAlignment="1">
      <alignment horizontal="center" vertical="center"/>
      <protection/>
    </xf>
    <xf numFmtId="1" fontId="4" fillId="0" borderId="35" xfId="783" applyNumberFormat="1" applyFont="1" applyBorder="1" applyAlignment="1">
      <alignment horizontal="center" vertical="center"/>
      <protection/>
    </xf>
    <xf numFmtId="2" fontId="4" fillId="0" borderId="21" xfId="783" applyNumberFormat="1" applyFont="1" applyBorder="1" applyAlignment="1">
      <alignment horizontal="center" vertical="center"/>
      <protection/>
    </xf>
    <xf numFmtId="49" fontId="4" fillId="0" borderId="20" xfId="783" applyNumberFormat="1" applyFont="1" applyBorder="1" applyAlignment="1">
      <alignment horizontal="center" vertical="center"/>
      <protection/>
    </xf>
    <xf numFmtId="0" fontId="4" fillId="0" borderId="23" xfId="783" applyFont="1" applyBorder="1" applyAlignment="1">
      <alignment horizontal="left" vertical="center"/>
      <protection/>
    </xf>
    <xf numFmtId="0" fontId="4" fillId="0" borderId="0" xfId="783" applyFont="1" applyAlignment="1">
      <alignment vertical="center"/>
      <protection/>
    </xf>
    <xf numFmtId="0" fontId="5" fillId="0" borderId="19" xfId="783" applyFont="1" applyBorder="1" applyAlignment="1">
      <alignment horizontal="center" vertical="center"/>
      <protection/>
    </xf>
    <xf numFmtId="0" fontId="70" fillId="0" borderId="25" xfId="545" applyFont="1" applyBorder="1" applyAlignment="1">
      <alignment horizontal="right" vertical="center"/>
      <protection/>
    </xf>
    <xf numFmtId="0" fontId="78" fillId="0" borderId="26" xfId="545" applyFont="1" applyBorder="1" applyAlignment="1">
      <alignment horizontal="left" vertical="center"/>
      <protection/>
    </xf>
    <xf numFmtId="173" fontId="70" fillId="0" borderId="10" xfId="545" applyNumberFormat="1" applyFont="1" applyBorder="1" applyAlignment="1">
      <alignment horizontal="center" vertical="center"/>
      <protection/>
    </xf>
    <xf numFmtId="0" fontId="76" fillId="0" borderId="10" xfId="545" applyFont="1" applyBorder="1" applyAlignment="1">
      <alignment horizontal="center" vertical="center"/>
      <protection/>
    </xf>
    <xf numFmtId="0" fontId="3" fillId="0" borderId="10" xfId="545" applyFont="1" applyBorder="1" applyAlignment="1">
      <alignment horizontal="center" vertical="center"/>
      <protection/>
    </xf>
    <xf numFmtId="2" fontId="79" fillId="0" borderId="10" xfId="783" applyNumberFormat="1" applyFont="1" applyBorder="1" applyAlignment="1">
      <alignment horizontal="center" vertical="center"/>
      <protection/>
    </xf>
    <xf numFmtId="2" fontId="79" fillId="0" borderId="10" xfId="544" applyNumberFormat="1" applyFont="1" applyBorder="1" applyAlignment="1">
      <alignment horizontal="center" vertical="center"/>
      <protection/>
    </xf>
    <xf numFmtId="2" fontId="78" fillId="62" borderId="10" xfId="544" applyNumberFormat="1" applyFont="1" applyFill="1" applyBorder="1" applyAlignment="1">
      <alignment horizontal="center" vertical="center"/>
      <protection/>
    </xf>
    <xf numFmtId="0" fontId="70" fillId="0" borderId="10" xfId="544" applyFont="1" applyBorder="1" applyAlignment="1">
      <alignment horizontal="center" vertical="center"/>
      <protection/>
    </xf>
    <xf numFmtId="2" fontId="5" fillId="0" borderId="0" xfId="544" applyNumberFormat="1" applyFont="1" applyAlignment="1">
      <alignment horizontal="left" vertical="center"/>
      <protection/>
    </xf>
    <xf numFmtId="0" fontId="5" fillId="0" borderId="0" xfId="783" applyFont="1" applyAlignment="1">
      <alignment vertical="center"/>
      <protection/>
    </xf>
    <xf numFmtId="0" fontId="7" fillId="0" borderId="0" xfId="544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5" xfId="783" applyNumberFormat="1" applyFont="1" applyBorder="1" applyAlignment="1">
      <alignment horizontal="center" vertical="center"/>
      <protection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2" fillId="62" borderId="10" xfId="616" applyNumberFormat="1" applyFont="1" applyFill="1" applyBorder="1" applyAlignment="1">
      <alignment horizontal="center" vertical="center"/>
      <protection/>
    </xf>
    <xf numFmtId="2" fontId="5" fillId="62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0" fillId="0" borderId="10" xfId="545" applyFont="1" applyBorder="1" applyAlignment="1">
      <alignment horizontal="left" vertical="center"/>
      <protection/>
    </xf>
    <xf numFmtId="0" fontId="5" fillId="0" borderId="0" xfId="616" applyFont="1" applyAlignment="1">
      <alignment vertical="center"/>
      <protection/>
    </xf>
    <xf numFmtId="0" fontId="2" fillId="0" borderId="0" xfId="616" applyFont="1" applyAlignment="1">
      <alignment vertical="center"/>
      <protection/>
    </xf>
    <xf numFmtId="49" fontId="4" fillId="0" borderId="0" xfId="616" applyNumberFormat="1" applyFont="1" applyAlignment="1">
      <alignment horizontal="left" vertical="center"/>
      <protection/>
    </xf>
    <xf numFmtId="0" fontId="14" fillId="0" borderId="0" xfId="616" applyFont="1" applyAlignment="1">
      <alignment horizontal="left" vertical="center"/>
      <protection/>
    </xf>
    <xf numFmtId="0" fontId="7" fillId="0" borderId="0" xfId="616" applyFont="1" applyAlignment="1">
      <alignment horizontal="center" vertical="center"/>
      <protection/>
    </xf>
    <xf numFmtId="2" fontId="2" fillId="0" borderId="0" xfId="616" applyNumberFormat="1" applyFont="1" applyAlignment="1">
      <alignment horizontal="left" vertical="center"/>
      <protection/>
    </xf>
    <xf numFmtId="2" fontId="2" fillId="0" borderId="0" xfId="616" applyNumberFormat="1" applyFont="1" applyAlignment="1">
      <alignment horizontal="center" vertical="center"/>
      <protection/>
    </xf>
    <xf numFmtId="49" fontId="2" fillId="0" borderId="0" xfId="616" applyNumberFormat="1" applyFont="1" applyAlignment="1">
      <alignment horizontal="center" vertical="center"/>
      <protection/>
    </xf>
    <xf numFmtId="0" fontId="3" fillId="0" borderId="0" xfId="616" applyFont="1" applyAlignment="1">
      <alignment vertical="center"/>
      <protection/>
    </xf>
    <xf numFmtId="0" fontId="10" fillId="0" borderId="0" xfId="616" applyFont="1" applyAlignment="1">
      <alignment vertical="center"/>
      <protection/>
    </xf>
    <xf numFmtId="0" fontId="6" fillId="0" borderId="0" xfId="616" applyFont="1" applyAlignment="1">
      <alignment vertical="center"/>
      <protection/>
    </xf>
    <xf numFmtId="49" fontId="10" fillId="0" borderId="0" xfId="616" applyNumberFormat="1" applyFont="1" applyAlignment="1">
      <alignment horizontal="left" vertical="center"/>
      <protection/>
    </xf>
    <xf numFmtId="0" fontId="10" fillId="0" borderId="0" xfId="616" applyFont="1" applyAlignment="1">
      <alignment horizontal="left" vertical="center"/>
      <protection/>
    </xf>
    <xf numFmtId="0" fontId="10" fillId="0" borderId="0" xfId="616" applyFont="1" applyAlignment="1">
      <alignment horizontal="center" vertical="center"/>
      <protection/>
    </xf>
    <xf numFmtId="2" fontId="10" fillId="0" borderId="0" xfId="616" applyNumberFormat="1" applyFont="1" applyAlignment="1">
      <alignment horizontal="left" vertical="center"/>
      <protection/>
    </xf>
    <xf numFmtId="2" fontId="6" fillId="0" borderId="0" xfId="616" applyNumberFormat="1" applyFont="1" applyAlignment="1">
      <alignment horizontal="center" vertical="center"/>
      <protection/>
    </xf>
    <xf numFmtId="49" fontId="6" fillId="0" borderId="0" xfId="616" applyNumberFormat="1" applyFont="1" applyAlignment="1">
      <alignment horizontal="center" vertical="center"/>
      <protection/>
    </xf>
    <xf numFmtId="49" fontId="3" fillId="0" borderId="0" xfId="616" applyNumberFormat="1" applyFont="1" applyAlignment="1">
      <alignment horizontal="left" vertical="center"/>
      <protection/>
    </xf>
    <xf numFmtId="2" fontId="4" fillId="0" borderId="0" xfId="616" applyNumberFormat="1" applyFont="1" applyAlignment="1">
      <alignment vertical="center"/>
      <protection/>
    </xf>
    <xf numFmtId="49" fontId="4" fillId="0" borderId="0" xfId="616" applyNumberFormat="1" applyFont="1" applyAlignment="1">
      <alignment vertical="center"/>
      <protection/>
    </xf>
    <xf numFmtId="0" fontId="4" fillId="0" borderId="20" xfId="616" applyFont="1" applyBorder="1" applyAlignment="1">
      <alignment horizontal="right" vertical="center"/>
      <protection/>
    </xf>
    <xf numFmtId="0" fontId="4" fillId="0" borderId="21" xfId="616" applyFont="1" applyBorder="1" applyAlignment="1">
      <alignment horizontal="left" vertical="center"/>
      <protection/>
    </xf>
    <xf numFmtId="49" fontId="4" fillId="0" borderId="22" xfId="616" applyNumberFormat="1" applyFont="1" applyBorder="1" applyAlignment="1">
      <alignment horizontal="center" vertical="center"/>
      <protection/>
    </xf>
    <xf numFmtId="0" fontId="4" fillId="0" borderId="22" xfId="616" applyFont="1" applyBorder="1" applyAlignment="1">
      <alignment horizontal="center" vertical="center"/>
      <protection/>
    </xf>
    <xf numFmtId="0" fontId="4" fillId="0" borderId="22" xfId="616" applyFont="1" applyBorder="1" applyAlignment="1">
      <alignment horizontal="center" vertical="center"/>
      <protection/>
    </xf>
    <xf numFmtId="1" fontId="4" fillId="0" borderId="33" xfId="616" applyNumberFormat="1" applyFont="1" applyBorder="1" applyAlignment="1">
      <alignment horizontal="center" vertical="center"/>
      <protection/>
    </xf>
    <xf numFmtId="1" fontId="4" fillId="0" borderId="34" xfId="616" applyNumberFormat="1" applyFont="1" applyBorder="1" applyAlignment="1">
      <alignment horizontal="center" vertical="center"/>
      <protection/>
    </xf>
    <xf numFmtId="1" fontId="4" fillId="0" borderId="35" xfId="616" applyNumberFormat="1" applyFont="1" applyBorder="1" applyAlignment="1">
      <alignment horizontal="center" vertical="center"/>
      <protection/>
    </xf>
    <xf numFmtId="1" fontId="4" fillId="0" borderId="36" xfId="616" applyNumberFormat="1" applyFont="1" applyBorder="1" applyAlignment="1">
      <alignment horizontal="center" vertical="center"/>
      <protection/>
    </xf>
    <xf numFmtId="2" fontId="4" fillId="0" borderId="21" xfId="616" applyNumberFormat="1" applyFont="1" applyBorder="1" applyAlignment="1">
      <alignment horizontal="center" vertical="center"/>
      <protection/>
    </xf>
    <xf numFmtId="49" fontId="4" fillId="0" borderId="20" xfId="616" applyNumberFormat="1" applyFont="1" applyBorder="1" applyAlignment="1">
      <alignment horizontal="center" vertical="center"/>
      <protection/>
    </xf>
    <xf numFmtId="0" fontId="4" fillId="0" borderId="23" xfId="616" applyFont="1" applyBorder="1" applyAlignment="1">
      <alignment horizontal="left" vertical="center"/>
      <protection/>
    </xf>
    <xf numFmtId="0" fontId="4" fillId="0" borderId="0" xfId="616" applyFont="1" applyAlignment="1">
      <alignment vertical="center"/>
      <protection/>
    </xf>
    <xf numFmtId="0" fontId="5" fillId="0" borderId="19" xfId="616" applyFont="1" applyBorder="1" applyAlignment="1">
      <alignment horizontal="center" vertical="center"/>
      <protection/>
    </xf>
    <xf numFmtId="0" fontId="5" fillId="0" borderId="37" xfId="616" applyFont="1" applyBorder="1" applyAlignment="1">
      <alignment horizontal="center" vertical="center"/>
      <protection/>
    </xf>
    <xf numFmtId="2" fontId="43" fillId="0" borderId="10" xfId="616" applyNumberFormat="1" applyFont="1" applyBorder="1" applyAlignment="1">
      <alignment horizontal="center" vertical="center"/>
      <protection/>
    </xf>
    <xf numFmtId="2" fontId="78" fillId="62" borderId="10" xfId="616" applyNumberFormat="1" applyFont="1" applyFill="1" applyBorder="1" applyAlignment="1">
      <alignment horizontal="center" vertical="center"/>
      <protection/>
    </xf>
    <xf numFmtId="0" fontId="70" fillId="62" borderId="10" xfId="616" applyFont="1" applyFill="1" applyBorder="1" applyAlignment="1">
      <alignment horizontal="center" vertical="center"/>
      <protection/>
    </xf>
    <xf numFmtId="2" fontId="5" fillId="0" borderId="0" xfId="616" applyNumberFormat="1" applyFont="1" applyAlignment="1">
      <alignment horizontal="left" vertical="center"/>
      <protection/>
    </xf>
    <xf numFmtId="0" fontId="7" fillId="0" borderId="0" xfId="616" applyFont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2" fontId="4" fillId="0" borderId="38" xfId="1314" applyNumberFormat="1" applyFont="1" applyBorder="1" applyAlignment="1">
      <alignment horizontal="center" vertical="center"/>
      <protection/>
    </xf>
    <xf numFmtId="2" fontId="4" fillId="0" borderId="31" xfId="1314" applyNumberFormat="1" applyFont="1" applyBorder="1" applyAlignment="1">
      <alignment horizontal="center" vertical="center"/>
      <protection/>
    </xf>
    <xf numFmtId="0" fontId="3" fillId="0" borderId="39" xfId="784" applyNumberFormat="1" applyFont="1" applyBorder="1" applyAlignment="1">
      <alignment horizontal="center" vertical="center"/>
      <protection/>
    </xf>
    <xf numFmtId="0" fontId="5" fillId="0" borderId="0" xfId="545" applyFont="1" applyAlignment="1">
      <alignment vertical="center"/>
      <protection/>
    </xf>
    <xf numFmtId="0" fontId="3" fillId="0" borderId="31" xfId="784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0" xfId="544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shrinkToFit="1"/>
    </xf>
    <xf numFmtId="0" fontId="70" fillId="0" borderId="10" xfId="775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shrinkToFit="1"/>
    </xf>
    <xf numFmtId="49" fontId="5" fillId="0" borderId="19" xfId="783" applyNumberFormat="1" applyFont="1" applyBorder="1" applyAlignment="1">
      <alignment horizontal="center" vertical="center"/>
      <protection/>
    </xf>
    <xf numFmtId="0" fontId="70" fillId="0" borderId="10" xfId="545" applyFont="1" applyBorder="1" applyAlignment="1">
      <alignment horizontal="left" vertical="center"/>
      <protection/>
    </xf>
    <xf numFmtId="1" fontId="4" fillId="0" borderId="5" xfId="544" applyNumberFormat="1" applyFont="1" applyBorder="1" applyAlignment="1">
      <alignment horizontal="center" vertical="center"/>
      <protection/>
    </xf>
    <xf numFmtId="0" fontId="41" fillId="61" borderId="10" xfId="1315" applyFont="1" applyFill="1" applyBorder="1" applyAlignment="1">
      <alignment horizontal="center" vertical="center"/>
      <protection/>
    </xf>
    <xf numFmtId="0" fontId="41" fillId="0" borderId="27" xfId="0" applyFont="1" applyBorder="1" applyAlignment="1">
      <alignment horizontal="center" vertical="center"/>
    </xf>
    <xf numFmtId="49" fontId="41" fillId="0" borderId="40" xfId="0" applyNumberFormat="1" applyFont="1" applyBorder="1" applyAlignment="1">
      <alignment horizontal="left" vertical="center"/>
    </xf>
    <xf numFmtId="0" fontId="5" fillId="62" borderId="10" xfId="1314" applyFont="1" applyFill="1" applyBorder="1" applyAlignment="1">
      <alignment horizontal="center" vertical="center"/>
      <protection/>
    </xf>
    <xf numFmtId="0" fontId="76" fillId="0" borderId="10" xfId="545" applyFont="1" applyBorder="1" applyAlignment="1">
      <alignment horizontal="left" vertical="center"/>
      <protection/>
    </xf>
    <xf numFmtId="0" fontId="76" fillId="0" borderId="25" xfId="545" applyFont="1" applyBorder="1" applyAlignment="1">
      <alignment horizontal="right" vertical="center"/>
      <protection/>
    </xf>
    <xf numFmtId="0" fontId="7" fillId="0" borderId="19" xfId="0" applyFont="1" applyBorder="1" applyAlignment="1">
      <alignment horizontal="left" vertical="center"/>
    </xf>
    <xf numFmtId="2" fontId="4" fillId="0" borderId="38" xfId="545" applyNumberFormat="1" applyFont="1" applyBorder="1" applyAlignment="1">
      <alignment horizontal="center" vertical="center"/>
      <protection/>
    </xf>
    <xf numFmtId="2" fontId="4" fillId="0" borderId="5" xfId="545" applyNumberFormat="1" applyFont="1" applyBorder="1" applyAlignment="1">
      <alignment horizontal="center" vertical="center"/>
      <protection/>
    </xf>
    <xf numFmtId="2" fontId="4" fillId="0" borderId="32" xfId="545" applyNumberFormat="1" applyFont="1" applyBorder="1" applyAlignment="1">
      <alignment horizontal="center" vertical="center"/>
      <protection/>
    </xf>
    <xf numFmtId="49" fontId="4" fillId="0" borderId="3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2" fontId="3" fillId="0" borderId="38" xfId="616" applyNumberFormat="1" applyFont="1" applyBorder="1" applyAlignment="1">
      <alignment horizontal="center" vertical="center"/>
      <protection/>
    </xf>
    <xf numFmtId="2" fontId="3" fillId="0" borderId="5" xfId="616" applyNumberFormat="1" applyFont="1" applyBorder="1" applyAlignment="1">
      <alignment horizontal="center" vertical="center"/>
      <protection/>
    </xf>
    <xf numFmtId="2" fontId="3" fillId="0" borderId="32" xfId="616" applyNumberFormat="1" applyFont="1" applyBorder="1" applyAlignment="1">
      <alignment horizontal="center" vertical="center"/>
      <protection/>
    </xf>
    <xf numFmtId="2" fontId="3" fillId="0" borderId="3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8" xfId="544" applyNumberFormat="1" applyFont="1" applyBorder="1" applyAlignment="1">
      <alignment horizontal="center" vertical="center"/>
      <protection/>
    </xf>
    <xf numFmtId="2" fontId="3" fillId="0" borderId="5" xfId="544" applyNumberFormat="1" applyFont="1" applyBorder="1" applyAlignment="1">
      <alignment horizontal="center" vertical="center"/>
      <protection/>
    </xf>
    <xf numFmtId="2" fontId="3" fillId="0" borderId="32" xfId="544" applyNumberFormat="1" applyFont="1" applyBorder="1" applyAlignment="1">
      <alignment horizontal="center" vertical="center"/>
      <protection/>
    </xf>
  </cellXfs>
  <cellStyles count="132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4" xfId="22"/>
    <cellStyle name="20% - Accent1 4 2" xfId="23"/>
    <cellStyle name="20% - Accent1 4 3" xfId="24"/>
    <cellStyle name="20% - Accent1 5" xfId="25"/>
    <cellStyle name="20% - Accent1 5 2" xfId="26"/>
    <cellStyle name="20% - Accent1 5 3" xfId="27"/>
    <cellStyle name="20% - Accent1 6" xfId="28"/>
    <cellStyle name="20% - Accent1 6 2" xfId="29"/>
    <cellStyle name="20% - Accent1 6 3" xfId="30"/>
    <cellStyle name="20% - Accent2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6 3" xfId="46"/>
    <cellStyle name="20% - Accent3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4" xfId="63"/>
    <cellStyle name="20% - Accent4 2" xfId="64"/>
    <cellStyle name="20% - Accent4 2 2" xfId="65"/>
    <cellStyle name="20% - Accent4 2 3" xfId="66"/>
    <cellStyle name="20% - Accent4 3" xfId="67"/>
    <cellStyle name="20% - Accent4 3 2" xfId="68"/>
    <cellStyle name="20% - Accent4 3 3" xfId="69"/>
    <cellStyle name="20% - Accent4 4" xfId="70"/>
    <cellStyle name="20% - Accent4 4 2" xfId="71"/>
    <cellStyle name="20% - Accent4 4 3" xfId="72"/>
    <cellStyle name="20% - Accent4 5" xfId="73"/>
    <cellStyle name="20% - Accent4 5 2" xfId="74"/>
    <cellStyle name="20% - Accent4 5 3" xfId="75"/>
    <cellStyle name="20% - Accent4 6" xfId="76"/>
    <cellStyle name="20% - Accent4 6 2" xfId="77"/>
    <cellStyle name="20% - Accent4 6 3" xfId="78"/>
    <cellStyle name="20% - Accent5" xfId="79"/>
    <cellStyle name="20% - Accent5 2" xfId="80"/>
    <cellStyle name="20% - Accent5 2 2" xfId="81"/>
    <cellStyle name="20% - Accent5 2 3" xfId="82"/>
    <cellStyle name="20% - Accent5 3" xfId="83"/>
    <cellStyle name="20% - Accent5 3 2" xfId="84"/>
    <cellStyle name="20% - Accent5 3 3" xfId="85"/>
    <cellStyle name="20% - Accent5 4" xfId="86"/>
    <cellStyle name="20% - Accent5 4 2" xfId="87"/>
    <cellStyle name="20% - Accent5 4 3" xfId="88"/>
    <cellStyle name="20% - Accent5 5" xfId="89"/>
    <cellStyle name="20% - Accent5 5 2" xfId="90"/>
    <cellStyle name="20% - Accent5 5 3" xfId="91"/>
    <cellStyle name="20% - Accent5 6" xfId="92"/>
    <cellStyle name="20% - Accent5 6 2" xfId="93"/>
    <cellStyle name="20% - Accent5 6 3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5 2" xfId="106"/>
    <cellStyle name="20% - Accent6 5 3" xfId="107"/>
    <cellStyle name="20% - Accent6 6" xfId="108"/>
    <cellStyle name="20% - Accent6 6 2" xfId="109"/>
    <cellStyle name="20% - Accent6 6 3" xfId="110"/>
    <cellStyle name="40% - Accent1" xfId="111"/>
    <cellStyle name="40% - Accent1 2" xfId="112"/>
    <cellStyle name="40% - Accent1 2 2" xfId="113"/>
    <cellStyle name="40% - Accent1 2 3" xfId="114"/>
    <cellStyle name="40% - Accent1 3" xfId="115"/>
    <cellStyle name="40% - Accent1 3 2" xfId="116"/>
    <cellStyle name="40% - Accent1 3 3" xfId="117"/>
    <cellStyle name="40% - Accent1 4" xfId="118"/>
    <cellStyle name="40% - Accent1 4 2" xfId="119"/>
    <cellStyle name="40% - Accent1 4 3" xfId="120"/>
    <cellStyle name="40% - Accent1 5" xfId="121"/>
    <cellStyle name="40% - Accent1 5 2" xfId="122"/>
    <cellStyle name="40% - Accent1 5 3" xfId="123"/>
    <cellStyle name="40% - Accent1 6" xfId="124"/>
    <cellStyle name="40% - Accent1 6 2" xfId="125"/>
    <cellStyle name="40% - Accent1 6 3" xfId="126"/>
    <cellStyle name="40% - Accent2" xfId="127"/>
    <cellStyle name="40% - Accent2 2" xfId="128"/>
    <cellStyle name="40% - Accent2 2 2" xfId="129"/>
    <cellStyle name="40% - Accent2 2 3" xfId="130"/>
    <cellStyle name="40% - Accent2 3" xfId="131"/>
    <cellStyle name="40% - Accent2 3 2" xfId="132"/>
    <cellStyle name="40% - Accent2 3 3" xfId="133"/>
    <cellStyle name="40% - Accent2 4" xfId="134"/>
    <cellStyle name="40% - Accent2 4 2" xfId="135"/>
    <cellStyle name="40% - Accent2 4 3" xfId="136"/>
    <cellStyle name="40% - Accent2 5" xfId="137"/>
    <cellStyle name="40% - Accent2 5 2" xfId="138"/>
    <cellStyle name="40% - Accent2 5 3" xfId="139"/>
    <cellStyle name="40% - Accent2 6" xfId="140"/>
    <cellStyle name="40% - Accent2 6 2" xfId="141"/>
    <cellStyle name="40% - Accent2 6 3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3 2" xfId="148"/>
    <cellStyle name="40% - Accent3 3 3" xfId="149"/>
    <cellStyle name="40% - Accent3 4" xfId="150"/>
    <cellStyle name="40% - Accent3 4 2" xfId="151"/>
    <cellStyle name="40% - Accent3 4 3" xfId="152"/>
    <cellStyle name="40% - Accent3 5" xfId="153"/>
    <cellStyle name="40% - Accent3 5 2" xfId="154"/>
    <cellStyle name="40% - Accent3 5 3" xfId="155"/>
    <cellStyle name="40% - Accent3 6" xfId="156"/>
    <cellStyle name="40% - Accent3 6 2" xfId="157"/>
    <cellStyle name="40% - Accent3 6 3" xfId="158"/>
    <cellStyle name="40% - Accent4" xfId="159"/>
    <cellStyle name="40% - Accent4 2" xfId="160"/>
    <cellStyle name="40% - Accent4 2 2" xfId="161"/>
    <cellStyle name="40% - Accent4 2 3" xfId="162"/>
    <cellStyle name="40% - Accent4 3" xfId="163"/>
    <cellStyle name="40% - Accent4 3 2" xfId="164"/>
    <cellStyle name="40% - Accent4 3 3" xfId="165"/>
    <cellStyle name="40% - Accent4 4" xfId="166"/>
    <cellStyle name="40% - Accent4 4 2" xfId="167"/>
    <cellStyle name="40% - Accent4 4 3" xfId="168"/>
    <cellStyle name="40% - Accent4 5" xfId="169"/>
    <cellStyle name="40% - Accent4 5 2" xfId="170"/>
    <cellStyle name="40% - Accent4 5 3" xfId="171"/>
    <cellStyle name="40% - Accent4 6" xfId="172"/>
    <cellStyle name="40% - Accent4 6 2" xfId="173"/>
    <cellStyle name="40% - Accent4 6 3" xfId="174"/>
    <cellStyle name="40% - Accent5" xfId="175"/>
    <cellStyle name="40% - Accent5 2" xfId="176"/>
    <cellStyle name="40% - Accent5 2 2" xfId="177"/>
    <cellStyle name="40% - Accent5 2 3" xfId="178"/>
    <cellStyle name="40% - Accent5 3" xfId="179"/>
    <cellStyle name="40% - Accent5 3 2" xfId="180"/>
    <cellStyle name="40% - Accent5 3 3" xfId="181"/>
    <cellStyle name="40% - Accent5 4" xfId="182"/>
    <cellStyle name="40% - Accent5 4 2" xfId="183"/>
    <cellStyle name="40% - Accent5 4 3" xfId="184"/>
    <cellStyle name="40% - Accent5 5" xfId="185"/>
    <cellStyle name="40% - Accent5 5 2" xfId="186"/>
    <cellStyle name="40% - Accent5 5 3" xfId="187"/>
    <cellStyle name="40% - Accent5 6" xfId="188"/>
    <cellStyle name="40% - Accent5 6 2" xfId="189"/>
    <cellStyle name="40% - Accent5 6 3" xfId="190"/>
    <cellStyle name="40% - Accent6" xfId="191"/>
    <cellStyle name="40% - Accent6 2" xfId="192"/>
    <cellStyle name="40% - Accent6 2 2" xfId="193"/>
    <cellStyle name="40% - Accent6 2 3" xfId="194"/>
    <cellStyle name="40% - Accent6 3" xfId="195"/>
    <cellStyle name="40% - Accent6 3 2" xfId="196"/>
    <cellStyle name="40% - Accent6 3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6 2" xfId="205"/>
    <cellStyle name="40% - Accent6 6 3" xfId="206"/>
    <cellStyle name="60% - Accent1" xfId="207"/>
    <cellStyle name="60% - Accent1 2" xfId="208"/>
    <cellStyle name="60% - Accent1 2 2" xfId="209"/>
    <cellStyle name="60% - Accent1 2 3" xfId="210"/>
    <cellStyle name="60% - Accent1 3" xfId="211"/>
    <cellStyle name="60% - Accent1 3 2" xfId="212"/>
    <cellStyle name="60% - Accent1 3 3" xfId="213"/>
    <cellStyle name="60% - Accent1 4" xfId="214"/>
    <cellStyle name="60% - Accent1 4 2" xfId="215"/>
    <cellStyle name="60% - Accent1 4 3" xfId="216"/>
    <cellStyle name="60% - Accent1 5" xfId="217"/>
    <cellStyle name="60% - Accent1 5 2" xfId="218"/>
    <cellStyle name="60% - Accent1 5 3" xfId="219"/>
    <cellStyle name="60% - Accent1 6" xfId="220"/>
    <cellStyle name="60% - Accent1 6 2" xfId="221"/>
    <cellStyle name="60% - Accent1 6 3" xfId="222"/>
    <cellStyle name="60% - Accent2" xfId="223"/>
    <cellStyle name="60% - Accent2 2" xfId="224"/>
    <cellStyle name="60% - Accent2 2 2" xfId="225"/>
    <cellStyle name="60% - Accent2 2 3" xfId="226"/>
    <cellStyle name="60% - Accent2 3" xfId="227"/>
    <cellStyle name="60% - Accent2 3 2" xfId="228"/>
    <cellStyle name="60% - Accent2 3 3" xfId="229"/>
    <cellStyle name="60% - Accent2 4" xfId="230"/>
    <cellStyle name="60% - Accent2 4 2" xfId="231"/>
    <cellStyle name="60% - Accent2 4 3" xfId="232"/>
    <cellStyle name="60% - Accent2 5" xfId="233"/>
    <cellStyle name="60% - Accent2 5 2" xfId="234"/>
    <cellStyle name="60% - Accent2 5 3" xfId="235"/>
    <cellStyle name="60% - Accent2 6" xfId="236"/>
    <cellStyle name="60% - Accent2 6 2" xfId="237"/>
    <cellStyle name="60% - Accent2 6 3" xfId="238"/>
    <cellStyle name="60% - Accent3" xfId="239"/>
    <cellStyle name="60% - Accent3 2" xfId="240"/>
    <cellStyle name="60% - Accent3 2 2" xfId="241"/>
    <cellStyle name="60% - Accent3 2 3" xfId="242"/>
    <cellStyle name="60% - Accent3 3" xfId="243"/>
    <cellStyle name="60% - Accent3 3 2" xfId="244"/>
    <cellStyle name="60% - Accent3 3 3" xfId="245"/>
    <cellStyle name="60% - Accent3 4" xfId="246"/>
    <cellStyle name="60% - Accent3 4 2" xfId="247"/>
    <cellStyle name="60% - Accent3 4 3" xfId="248"/>
    <cellStyle name="60% - Accent3 5" xfId="249"/>
    <cellStyle name="60% - Accent3 5 2" xfId="250"/>
    <cellStyle name="60% - Accent3 5 3" xfId="251"/>
    <cellStyle name="60% - Accent3 6" xfId="252"/>
    <cellStyle name="60% - Accent3 6 2" xfId="253"/>
    <cellStyle name="60% - Accent3 6 3" xfId="254"/>
    <cellStyle name="60% - Accent4" xfId="255"/>
    <cellStyle name="60% - Accent4 2" xfId="256"/>
    <cellStyle name="60% - Accent4 2 2" xfId="257"/>
    <cellStyle name="60% - Accent4 2 3" xfId="258"/>
    <cellStyle name="60% - Accent4 3" xfId="259"/>
    <cellStyle name="60% - Accent4 3 2" xfId="260"/>
    <cellStyle name="60% - Accent4 3 3" xfId="261"/>
    <cellStyle name="60% - Accent4 4" xfId="262"/>
    <cellStyle name="60% - Accent4 4 2" xfId="263"/>
    <cellStyle name="60% - Accent4 4 3" xfId="264"/>
    <cellStyle name="60% - Accent4 5" xfId="265"/>
    <cellStyle name="60% - Accent4 5 2" xfId="266"/>
    <cellStyle name="60% - Accent4 5 3" xfId="267"/>
    <cellStyle name="60% - Accent4 6" xfId="268"/>
    <cellStyle name="60% - Accent4 6 2" xfId="269"/>
    <cellStyle name="60% - Accent4 6 3" xfId="270"/>
    <cellStyle name="60% - Accent5" xfId="271"/>
    <cellStyle name="60% - Accent5 2" xfId="272"/>
    <cellStyle name="60% - Accent5 2 2" xfId="273"/>
    <cellStyle name="60% - Accent5 2 3" xfId="274"/>
    <cellStyle name="60% - Accent5 3" xfId="275"/>
    <cellStyle name="60% - Accent5 3 2" xfId="276"/>
    <cellStyle name="60% - Accent5 3 3" xfId="277"/>
    <cellStyle name="60% - Accent5 4" xfId="278"/>
    <cellStyle name="60% - Accent5 4 2" xfId="279"/>
    <cellStyle name="60% - Accent5 4 3" xfId="280"/>
    <cellStyle name="60% - Accent5 5" xfId="281"/>
    <cellStyle name="60% - Accent5 5 2" xfId="282"/>
    <cellStyle name="60% - Accent5 5 3" xfId="283"/>
    <cellStyle name="60% - Accent5 6" xfId="284"/>
    <cellStyle name="60% - Accent5 6 2" xfId="285"/>
    <cellStyle name="60% - Accent5 6 3" xfId="286"/>
    <cellStyle name="60% - Accent6" xfId="287"/>
    <cellStyle name="60% - Accent6 2" xfId="288"/>
    <cellStyle name="60% - Accent6 2 2" xfId="289"/>
    <cellStyle name="60% - Accent6 2 3" xfId="290"/>
    <cellStyle name="60% - Accent6 3" xfId="291"/>
    <cellStyle name="60% - Accent6 3 2" xfId="292"/>
    <cellStyle name="60% - Accent6 3 3" xfId="293"/>
    <cellStyle name="60% - Accent6 4" xfId="294"/>
    <cellStyle name="60% - Accent6 4 2" xfId="295"/>
    <cellStyle name="60% - Accent6 4 3" xfId="296"/>
    <cellStyle name="60% - Accent6 5" xfId="297"/>
    <cellStyle name="60% - Accent6 5 2" xfId="298"/>
    <cellStyle name="60% - Accent6 5 3" xfId="299"/>
    <cellStyle name="60% - Accent6 6" xfId="300"/>
    <cellStyle name="60% - Accent6 6 2" xfId="301"/>
    <cellStyle name="60% - Accent6 6 3" xfId="302"/>
    <cellStyle name="Accent" xfId="303"/>
    <cellStyle name="Accent 1" xfId="304"/>
    <cellStyle name="Accent 2" xfId="305"/>
    <cellStyle name="Accent 3" xfId="306"/>
    <cellStyle name="Accent1" xfId="307"/>
    <cellStyle name="Accent1 2" xfId="308"/>
    <cellStyle name="Accent1 2 2" xfId="309"/>
    <cellStyle name="Accent1 2 3" xfId="310"/>
    <cellStyle name="Accent1 3" xfId="311"/>
    <cellStyle name="Accent1 3 2" xfId="312"/>
    <cellStyle name="Accent1 3 3" xfId="313"/>
    <cellStyle name="Accent1 4" xfId="314"/>
    <cellStyle name="Accent1 4 2" xfId="315"/>
    <cellStyle name="Accent1 4 3" xfId="316"/>
    <cellStyle name="Accent1 5" xfId="317"/>
    <cellStyle name="Accent1 5 2" xfId="318"/>
    <cellStyle name="Accent1 5 3" xfId="319"/>
    <cellStyle name="Accent1 6" xfId="320"/>
    <cellStyle name="Accent1 6 2" xfId="321"/>
    <cellStyle name="Accent1 6 3" xfId="322"/>
    <cellStyle name="Accent2" xfId="323"/>
    <cellStyle name="Accent2 2" xfId="324"/>
    <cellStyle name="Accent2 2 2" xfId="325"/>
    <cellStyle name="Accent2 2 3" xfId="326"/>
    <cellStyle name="Accent2 3" xfId="327"/>
    <cellStyle name="Accent2 3 2" xfId="328"/>
    <cellStyle name="Accent2 3 3" xfId="329"/>
    <cellStyle name="Accent2 4" xfId="330"/>
    <cellStyle name="Accent2 4 2" xfId="331"/>
    <cellStyle name="Accent2 4 3" xfId="332"/>
    <cellStyle name="Accent2 5" xfId="333"/>
    <cellStyle name="Accent2 5 2" xfId="334"/>
    <cellStyle name="Accent2 5 3" xfId="335"/>
    <cellStyle name="Accent2 6" xfId="336"/>
    <cellStyle name="Accent2 6 2" xfId="337"/>
    <cellStyle name="Accent2 6 3" xfId="338"/>
    <cellStyle name="Accent3" xfId="339"/>
    <cellStyle name="Accent3 2" xfId="340"/>
    <cellStyle name="Accent3 2 2" xfId="341"/>
    <cellStyle name="Accent3 2 3" xfId="342"/>
    <cellStyle name="Accent3 3" xfId="343"/>
    <cellStyle name="Accent3 3 2" xfId="344"/>
    <cellStyle name="Accent3 3 3" xfId="345"/>
    <cellStyle name="Accent3 4" xfId="346"/>
    <cellStyle name="Accent3 4 2" xfId="347"/>
    <cellStyle name="Accent3 4 3" xfId="348"/>
    <cellStyle name="Accent3 5" xfId="349"/>
    <cellStyle name="Accent3 5 2" xfId="350"/>
    <cellStyle name="Accent3 5 3" xfId="351"/>
    <cellStyle name="Accent3 6" xfId="352"/>
    <cellStyle name="Accent3 6 2" xfId="353"/>
    <cellStyle name="Accent3 6 3" xfId="354"/>
    <cellStyle name="Accent4" xfId="355"/>
    <cellStyle name="Accent4 2" xfId="356"/>
    <cellStyle name="Accent4 2 2" xfId="357"/>
    <cellStyle name="Accent4 2 3" xfId="358"/>
    <cellStyle name="Accent4 3" xfId="359"/>
    <cellStyle name="Accent4 3 2" xfId="360"/>
    <cellStyle name="Accent4 3 3" xfId="361"/>
    <cellStyle name="Accent4 4" xfId="362"/>
    <cellStyle name="Accent4 4 2" xfId="363"/>
    <cellStyle name="Accent4 4 3" xfId="364"/>
    <cellStyle name="Accent4 5" xfId="365"/>
    <cellStyle name="Accent4 5 2" xfId="366"/>
    <cellStyle name="Accent4 5 3" xfId="367"/>
    <cellStyle name="Accent4 6" xfId="368"/>
    <cellStyle name="Accent4 6 2" xfId="369"/>
    <cellStyle name="Accent4 6 3" xfId="370"/>
    <cellStyle name="Accent5" xfId="371"/>
    <cellStyle name="Accent5 2" xfId="372"/>
    <cellStyle name="Accent5 2 2" xfId="373"/>
    <cellStyle name="Accent5 2 3" xfId="374"/>
    <cellStyle name="Accent5 3" xfId="375"/>
    <cellStyle name="Accent5 3 2" xfId="376"/>
    <cellStyle name="Accent5 3 3" xfId="377"/>
    <cellStyle name="Accent5 4" xfId="378"/>
    <cellStyle name="Accent5 4 2" xfId="379"/>
    <cellStyle name="Accent5 4 3" xfId="380"/>
    <cellStyle name="Accent5 5" xfId="381"/>
    <cellStyle name="Accent5 5 2" xfId="382"/>
    <cellStyle name="Accent5 5 3" xfId="383"/>
    <cellStyle name="Accent5 6" xfId="384"/>
    <cellStyle name="Accent5 6 2" xfId="385"/>
    <cellStyle name="Accent5 6 3" xfId="386"/>
    <cellStyle name="Accent6" xfId="387"/>
    <cellStyle name="Accent6 2" xfId="388"/>
    <cellStyle name="Accent6 2 2" xfId="389"/>
    <cellStyle name="Accent6 2 3" xfId="390"/>
    <cellStyle name="Accent6 3" xfId="391"/>
    <cellStyle name="Accent6 3 2" xfId="392"/>
    <cellStyle name="Accent6 3 3" xfId="393"/>
    <cellStyle name="Accent6 4" xfId="394"/>
    <cellStyle name="Accent6 4 2" xfId="395"/>
    <cellStyle name="Accent6 4 3" xfId="396"/>
    <cellStyle name="Accent6 5" xfId="397"/>
    <cellStyle name="Accent6 5 2" xfId="398"/>
    <cellStyle name="Accent6 5 3" xfId="399"/>
    <cellStyle name="Accent6 6" xfId="400"/>
    <cellStyle name="Accent6 6 2" xfId="401"/>
    <cellStyle name="Accent6 6 3" xfId="402"/>
    <cellStyle name="Bad" xfId="403"/>
    <cellStyle name="Bad 2" xfId="404"/>
    <cellStyle name="Bad 2 2" xfId="405"/>
    <cellStyle name="Bad 2 3" xfId="406"/>
    <cellStyle name="Bad 3" xfId="407"/>
    <cellStyle name="Bad 3 2" xfId="408"/>
    <cellStyle name="Bad 3 3" xfId="409"/>
    <cellStyle name="Bad 4" xfId="410"/>
    <cellStyle name="Bad 4 2" xfId="411"/>
    <cellStyle name="Bad 4 3" xfId="412"/>
    <cellStyle name="Bad 5" xfId="413"/>
    <cellStyle name="Bad 5 2" xfId="414"/>
    <cellStyle name="Bad 5 3" xfId="415"/>
    <cellStyle name="Bad 6" xfId="416"/>
    <cellStyle name="Bad 6 2" xfId="417"/>
    <cellStyle name="Bad 6 3" xfId="418"/>
    <cellStyle name="Blogas" xfId="419"/>
    <cellStyle name="Calc Currency (0)" xfId="420"/>
    <cellStyle name="Calc Currency (2)" xfId="421"/>
    <cellStyle name="Calc Percent (0)" xfId="422"/>
    <cellStyle name="Calc Percent (1)" xfId="423"/>
    <cellStyle name="Calc Percent (2)" xfId="424"/>
    <cellStyle name="Calc Units (0)" xfId="425"/>
    <cellStyle name="Calc Units (1)" xfId="426"/>
    <cellStyle name="Calc Units (2)" xfId="427"/>
    <cellStyle name="Calculation" xfId="428"/>
    <cellStyle name="Calculation 2" xfId="429"/>
    <cellStyle name="Calculation 2 2" xfId="430"/>
    <cellStyle name="Calculation 2 3" xfId="431"/>
    <cellStyle name="Calculation 3" xfId="432"/>
    <cellStyle name="Calculation 3 2" xfId="433"/>
    <cellStyle name="Calculation 3 3" xfId="434"/>
    <cellStyle name="Calculation 4" xfId="435"/>
    <cellStyle name="Calculation 4 2" xfId="436"/>
    <cellStyle name="Calculation 4 3" xfId="437"/>
    <cellStyle name="Calculation 5" xfId="438"/>
    <cellStyle name="Calculation 5 2" xfId="439"/>
    <cellStyle name="Calculation 5 3" xfId="440"/>
    <cellStyle name="Calculation 6" xfId="441"/>
    <cellStyle name="Calculation 6 2" xfId="442"/>
    <cellStyle name="Calculation 6 3" xfId="443"/>
    <cellStyle name="Check Cell" xfId="444"/>
    <cellStyle name="Check Cell 2" xfId="445"/>
    <cellStyle name="Check Cell 2 2" xfId="446"/>
    <cellStyle name="Check Cell 2 3" xfId="447"/>
    <cellStyle name="Check Cell 3" xfId="448"/>
    <cellStyle name="Check Cell 3 2" xfId="449"/>
    <cellStyle name="Check Cell 3 3" xfId="450"/>
    <cellStyle name="Check Cell 4" xfId="451"/>
    <cellStyle name="Check Cell 4 2" xfId="452"/>
    <cellStyle name="Check Cell 4 3" xfId="453"/>
    <cellStyle name="Check Cell 5" xfId="454"/>
    <cellStyle name="Check Cell 5 2" xfId="455"/>
    <cellStyle name="Check Cell 5 3" xfId="456"/>
    <cellStyle name="Check Cell 6" xfId="457"/>
    <cellStyle name="Check Cell 6 2" xfId="458"/>
    <cellStyle name="Check Cell 6 3" xfId="459"/>
    <cellStyle name="Comma" xfId="460"/>
    <cellStyle name="Comma [0]" xfId="461"/>
    <cellStyle name="Comma [00]" xfId="462"/>
    <cellStyle name="Comma 10" xfId="463"/>
    <cellStyle name="Comma 11" xfId="464"/>
    <cellStyle name="Comma 12" xfId="465"/>
    <cellStyle name="Comma 13" xfId="466"/>
    <cellStyle name="Comma 14" xfId="467"/>
    <cellStyle name="Comma 15" xfId="468"/>
    <cellStyle name="Comma 16" xfId="469"/>
    <cellStyle name="Comma 17" xfId="470"/>
    <cellStyle name="Comma 18" xfId="471"/>
    <cellStyle name="Comma 19" xfId="472"/>
    <cellStyle name="Comma 2" xfId="473"/>
    <cellStyle name="Comma 2 2" xfId="474"/>
    <cellStyle name="Comma 2 3" xfId="475"/>
    <cellStyle name="Comma 2_DALYVIAI" xfId="476"/>
    <cellStyle name="Comma 20" xfId="477"/>
    <cellStyle name="Comma 21" xfId="478"/>
    <cellStyle name="Comma 22" xfId="479"/>
    <cellStyle name="Comma 23" xfId="480"/>
    <cellStyle name="Comma 24" xfId="481"/>
    <cellStyle name="Comma 25" xfId="482"/>
    <cellStyle name="Comma 26" xfId="483"/>
    <cellStyle name="Comma 27" xfId="484"/>
    <cellStyle name="Comma 28" xfId="485"/>
    <cellStyle name="Comma 29" xfId="486"/>
    <cellStyle name="Comma 3" xfId="487"/>
    <cellStyle name="Comma 30" xfId="488"/>
    <cellStyle name="Comma 30 2" xfId="489"/>
    <cellStyle name="Comma 30 3" xfId="490"/>
    <cellStyle name="Comma 31" xfId="491"/>
    <cellStyle name="Comma 32" xfId="492"/>
    <cellStyle name="Comma 33" xfId="493"/>
    <cellStyle name="Comma 34" xfId="494"/>
    <cellStyle name="Comma 35" xfId="495"/>
    <cellStyle name="Comma 4" xfId="496"/>
    <cellStyle name="Comma 5" xfId="497"/>
    <cellStyle name="Comma 6" xfId="498"/>
    <cellStyle name="Comma 7" xfId="499"/>
    <cellStyle name="Comma 8" xfId="500"/>
    <cellStyle name="Comma 9" xfId="501"/>
    <cellStyle name="Currency" xfId="502"/>
    <cellStyle name="Currency [0]" xfId="503"/>
    <cellStyle name="Currency [00]" xfId="504"/>
    <cellStyle name="Currency 2" xfId="505"/>
    <cellStyle name="Date Short" xfId="506"/>
    <cellStyle name="Dziesiętny [0]_PLDT" xfId="507"/>
    <cellStyle name="Dziesiętny_PLDT" xfId="508"/>
    <cellStyle name="Enter Currency (0)" xfId="509"/>
    <cellStyle name="Enter Currency (2)" xfId="510"/>
    <cellStyle name="Enter Units (0)" xfId="511"/>
    <cellStyle name="Enter Units (1)" xfId="512"/>
    <cellStyle name="Enter Units (2)" xfId="513"/>
    <cellStyle name="Error" xfId="514"/>
    <cellStyle name="Explanatory Text" xfId="515"/>
    <cellStyle name="Footnote" xfId="516"/>
    <cellStyle name="Good" xfId="517"/>
    <cellStyle name="Grey" xfId="518"/>
    <cellStyle name="Header1" xfId="519"/>
    <cellStyle name="Header2" xfId="520"/>
    <cellStyle name="Heading" xfId="521"/>
    <cellStyle name="Heading 1" xfId="522"/>
    <cellStyle name="Heading 2" xfId="523"/>
    <cellStyle name="Heading 3" xfId="524"/>
    <cellStyle name="Heading 4" xfId="525"/>
    <cellStyle name="Hiperłącze" xfId="526"/>
    <cellStyle name="Input" xfId="527"/>
    <cellStyle name="Input [yellow]" xfId="528"/>
    <cellStyle name="Input 2" xfId="529"/>
    <cellStyle name="Input 2 2" xfId="530"/>
    <cellStyle name="Input 2 3" xfId="531"/>
    <cellStyle name="Input 3" xfId="532"/>
    <cellStyle name="Input 3 2" xfId="533"/>
    <cellStyle name="Input 3 3" xfId="534"/>
    <cellStyle name="Input 4" xfId="535"/>
    <cellStyle name="Input 4 2" xfId="536"/>
    <cellStyle name="Input 4 3" xfId="537"/>
    <cellStyle name="Input 5" xfId="538"/>
    <cellStyle name="Input 5 2" xfId="539"/>
    <cellStyle name="Input 5 3" xfId="540"/>
    <cellStyle name="Input 6" xfId="541"/>
    <cellStyle name="Input 6 2" xfId="542"/>
    <cellStyle name="Input 6 3" xfId="543"/>
    <cellStyle name="Įprastas 2" xfId="544"/>
    <cellStyle name="Įprastas 2 2" xfId="545"/>
    <cellStyle name="Įprastas 2 2 2" xfId="546"/>
    <cellStyle name="Įprastas 2 3" xfId="547"/>
    <cellStyle name="Įprastas 2 4" xfId="548"/>
    <cellStyle name="Įprastas 3" xfId="549"/>
    <cellStyle name="Įprastas 3 2" xfId="550"/>
    <cellStyle name="Įprastas 3 3" xfId="551"/>
    <cellStyle name="Įprastas 4" xfId="552"/>
    <cellStyle name="Įprastas 4 2" xfId="553"/>
    <cellStyle name="Įprastas 5" xfId="554"/>
    <cellStyle name="Įprastas 6" xfId="555"/>
    <cellStyle name="Įprastas 7" xfId="556"/>
    <cellStyle name="Įprastas 8" xfId="557"/>
    <cellStyle name="Įprastas 9" xfId="558"/>
    <cellStyle name="Kablelis 2" xfId="559"/>
    <cellStyle name="Link Currency (0)" xfId="560"/>
    <cellStyle name="Link Currency (2)" xfId="561"/>
    <cellStyle name="Link Units (0)" xfId="562"/>
    <cellStyle name="Link Units (1)" xfId="563"/>
    <cellStyle name="Link Units (2)" xfId="564"/>
    <cellStyle name="Linked Cell" xfId="565"/>
    <cellStyle name="Linked Cell 2" xfId="566"/>
    <cellStyle name="Linked Cell 2 2" xfId="567"/>
    <cellStyle name="Linked Cell 2 3" xfId="568"/>
    <cellStyle name="Linked Cell 3" xfId="569"/>
    <cellStyle name="Linked Cell 3 2" xfId="570"/>
    <cellStyle name="Linked Cell 3 3" xfId="571"/>
    <cellStyle name="Linked Cell 4" xfId="572"/>
    <cellStyle name="Linked Cell 4 2" xfId="573"/>
    <cellStyle name="Linked Cell 4 3" xfId="574"/>
    <cellStyle name="Linked Cell 5" xfId="575"/>
    <cellStyle name="Linked Cell 5 2" xfId="576"/>
    <cellStyle name="Linked Cell 5 3" xfId="577"/>
    <cellStyle name="Linked Cell 6" xfId="578"/>
    <cellStyle name="Linked Cell 6 2" xfId="579"/>
    <cellStyle name="Linked Cell 6 3" xfId="580"/>
    <cellStyle name="Neutral" xfId="581"/>
    <cellStyle name="Neutral 2" xfId="582"/>
    <cellStyle name="Neutral 2 2" xfId="583"/>
    <cellStyle name="Neutral 2 3" xfId="584"/>
    <cellStyle name="Neutral 3" xfId="585"/>
    <cellStyle name="Neutral 3 2" xfId="586"/>
    <cellStyle name="Neutral 3 3" xfId="587"/>
    <cellStyle name="Neutral 4" xfId="588"/>
    <cellStyle name="Neutral 4 2" xfId="589"/>
    <cellStyle name="Neutral 4 3" xfId="590"/>
    <cellStyle name="Neutral 5" xfId="591"/>
    <cellStyle name="Neutral 5 2" xfId="592"/>
    <cellStyle name="Neutral 5 3" xfId="593"/>
    <cellStyle name="Neutral 6" xfId="594"/>
    <cellStyle name="Neutral 6 2" xfId="595"/>
    <cellStyle name="Neutral 6 3" xfId="596"/>
    <cellStyle name="Neutralus" xfId="597"/>
    <cellStyle name="Normal - Style1" xfId="598"/>
    <cellStyle name="Normal 10" xfId="599"/>
    <cellStyle name="Normal 10 2" xfId="600"/>
    <cellStyle name="Normal 10 2 2" xfId="601"/>
    <cellStyle name="Normal 10 2 2 2" xfId="602"/>
    <cellStyle name="Normal 10 2 2 3" xfId="603"/>
    <cellStyle name="Normal 10 2 2 4" xfId="604"/>
    <cellStyle name="Normal 10 2 2_aukstis 2 2" xfId="605"/>
    <cellStyle name="Normal 10 2 3" xfId="606"/>
    <cellStyle name="Normal 10 2 4" xfId="607"/>
    <cellStyle name="Normal 10 2 5" xfId="608"/>
    <cellStyle name="Normal 10 2_DALYVIAI" xfId="609"/>
    <cellStyle name="Normal 10 3" xfId="610"/>
    <cellStyle name="Normal 10 3 2" xfId="611"/>
    <cellStyle name="Normal 10 3 3" xfId="612"/>
    <cellStyle name="Normal 10 3 4" xfId="613"/>
    <cellStyle name="Normal 10 3_DALYVIAI" xfId="614"/>
    <cellStyle name="Normal 10 4" xfId="615"/>
    <cellStyle name="Normal 10 4 2" xfId="616"/>
    <cellStyle name="Normal 10 5" xfId="617"/>
    <cellStyle name="Normal 10 5 2" xfId="618"/>
    <cellStyle name="Normal 10 5 3" xfId="619"/>
    <cellStyle name="Normal 10 5 4" xfId="620"/>
    <cellStyle name="Normal 10 5_DALYVIAI" xfId="621"/>
    <cellStyle name="Normal 10 6" xfId="622"/>
    <cellStyle name="Normal 10 7" xfId="623"/>
    <cellStyle name="Normal 10 9 2" xfId="624"/>
    <cellStyle name="Normal 10_DALYVIAI" xfId="625"/>
    <cellStyle name="Normal 11" xfId="626"/>
    <cellStyle name="Normal 11 2" xfId="627"/>
    <cellStyle name="Normal 11 2 2" xfId="628"/>
    <cellStyle name="Normal 11 2 3" xfId="629"/>
    <cellStyle name="Normal 11 2 4" xfId="630"/>
    <cellStyle name="Normal 11 2_DALYVIAI" xfId="631"/>
    <cellStyle name="Normal 11 3" xfId="632"/>
    <cellStyle name="Normal 11 3 2" xfId="633"/>
    <cellStyle name="Normal 11 3 3" xfId="634"/>
    <cellStyle name="Normal 11 3 4" xfId="635"/>
    <cellStyle name="Normal 11 3_DALYVIAI" xfId="636"/>
    <cellStyle name="Normal 11 4" xfId="637"/>
    <cellStyle name="Normal 11 5" xfId="638"/>
    <cellStyle name="Normal 11 5 2" xfId="639"/>
    <cellStyle name="Normal 11 5 3" xfId="640"/>
    <cellStyle name="Normal 11 5 4" xfId="641"/>
    <cellStyle name="Normal 11 5_DALYVIAI" xfId="642"/>
    <cellStyle name="Normal 11 6" xfId="643"/>
    <cellStyle name="Normal 11 7" xfId="644"/>
    <cellStyle name="Normal 11_DALYVIAI" xfId="645"/>
    <cellStyle name="Normal 12" xfId="646"/>
    <cellStyle name="Normal 12 2" xfId="647"/>
    <cellStyle name="Normal 12 2 2" xfId="648"/>
    <cellStyle name="Normal 12 2 3" xfId="649"/>
    <cellStyle name="Normal 12 2 4" xfId="650"/>
    <cellStyle name="Normal 12 2_DALYVIAI" xfId="651"/>
    <cellStyle name="Normal 12 3" xfId="652"/>
    <cellStyle name="Normal 12 4" xfId="653"/>
    <cellStyle name="Normal 12 4 2" xfId="654"/>
    <cellStyle name="Normal 12 4 3" xfId="655"/>
    <cellStyle name="Normal 12 4 4" xfId="656"/>
    <cellStyle name="Normal 12 4_DALYVIAI" xfId="657"/>
    <cellStyle name="Normal 12 5" xfId="658"/>
    <cellStyle name="Normal 12 6" xfId="659"/>
    <cellStyle name="Normal 12_DALYVIAI" xfId="660"/>
    <cellStyle name="Normal 13" xfId="661"/>
    <cellStyle name="Normal 13 2" xfId="662"/>
    <cellStyle name="Normal 13 2 2" xfId="663"/>
    <cellStyle name="Normal 13 2 2 2" xfId="664"/>
    <cellStyle name="Normal 13 2 2 3" xfId="665"/>
    <cellStyle name="Normal 13 2 2 4" xfId="666"/>
    <cellStyle name="Normal 13 2 2_DALYVIAI" xfId="667"/>
    <cellStyle name="Normal 13 2 3" xfId="668"/>
    <cellStyle name="Normal 13 2 4" xfId="669"/>
    <cellStyle name="Normal 13 2 5" xfId="670"/>
    <cellStyle name="Normal 13 2_DALYVIAI" xfId="671"/>
    <cellStyle name="Normal 13 3" xfId="672"/>
    <cellStyle name="Normal 13 3 2" xfId="673"/>
    <cellStyle name="Normal 13 3 3" xfId="674"/>
    <cellStyle name="Normal 13 3 4" xfId="675"/>
    <cellStyle name="Normal 13 3_DALYVIAI" xfId="676"/>
    <cellStyle name="Normal 13 4" xfId="677"/>
    <cellStyle name="Normal 13 5" xfId="678"/>
    <cellStyle name="Normal 13_1500 V" xfId="679"/>
    <cellStyle name="Normal 14" xfId="680"/>
    <cellStyle name="Normal 14 2" xfId="681"/>
    <cellStyle name="Normal 14 2 2" xfId="682"/>
    <cellStyle name="Normal 14 2 2 2" xfId="683"/>
    <cellStyle name="Normal 14 2 2 3" xfId="684"/>
    <cellStyle name="Normal 14 2 2 4" xfId="685"/>
    <cellStyle name="Normal 14 2 2_DALYVIAI" xfId="686"/>
    <cellStyle name="Normal 14 2 3" xfId="687"/>
    <cellStyle name="Normal 14 2 4" xfId="688"/>
    <cellStyle name="Normal 14 2 5" xfId="689"/>
    <cellStyle name="Normal 14 2_DALYVIAI" xfId="690"/>
    <cellStyle name="Normal 14 3" xfId="691"/>
    <cellStyle name="Normal 14 3 2" xfId="692"/>
    <cellStyle name="Normal 14 3 3" xfId="693"/>
    <cellStyle name="Normal 14 3 4" xfId="694"/>
    <cellStyle name="Normal 14 3_DALYVIAI" xfId="695"/>
    <cellStyle name="Normal 14 4" xfId="696"/>
    <cellStyle name="Normal 14 5" xfId="697"/>
    <cellStyle name="Normal 14_DALYVIAI" xfId="698"/>
    <cellStyle name="Normal 15" xfId="699"/>
    <cellStyle name="Normal 15 2" xfId="700"/>
    <cellStyle name="Normal 15 2 2" xfId="701"/>
    <cellStyle name="Normal 15 2 3" xfId="702"/>
    <cellStyle name="Normal 15 2 4" xfId="703"/>
    <cellStyle name="Normal 15 2_DALYVIAI" xfId="704"/>
    <cellStyle name="Normal 15 3" xfId="705"/>
    <cellStyle name="Normal 15 4" xfId="706"/>
    <cellStyle name="Normal 15 4 2" xfId="707"/>
    <cellStyle name="Normal 15 4 3" xfId="708"/>
    <cellStyle name="Normal 15 4 4" xfId="709"/>
    <cellStyle name="Normal 15 4_DALYVIAI" xfId="710"/>
    <cellStyle name="Normal 15 5" xfId="711"/>
    <cellStyle name="Normal 15 6" xfId="712"/>
    <cellStyle name="Normal 15_DALYVIAI" xfId="713"/>
    <cellStyle name="Normal 16" xfId="714"/>
    <cellStyle name="Normal 16 2" xfId="715"/>
    <cellStyle name="Normal 16 2 2" xfId="716"/>
    <cellStyle name="Normal 16 2 3" xfId="717"/>
    <cellStyle name="Normal 16 2 4" xfId="718"/>
    <cellStyle name="Normal 16 2_DALYVIAI" xfId="719"/>
    <cellStyle name="Normal 16 3" xfId="720"/>
    <cellStyle name="Normal 16_DALYVIAI" xfId="721"/>
    <cellStyle name="Normal 17" xfId="722"/>
    <cellStyle name="Normal 17 2" xfId="723"/>
    <cellStyle name="Normal 17 2 2" xfId="724"/>
    <cellStyle name="Normal 17 2 3" xfId="725"/>
    <cellStyle name="Normal 17 2 4" xfId="726"/>
    <cellStyle name="Normal 17 2_DALYVIAI" xfId="727"/>
    <cellStyle name="Normal 17 3" xfId="728"/>
    <cellStyle name="Normal 17 4" xfId="729"/>
    <cellStyle name="Normal 17 4 2" xfId="730"/>
    <cellStyle name="Normal 17 4 3" xfId="731"/>
    <cellStyle name="Normal 17 4 4" xfId="732"/>
    <cellStyle name="Normal 17 4_DALYVIAI" xfId="733"/>
    <cellStyle name="Normal 17 5" xfId="734"/>
    <cellStyle name="Normal 17 6" xfId="735"/>
    <cellStyle name="Normal 17_DALYVIAI" xfId="736"/>
    <cellStyle name="Normal 18" xfId="737"/>
    <cellStyle name="Normal 18 2" xfId="738"/>
    <cellStyle name="Normal 18 2 2" xfId="739"/>
    <cellStyle name="Normal 18 2 2 2" xfId="740"/>
    <cellStyle name="Normal 18 2 2 3" xfId="741"/>
    <cellStyle name="Normal 18 2 2 4" xfId="742"/>
    <cellStyle name="Normal 18 2 2_DALYVIAI" xfId="743"/>
    <cellStyle name="Normal 18 2 3" xfId="744"/>
    <cellStyle name="Normal 18 2 4" xfId="745"/>
    <cellStyle name="Normal 18 2 5" xfId="746"/>
    <cellStyle name="Normal 18 2_DALYVIAI" xfId="747"/>
    <cellStyle name="Normal 18 3" xfId="748"/>
    <cellStyle name="Normal 18 3 2" xfId="749"/>
    <cellStyle name="Normal 18 3 3" xfId="750"/>
    <cellStyle name="Normal 18 3 4" xfId="751"/>
    <cellStyle name="Normal 18 3_DALYVIAI" xfId="752"/>
    <cellStyle name="Normal 18 4" xfId="753"/>
    <cellStyle name="Normal 18 5" xfId="754"/>
    <cellStyle name="Normal 18_DALYVIAI" xfId="755"/>
    <cellStyle name="Normal 19" xfId="756"/>
    <cellStyle name="Normal 19 2" xfId="757"/>
    <cellStyle name="Normal 19 2 2" xfId="758"/>
    <cellStyle name="Normal 19 2 2 2" xfId="759"/>
    <cellStyle name="Normal 19 2 2 3" xfId="760"/>
    <cellStyle name="Normal 19 2 2 4" xfId="761"/>
    <cellStyle name="Normal 19 2 2_DALYVIAI" xfId="762"/>
    <cellStyle name="Normal 19 2 3" xfId="763"/>
    <cellStyle name="Normal 19 2 4" xfId="764"/>
    <cellStyle name="Normal 19 2 5" xfId="765"/>
    <cellStyle name="Normal 19 2_DALYVIAI" xfId="766"/>
    <cellStyle name="Normal 19 3" xfId="767"/>
    <cellStyle name="Normal 19 3 2" xfId="768"/>
    <cellStyle name="Normal 19 3 3" xfId="769"/>
    <cellStyle name="Normal 19 3 4" xfId="770"/>
    <cellStyle name="Normal 19 3_DALYVIAI" xfId="771"/>
    <cellStyle name="Normal 19 4" xfId="772"/>
    <cellStyle name="Normal 19 5" xfId="773"/>
    <cellStyle name="Normal 19_DALYVIAI" xfId="774"/>
    <cellStyle name="Normal 2" xfId="775"/>
    <cellStyle name="Normal 2 10" xfId="776"/>
    <cellStyle name="Normal 2 11" xfId="777"/>
    <cellStyle name="Normal 2 2" xfId="778"/>
    <cellStyle name="Normal 2 2 10" xfId="779"/>
    <cellStyle name="Normal 2 2 10 2" xfId="780"/>
    <cellStyle name="Normal 2 2 10 3" xfId="781"/>
    <cellStyle name="Normal 2 2 10 4" xfId="782"/>
    <cellStyle name="Normal 2 2 10_aukstis" xfId="783"/>
    <cellStyle name="Normal 2 2 10_aukstis 2" xfId="784"/>
    <cellStyle name="Normal 2 2 11" xfId="785"/>
    <cellStyle name="Normal 2 2 12" xfId="786"/>
    <cellStyle name="Normal 2 2 2" xfId="787"/>
    <cellStyle name="Normal 2 2 2 2" xfId="788"/>
    <cellStyle name="Normal 2 2 2 2 2" xfId="789"/>
    <cellStyle name="Normal 2 2 2 2 3" xfId="790"/>
    <cellStyle name="Normal 2 2 2 2 4" xfId="791"/>
    <cellStyle name="Normal 2 2 2 2 5" xfId="792"/>
    <cellStyle name="Normal 2 2 2 2 5 2" xfId="793"/>
    <cellStyle name="Normal 2 2 2 2 5 3" xfId="794"/>
    <cellStyle name="Normal 2 2 2 3" xfId="795"/>
    <cellStyle name="Normal 2 2 2 4" xfId="796"/>
    <cellStyle name="Normal 2 2 2 4 2" xfId="797"/>
    <cellStyle name="Normal 2 2 2 4 3" xfId="798"/>
    <cellStyle name="Normal 2 2 2 4 4" xfId="799"/>
    <cellStyle name="Normal 2 2 2 4_DALYVIAI" xfId="800"/>
    <cellStyle name="Normal 2 2 2 5" xfId="801"/>
    <cellStyle name="Normal 2 2 2 6" xfId="802"/>
    <cellStyle name="Normal 2 2 2_DALYVIAI" xfId="803"/>
    <cellStyle name="Normal 2 2 3" xfId="804"/>
    <cellStyle name="Normal 2 2 3 10" xfId="805"/>
    <cellStyle name="Normal 2 2 3 2" xfId="806"/>
    <cellStyle name="Normal 2 2 3 2 2" xfId="807"/>
    <cellStyle name="Normal 2 2 3 2 2 2" xfId="808"/>
    <cellStyle name="Normal 2 2 3 2 2 2 2" xfId="809"/>
    <cellStyle name="Normal 2 2 3 2 2 2 3" xfId="810"/>
    <cellStyle name="Normal 2 2 3 2 2 2 4" xfId="811"/>
    <cellStyle name="Normal 2 2 3 2 2 2_DALYVIAI" xfId="812"/>
    <cellStyle name="Normal 2 2 3 2 2 3" xfId="813"/>
    <cellStyle name="Normal 2 2 3 2 2 3 2" xfId="814"/>
    <cellStyle name="Normal 2 2 3 2 2 3 3" xfId="815"/>
    <cellStyle name="Normal 2 2 3 2 2 3 4" xfId="816"/>
    <cellStyle name="Normal 2 2 3 2 2 3_DALYVIAI" xfId="817"/>
    <cellStyle name="Normal 2 2 3 2 2 4" xfId="818"/>
    <cellStyle name="Normal 2 2 3 2 2 4 2" xfId="819"/>
    <cellStyle name="Normal 2 2 3 2 2 4 3" xfId="820"/>
    <cellStyle name="Normal 2 2 3 2 2 4 4" xfId="821"/>
    <cellStyle name="Normal 2 2 3 2 2 4_DALYVIAI" xfId="822"/>
    <cellStyle name="Normal 2 2 3 2 2 5" xfId="823"/>
    <cellStyle name="Normal 2 2 3 2 2 5 2" xfId="824"/>
    <cellStyle name="Normal 2 2 3 2 2 5 3" xfId="825"/>
    <cellStyle name="Normal 2 2 3 2 2 5 4" xfId="826"/>
    <cellStyle name="Normal 2 2 3 2 2 5_DALYVIAI" xfId="827"/>
    <cellStyle name="Normal 2 2 3 2 2 6" xfId="828"/>
    <cellStyle name="Normal 2 2 3 2 2 7" xfId="829"/>
    <cellStyle name="Normal 2 2 3 2 2 8" xfId="830"/>
    <cellStyle name="Normal 2 2 3 2 2_DALYVIAI" xfId="831"/>
    <cellStyle name="Normal 2 2 3 2 3" xfId="832"/>
    <cellStyle name="Normal 2 2 3 2 4" xfId="833"/>
    <cellStyle name="Normal 2 2 3 2 5" xfId="834"/>
    <cellStyle name="Normal 2 2 3 2_DALYVIAI" xfId="835"/>
    <cellStyle name="Normal 2 2 3 3" xfId="836"/>
    <cellStyle name="Normal 2 2 3 3 2" xfId="837"/>
    <cellStyle name="Normal 2 2 3 3 2 2" xfId="838"/>
    <cellStyle name="Normal 2 2 3 3 2 3" xfId="839"/>
    <cellStyle name="Normal 2 2 3 3 2 4" xfId="840"/>
    <cellStyle name="Normal 2 2 3 3 2_DALYVIAI" xfId="841"/>
    <cellStyle name="Normal 2 2 3 3 3" xfId="842"/>
    <cellStyle name="Normal 2 2 3 3 3 2" xfId="843"/>
    <cellStyle name="Normal 2 2 3 3 3 3" xfId="844"/>
    <cellStyle name="Normal 2 2 3 3 3 4" xfId="845"/>
    <cellStyle name="Normal 2 2 3 3 3_DALYVIAI" xfId="846"/>
    <cellStyle name="Normal 2 2 3 3 4" xfId="847"/>
    <cellStyle name="Normal 2 2 3 3 5" xfId="848"/>
    <cellStyle name="Normal 2 2 3 3 6" xfId="849"/>
    <cellStyle name="Normal 2 2 3 3 7" xfId="850"/>
    <cellStyle name="Normal 2 2 3 3_DALYVIAI" xfId="851"/>
    <cellStyle name="Normal 2 2 3 4" xfId="852"/>
    <cellStyle name="Normal 2 2 3 4 2" xfId="853"/>
    <cellStyle name="Normal 2 2 3 4 2 2" xfId="854"/>
    <cellStyle name="Normal 2 2 3 4 2 2 2" xfId="855"/>
    <cellStyle name="Normal 2 2 3 4 2 2 3" xfId="856"/>
    <cellStyle name="Normal 2 2 3 4 2 2 4" xfId="857"/>
    <cellStyle name="Normal 2 2 3 4 2 2_DALYVIAI" xfId="858"/>
    <cellStyle name="Normal 2 2 3 4 2 3" xfId="859"/>
    <cellStyle name="Normal 2 2 3 4 2 3 2" xfId="860"/>
    <cellStyle name="Normal 2 2 3 4 2 3 3" xfId="861"/>
    <cellStyle name="Normal 2 2 3 4 2 3 4" xfId="862"/>
    <cellStyle name="Normal 2 2 3 4 2 3_DALYVIAI" xfId="863"/>
    <cellStyle name="Normal 2 2 3 4 2 4" xfId="864"/>
    <cellStyle name="Normal 2 2 3 4 2 5" xfId="865"/>
    <cellStyle name="Normal 2 2 3 4 2 6" xfId="866"/>
    <cellStyle name="Normal 2 2 3 4 2_DALYVIAI" xfId="867"/>
    <cellStyle name="Normal 2 2 3 4 3" xfId="868"/>
    <cellStyle name="Normal 2 2 3 4 4" xfId="869"/>
    <cellStyle name="Normal 2 2 3 4 5" xfId="870"/>
    <cellStyle name="Normal 2 2 3 4_DALYVIAI" xfId="871"/>
    <cellStyle name="Normal 2 2 3 5" xfId="872"/>
    <cellStyle name="Normal 2 2 3 5 2" xfId="873"/>
    <cellStyle name="Normal 2 2 3 5 2 2" xfId="874"/>
    <cellStyle name="Normal 2 2 3 5 2 3" xfId="875"/>
    <cellStyle name="Normal 2 2 3 5 2 4" xfId="876"/>
    <cellStyle name="Normal 2 2 3 5 2_DALYVIAI" xfId="877"/>
    <cellStyle name="Normal 2 2 3 5 3" xfId="878"/>
    <cellStyle name="Normal 2 2 3 5 3 2" xfId="879"/>
    <cellStyle name="Normal 2 2 3 5 3 3" xfId="880"/>
    <cellStyle name="Normal 2 2 3 5 3 4" xfId="881"/>
    <cellStyle name="Normal 2 2 3 5 3_DALYVIAI" xfId="882"/>
    <cellStyle name="Normal 2 2 3 5 4" xfId="883"/>
    <cellStyle name="Normal 2 2 3 5 4 2" xfId="884"/>
    <cellStyle name="Normal 2 2 3 5 4 3" xfId="885"/>
    <cellStyle name="Normal 2 2 3 5 4 4" xfId="886"/>
    <cellStyle name="Normal 2 2 3 5 4_DALYVIAI" xfId="887"/>
    <cellStyle name="Normal 2 2 3 5 5" xfId="888"/>
    <cellStyle name="Normal 2 2 3 5 5 2" xfId="889"/>
    <cellStyle name="Normal 2 2 3 5 5 3" xfId="890"/>
    <cellStyle name="Normal 2 2 3 5 5 4" xfId="891"/>
    <cellStyle name="Normal 2 2 3 5 5_DALYVIAI" xfId="892"/>
    <cellStyle name="Normal 2 2 3 5 6" xfId="893"/>
    <cellStyle name="Normal 2 2 3 5 7" xfId="894"/>
    <cellStyle name="Normal 2 2 3 5 8" xfId="895"/>
    <cellStyle name="Normal 2 2 3 5_DALYVIAI" xfId="896"/>
    <cellStyle name="Normal 2 2 3 6" xfId="897"/>
    <cellStyle name="Normal 2 2 3 6 10" xfId="898"/>
    <cellStyle name="Normal 2 2 3 6 11" xfId="899"/>
    <cellStyle name="Normal 2 2 3 6 12" xfId="900"/>
    <cellStyle name="Normal 2 2 3 6 2" xfId="901"/>
    <cellStyle name="Normal 2 2 3 6 2 2" xfId="902"/>
    <cellStyle name="Normal 2 2 3 6 2_DALYVIAI" xfId="903"/>
    <cellStyle name="Normal 2 2 3 6 3" xfId="904"/>
    <cellStyle name="Normal 2 2 3 6 3 2" xfId="905"/>
    <cellStyle name="Normal 2 2 3 6 3_LJnP0207" xfId="906"/>
    <cellStyle name="Normal 2 2 3 6 4" xfId="907"/>
    <cellStyle name="Normal 2 2 3 6 5" xfId="908"/>
    <cellStyle name="Normal 2 2 3 6 6" xfId="909"/>
    <cellStyle name="Normal 2 2 3 6 7" xfId="910"/>
    <cellStyle name="Normal 2 2 3 6 8" xfId="911"/>
    <cellStyle name="Normal 2 2 3 6 9" xfId="912"/>
    <cellStyle name="Normal 2 2 3 6_DALYVIAI" xfId="913"/>
    <cellStyle name="Normal 2 2 3 7" xfId="914"/>
    <cellStyle name="Normal 2 2 3 8" xfId="915"/>
    <cellStyle name="Normal 2 2 3 9" xfId="916"/>
    <cellStyle name="Normal 2 2 3_DALYVIAI" xfId="917"/>
    <cellStyle name="Normal 2 2 4" xfId="918"/>
    <cellStyle name="Normal 2 2 4 2" xfId="919"/>
    <cellStyle name="Normal 2 2 4 2 2" xfId="920"/>
    <cellStyle name="Normal 2 2 4 2 3" xfId="921"/>
    <cellStyle name="Normal 2 2 4 2 4" xfId="922"/>
    <cellStyle name="Normal 2 2 4 2_DALYVIAI" xfId="923"/>
    <cellStyle name="Normal 2 2 4 3" xfId="924"/>
    <cellStyle name="Normal 2 2 4 4" xfId="925"/>
    <cellStyle name="Normal 2 2 4 5" xfId="926"/>
    <cellStyle name="Normal 2 2 4_DALYVIAI" xfId="927"/>
    <cellStyle name="Normal 2 2 5" xfId="928"/>
    <cellStyle name="Normal 2 2 5 2" xfId="929"/>
    <cellStyle name="Normal 2 2 5 2 2" xfId="930"/>
    <cellStyle name="Normal 2 2 5 2 2 2" xfId="931"/>
    <cellStyle name="Normal 2 2 5 2 2 3" xfId="932"/>
    <cellStyle name="Normal 2 2 5 2 2 4" xfId="933"/>
    <cellStyle name="Normal 2 2 5 2 2_DALYVIAI" xfId="934"/>
    <cellStyle name="Normal 2 2 5 2 3" xfId="935"/>
    <cellStyle name="Normal 2 2 5 2 3 2" xfId="936"/>
    <cellStyle name="Normal 2 2 5 2 3 3" xfId="937"/>
    <cellStyle name="Normal 2 2 5 2 3 4" xfId="938"/>
    <cellStyle name="Normal 2 2 5 2 3_DALYVIAI" xfId="939"/>
    <cellStyle name="Normal 2 2 5 2 4" xfId="940"/>
    <cellStyle name="Normal 2 2 5 2 5" xfId="941"/>
    <cellStyle name="Normal 2 2 5 2 6" xfId="942"/>
    <cellStyle name="Normal 2 2 5 2_DALYVIAI" xfId="943"/>
    <cellStyle name="Normal 2 2 5 3" xfId="944"/>
    <cellStyle name="Normal 2 2 5 4" xfId="945"/>
    <cellStyle name="Normal 2 2 5 5" xfId="946"/>
    <cellStyle name="Normal 2 2 5_DALYVIAI" xfId="947"/>
    <cellStyle name="Normal 2 2 6" xfId="948"/>
    <cellStyle name="Normal 2 2 6 2" xfId="949"/>
    <cellStyle name="Normal 2 2 6 3" xfId="950"/>
    <cellStyle name="Normal 2 2 6 4" xfId="951"/>
    <cellStyle name="Normal 2 2 6_DALYVIAI" xfId="952"/>
    <cellStyle name="Normal 2 2 7" xfId="953"/>
    <cellStyle name="Normal 2 2 7 2" xfId="954"/>
    <cellStyle name="Normal 2 2 7 3" xfId="955"/>
    <cellStyle name="Normal 2 2 7 4" xfId="956"/>
    <cellStyle name="Normal 2 2 7_DALYVIAI" xfId="957"/>
    <cellStyle name="Normal 2 2 8" xfId="958"/>
    <cellStyle name="Normal 2 2 8 2" xfId="959"/>
    <cellStyle name="Normal 2 2 8 3" xfId="960"/>
    <cellStyle name="Normal 2 2 8 4" xfId="961"/>
    <cellStyle name="Normal 2 2 8_DALYVIAI" xfId="962"/>
    <cellStyle name="Normal 2 2 9" xfId="963"/>
    <cellStyle name="Normal 2 2_DALYVIAI" xfId="964"/>
    <cellStyle name="Normal 2 3" xfId="965"/>
    <cellStyle name="Normal 2 3 2" xfId="966"/>
    <cellStyle name="Normal 2 3 3" xfId="967"/>
    <cellStyle name="Normal 2 4" xfId="968"/>
    <cellStyle name="Normal 2 4 2" xfId="969"/>
    <cellStyle name="Normal 2 4 3" xfId="970"/>
    <cellStyle name="Normal 2 4 3 2" xfId="971"/>
    <cellStyle name="Normal 2 4 3 3" xfId="972"/>
    <cellStyle name="Normal 2 4 3 4" xfId="973"/>
    <cellStyle name="Normal 2 5" xfId="974"/>
    <cellStyle name="Normal 2 6" xfId="975"/>
    <cellStyle name="Normal 2 7" xfId="976"/>
    <cellStyle name="Normal 2 7 2" xfId="977"/>
    <cellStyle name="Normal 2 7 3" xfId="978"/>
    <cellStyle name="Normal 2 7 4" xfId="979"/>
    <cellStyle name="Normal 2 7_DALYVIAI" xfId="980"/>
    <cellStyle name="Normal 2 8" xfId="981"/>
    <cellStyle name="Normal 2 9" xfId="982"/>
    <cellStyle name="Normal 2_20151106a" xfId="983"/>
    <cellStyle name="Normal 20" xfId="984"/>
    <cellStyle name="Normal 20 2" xfId="985"/>
    <cellStyle name="Normal 20 2 2" xfId="986"/>
    <cellStyle name="Normal 20 2 2 2" xfId="987"/>
    <cellStyle name="Normal 20 2 2 3" xfId="988"/>
    <cellStyle name="Normal 20 2 2 4" xfId="989"/>
    <cellStyle name="Normal 20 2 2_DALYVIAI" xfId="990"/>
    <cellStyle name="Normal 20 2 3" xfId="991"/>
    <cellStyle name="Normal 20 2 4" xfId="992"/>
    <cellStyle name="Normal 20 2 5" xfId="993"/>
    <cellStyle name="Normal 20 2_DALYVIAI" xfId="994"/>
    <cellStyle name="Normal 20 3" xfId="995"/>
    <cellStyle name="Normal 20 3 2" xfId="996"/>
    <cellStyle name="Normal 20 3 3" xfId="997"/>
    <cellStyle name="Normal 20 3 4" xfId="998"/>
    <cellStyle name="Normal 20 3_DALYVIAI" xfId="999"/>
    <cellStyle name="Normal 20 4" xfId="1000"/>
    <cellStyle name="Normal 20 5" xfId="1001"/>
    <cellStyle name="Normal 20_DALYVIAI" xfId="1002"/>
    <cellStyle name="Normal 21" xfId="1003"/>
    <cellStyle name="Normal 21 2" xfId="1004"/>
    <cellStyle name="Normal 21 2 2" xfId="1005"/>
    <cellStyle name="Normal 21 2 2 2" xfId="1006"/>
    <cellStyle name="Normal 21 2 2 3" xfId="1007"/>
    <cellStyle name="Normal 21 2 2 4" xfId="1008"/>
    <cellStyle name="Normal 21 2 2_DALYVIAI" xfId="1009"/>
    <cellStyle name="Normal 21 2 3" xfId="1010"/>
    <cellStyle name="Normal 21 2 4" xfId="1011"/>
    <cellStyle name="Normal 21 2 5" xfId="1012"/>
    <cellStyle name="Normal 21 2_DALYVIAI" xfId="1013"/>
    <cellStyle name="Normal 21 3" xfId="1014"/>
    <cellStyle name="Normal 21 3 2" xfId="1015"/>
    <cellStyle name="Normal 21 3 3" xfId="1016"/>
    <cellStyle name="Normal 21 3 4" xfId="1017"/>
    <cellStyle name="Normal 21 3_DALYVIAI" xfId="1018"/>
    <cellStyle name="Normal 21 4" xfId="1019"/>
    <cellStyle name="Normal 21 5" xfId="1020"/>
    <cellStyle name="Normal 21_DALYVIAI" xfId="1021"/>
    <cellStyle name="Normal 22" xfId="1022"/>
    <cellStyle name="Normal 22 2" xfId="1023"/>
    <cellStyle name="Normal 22 2 2" xfId="1024"/>
    <cellStyle name="Normal 22 2 2 2" xfId="1025"/>
    <cellStyle name="Normal 22 2 2 3" xfId="1026"/>
    <cellStyle name="Normal 22 2 2 4" xfId="1027"/>
    <cellStyle name="Normal 22 2 2_DALYVIAI" xfId="1028"/>
    <cellStyle name="Normal 22 2 3" xfId="1029"/>
    <cellStyle name="Normal 22 2 4" xfId="1030"/>
    <cellStyle name="Normal 22 2 5" xfId="1031"/>
    <cellStyle name="Normal 22 2_DALYVIAI" xfId="1032"/>
    <cellStyle name="Normal 22 3" xfId="1033"/>
    <cellStyle name="Normal 22 3 2" xfId="1034"/>
    <cellStyle name="Normal 22 3 3" xfId="1035"/>
    <cellStyle name="Normal 22 3 4" xfId="1036"/>
    <cellStyle name="Normal 22 3_DALYVIAI" xfId="1037"/>
    <cellStyle name="Normal 22 4" xfId="1038"/>
    <cellStyle name="Normal 22 5" xfId="1039"/>
    <cellStyle name="Normal 22_DALYVIAI" xfId="1040"/>
    <cellStyle name="Normal 23" xfId="1041"/>
    <cellStyle name="Normal 23 2" xfId="1042"/>
    <cellStyle name="Normal 23 3" xfId="1043"/>
    <cellStyle name="Normal 24" xfId="1044"/>
    <cellStyle name="Normal 24 2" xfId="1045"/>
    <cellStyle name="Normal 24 3" xfId="1046"/>
    <cellStyle name="Normal 24 4" xfId="1047"/>
    <cellStyle name="Normal 24 5" xfId="1048"/>
    <cellStyle name="Normal 24_DALYVIAI" xfId="1049"/>
    <cellStyle name="Normal 25" xfId="1050"/>
    <cellStyle name="Normal 25 2" xfId="1051"/>
    <cellStyle name="Normal 25 3" xfId="1052"/>
    <cellStyle name="Normal 25_DALYVIAI" xfId="1053"/>
    <cellStyle name="Normal 26" xfId="1054"/>
    <cellStyle name="Normal 26 2" xfId="1055"/>
    <cellStyle name="Normal 26 3" xfId="1056"/>
    <cellStyle name="Normal 26 4" xfId="1057"/>
    <cellStyle name="Normal 26_DALYVIAI" xfId="1058"/>
    <cellStyle name="Normal 27" xfId="1059"/>
    <cellStyle name="Normal 28" xfId="1060"/>
    <cellStyle name="Normal 29" xfId="1061"/>
    <cellStyle name="Normal 3" xfId="1062"/>
    <cellStyle name="Normal 3 10" xfId="1063"/>
    <cellStyle name="Normal 3 11" xfId="1064"/>
    <cellStyle name="Normal 3 12" xfId="1065"/>
    <cellStyle name="Normal 3 12 2" xfId="1066"/>
    <cellStyle name="Normal 3 12 3" xfId="1067"/>
    <cellStyle name="Normal 3 12 4" xfId="1068"/>
    <cellStyle name="Normal 3 12_DALYVIAI" xfId="1069"/>
    <cellStyle name="Normal 3 13" xfId="1070"/>
    <cellStyle name="Normal 3 14" xfId="1071"/>
    <cellStyle name="Normal 3 15" xfId="1072"/>
    <cellStyle name="Normal 3 16" xfId="1073"/>
    <cellStyle name="Normal 3 2" xfId="1074"/>
    <cellStyle name="Normal 3 3" xfId="1075"/>
    <cellStyle name="Normal 3 3 2" xfId="1076"/>
    <cellStyle name="Normal 3 3 3" xfId="1077"/>
    <cellStyle name="Normal 3 4" xfId="1078"/>
    <cellStyle name="Normal 3 4 2" xfId="1079"/>
    <cellStyle name="Normal 3 4 3" xfId="1080"/>
    <cellStyle name="Normal 3 5" xfId="1081"/>
    <cellStyle name="Normal 3 5 2" xfId="1082"/>
    <cellStyle name="Normal 3 6" xfId="1083"/>
    <cellStyle name="Normal 3 7" xfId="1084"/>
    <cellStyle name="Normal 3 8" xfId="1085"/>
    <cellStyle name="Normal 3 8 2" xfId="1086"/>
    <cellStyle name="Normal 3 9" xfId="1087"/>
    <cellStyle name="Normal 3 9 2" xfId="1088"/>
    <cellStyle name="Normal 3_1500 V" xfId="1089"/>
    <cellStyle name="Normal 30" xfId="1090"/>
    <cellStyle name="Normal 31" xfId="1091"/>
    <cellStyle name="Normal 4" xfId="1092"/>
    <cellStyle name="Normal 4 10" xfId="1093"/>
    <cellStyle name="Normal 4 11" xfId="1094"/>
    <cellStyle name="Normal 4 11 2" xfId="1095"/>
    <cellStyle name="Normal 4 11 3" xfId="1096"/>
    <cellStyle name="Normal 4 11 4" xfId="1097"/>
    <cellStyle name="Normal 4 11_DALYVIAI" xfId="1098"/>
    <cellStyle name="Normal 4 12" xfId="1099"/>
    <cellStyle name="Normal 4 13" xfId="1100"/>
    <cellStyle name="Normal 4 14" xfId="1101"/>
    <cellStyle name="Normal 4 15" xfId="1102"/>
    <cellStyle name="Normal 4 2" xfId="1103"/>
    <cellStyle name="Normal 4 2 2" xfId="1104"/>
    <cellStyle name="Normal 4 2 2 2" xfId="1105"/>
    <cellStyle name="Normal 4 2 2 3" xfId="1106"/>
    <cellStyle name="Normal 4 2 2 4" xfId="1107"/>
    <cellStyle name="Normal 4 2 2_DALYVIAI" xfId="1108"/>
    <cellStyle name="Normal 4 2 3" xfId="1109"/>
    <cellStyle name="Normal 4 2 3 2" xfId="1110"/>
    <cellStyle name="Normal 4 2 3 3" xfId="1111"/>
    <cellStyle name="Normal 4 2 3 4" xfId="1112"/>
    <cellStyle name="Normal 4 2 3_DALYVIAI" xfId="1113"/>
    <cellStyle name="Normal 4 2 4" xfId="1114"/>
    <cellStyle name="Normal 4 2 5" xfId="1115"/>
    <cellStyle name="Normal 4 2 6" xfId="1116"/>
    <cellStyle name="Normal 4 2_DALYVIAI" xfId="1117"/>
    <cellStyle name="Normal 4 3" xfId="1118"/>
    <cellStyle name="Normal 4 3 2" xfId="1119"/>
    <cellStyle name="Normal 4 3 3" xfId="1120"/>
    <cellStyle name="Normal 4 3 4" xfId="1121"/>
    <cellStyle name="Normal 4 3_DALYVIAI" xfId="1122"/>
    <cellStyle name="Normal 4 4" xfId="1123"/>
    <cellStyle name="Normal 4 4 2" xfId="1124"/>
    <cellStyle name="Normal 4 4 3" xfId="1125"/>
    <cellStyle name="Normal 4 4 4" xfId="1126"/>
    <cellStyle name="Normal 4 4_DALYVIAI" xfId="1127"/>
    <cellStyle name="Normal 4 5" xfId="1128"/>
    <cellStyle name="Normal 4 5 2" xfId="1129"/>
    <cellStyle name="Normal 4 5 3" xfId="1130"/>
    <cellStyle name="Normal 4 5 4" xfId="1131"/>
    <cellStyle name="Normal 4 5_DALYVIAI" xfId="1132"/>
    <cellStyle name="Normal 4 6" xfId="1133"/>
    <cellStyle name="Normal 4 6 2" xfId="1134"/>
    <cellStyle name="Normal 4 6 3" xfId="1135"/>
    <cellStyle name="Normal 4 6 4" xfId="1136"/>
    <cellStyle name="Normal 4 6_DALYVIAI" xfId="1137"/>
    <cellStyle name="Normal 4 7" xfId="1138"/>
    <cellStyle name="Normal 4 7 2" xfId="1139"/>
    <cellStyle name="Normal 4 7 3" xfId="1140"/>
    <cellStyle name="Normal 4 7 4" xfId="1141"/>
    <cellStyle name="Normal 4 7_DALYVIAI" xfId="1142"/>
    <cellStyle name="Normal 4 8" xfId="1143"/>
    <cellStyle name="Normal 4 8 2" xfId="1144"/>
    <cellStyle name="Normal 4 8 3" xfId="1145"/>
    <cellStyle name="Normal 4 8 4" xfId="1146"/>
    <cellStyle name="Normal 4 8_DALYVIAI" xfId="1147"/>
    <cellStyle name="Normal 4 9" xfId="1148"/>
    <cellStyle name="Normal 4 9 2" xfId="1149"/>
    <cellStyle name="Normal 4 9 2 2" xfId="1150"/>
    <cellStyle name="Normal 4 9 2 3" xfId="1151"/>
    <cellStyle name="Normal 4 9 2 4" xfId="1152"/>
    <cellStyle name="Normal 4 9 2_DALYVIAI" xfId="1153"/>
    <cellStyle name="Normal 4 9 3" xfId="1154"/>
    <cellStyle name="Normal 4 9 3 2" xfId="1155"/>
    <cellStyle name="Normal 4 9 3 3" xfId="1156"/>
    <cellStyle name="Normal 4 9 3 4" xfId="1157"/>
    <cellStyle name="Normal 4 9 3_DALYVIAI" xfId="1158"/>
    <cellStyle name="Normal 4 9 4" xfId="1159"/>
    <cellStyle name="Normal 4 9 4 2" xfId="1160"/>
    <cellStyle name="Normal 4 9 4 3" xfId="1161"/>
    <cellStyle name="Normal 4 9 4 4" xfId="1162"/>
    <cellStyle name="Normal 4 9 4_DALYVIAI" xfId="1163"/>
    <cellStyle name="Normal 4 9 5" xfId="1164"/>
    <cellStyle name="Normal 4 9 5 2" xfId="1165"/>
    <cellStyle name="Normal 4 9 5 3" xfId="1166"/>
    <cellStyle name="Normal 4 9 5 4" xfId="1167"/>
    <cellStyle name="Normal 4 9 5_DALYVIAI" xfId="1168"/>
    <cellStyle name="Normal 4 9 6" xfId="1169"/>
    <cellStyle name="Normal 4 9 6 2" xfId="1170"/>
    <cellStyle name="Normal 4 9 6 3" xfId="1171"/>
    <cellStyle name="Normal 4 9 6 4" xfId="1172"/>
    <cellStyle name="Normal 4 9 6_DALYVIAI" xfId="1173"/>
    <cellStyle name="Normal 4 9 7" xfId="1174"/>
    <cellStyle name="Normal 4 9 8" xfId="1175"/>
    <cellStyle name="Normal 4 9 9" xfId="1176"/>
    <cellStyle name="Normal 4 9_DALYVIAI" xfId="1177"/>
    <cellStyle name="Normal 4_20151106a" xfId="1178"/>
    <cellStyle name="Normal 5" xfId="1179"/>
    <cellStyle name="Normal 5 2" xfId="1180"/>
    <cellStyle name="Normal 5 2 2" xfId="1181"/>
    <cellStyle name="Normal 5 2 2 2" xfId="1182"/>
    <cellStyle name="Normal 5 2 2 3" xfId="1183"/>
    <cellStyle name="Normal 5 2 2 4" xfId="1184"/>
    <cellStyle name="Normal 5 2 2_DALYVIAI" xfId="1185"/>
    <cellStyle name="Normal 5 2 3" xfId="1186"/>
    <cellStyle name="Normal 5 2 4" xfId="1187"/>
    <cellStyle name="Normal 5 2 5" xfId="1188"/>
    <cellStyle name="Normal 5 2_DALYVIAI" xfId="1189"/>
    <cellStyle name="Normal 5 3" xfId="1190"/>
    <cellStyle name="Normal 5 3 2" xfId="1191"/>
    <cellStyle name="Normal 5 3 3" xfId="1192"/>
    <cellStyle name="Normal 5 3 4" xfId="1193"/>
    <cellStyle name="Normal 5 3_DALYVIAI" xfId="1194"/>
    <cellStyle name="Normal 5 4" xfId="1195"/>
    <cellStyle name="Normal 5 5" xfId="1196"/>
    <cellStyle name="Normal 5 6" xfId="1197"/>
    <cellStyle name="Normal 5 7" xfId="1198"/>
    <cellStyle name="Normal 5_20151106a" xfId="1199"/>
    <cellStyle name="Normal 6" xfId="1200"/>
    <cellStyle name="Normal 6 10" xfId="1201"/>
    <cellStyle name="Normal 6 2" xfId="1202"/>
    <cellStyle name="Normal 6 2 2" xfId="1203"/>
    <cellStyle name="Normal 6 2 3" xfId="1204"/>
    <cellStyle name="Normal 6 2 4" xfId="1205"/>
    <cellStyle name="Normal 6 2_DALYVIAI" xfId="1206"/>
    <cellStyle name="Normal 6 3" xfId="1207"/>
    <cellStyle name="Normal 6 3 2" xfId="1208"/>
    <cellStyle name="Normal 6 3 3" xfId="1209"/>
    <cellStyle name="Normal 6 3 4" xfId="1210"/>
    <cellStyle name="Normal 6 3_DALYVIAI" xfId="1211"/>
    <cellStyle name="Normal 6 4" xfId="1212"/>
    <cellStyle name="Normal 6 4 2" xfId="1213"/>
    <cellStyle name="Normal 6 4 3" xfId="1214"/>
    <cellStyle name="Normal 6 4 4" xfId="1215"/>
    <cellStyle name="Normal 6 4_DALYVIAI" xfId="1216"/>
    <cellStyle name="Normal 6 5" xfId="1217"/>
    <cellStyle name="Normal 6 6" xfId="1218"/>
    <cellStyle name="Normal 6 6 2" xfId="1219"/>
    <cellStyle name="Normal 6 6 3" xfId="1220"/>
    <cellStyle name="Normal 6 6 4" xfId="1221"/>
    <cellStyle name="Normal 6 6_DALYVIAI" xfId="1222"/>
    <cellStyle name="Normal 6 7" xfId="1223"/>
    <cellStyle name="Normal 6 8" xfId="1224"/>
    <cellStyle name="Normal 6 9" xfId="1225"/>
    <cellStyle name="Normal 6_20151106a" xfId="1226"/>
    <cellStyle name="Normal 7 2" xfId="1227"/>
    <cellStyle name="Normal 7 2 2" xfId="1228"/>
    <cellStyle name="Normal 7 2 2 2" xfId="1229"/>
    <cellStyle name="Normal 7 2 2 3" xfId="1230"/>
    <cellStyle name="Normal 7 2 2 4" xfId="1231"/>
    <cellStyle name="Normal 7 2 2_DALYVIAI" xfId="1232"/>
    <cellStyle name="Normal 7 2 3" xfId="1233"/>
    <cellStyle name="Normal 7 2 4" xfId="1234"/>
    <cellStyle name="Normal 7 2 5" xfId="1235"/>
    <cellStyle name="Normal 7 2_DALYVIAI" xfId="1236"/>
    <cellStyle name="Normal 7 3" xfId="1237"/>
    <cellStyle name="Normal 7 4" xfId="1238"/>
    <cellStyle name="Normal 7 5" xfId="1239"/>
    <cellStyle name="Normal 7 6" xfId="1240"/>
    <cellStyle name="Normal 7 7" xfId="1241"/>
    <cellStyle name="Normal 8" xfId="1242"/>
    <cellStyle name="Normal 8 2" xfId="1243"/>
    <cellStyle name="Normal 8 2 2" xfId="1244"/>
    <cellStyle name="Normal 8 2 2 2" xfId="1245"/>
    <cellStyle name="Normal 8 2 2 3" xfId="1246"/>
    <cellStyle name="Normal 8 2 2 4" xfId="1247"/>
    <cellStyle name="Normal 8 2 2_DALYVIAI" xfId="1248"/>
    <cellStyle name="Normal 8 2 3" xfId="1249"/>
    <cellStyle name="Normal 8 2 4" xfId="1250"/>
    <cellStyle name="Normal 8 2 5" xfId="1251"/>
    <cellStyle name="Normal 8 2_DALYVIAI" xfId="1252"/>
    <cellStyle name="Normal 8 3" xfId="1253"/>
    <cellStyle name="Normal 8 4" xfId="1254"/>
    <cellStyle name="Normal 8 4 2" xfId="1255"/>
    <cellStyle name="Normal 8 4 3" xfId="1256"/>
    <cellStyle name="Normal 8 4 4" xfId="1257"/>
    <cellStyle name="Normal 8 4_DALYVIAI" xfId="1258"/>
    <cellStyle name="Normal 8 5" xfId="1259"/>
    <cellStyle name="Normal 8 6" xfId="1260"/>
    <cellStyle name="Normal 8_DALYVIAI" xfId="1261"/>
    <cellStyle name="Normal 9" xfId="1262"/>
    <cellStyle name="Normal 9 2" xfId="1263"/>
    <cellStyle name="Normal 9 2 2" xfId="1264"/>
    <cellStyle name="Normal 9 2 3" xfId="1265"/>
    <cellStyle name="Normal 9 2 4" xfId="1266"/>
    <cellStyle name="Normal 9 2_DALYVIAI" xfId="1267"/>
    <cellStyle name="Normal 9 3" xfId="1268"/>
    <cellStyle name="Normal 9 3 2" xfId="1269"/>
    <cellStyle name="Normal 9 3 2 2" xfId="1270"/>
    <cellStyle name="Normal 9 3 2 3" xfId="1271"/>
    <cellStyle name="Normal 9 3 2 4" xfId="1272"/>
    <cellStyle name="Normal 9 3 2_DALYVIAI" xfId="1273"/>
    <cellStyle name="Normal 9 3 3" xfId="1274"/>
    <cellStyle name="Normal 9 3 4" xfId="1275"/>
    <cellStyle name="Normal 9 3 5" xfId="1276"/>
    <cellStyle name="Normal 9 3_DALYVIAI" xfId="1277"/>
    <cellStyle name="Normal 9 4" xfId="1278"/>
    <cellStyle name="Normal 9 4 2" xfId="1279"/>
    <cellStyle name="Normal 9 4 3" xfId="1280"/>
    <cellStyle name="Normal 9 4 4" xfId="1281"/>
    <cellStyle name="Normal 9 4_DALYVIAI" xfId="1282"/>
    <cellStyle name="Normal 9 5" xfId="1283"/>
    <cellStyle name="Normal 9 5 2" xfId="1284"/>
    <cellStyle name="Normal 9 5 3" xfId="1285"/>
    <cellStyle name="Normal 9 5 4" xfId="1286"/>
    <cellStyle name="Normal 9 5_DALYVIAI" xfId="1287"/>
    <cellStyle name="Normal 9 6" xfId="1288"/>
    <cellStyle name="Normal 9 7" xfId="1289"/>
    <cellStyle name="Normal 9 7 2" xfId="1290"/>
    <cellStyle name="Normal 9 7 3" xfId="1291"/>
    <cellStyle name="Normal 9 7 4" xfId="1292"/>
    <cellStyle name="Normal 9 7_DALYVIAI" xfId="1293"/>
    <cellStyle name="Normal 9 8" xfId="1294"/>
    <cellStyle name="Normal 9 9" xfId="1295"/>
    <cellStyle name="Normal 9_DALYVIAI" xfId="1296"/>
    <cellStyle name="Note" xfId="1297"/>
    <cellStyle name="Note 2" xfId="1298"/>
    <cellStyle name="Note 2 2" xfId="1299"/>
    <cellStyle name="Note 2 3" xfId="1300"/>
    <cellStyle name="Note 3" xfId="1301"/>
    <cellStyle name="Note 3 2" xfId="1302"/>
    <cellStyle name="Note 3 3" xfId="1303"/>
    <cellStyle name="Note 4" xfId="1304"/>
    <cellStyle name="Note 4 2" xfId="1305"/>
    <cellStyle name="Note 4 3" xfId="1306"/>
    <cellStyle name="Note 5" xfId="1307"/>
    <cellStyle name="Note 5 2" xfId="1308"/>
    <cellStyle name="Note 5 3" xfId="1309"/>
    <cellStyle name="Note 6" xfId="1310"/>
    <cellStyle name="Note 6 2" xfId="1311"/>
    <cellStyle name="Note 6 3" xfId="1312"/>
    <cellStyle name="Output" xfId="1313"/>
    <cellStyle name="Paprastas 2" xfId="1314"/>
    <cellStyle name="Paprastas_Lapas1" xfId="1315"/>
    <cellStyle name="Pastaba" xfId="1316"/>
    <cellStyle name="Percent" xfId="1317"/>
    <cellStyle name="Percent [0]" xfId="1318"/>
    <cellStyle name="Percent [00]" xfId="1319"/>
    <cellStyle name="Percent [2]" xfId="1320"/>
    <cellStyle name="PrePop Currency (0)" xfId="1321"/>
    <cellStyle name="PrePop Currency (2)" xfId="1322"/>
    <cellStyle name="PrePop Units (0)" xfId="1323"/>
    <cellStyle name="PrePop Units (1)" xfId="1324"/>
    <cellStyle name="PrePop Units (2)" xfId="1325"/>
    <cellStyle name="Status" xfId="1326"/>
    <cellStyle name="Text" xfId="1327"/>
    <cellStyle name="Text Indent A" xfId="1328"/>
    <cellStyle name="Text Indent B" xfId="1329"/>
    <cellStyle name="Text Indent C" xfId="1330"/>
    <cellStyle name="Title" xfId="1331"/>
    <cellStyle name="Total" xfId="1332"/>
    <cellStyle name="Walutowy [0]_PLDT" xfId="1333"/>
    <cellStyle name="Walutowy_PLDT" xfId="1334"/>
    <cellStyle name="Warning" xfId="1335"/>
    <cellStyle name="Warning Text" xfId="1336"/>
    <cellStyle name="Обычный_Итоговый спартакиады 1991-92 г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3</xdr:row>
      <xdr:rowOff>38100</xdr:rowOff>
    </xdr:from>
    <xdr:to>
      <xdr:col>23</xdr:col>
      <xdr:colOff>361950</xdr:colOff>
      <xdr:row>18</xdr:row>
      <xdr:rowOff>123825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23875"/>
          <a:ext cx="27336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20190111LRC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j"/>
      <sheetName val="60 Mj suv"/>
      <sheetName val="60 M"/>
      <sheetName val="60 M suv"/>
      <sheetName val="60 Vj"/>
      <sheetName val="60 Vj suv"/>
      <sheetName val="60 V"/>
      <sheetName val="60 V suv"/>
      <sheetName val="300 Mj"/>
      <sheetName val="300 Mj suv"/>
      <sheetName val="300 M"/>
      <sheetName val="300 M suv"/>
      <sheetName val="300 Vj"/>
      <sheetName val="300 Vj suv"/>
      <sheetName val="300 V"/>
      <sheetName val="300 V suv"/>
      <sheetName val="600 Mj"/>
      <sheetName val="600 M"/>
      <sheetName val="600 Vj"/>
      <sheetName val="600 Vj suv"/>
      <sheetName val="600 V"/>
      <sheetName val="1000 Mj"/>
      <sheetName val="1000 M"/>
      <sheetName val="1000 Vj"/>
      <sheetName val="1000 Vj suv"/>
      <sheetName val="1000 V"/>
      <sheetName val="3000 Mj"/>
      <sheetName val="3000 M"/>
      <sheetName val="3000 Vj"/>
      <sheetName val="3000 V"/>
      <sheetName val="60bb Mj"/>
      <sheetName val="60bb M"/>
      <sheetName val="60bb Vj"/>
      <sheetName val="60bb Vj suv"/>
      <sheetName val="60bb V"/>
      <sheetName val="60bb V suv"/>
      <sheetName val="1500kl Mj"/>
      <sheetName val="2000kl Vj"/>
      <sheetName val="3000sp.ej Mj"/>
      <sheetName val="3000sp.ej M"/>
      <sheetName val="5000sp.ėj Vj"/>
      <sheetName val="5000sp.ėj V"/>
      <sheetName val="4x200 M"/>
      <sheetName val="4x200 M suv"/>
      <sheetName val="4x200 V"/>
      <sheetName val="4x200 V suv"/>
      <sheetName val="Aukstis Mj"/>
      <sheetName val="Aukstis M"/>
      <sheetName val="Aukstis Vj"/>
      <sheetName val="Aukstis V"/>
      <sheetName val="Tolis Mj"/>
      <sheetName val="Tolis M"/>
      <sheetName val="Tolis Vj"/>
      <sheetName val="Tolis V"/>
      <sheetName val="Trišuolis Mj"/>
      <sheetName val="Trišuolis M"/>
      <sheetName val="Trišuolis Vj"/>
      <sheetName val="Trišuolis V"/>
      <sheetName val="Rutulys Mj"/>
      <sheetName val="Rutulys M"/>
      <sheetName val="Rutulys Vj"/>
      <sheetName val="Rutulys V"/>
      <sheetName val="Komandinia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X40" sqref="X40"/>
    </sheetView>
  </sheetViews>
  <sheetFormatPr defaultColWidth="9.140625" defaultRowHeight="12.75"/>
  <cols>
    <col min="1" max="1" width="4.421875" style="1" customWidth="1"/>
    <col min="2" max="2" width="0.5625" style="1" customWidth="1"/>
    <col min="3" max="3" width="3.7109375" style="1" customWidth="1"/>
    <col min="4" max="39" width="5.7109375" style="1" customWidth="1"/>
    <col min="40" max="16384" width="9.140625" style="1" customWidth="1"/>
  </cols>
  <sheetData>
    <row r="1" ht="12.75">
      <c r="B1" s="5"/>
    </row>
    <row r="2" ht="12.75">
      <c r="B2" s="5"/>
    </row>
    <row r="3" ht="12.75">
      <c r="B3" s="5"/>
    </row>
    <row r="4" ht="12.75">
      <c r="B4" s="5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spans="2:4" ht="20.25">
      <c r="B16" s="5"/>
      <c r="D16" s="8" t="s">
        <v>8</v>
      </c>
    </row>
    <row r="17" spans="2:4" ht="20.25">
      <c r="B17" s="5"/>
      <c r="D17" s="45"/>
    </row>
    <row r="18" spans="2:4" ht="20.25">
      <c r="B18" s="5"/>
      <c r="D18" s="8" t="s">
        <v>20</v>
      </c>
    </row>
    <row r="19" spans="2:4" ht="17.25" customHeight="1">
      <c r="B19" s="5"/>
      <c r="D19" s="6"/>
    </row>
    <row r="20" ht="4.5" customHeight="1">
      <c r="B20" s="5"/>
    </row>
    <row r="21" spans="1:24" ht="3" customHeight="1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ht="4.5" customHeight="1">
      <c r="B22" s="5"/>
    </row>
    <row r="23" ht="12.75">
      <c r="B23" s="5"/>
    </row>
    <row r="24" ht="12.75">
      <c r="B24" s="5"/>
    </row>
    <row r="25" spans="2:20" ht="12.75">
      <c r="B25" s="5"/>
      <c r="T25" s="47"/>
    </row>
    <row r="26" spans="2:20" ht="12.75">
      <c r="B26" s="5"/>
      <c r="T26"/>
    </row>
    <row r="27" spans="2:20" ht="12.75">
      <c r="B27" s="5"/>
      <c r="T27"/>
    </row>
    <row r="28" spans="2:23" ht="18">
      <c r="B28" s="5"/>
      <c r="T28"/>
      <c r="W28" s="46"/>
    </row>
    <row r="29" spans="2:23" ht="12.75">
      <c r="B29" s="5"/>
      <c r="T29"/>
      <c r="W29"/>
    </row>
    <row r="30" spans="2:23" ht="12.75">
      <c r="B30" s="5"/>
      <c r="T30"/>
      <c r="W30"/>
    </row>
    <row r="31" spans="2:23" ht="15.75">
      <c r="B31" s="5"/>
      <c r="D31" s="4" t="s">
        <v>22</v>
      </c>
      <c r="T31"/>
      <c r="W31"/>
    </row>
    <row r="32" spans="1:23" ht="6.75" customHeight="1">
      <c r="A32" s="9"/>
      <c r="B32" s="10"/>
      <c r="C32" s="9"/>
      <c r="D32" s="9"/>
      <c r="E32" s="9"/>
      <c r="F32" s="9"/>
      <c r="G32" s="9"/>
      <c r="H32" s="9"/>
      <c r="I32" s="9"/>
      <c r="T32"/>
      <c r="W32"/>
    </row>
    <row r="33" spans="2:23" ht="6.75" customHeight="1">
      <c r="B33" s="5"/>
      <c r="T33"/>
      <c r="W33"/>
    </row>
    <row r="34" spans="2:23" ht="15.75">
      <c r="B34" s="5"/>
      <c r="D34" s="2" t="s">
        <v>11</v>
      </c>
      <c r="T34"/>
      <c r="W34"/>
    </row>
    <row r="35" spans="2:23" ht="12.75">
      <c r="B35" s="5"/>
      <c r="T35"/>
      <c r="W35"/>
    </row>
    <row r="36" spans="2:20" ht="12.75">
      <c r="B36" s="5"/>
      <c r="E36" s="1" t="s">
        <v>9</v>
      </c>
      <c r="L36" s="49" t="s">
        <v>21</v>
      </c>
      <c r="T36"/>
    </row>
    <row r="37" spans="2:20" ht="12.75">
      <c r="B37" s="5"/>
      <c r="T37"/>
    </row>
    <row r="38" spans="2:20" ht="12.75">
      <c r="B38" s="5"/>
      <c r="E38" s="123" t="s">
        <v>17</v>
      </c>
      <c r="F38" s="123"/>
      <c r="G38" s="123"/>
      <c r="H38" s="123"/>
      <c r="I38" s="123"/>
      <c r="J38" s="123"/>
      <c r="K38" s="123"/>
      <c r="L38" s="123" t="s">
        <v>18</v>
      </c>
      <c r="M38" s="49"/>
      <c r="N38" s="49"/>
      <c r="T38"/>
    </row>
    <row r="39" ht="12.75">
      <c r="T39"/>
    </row>
    <row r="40" spans="13:20" ht="12.75">
      <c r="M40" s="123"/>
      <c r="N40" s="123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</sheetData>
  <sheetProtection/>
  <printOptions/>
  <pageMargins left="0.7874015748031497" right="0.7874015748031497" top="0.3937007874015748" bottom="1.1811023622047245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J2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8.28125" style="19" customWidth="1"/>
    <col min="2" max="3" width="14.7109375" style="19" customWidth="1"/>
    <col min="4" max="4" width="14.28125" style="24" customWidth="1"/>
    <col min="5" max="5" width="15.28125" style="25" customWidth="1"/>
    <col min="6" max="6" width="22.7109375" style="25" customWidth="1"/>
    <col min="7" max="7" width="10.7109375" style="39" customWidth="1"/>
    <col min="8" max="8" width="26.7109375" style="23" customWidth="1"/>
    <col min="9" max="16384" width="9.140625" style="19" customWidth="1"/>
  </cols>
  <sheetData>
    <row r="1" spans="1:8" s="27" customFormat="1" ht="15" customHeight="1">
      <c r="A1" s="48" t="s">
        <v>23</v>
      </c>
      <c r="C1" s="28"/>
      <c r="D1" s="36"/>
      <c r="E1" s="36"/>
      <c r="F1" s="36"/>
      <c r="G1" s="66"/>
      <c r="H1" s="43"/>
    </row>
    <row r="2" spans="1:10" s="27" customFormat="1" ht="15" customHeight="1">
      <c r="A2" s="48" t="s">
        <v>24</v>
      </c>
      <c r="C2" s="28"/>
      <c r="D2" s="36"/>
      <c r="E2" s="36"/>
      <c r="F2" s="42"/>
      <c r="G2" s="66"/>
      <c r="H2" s="29"/>
      <c r="I2" s="30"/>
      <c r="J2" s="44"/>
    </row>
    <row r="3" spans="1:9" s="27" customFormat="1" ht="15" customHeight="1">
      <c r="A3" s="48"/>
      <c r="C3" s="28"/>
      <c r="D3" s="36"/>
      <c r="E3" s="36"/>
      <c r="F3" s="42"/>
      <c r="G3" s="30"/>
      <c r="H3" s="30"/>
      <c r="I3" s="44"/>
    </row>
    <row r="4" ht="12.75" customHeight="1">
      <c r="B4" s="27" t="s">
        <v>43</v>
      </c>
    </row>
    <row r="5" spans="1:8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40"/>
      <c r="H5" s="30"/>
    </row>
    <row r="6" spans="1:8" s="22" customFormat="1" ht="18" customHeight="1" thickBot="1">
      <c r="A6" s="50" t="s">
        <v>13</v>
      </c>
      <c r="B6" s="31" t="s">
        <v>0</v>
      </c>
      <c r="C6" s="108" t="s">
        <v>1</v>
      </c>
      <c r="D6" s="34" t="s">
        <v>7</v>
      </c>
      <c r="E6" s="33" t="s">
        <v>2</v>
      </c>
      <c r="F6" s="33" t="s">
        <v>3</v>
      </c>
      <c r="G6" s="41" t="s">
        <v>4</v>
      </c>
      <c r="H6" s="35" t="s">
        <v>5</v>
      </c>
    </row>
    <row r="7" spans="1:8" ht="18" customHeight="1">
      <c r="A7" s="67">
        <v>1</v>
      </c>
      <c r="B7" s="80" t="s">
        <v>153</v>
      </c>
      <c r="C7" s="81" t="s">
        <v>154</v>
      </c>
      <c r="D7" s="131" t="s">
        <v>167</v>
      </c>
      <c r="E7" s="51" t="s">
        <v>95</v>
      </c>
      <c r="F7" s="51" t="s">
        <v>145</v>
      </c>
      <c r="G7" s="177">
        <v>58.39</v>
      </c>
      <c r="H7" s="79" t="s">
        <v>146</v>
      </c>
    </row>
    <row r="8" spans="1:8" ht="18" customHeight="1">
      <c r="A8" s="67">
        <v>2</v>
      </c>
      <c r="B8" s="80" t="s">
        <v>290</v>
      </c>
      <c r="C8" s="81" t="s">
        <v>291</v>
      </c>
      <c r="D8" s="131" t="s">
        <v>292</v>
      </c>
      <c r="E8" s="51" t="s">
        <v>56</v>
      </c>
      <c r="F8" s="51" t="s">
        <v>76</v>
      </c>
      <c r="G8" s="144" t="s">
        <v>435</v>
      </c>
      <c r="H8" s="79" t="s">
        <v>289</v>
      </c>
    </row>
    <row r="9" spans="1:8" ht="18" customHeight="1">
      <c r="A9" s="67">
        <v>3</v>
      </c>
      <c r="B9" s="80" t="s">
        <v>136</v>
      </c>
      <c r="C9" s="81" t="s">
        <v>137</v>
      </c>
      <c r="D9" s="131" t="s">
        <v>161</v>
      </c>
      <c r="E9" s="51" t="s">
        <v>56</v>
      </c>
      <c r="F9" s="51" t="s">
        <v>76</v>
      </c>
      <c r="G9" s="144" t="s">
        <v>436</v>
      </c>
      <c r="H9" s="79" t="s">
        <v>138</v>
      </c>
    </row>
    <row r="10" spans="1:8" ht="18" customHeight="1">
      <c r="A10" s="67">
        <v>4</v>
      </c>
      <c r="B10" s="80" t="s">
        <v>73</v>
      </c>
      <c r="C10" s="81" t="s">
        <v>195</v>
      </c>
      <c r="D10" s="131" t="s">
        <v>203</v>
      </c>
      <c r="E10" s="51" t="s">
        <v>382</v>
      </c>
      <c r="F10" s="51" t="s">
        <v>196</v>
      </c>
      <c r="G10" s="144" t="s">
        <v>437</v>
      </c>
      <c r="H10" s="79" t="s">
        <v>204</v>
      </c>
    </row>
    <row r="11" spans="1:8" s="26" customFormat="1" ht="15" customHeight="1" thickBot="1">
      <c r="A11" s="27">
        <v>2</v>
      </c>
      <c r="B11" s="27" t="s">
        <v>19</v>
      </c>
      <c r="C11" s="27"/>
      <c r="D11" s="28"/>
      <c r="E11" s="28"/>
      <c r="F11" s="28"/>
      <c r="G11" s="40"/>
      <c r="H11" s="30"/>
    </row>
    <row r="12" spans="1:8" s="22" customFormat="1" ht="18" customHeight="1" thickBot="1">
      <c r="A12" s="50" t="s">
        <v>13</v>
      </c>
      <c r="B12" s="31" t="s">
        <v>0</v>
      </c>
      <c r="C12" s="108" t="s">
        <v>1</v>
      </c>
      <c r="D12" s="34" t="s">
        <v>7</v>
      </c>
      <c r="E12" s="33" t="s">
        <v>2</v>
      </c>
      <c r="F12" s="33" t="s">
        <v>3</v>
      </c>
      <c r="G12" s="41" t="s">
        <v>4</v>
      </c>
      <c r="H12" s="35" t="s">
        <v>5</v>
      </c>
    </row>
    <row r="13" spans="1:8" ht="18" customHeight="1">
      <c r="A13" s="67">
        <v>1</v>
      </c>
      <c r="B13" s="80" t="s">
        <v>66</v>
      </c>
      <c r="C13" s="81" t="s">
        <v>67</v>
      </c>
      <c r="D13" s="131" t="s">
        <v>68</v>
      </c>
      <c r="E13" s="51" t="s">
        <v>56</v>
      </c>
      <c r="F13" s="51" t="s">
        <v>53</v>
      </c>
      <c r="G13" s="174">
        <v>0.0006591435185185185</v>
      </c>
      <c r="H13" s="79" t="s">
        <v>445</v>
      </c>
    </row>
    <row r="14" spans="1:8" ht="18" customHeight="1">
      <c r="A14" s="67">
        <v>2</v>
      </c>
      <c r="B14" s="80" t="s">
        <v>403</v>
      </c>
      <c r="C14" s="81" t="s">
        <v>404</v>
      </c>
      <c r="D14" s="131" t="s">
        <v>405</v>
      </c>
      <c r="E14" s="51" t="s">
        <v>206</v>
      </c>
      <c r="F14" s="51" t="s">
        <v>207</v>
      </c>
      <c r="G14" s="174">
        <v>0.0006693287037037037</v>
      </c>
      <c r="H14" s="79" t="s">
        <v>381</v>
      </c>
    </row>
    <row r="15" spans="1:8" ht="18" customHeight="1">
      <c r="A15" s="67">
        <v>3</v>
      </c>
      <c r="B15" s="80" t="s">
        <v>117</v>
      </c>
      <c r="C15" s="81" t="s">
        <v>118</v>
      </c>
      <c r="D15" s="131" t="s">
        <v>125</v>
      </c>
      <c r="E15" s="51" t="s">
        <v>119</v>
      </c>
      <c r="F15" s="51" t="s">
        <v>120</v>
      </c>
      <c r="G15" s="174">
        <v>0.0006717592592592592</v>
      </c>
      <c r="H15" s="79" t="s">
        <v>122</v>
      </c>
    </row>
    <row r="16" spans="1:8" ht="18" customHeight="1">
      <c r="A16" s="67">
        <v>4</v>
      </c>
      <c r="B16" s="80" t="s">
        <v>46</v>
      </c>
      <c r="C16" s="81" t="s">
        <v>150</v>
      </c>
      <c r="D16" s="131" t="s">
        <v>165</v>
      </c>
      <c r="E16" s="51" t="s">
        <v>95</v>
      </c>
      <c r="F16" s="51" t="s">
        <v>145</v>
      </c>
      <c r="G16" s="174">
        <v>0.0006417824074074074</v>
      </c>
      <c r="H16" s="79" t="s">
        <v>146</v>
      </c>
    </row>
    <row r="17" spans="1:8" s="26" customFormat="1" ht="15" customHeight="1" thickBot="1">
      <c r="A17" s="27">
        <v>3</v>
      </c>
      <c r="B17" s="27" t="s">
        <v>19</v>
      </c>
      <c r="C17" s="27"/>
      <c r="D17" s="28"/>
      <c r="E17" s="28"/>
      <c r="F17" s="28"/>
      <c r="G17" s="40"/>
      <c r="H17" s="30"/>
    </row>
    <row r="18" spans="1:8" s="22" customFormat="1" ht="18" customHeight="1" thickBot="1">
      <c r="A18" s="50" t="s">
        <v>13</v>
      </c>
      <c r="B18" s="31" t="s">
        <v>0</v>
      </c>
      <c r="C18" s="108" t="s">
        <v>1</v>
      </c>
      <c r="D18" s="34" t="s">
        <v>7</v>
      </c>
      <c r="E18" s="33" t="s">
        <v>2</v>
      </c>
      <c r="F18" s="33" t="s">
        <v>3</v>
      </c>
      <c r="G18" s="41" t="s">
        <v>4</v>
      </c>
      <c r="H18" s="35" t="s">
        <v>5</v>
      </c>
    </row>
    <row r="19" spans="1:8" ht="18" customHeight="1">
      <c r="A19" s="67">
        <v>1</v>
      </c>
      <c r="B19" s="80"/>
      <c r="C19" s="81"/>
      <c r="D19" s="131"/>
      <c r="E19" s="51"/>
      <c r="F19" s="51"/>
      <c r="G19" s="174"/>
      <c r="H19" s="79"/>
    </row>
    <row r="20" spans="1:8" ht="18" customHeight="1">
      <c r="A20" s="67">
        <v>2</v>
      </c>
      <c r="B20" s="80" t="s">
        <v>83</v>
      </c>
      <c r="C20" s="81" t="s">
        <v>84</v>
      </c>
      <c r="D20" s="131" t="s">
        <v>85</v>
      </c>
      <c r="E20" s="51" t="s">
        <v>56</v>
      </c>
      <c r="F20" s="51"/>
      <c r="G20" s="174">
        <v>0.0006379629629629629</v>
      </c>
      <c r="H20" s="79" t="s">
        <v>57</v>
      </c>
    </row>
    <row r="21" spans="1:8" ht="18" customHeight="1">
      <c r="A21" s="67">
        <v>3</v>
      </c>
      <c r="B21" s="80" t="s">
        <v>80</v>
      </c>
      <c r="C21" s="81" t="s">
        <v>81</v>
      </c>
      <c r="D21" s="131" t="s">
        <v>82</v>
      </c>
      <c r="E21" s="51" t="s">
        <v>56</v>
      </c>
      <c r="F21" s="51" t="s">
        <v>76</v>
      </c>
      <c r="G21" s="174">
        <v>0.0006347222222222222</v>
      </c>
      <c r="H21" s="79" t="s">
        <v>57</v>
      </c>
    </row>
    <row r="22" spans="1:8" ht="18" customHeight="1">
      <c r="A22" s="67">
        <v>4</v>
      </c>
      <c r="B22" s="80" t="s">
        <v>73</v>
      </c>
      <c r="C22" s="81" t="s">
        <v>74</v>
      </c>
      <c r="D22" s="131" t="s">
        <v>75</v>
      </c>
      <c r="E22" s="51" t="s">
        <v>56</v>
      </c>
      <c r="F22" s="51" t="s">
        <v>76</v>
      </c>
      <c r="G22" s="174">
        <v>0.0006263888888888889</v>
      </c>
      <c r="H22" s="79" t="s">
        <v>57</v>
      </c>
    </row>
    <row r="23" spans="1:8" s="26" customFormat="1" ht="15" customHeight="1" thickBot="1">
      <c r="A23" s="27">
        <v>4</v>
      </c>
      <c r="B23" s="27" t="s">
        <v>19</v>
      </c>
      <c r="C23" s="27"/>
      <c r="D23" s="28"/>
      <c r="E23" s="28"/>
      <c r="F23" s="28"/>
      <c r="G23" s="40"/>
      <c r="H23" s="30"/>
    </row>
    <row r="24" spans="1:8" s="22" customFormat="1" ht="18" customHeight="1" thickBot="1">
      <c r="A24" s="50" t="s">
        <v>13</v>
      </c>
      <c r="B24" s="31" t="s">
        <v>0</v>
      </c>
      <c r="C24" s="108" t="s">
        <v>1</v>
      </c>
      <c r="D24" s="34" t="s">
        <v>7</v>
      </c>
      <c r="E24" s="33" t="s">
        <v>2</v>
      </c>
      <c r="F24" s="33" t="s">
        <v>3</v>
      </c>
      <c r="G24" s="41" t="s">
        <v>4</v>
      </c>
      <c r="H24" s="35" t="s">
        <v>5</v>
      </c>
    </row>
    <row r="25" spans="1:8" ht="18" customHeight="1">
      <c r="A25" s="67">
        <v>1</v>
      </c>
      <c r="B25" s="80" t="s">
        <v>197</v>
      </c>
      <c r="C25" s="81" t="s">
        <v>287</v>
      </c>
      <c r="D25" s="131" t="s">
        <v>288</v>
      </c>
      <c r="E25" s="51" t="s">
        <v>56</v>
      </c>
      <c r="F25" s="51" t="s">
        <v>76</v>
      </c>
      <c r="G25" s="174">
        <v>0.0006148148148148148</v>
      </c>
      <c r="H25" s="79" t="s">
        <v>289</v>
      </c>
    </row>
    <row r="26" spans="1:8" ht="18" customHeight="1">
      <c r="A26" s="67">
        <v>2</v>
      </c>
      <c r="B26" s="80" t="s">
        <v>211</v>
      </c>
      <c r="C26" s="81" t="s">
        <v>212</v>
      </c>
      <c r="D26" s="131" t="s">
        <v>213</v>
      </c>
      <c r="E26" s="51" t="s">
        <v>206</v>
      </c>
      <c r="F26" s="51" t="s">
        <v>207</v>
      </c>
      <c r="G26" s="174">
        <v>0.0006194444444444445</v>
      </c>
      <c r="H26" s="79" t="s">
        <v>208</v>
      </c>
    </row>
    <row r="27" spans="1:8" ht="18" customHeight="1">
      <c r="A27" s="67">
        <v>3</v>
      </c>
      <c r="B27" s="80" t="s">
        <v>77</v>
      </c>
      <c r="C27" s="81" t="s">
        <v>78</v>
      </c>
      <c r="D27" s="131" t="s">
        <v>79</v>
      </c>
      <c r="E27" s="51" t="s">
        <v>56</v>
      </c>
      <c r="F27" s="51" t="s">
        <v>76</v>
      </c>
      <c r="G27" s="174">
        <v>0.0006126157407407407</v>
      </c>
      <c r="H27" s="79" t="s">
        <v>57</v>
      </c>
    </row>
    <row r="28" spans="1:8" ht="18" customHeight="1">
      <c r="A28" s="67">
        <v>4</v>
      </c>
      <c r="B28" s="80" t="s">
        <v>46</v>
      </c>
      <c r="C28" s="81" t="s">
        <v>277</v>
      </c>
      <c r="D28" s="131" t="s">
        <v>278</v>
      </c>
      <c r="E28" s="51" t="s">
        <v>56</v>
      </c>
      <c r="F28" s="51" t="s">
        <v>76</v>
      </c>
      <c r="G28" s="174">
        <v>0.00061875</v>
      </c>
      <c r="H28" s="79" t="s">
        <v>280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L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19" customWidth="1"/>
    <col min="2" max="2" width="7.140625" style="19" customWidth="1"/>
    <col min="3" max="3" width="11.7109375" style="19" customWidth="1"/>
    <col min="4" max="4" width="13.7109375" style="19" customWidth="1"/>
    <col min="5" max="5" width="10.7109375" style="24" customWidth="1"/>
    <col min="6" max="6" width="13.7109375" style="25" customWidth="1"/>
    <col min="7" max="7" width="26.28125" style="25" customWidth="1"/>
    <col min="8" max="8" width="11.28125" style="25" customWidth="1"/>
    <col min="9" max="9" width="9.57421875" style="39" customWidth="1"/>
    <col min="10" max="10" width="7.00390625" style="39" customWidth="1"/>
    <col min="11" max="11" width="25.7109375" style="23" customWidth="1"/>
    <col min="12" max="16384" width="9.140625" style="19" customWidth="1"/>
  </cols>
  <sheetData>
    <row r="1" spans="1:10" s="27" customFormat="1" ht="15" customHeight="1">
      <c r="A1" s="48" t="s">
        <v>23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3:8" ht="15.75" customHeight="1">
      <c r="C3" s="21"/>
      <c r="H3" s="22"/>
    </row>
    <row r="4" spans="3:11" s="148" customFormat="1" ht="18" customHeight="1">
      <c r="C4" s="48" t="s">
        <v>43</v>
      </c>
      <c r="E4" s="149"/>
      <c r="F4" s="150"/>
      <c r="G4" s="150"/>
      <c r="H4" s="22"/>
      <c r="I4" s="151"/>
      <c r="J4" s="151"/>
      <c r="K4" s="152"/>
    </row>
    <row r="5" spans="4:11" s="26" customFormat="1" ht="15" customHeight="1" thickBot="1">
      <c r="D5" s="27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155" t="s">
        <v>383</v>
      </c>
      <c r="C6" s="31" t="s">
        <v>0</v>
      </c>
      <c r="D6" s="108" t="s">
        <v>1</v>
      </c>
      <c r="E6" s="34" t="s">
        <v>7</v>
      </c>
      <c r="F6" s="33" t="s">
        <v>2</v>
      </c>
      <c r="G6" s="33" t="s">
        <v>3</v>
      </c>
      <c r="H6" s="33" t="s">
        <v>457</v>
      </c>
      <c r="I6" s="41" t="s">
        <v>4</v>
      </c>
      <c r="J6" s="97" t="s">
        <v>16</v>
      </c>
      <c r="K6" s="35" t="s">
        <v>5</v>
      </c>
    </row>
    <row r="7" spans="1:11" ht="18" customHeight="1">
      <c r="A7" s="67">
        <v>1</v>
      </c>
      <c r="B7" s="68">
        <v>1</v>
      </c>
      <c r="C7" s="80" t="s">
        <v>77</v>
      </c>
      <c r="D7" s="81" t="s">
        <v>78</v>
      </c>
      <c r="E7" s="131" t="s">
        <v>441</v>
      </c>
      <c r="F7" s="51" t="s">
        <v>56</v>
      </c>
      <c r="G7" s="51" t="s">
        <v>76</v>
      </c>
      <c r="H7" s="104"/>
      <c r="I7" s="174">
        <v>0.0006126157407407407</v>
      </c>
      <c r="J7" s="129" t="str">
        <f>IF(ISBLANK(I7),"",IF(I7&lt;=0.000581018518518519,"KSM",IF(I7&lt;=0.000607638888888889,"I A",IF(I7&lt;=0.000648148148148148,"II A",IF(I7&lt;=0.000706018518518518,"III A",IF(I7&lt;=0.000763888888888889,"I JA",IF(I7&lt;=0.000821759259259259,"II JA",IF(I7&lt;=0.000868055555555556,"III JA"))))))))</f>
        <v>II A</v>
      </c>
      <c r="K7" s="79" t="s">
        <v>57</v>
      </c>
    </row>
    <row r="8" spans="1:11" ht="18" customHeight="1">
      <c r="A8" s="67">
        <v>2</v>
      </c>
      <c r="B8" s="68">
        <v>2</v>
      </c>
      <c r="C8" s="80" t="s">
        <v>197</v>
      </c>
      <c r="D8" s="81" t="s">
        <v>287</v>
      </c>
      <c r="E8" s="131" t="s">
        <v>288</v>
      </c>
      <c r="F8" s="51" t="s">
        <v>56</v>
      </c>
      <c r="G8" s="51" t="s">
        <v>76</v>
      </c>
      <c r="H8" s="104" t="s">
        <v>279</v>
      </c>
      <c r="I8" s="174">
        <v>0.0006148148148148148</v>
      </c>
      <c r="J8" s="129" t="str">
        <f aca="true" t="shared" si="0" ref="J8:J21">IF(ISBLANK(I8),"",IF(I8&lt;=0.000581018518518519,"KSM",IF(I8&lt;=0.000607638888888889,"I A",IF(I8&lt;=0.000648148148148148,"II A",IF(I8&lt;=0.000706018518518518,"III A",IF(I8&lt;=0.000763888888888889,"I JA",IF(I8&lt;=0.000821759259259259,"II JA",IF(I8&lt;=0.000868055555555556,"III JA"))))))))</f>
        <v>II A</v>
      </c>
      <c r="K8" s="79" t="s">
        <v>289</v>
      </c>
    </row>
    <row r="9" spans="1:11" ht="18" customHeight="1">
      <c r="A9" s="67">
        <v>3</v>
      </c>
      <c r="B9" s="68">
        <v>3</v>
      </c>
      <c r="C9" s="80" t="s">
        <v>46</v>
      </c>
      <c r="D9" s="81" t="s">
        <v>277</v>
      </c>
      <c r="E9" s="131" t="s">
        <v>278</v>
      </c>
      <c r="F9" s="51" t="s">
        <v>56</v>
      </c>
      <c r="G9" s="51" t="s">
        <v>76</v>
      </c>
      <c r="H9" s="104" t="s">
        <v>279</v>
      </c>
      <c r="I9" s="174">
        <v>0.00061875</v>
      </c>
      <c r="J9" s="129" t="str">
        <f t="shared" si="0"/>
        <v>II A</v>
      </c>
      <c r="K9" s="79" t="s">
        <v>280</v>
      </c>
    </row>
    <row r="10" spans="1:11" ht="18" customHeight="1">
      <c r="A10" s="67">
        <v>4</v>
      </c>
      <c r="B10" s="68">
        <v>4</v>
      </c>
      <c r="C10" s="80" t="s">
        <v>211</v>
      </c>
      <c r="D10" s="81" t="s">
        <v>212</v>
      </c>
      <c r="E10" s="131" t="s">
        <v>213</v>
      </c>
      <c r="F10" s="51" t="s">
        <v>206</v>
      </c>
      <c r="G10" s="51" t="s">
        <v>207</v>
      </c>
      <c r="H10" s="104"/>
      <c r="I10" s="174">
        <v>0.0006194444444444445</v>
      </c>
      <c r="J10" s="129" t="str">
        <f t="shared" si="0"/>
        <v>II A</v>
      </c>
      <c r="K10" s="79" t="s">
        <v>208</v>
      </c>
    </row>
    <row r="11" spans="1:11" ht="18" customHeight="1">
      <c r="A11" s="67">
        <v>5</v>
      </c>
      <c r="B11" s="68">
        <v>5</v>
      </c>
      <c r="C11" s="80" t="s">
        <v>73</v>
      </c>
      <c r="D11" s="81" t="s">
        <v>74</v>
      </c>
      <c r="E11" s="131" t="s">
        <v>440</v>
      </c>
      <c r="F11" s="51" t="s">
        <v>56</v>
      </c>
      <c r="G11" s="51" t="s">
        <v>76</v>
      </c>
      <c r="H11" s="104"/>
      <c r="I11" s="174">
        <v>0.0006263888888888889</v>
      </c>
      <c r="J11" s="129" t="str">
        <f t="shared" si="0"/>
        <v>II A</v>
      </c>
      <c r="K11" s="79" t="s">
        <v>57</v>
      </c>
    </row>
    <row r="12" spans="1:11" ht="18" customHeight="1">
      <c r="A12" s="67">
        <v>6</v>
      </c>
      <c r="B12" s="68"/>
      <c r="C12" s="80" t="s">
        <v>80</v>
      </c>
      <c r="D12" s="81" t="s">
        <v>81</v>
      </c>
      <c r="E12" s="131" t="s">
        <v>439</v>
      </c>
      <c r="F12" s="51" t="s">
        <v>56</v>
      </c>
      <c r="G12" s="51" t="s">
        <v>76</v>
      </c>
      <c r="H12" s="104"/>
      <c r="I12" s="174">
        <v>0.0006347222222222222</v>
      </c>
      <c r="J12" s="129" t="str">
        <f t="shared" si="0"/>
        <v>II A</v>
      </c>
      <c r="K12" s="79" t="s">
        <v>57</v>
      </c>
    </row>
    <row r="13" spans="1:11" ht="18" customHeight="1">
      <c r="A13" s="67">
        <v>7</v>
      </c>
      <c r="B13" s="68"/>
      <c r="C13" s="80" t="s">
        <v>83</v>
      </c>
      <c r="D13" s="81" t="s">
        <v>84</v>
      </c>
      <c r="E13" s="131" t="s">
        <v>438</v>
      </c>
      <c r="F13" s="51" t="s">
        <v>56</v>
      </c>
      <c r="G13" s="51"/>
      <c r="H13" s="104"/>
      <c r="I13" s="174">
        <v>0.0006379629629629629</v>
      </c>
      <c r="J13" s="129" t="str">
        <f t="shared" si="0"/>
        <v>II A</v>
      </c>
      <c r="K13" s="79" t="s">
        <v>57</v>
      </c>
    </row>
    <row r="14" spans="1:11" ht="18" customHeight="1">
      <c r="A14" s="67">
        <v>8</v>
      </c>
      <c r="B14" s="68">
        <v>6</v>
      </c>
      <c r="C14" s="80" t="s">
        <v>46</v>
      </c>
      <c r="D14" s="81" t="s">
        <v>150</v>
      </c>
      <c r="E14" s="131" t="s">
        <v>165</v>
      </c>
      <c r="F14" s="51" t="s">
        <v>95</v>
      </c>
      <c r="G14" s="51" t="s">
        <v>145</v>
      </c>
      <c r="H14" s="104"/>
      <c r="I14" s="174">
        <v>0.0006417824074074074</v>
      </c>
      <c r="J14" s="129" t="str">
        <f t="shared" si="0"/>
        <v>II A</v>
      </c>
      <c r="K14" s="79" t="s">
        <v>146</v>
      </c>
    </row>
    <row r="15" spans="1:11" ht="18" customHeight="1">
      <c r="A15" s="67">
        <v>9</v>
      </c>
      <c r="B15" s="68">
        <v>7</v>
      </c>
      <c r="C15" s="80" t="s">
        <v>66</v>
      </c>
      <c r="D15" s="81" t="s">
        <v>67</v>
      </c>
      <c r="E15" s="131" t="s">
        <v>442</v>
      </c>
      <c r="F15" s="51" t="s">
        <v>56</v>
      </c>
      <c r="G15" s="51" t="s">
        <v>53</v>
      </c>
      <c r="H15" s="104"/>
      <c r="I15" s="174">
        <v>0.0006591435185185185</v>
      </c>
      <c r="J15" s="129" t="str">
        <f t="shared" si="0"/>
        <v>III A</v>
      </c>
      <c r="K15" s="79" t="s">
        <v>400</v>
      </c>
    </row>
    <row r="16" spans="1:11" ht="18" customHeight="1">
      <c r="A16" s="67">
        <v>10</v>
      </c>
      <c r="B16" s="68">
        <v>8</v>
      </c>
      <c r="C16" s="80" t="s">
        <v>403</v>
      </c>
      <c r="D16" s="81" t="s">
        <v>404</v>
      </c>
      <c r="E16" s="131" t="s">
        <v>405</v>
      </c>
      <c r="F16" s="51" t="s">
        <v>206</v>
      </c>
      <c r="G16" s="51" t="s">
        <v>207</v>
      </c>
      <c r="H16" s="104"/>
      <c r="I16" s="174">
        <v>0.0006693287037037037</v>
      </c>
      <c r="J16" s="129" t="str">
        <f t="shared" si="0"/>
        <v>III A</v>
      </c>
      <c r="K16" s="79" t="s">
        <v>381</v>
      </c>
    </row>
    <row r="17" spans="1:11" ht="18" customHeight="1">
      <c r="A17" s="67">
        <v>11</v>
      </c>
      <c r="B17" s="68">
        <v>9</v>
      </c>
      <c r="C17" s="80" t="s">
        <v>117</v>
      </c>
      <c r="D17" s="81" t="s">
        <v>118</v>
      </c>
      <c r="E17" s="131" t="s">
        <v>125</v>
      </c>
      <c r="F17" s="51" t="s">
        <v>119</v>
      </c>
      <c r="G17" s="51" t="s">
        <v>120</v>
      </c>
      <c r="H17" s="104" t="s">
        <v>121</v>
      </c>
      <c r="I17" s="174">
        <v>0.0006717592592592592</v>
      </c>
      <c r="J17" s="129" t="str">
        <f t="shared" si="0"/>
        <v>III A</v>
      </c>
      <c r="K17" s="79" t="s">
        <v>122</v>
      </c>
    </row>
    <row r="18" spans="1:11" ht="18" customHeight="1">
      <c r="A18" s="67">
        <v>12</v>
      </c>
      <c r="B18" s="68">
        <v>10</v>
      </c>
      <c r="C18" s="80" t="s">
        <v>153</v>
      </c>
      <c r="D18" s="81" t="s">
        <v>154</v>
      </c>
      <c r="E18" s="131" t="s">
        <v>167</v>
      </c>
      <c r="F18" s="51" t="s">
        <v>95</v>
      </c>
      <c r="G18" s="51" t="s">
        <v>145</v>
      </c>
      <c r="H18" s="104"/>
      <c r="I18" s="174">
        <v>0.0006758101851851851</v>
      </c>
      <c r="J18" s="129" t="str">
        <f t="shared" si="0"/>
        <v>III A</v>
      </c>
      <c r="K18" s="79" t="s">
        <v>146</v>
      </c>
    </row>
    <row r="19" spans="1:11" ht="18" customHeight="1">
      <c r="A19" s="67">
        <v>13</v>
      </c>
      <c r="B19" s="68"/>
      <c r="C19" s="80" t="s">
        <v>136</v>
      </c>
      <c r="D19" s="81" t="s">
        <v>137</v>
      </c>
      <c r="E19" s="131" t="s">
        <v>161</v>
      </c>
      <c r="F19" s="51" t="s">
        <v>56</v>
      </c>
      <c r="G19" s="51" t="s">
        <v>76</v>
      </c>
      <c r="H19" s="104"/>
      <c r="I19" s="174">
        <v>0.0006921296296296297</v>
      </c>
      <c r="J19" s="129" t="str">
        <f t="shared" si="0"/>
        <v>III A</v>
      </c>
      <c r="K19" s="79" t="s">
        <v>138</v>
      </c>
    </row>
    <row r="20" spans="1:11" ht="18" customHeight="1">
      <c r="A20" s="67">
        <v>14</v>
      </c>
      <c r="B20" s="68"/>
      <c r="C20" s="80" t="s">
        <v>290</v>
      </c>
      <c r="D20" s="81" t="s">
        <v>291</v>
      </c>
      <c r="E20" s="131" t="s">
        <v>292</v>
      </c>
      <c r="F20" s="51" t="s">
        <v>56</v>
      </c>
      <c r="G20" s="51" t="s">
        <v>76</v>
      </c>
      <c r="H20" s="104" t="s">
        <v>279</v>
      </c>
      <c r="I20" s="144">
        <v>0.0006969907407407408</v>
      </c>
      <c r="J20" s="129" t="str">
        <f t="shared" si="0"/>
        <v>III A</v>
      </c>
      <c r="K20" s="79" t="s">
        <v>289</v>
      </c>
    </row>
    <row r="21" spans="1:11" ht="18" customHeight="1">
      <c r="A21" s="67">
        <v>15</v>
      </c>
      <c r="B21" s="68">
        <v>11</v>
      </c>
      <c r="C21" s="80" t="s">
        <v>73</v>
      </c>
      <c r="D21" s="81" t="s">
        <v>195</v>
      </c>
      <c r="E21" s="131" t="s">
        <v>203</v>
      </c>
      <c r="F21" s="51" t="s">
        <v>382</v>
      </c>
      <c r="G21" s="51" t="s">
        <v>196</v>
      </c>
      <c r="H21" s="104"/>
      <c r="I21" s="144">
        <v>0.0007131944444444444</v>
      </c>
      <c r="J21" s="129" t="str">
        <f t="shared" si="0"/>
        <v>I JA</v>
      </c>
      <c r="K21" s="79" t="s">
        <v>204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27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457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61</v>
      </c>
      <c r="D7" s="72" t="s">
        <v>62</v>
      </c>
      <c r="E7" s="162" t="s">
        <v>417</v>
      </c>
      <c r="F7" s="178" t="s">
        <v>63</v>
      </c>
      <c r="G7" s="53" t="s">
        <v>53</v>
      </c>
      <c r="H7" s="104"/>
      <c r="I7" s="95">
        <v>0.001615625</v>
      </c>
      <c r="J7" s="128" t="str">
        <f>IF(ISBLANK(I7),"",IF(I7&lt;=0.0015625,"KSM",IF(I7&lt;=0.00166666666666667,"I A",IF(I7&lt;=0.00181712962962963,"II A",IF(I7&lt;=0.00202546296296296,"III A",IF(I7&lt;=0.00219907407407407,"I JA",IF(I7&lt;=0.00233796296296296,"II JA",IF(I7&lt;=0.0024537037037037,"III JA"))))))))</f>
        <v>I A</v>
      </c>
      <c r="K7" s="297" t="s">
        <v>60</v>
      </c>
    </row>
    <row r="8" spans="1:11" ht="18" customHeight="1">
      <c r="A8" s="69">
        <v>2</v>
      </c>
      <c r="B8" s="137"/>
      <c r="C8" s="78" t="s">
        <v>300</v>
      </c>
      <c r="D8" s="72" t="s">
        <v>301</v>
      </c>
      <c r="E8" s="162" t="s">
        <v>302</v>
      </c>
      <c r="F8" s="53" t="s">
        <v>56</v>
      </c>
      <c r="G8" s="104" t="s">
        <v>76</v>
      </c>
      <c r="H8" s="104" t="s">
        <v>279</v>
      </c>
      <c r="I8" s="94">
        <v>0.001651273148148148</v>
      </c>
      <c r="J8" s="128" t="str">
        <f>IF(ISBLANK(I8),"",IF(I8&lt;=0.0015625,"KSM",IF(I8&lt;=0.00166666666666667,"I A",IF(I8&lt;=0.00181712962962963,"II A",IF(I8&lt;=0.00202546296296296,"III A",IF(I8&lt;=0.00219907407407407,"I JA",IF(I8&lt;=0.00233796296296296,"II JA",IF(I8&lt;=0.0024537037037037,"III JA"))))))))</f>
        <v>I A</v>
      </c>
      <c r="K8" s="298" t="s">
        <v>289</v>
      </c>
    </row>
    <row r="9" spans="1:11" ht="18" customHeight="1">
      <c r="A9" s="69">
        <v>3</v>
      </c>
      <c r="B9" s="137">
        <v>2</v>
      </c>
      <c r="C9" s="78" t="s">
        <v>54</v>
      </c>
      <c r="D9" s="72" t="s">
        <v>55</v>
      </c>
      <c r="E9" s="162" t="s">
        <v>416</v>
      </c>
      <c r="F9" s="105" t="s">
        <v>56</v>
      </c>
      <c r="G9" s="53" t="s">
        <v>53</v>
      </c>
      <c r="H9" s="104"/>
      <c r="I9" s="94">
        <v>0.0016974537037037036</v>
      </c>
      <c r="J9" s="128" t="str">
        <f>IF(ISBLANK(I9),"",IF(I9&lt;=0.0015625,"KSM",IF(I9&lt;=0.00166666666666667,"I A",IF(I9&lt;=0.00181712962962963,"II A",IF(I9&lt;=0.00202546296296296,"III A",IF(I9&lt;=0.00219907407407407,"I JA",IF(I9&lt;=0.00233796296296296,"II JA",IF(I9&lt;=0.0024537037037037,"III JA"))))))))</f>
        <v>II A</v>
      </c>
      <c r="K9" s="299" t="s">
        <v>57</v>
      </c>
    </row>
    <row r="10" spans="1:11" ht="18" customHeight="1">
      <c r="A10" s="69">
        <v>4</v>
      </c>
      <c r="B10" s="137">
        <v>3</v>
      </c>
      <c r="C10" s="78" t="s">
        <v>308</v>
      </c>
      <c r="D10" s="72" t="s">
        <v>309</v>
      </c>
      <c r="E10" s="162" t="s">
        <v>310</v>
      </c>
      <c r="F10" s="53" t="s">
        <v>56</v>
      </c>
      <c r="G10" s="53" t="s">
        <v>76</v>
      </c>
      <c r="H10" s="104" t="s">
        <v>279</v>
      </c>
      <c r="I10" s="94">
        <v>0.0019171296296296297</v>
      </c>
      <c r="J10" s="128" t="str">
        <f>IF(ISBLANK(I10),"",IF(I10&lt;=0.0015625,"KSM",IF(I10&lt;=0.00166666666666667,"I A",IF(I10&lt;=0.00181712962962963,"II A",IF(I10&lt;=0.00202546296296296,"III A",IF(I10&lt;=0.00219907407407407,"I JA",IF(I10&lt;=0.00233796296296296,"II JA",IF(I10&lt;=0.0024537037037037,"III JA"))))))))</f>
        <v>III A</v>
      </c>
      <c r="K10" s="301" t="s">
        <v>289</v>
      </c>
    </row>
    <row r="11" spans="1:11" ht="18" customHeight="1">
      <c r="A11" s="69"/>
      <c r="B11" s="137"/>
      <c r="C11" s="71" t="s">
        <v>114</v>
      </c>
      <c r="D11" s="70" t="s">
        <v>115</v>
      </c>
      <c r="E11" s="300" t="s">
        <v>116</v>
      </c>
      <c r="F11" s="63" t="s">
        <v>95</v>
      </c>
      <c r="G11" s="311" t="s">
        <v>90</v>
      </c>
      <c r="H11" s="104"/>
      <c r="I11" s="94" t="s">
        <v>415</v>
      </c>
      <c r="J11" s="128"/>
      <c r="K11" s="299" t="s">
        <v>96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L1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28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457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51</v>
      </c>
      <c r="D7" s="72" t="s">
        <v>52</v>
      </c>
      <c r="E7" s="162" t="s">
        <v>420</v>
      </c>
      <c r="F7" s="53" t="s">
        <v>446</v>
      </c>
      <c r="G7" s="53" t="s">
        <v>53</v>
      </c>
      <c r="H7" s="104"/>
      <c r="I7" s="95">
        <v>0.0013981481481481481</v>
      </c>
      <c r="J7" s="128" t="str">
        <f aca="true" t="shared" si="0" ref="J7:J12">IF(ISBLANK(I7),"",IF(I7&lt;=0.00134259259259259,"KSM",IF(I7&lt;=0.00142361111111111,"I A",IF(I7&lt;=0.00155092592592593,"II A",IF(I7&lt;=0.00171296296296296,"III A",IF(I7&lt;=0.001863426,"I JA",IF(I7&lt;=0.001990741,"II JA",IF(I7&lt;=0.002106481,"III JA"))))))))</f>
        <v>I A</v>
      </c>
      <c r="K7" s="313" t="s">
        <v>423</v>
      </c>
    </row>
    <row r="8" spans="1:11" ht="18" customHeight="1">
      <c r="A8" s="69">
        <v>2</v>
      </c>
      <c r="B8" s="137">
        <v>2</v>
      </c>
      <c r="C8" s="78" t="s">
        <v>108</v>
      </c>
      <c r="D8" s="72" t="s">
        <v>109</v>
      </c>
      <c r="E8" s="162" t="s">
        <v>110</v>
      </c>
      <c r="F8" s="53" t="s">
        <v>95</v>
      </c>
      <c r="G8" s="312" t="s">
        <v>90</v>
      </c>
      <c r="H8" s="104"/>
      <c r="I8" s="94">
        <v>0.0014136574074074075</v>
      </c>
      <c r="J8" s="128" t="str">
        <f t="shared" si="0"/>
        <v>I A</v>
      </c>
      <c r="K8" s="298" t="s">
        <v>96</v>
      </c>
    </row>
    <row r="9" spans="1:11" ht="18" customHeight="1">
      <c r="A9" s="69">
        <v>3</v>
      </c>
      <c r="B9" s="137">
        <v>3</v>
      </c>
      <c r="C9" s="78" t="s">
        <v>200</v>
      </c>
      <c r="D9" s="72" t="s">
        <v>201</v>
      </c>
      <c r="E9" s="162" t="s">
        <v>202</v>
      </c>
      <c r="F9" s="105" t="s">
        <v>382</v>
      </c>
      <c r="G9" s="53" t="s">
        <v>196</v>
      </c>
      <c r="H9" s="104"/>
      <c r="I9" s="94">
        <v>0.0015333333333333336</v>
      </c>
      <c r="J9" s="128" t="str">
        <f t="shared" si="0"/>
        <v>II A</v>
      </c>
      <c r="K9" s="299" t="s">
        <v>422</v>
      </c>
    </row>
    <row r="10" spans="1:11" ht="18" customHeight="1">
      <c r="A10" s="69">
        <v>4</v>
      </c>
      <c r="B10" s="137">
        <v>4</v>
      </c>
      <c r="C10" s="78" t="s">
        <v>293</v>
      </c>
      <c r="D10" s="72" t="s">
        <v>294</v>
      </c>
      <c r="E10" s="162" t="s">
        <v>295</v>
      </c>
      <c r="F10" s="53" t="s">
        <v>56</v>
      </c>
      <c r="G10" s="53" t="s">
        <v>76</v>
      </c>
      <c r="H10" s="104" t="s">
        <v>279</v>
      </c>
      <c r="I10" s="94">
        <v>0.0015787037037037037</v>
      </c>
      <c r="J10" s="128" t="str">
        <f t="shared" si="0"/>
        <v>III A</v>
      </c>
      <c r="K10" s="301" t="s">
        <v>289</v>
      </c>
    </row>
    <row r="11" spans="1:11" ht="18" customHeight="1">
      <c r="A11" s="69">
        <v>5</v>
      </c>
      <c r="B11" s="137">
        <v>5</v>
      </c>
      <c r="C11" s="71" t="s">
        <v>390</v>
      </c>
      <c r="D11" s="70" t="s">
        <v>391</v>
      </c>
      <c r="E11" s="300" t="s">
        <v>392</v>
      </c>
      <c r="F11" s="63" t="s">
        <v>119</v>
      </c>
      <c r="G11" s="64" t="s">
        <v>120</v>
      </c>
      <c r="H11" s="104" t="s">
        <v>121</v>
      </c>
      <c r="I11" s="94">
        <v>0.0015805555555555555</v>
      </c>
      <c r="J11" s="128" t="str">
        <f t="shared" si="0"/>
        <v>III A</v>
      </c>
      <c r="K11" s="299" t="s">
        <v>421</v>
      </c>
    </row>
    <row r="12" spans="1:11" ht="18" customHeight="1">
      <c r="A12" s="69">
        <v>6</v>
      </c>
      <c r="B12" s="137">
        <v>6</v>
      </c>
      <c r="C12" s="71" t="s">
        <v>297</v>
      </c>
      <c r="D12" s="70" t="s">
        <v>298</v>
      </c>
      <c r="E12" s="300" t="s">
        <v>299</v>
      </c>
      <c r="F12" s="63" t="s">
        <v>56</v>
      </c>
      <c r="G12" s="64" t="s">
        <v>76</v>
      </c>
      <c r="H12" s="104" t="s">
        <v>279</v>
      </c>
      <c r="I12" s="94">
        <v>0.001938425925925926</v>
      </c>
      <c r="J12" s="128" t="str">
        <f t="shared" si="0"/>
        <v>II JA</v>
      </c>
      <c r="K12" s="299" t="s">
        <v>289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48" t="s">
        <v>30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457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>
        <v>1</v>
      </c>
      <c r="C7" s="73" t="s">
        <v>209</v>
      </c>
      <c r="D7" s="72" t="s">
        <v>210</v>
      </c>
      <c r="E7" s="127" t="s">
        <v>205</v>
      </c>
      <c r="F7" s="53" t="s">
        <v>206</v>
      </c>
      <c r="G7" s="53" t="s">
        <v>207</v>
      </c>
      <c r="H7" s="104"/>
      <c r="I7" s="95">
        <v>0.0036723379629629628</v>
      </c>
      <c r="J7" s="128" t="str">
        <f>IF(ISBLANK(I7),"",IF(I7&lt;=0.0031712962962963,"KSM",IF(I7&lt;=0.00337962962962963,"I A",IF(I7&lt;=0.00363425925925926,"II A",IF(I7&lt;=0.00398148148148148,"III A",IF(I7&lt;=0.00428240740740741,"I JA",IF(I7&lt;=0.00453703703703704,"II JA",IF(I7&lt;=0.0047337962962963,"III JA"))))))))</f>
        <v>III A</v>
      </c>
      <c r="K7" s="297" t="s">
        <v>208</v>
      </c>
    </row>
    <row r="8" spans="1:11" ht="18" customHeight="1">
      <c r="A8" s="69">
        <v>2</v>
      </c>
      <c r="B8" s="137">
        <v>2</v>
      </c>
      <c r="C8" s="78" t="s">
        <v>92</v>
      </c>
      <c r="D8" s="72" t="s">
        <v>93</v>
      </c>
      <c r="E8" s="127" t="s">
        <v>94</v>
      </c>
      <c r="F8" s="53" t="s">
        <v>95</v>
      </c>
      <c r="G8" s="312" t="s">
        <v>90</v>
      </c>
      <c r="H8" s="104"/>
      <c r="I8" s="94">
        <v>0.0037766203703703707</v>
      </c>
      <c r="J8" s="128" t="str">
        <f>IF(ISBLANK(I8),"",IF(I8&lt;=0.0031712962962963,"KSM",IF(I8&lt;=0.00337962962962963,"I A",IF(I8&lt;=0.00363425925925926,"II A",IF(I8&lt;=0.00398148148148148,"III A",IF(I8&lt;=0.00428240740740741,"I JA",IF(I8&lt;=0.00453703703703704,"II JA",IF(I8&lt;=0.0047337962962963,"III JA"))))))))</f>
        <v>III A</v>
      </c>
      <c r="K8" s="298" t="s">
        <v>96</v>
      </c>
    </row>
    <row r="9" spans="1:11" ht="18" customHeight="1">
      <c r="A9" s="69">
        <v>3</v>
      </c>
      <c r="B9" s="137">
        <v>3</v>
      </c>
      <c r="C9" s="78" t="s">
        <v>123</v>
      </c>
      <c r="D9" s="72" t="s">
        <v>124</v>
      </c>
      <c r="E9" s="127" t="s">
        <v>126</v>
      </c>
      <c r="F9" s="105" t="s">
        <v>119</v>
      </c>
      <c r="G9" s="53" t="s">
        <v>120</v>
      </c>
      <c r="H9" s="104" t="s">
        <v>121</v>
      </c>
      <c r="I9" s="94">
        <v>0.004109375</v>
      </c>
      <c r="J9" s="128" t="str">
        <f>IF(ISBLANK(I9),"",IF(I9&lt;=0.0031712962962963,"KSM",IF(I9&lt;=0.00337962962962963,"I A",IF(I9&lt;=0.00363425925925926,"II A",IF(I9&lt;=0.00398148148148148,"III A",IF(I9&lt;=0.00428240740740741,"I JA",IF(I9&lt;=0.00453703703703704,"II JA",IF(I9&lt;=0.0047337962962963,"III JA"))))))))</f>
        <v>I JA</v>
      </c>
      <c r="K9" s="299" t="s">
        <v>122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L1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9" customWidth="1"/>
    <col min="2" max="2" width="7.421875" style="19" customWidth="1"/>
    <col min="3" max="3" width="12.00390625" style="19" customWidth="1"/>
    <col min="4" max="4" width="15.7109375" style="19" customWidth="1"/>
    <col min="5" max="5" width="12.140625" style="24" customWidth="1"/>
    <col min="6" max="6" width="12.7109375" style="25" customWidth="1"/>
    <col min="7" max="7" width="19.28125" style="25" customWidth="1"/>
    <col min="8" max="8" width="11.28125" style="25" customWidth="1"/>
    <col min="9" max="9" width="11.28125" style="39" customWidth="1"/>
    <col min="10" max="10" width="8.28125" style="39" customWidth="1"/>
    <col min="11" max="11" width="18.421875" style="23" customWidth="1"/>
    <col min="12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29"/>
    </row>
    <row r="4" spans="3:11" s="140" customFormat="1" ht="15" customHeight="1">
      <c r="C4" s="27" t="s">
        <v>42</v>
      </c>
      <c r="D4" s="48"/>
      <c r="E4" s="141"/>
      <c r="F4" s="141"/>
      <c r="G4" s="141"/>
      <c r="H4" s="22"/>
      <c r="I4" s="142"/>
      <c r="J4" s="142"/>
      <c r="K4" s="143"/>
    </row>
    <row r="5" spans="3:11" s="26" customFormat="1" ht="16.5" thickBot="1">
      <c r="C5" s="27"/>
      <c r="D5" s="21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98" t="s">
        <v>12</v>
      </c>
      <c r="B6" s="167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33" t="s">
        <v>457</v>
      </c>
      <c r="I6" s="101" t="s">
        <v>4</v>
      </c>
      <c r="J6" s="102" t="s">
        <v>16</v>
      </c>
      <c r="K6" s="103" t="s">
        <v>5</v>
      </c>
    </row>
    <row r="7" spans="1:11" ht="18" customHeight="1">
      <c r="A7" s="69">
        <v>1</v>
      </c>
      <c r="B7" s="137"/>
      <c r="C7" s="73" t="s">
        <v>51</v>
      </c>
      <c r="D7" s="72" t="s">
        <v>303</v>
      </c>
      <c r="E7" s="162" t="s">
        <v>304</v>
      </c>
      <c r="F7" s="53" t="s">
        <v>56</v>
      </c>
      <c r="G7" s="53" t="s">
        <v>76</v>
      </c>
      <c r="H7" s="104" t="s">
        <v>279</v>
      </c>
      <c r="I7" s="95">
        <v>0.006463425925925927</v>
      </c>
      <c r="J7" s="128" t="str">
        <f>IF(ISBLANK(I7),"",IF(I7&gt;0.00900462962962963,"",IF(I7&lt;=0.00596064814814815,"KSM",IF(I7&lt;=0.00640046296296296,"I A",IF(I7&lt;=0.00703703703703704,"II A",IF(I7&lt;=0.00778935185185185,"III A",IF(I7&lt;=0.0084837962962963,"I JA",IF(I7&lt;=0.00900462962962963,"II JA"))))))))</f>
        <v>II A</v>
      </c>
      <c r="K7" s="313" t="s">
        <v>296</v>
      </c>
    </row>
    <row r="8" spans="1:11" ht="18" customHeight="1">
      <c r="A8" s="69">
        <v>2</v>
      </c>
      <c r="B8" s="137">
        <v>1</v>
      </c>
      <c r="C8" s="78" t="s">
        <v>214</v>
      </c>
      <c r="D8" s="72" t="s">
        <v>215</v>
      </c>
      <c r="E8" s="162" t="s">
        <v>216</v>
      </c>
      <c r="F8" s="53" t="s">
        <v>206</v>
      </c>
      <c r="G8" s="104" t="s">
        <v>207</v>
      </c>
      <c r="H8" s="104"/>
      <c r="I8" s="94">
        <v>0.006586921296296296</v>
      </c>
      <c r="J8" s="128" t="str">
        <f>IF(ISBLANK(I8),"",IF(I8&gt;0.00900462962962963,"",IF(I8&lt;=0.00596064814814815,"KSM",IF(I8&lt;=0.00640046296296296,"I A",IF(I8&lt;=0.00703703703703704,"II A",IF(I8&lt;=0.00778935185185185,"III A",IF(I8&lt;=0.0084837962962963,"I JA",IF(I8&lt;=0.00900462962962963,"II JA"))))))))</f>
        <v>II A</v>
      </c>
      <c r="K8" s="298" t="s">
        <v>208</v>
      </c>
    </row>
    <row r="9" spans="1:11" ht="18" customHeight="1">
      <c r="A9" s="69">
        <v>3</v>
      </c>
      <c r="B9" s="137"/>
      <c r="C9" s="78" t="s">
        <v>305</v>
      </c>
      <c r="D9" s="72" t="s">
        <v>306</v>
      </c>
      <c r="E9" s="162" t="s">
        <v>307</v>
      </c>
      <c r="F9" s="105" t="s">
        <v>56</v>
      </c>
      <c r="G9" s="53" t="s">
        <v>76</v>
      </c>
      <c r="H9" s="104" t="s">
        <v>279</v>
      </c>
      <c r="I9" s="94">
        <v>0.006605902777777777</v>
      </c>
      <c r="J9" s="128" t="str">
        <f>IF(ISBLANK(I9),"",IF(I9&gt;0.00900462962962963,"",IF(I9&lt;=0.00596064814814815,"KSM",IF(I9&lt;=0.00640046296296296,"I A",IF(I9&lt;=0.00703703703703704,"II A",IF(I9&lt;=0.00778935185185185,"III A",IF(I9&lt;=0.0084837962962963,"I JA",IF(I9&lt;=0.00900462962962963,"II JA"))))))))</f>
        <v>II A</v>
      </c>
      <c r="K9" s="299" t="s">
        <v>289</v>
      </c>
    </row>
    <row r="10" spans="1:11" ht="18" customHeight="1">
      <c r="A10" s="69">
        <v>4</v>
      </c>
      <c r="B10" s="137">
        <v>2</v>
      </c>
      <c r="C10" s="78" t="s">
        <v>69</v>
      </c>
      <c r="D10" s="72" t="s">
        <v>70</v>
      </c>
      <c r="E10" s="162" t="s">
        <v>444</v>
      </c>
      <c r="F10" s="105" t="s">
        <v>56</v>
      </c>
      <c r="G10" s="53" t="s">
        <v>53</v>
      </c>
      <c r="H10" s="104"/>
      <c r="I10" s="94">
        <v>0.006797222222222222</v>
      </c>
      <c r="J10" s="128" t="str">
        <f>IF(ISBLANK(I10),"",IF(I10&gt;0.00900462962962963,"",IF(I10&lt;=0.00596064814814815,"KSM",IF(I10&lt;=0.00640046296296296,"I A",IF(I10&lt;=0.00703703703703704,"II A",IF(I10&lt;=0.00778935185185185,"III A",IF(I10&lt;=0.0084837962962963,"I JA",IF(I10&lt;=0.00900462962962963,"II JA"))))))))</f>
        <v>II A</v>
      </c>
      <c r="K10" s="299" t="s">
        <v>424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25" customWidth="1"/>
    <col min="10" max="10" width="22.57421875" style="19" customWidth="1"/>
    <col min="11" max="11" width="20.00390625" style="19" customWidth="1"/>
    <col min="12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D1" s="48"/>
      <c r="E1" s="48"/>
      <c r="H1" s="28"/>
      <c r="I1" s="28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E2" s="48"/>
      <c r="H2" s="28"/>
      <c r="I2" s="28"/>
      <c r="J2" s="42"/>
      <c r="K2" s="66"/>
      <c r="L2" s="29"/>
      <c r="M2" s="30"/>
      <c r="N2" s="44"/>
    </row>
    <row r="3" spans="2:10" ht="15" customHeight="1">
      <c r="B3" s="21"/>
      <c r="J3" s="23"/>
    </row>
    <row r="4" spans="2:10" s="26" customFormat="1" ht="15" customHeight="1">
      <c r="B4" s="27" t="s">
        <v>31</v>
      </c>
      <c r="C4" s="27"/>
      <c r="D4" s="28"/>
      <c r="E4" s="28"/>
      <c r="F4" s="28"/>
      <c r="G4" s="28"/>
      <c r="H4" s="28"/>
      <c r="I4" s="28"/>
      <c r="J4" s="30"/>
    </row>
    <row r="5" spans="2:10" s="26" customFormat="1" ht="15" customHeight="1" thickBot="1">
      <c r="B5" s="27" t="s">
        <v>10</v>
      </c>
      <c r="C5" s="21"/>
      <c r="D5" s="28"/>
      <c r="E5" s="28"/>
      <c r="F5" s="28"/>
      <c r="G5" s="28"/>
      <c r="H5" s="28"/>
      <c r="I5" s="28"/>
      <c r="J5" s="30"/>
    </row>
    <row r="6" spans="1:10" s="22" customFormat="1" ht="18" customHeight="1" thickBot="1">
      <c r="A6" s="157" t="s">
        <v>13</v>
      </c>
      <c r="B6" s="179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457</v>
      </c>
      <c r="H6" s="33" t="s">
        <v>45</v>
      </c>
      <c r="I6" s="33" t="s">
        <v>4</v>
      </c>
      <c r="J6" s="35" t="s">
        <v>5</v>
      </c>
    </row>
    <row r="7" spans="1:10" s="22" customFormat="1" ht="18" customHeight="1">
      <c r="A7" s="138">
        <v>1</v>
      </c>
      <c r="B7" s="80" t="s">
        <v>328</v>
      </c>
      <c r="C7" s="81" t="s">
        <v>329</v>
      </c>
      <c r="D7" s="124" t="s">
        <v>330</v>
      </c>
      <c r="E7" s="51" t="s">
        <v>56</v>
      </c>
      <c r="F7" s="51" t="s">
        <v>76</v>
      </c>
      <c r="G7" s="51"/>
      <c r="H7" s="51">
        <v>0.283</v>
      </c>
      <c r="I7" s="74">
        <v>10.79</v>
      </c>
      <c r="J7" s="79" t="s">
        <v>322</v>
      </c>
    </row>
    <row r="8" spans="1:10" s="22" customFormat="1" ht="18" customHeight="1">
      <c r="A8" s="138">
        <v>2</v>
      </c>
      <c r="B8" s="80" t="s">
        <v>224</v>
      </c>
      <c r="C8" s="81" t="s">
        <v>225</v>
      </c>
      <c r="D8" s="124" t="s">
        <v>226</v>
      </c>
      <c r="E8" s="51" t="s">
        <v>56</v>
      </c>
      <c r="F8" s="51" t="s">
        <v>461</v>
      </c>
      <c r="G8" s="51"/>
      <c r="H8" s="51">
        <v>0.231</v>
      </c>
      <c r="I8" s="74">
        <v>9.86</v>
      </c>
      <c r="J8" s="79" t="s">
        <v>464</v>
      </c>
    </row>
    <row r="9" spans="1:10" s="22" customFormat="1" ht="18" customHeight="1">
      <c r="A9" s="138">
        <v>3</v>
      </c>
      <c r="B9" s="80" t="s">
        <v>252</v>
      </c>
      <c r="C9" s="81" t="s">
        <v>253</v>
      </c>
      <c r="D9" s="124" t="s">
        <v>254</v>
      </c>
      <c r="E9" s="51" t="s">
        <v>56</v>
      </c>
      <c r="F9" s="51" t="s">
        <v>76</v>
      </c>
      <c r="G9" s="51"/>
      <c r="H9" s="51">
        <v>0.214</v>
      </c>
      <c r="I9" s="74">
        <v>9.09</v>
      </c>
      <c r="J9" s="79" t="s">
        <v>223</v>
      </c>
    </row>
    <row r="10" spans="1:10" s="22" customFormat="1" ht="18" customHeight="1">
      <c r="A10" s="138">
        <v>4</v>
      </c>
      <c r="B10" s="80" t="s">
        <v>266</v>
      </c>
      <c r="C10" s="81" t="s">
        <v>267</v>
      </c>
      <c r="D10" s="124" t="s">
        <v>268</v>
      </c>
      <c r="E10" s="51" t="s">
        <v>56</v>
      </c>
      <c r="F10" s="51" t="s">
        <v>76</v>
      </c>
      <c r="G10" s="51"/>
      <c r="H10" s="51">
        <v>0.305</v>
      </c>
      <c r="I10" s="74">
        <v>9.93</v>
      </c>
      <c r="J10" s="79" t="s">
        <v>269</v>
      </c>
    </row>
    <row r="11" spans="1:10" s="22" customFormat="1" ht="18" customHeight="1">
      <c r="A11" s="138">
        <v>5</v>
      </c>
      <c r="B11" s="80" t="s">
        <v>220</v>
      </c>
      <c r="C11" s="81" t="s">
        <v>221</v>
      </c>
      <c r="D11" s="124" t="s">
        <v>222</v>
      </c>
      <c r="E11" s="51" t="s">
        <v>56</v>
      </c>
      <c r="F11" s="51" t="s">
        <v>461</v>
      </c>
      <c r="G11" s="51"/>
      <c r="H11" s="51">
        <v>0.175</v>
      </c>
      <c r="I11" s="74">
        <v>10.4</v>
      </c>
      <c r="J11" s="79" t="s">
        <v>464</v>
      </c>
    </row>
    <row r="12" spans="1:10" s="22" customFormat="1" ht="18" customHeight="1">
      <c r="A12" s="138" t="s">
        <v>385</v>
      </c>
      <c r="B12" s="80" t="s">
        <v>143</v>
      </c>
      <c r="C12" s="81" t="s">
        <v>144</v>
      </c>
      <c r="D12" s="124" t="s">
        <v>163</v>
      </c>
      <c r="E12" s="51" t="s">
        <v>95</v>
      </c>
      <c r="F12" s="51" t="s">
        <v>145</v>
      </c>
      <c r="G12" s="51"/>
      <c r="H12" s="51">
        <v>0.195</v>
      </c>
      <c r="I12" s="74">
        <v>9.59</v>
      </c>
      <c r="J12" s="79" t="s">
        <v>146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19" customWidth="1"/>
    <col min="2" max="2" width="7.421875" style="19" bestFit="1" customWidth="1"/>
    <col min="3" max="3" width="11.140625" style="19" customWidth="1"/>
    <col min="4" max="4" width="13.140625" style="19" customWidth="1"/>
    <col min="5" max="5" width="12.140625" style="24" customWidth="1"/>
    <col min="6" max="6" width="13.00390625" style="25" customWidth="1"/>
    <col min="7" max="7" width="12.8515625" style="25" bestFit="1" customWidth="1"/>
    <col min="8" max="8" width="11.28125" style="25" customWidth="1"/>
    <col min="9" max="9" width="8.00390625" style="25" bestFit="1" customWidth="1"/>
    <col min="10" max="10" width="10.7109375" style="39" customWidth="1"/>
    <col min="11" max="11" width="8.28125" style="39" customWidth="1"/>
    <col min="12" max="12" width="20.57421875" style="19" bestFit="1" customWidth="1"/>
    <col min="13" max="16384" width="9.140625" style="19" customWidth="1"/>
  </cols>
  <sheetData>
    <row r="1" spans="1:14" s="27" customFormat="1" ht="15" customHeight="1">
      <c r="A1" s="48" t="s">
        <v>29</v>
      </c>
      <c r="B1" s="48"/>
      <c r="C1" s="48"/>
      <c r="D1" s="48"/>
      <c r="E1" s="48"/>
      <c r="F1" s="48"/>
      <c r="J1" s="28"/>
      <c r="K1" s="36"/>
      <c r="L1" s="36"/>
      <c r="M1" s="66"/>
      <c r="N1" s="43"/>
    </row>
    <row r="2" spans="1:16" s="27" customFormat="1" ht="15" customHeight="1">
      <c r="A2" s="48" t="s">
        <v>24</v>
      </c>
      <c r="B2" s="48"/>
      <c r="C2" s="48"/>
      <c r="D2" s="48"/>
      <c r="E2" s="48"/>
      <c r="F2" s="48"/>
      <c r="J2" s="28"/>
      <c r="K2" s="36"/>
      <c r="L2" s="42"/>
      <c r="M2" s="66"/>
      <c r="N2" s="29"/>
      <c r="O2" s="30"/>
      <c r="P2" s="44"/>
    </row>
    <row r="3" spans="1:13" s="27" customFormat="1" ht="15" customHeight="1">
      <c r="A3" s="48"/>
      <c r="B3" s="48"/>
      <c r="D3" s="28"/>
      <c r="E3" s="36"/>
      <c r="F3" s="36"/>
      <c r="G3" s="42"/>
      <c r="H3" s="42"/>
      <c r="I3" s="42"/>
      <c r="J3" s="30"/>
      <c r="K3" s="30"/>
      <c r="L3" s="29"/>
      <c r="M3" s="44"/>
    </row>
    <row r="4" spans="3:12" s="26" customFormat="1" ht="15" customHeight="1">
      <c r="C4" s="27" t="s">
        <v>31</v>
      </c>
      <c r="D4" s="27"/>
      <c r="E4" s="28"/>
      <c r="F4" s="28"/>
      <c r="G4" s="28"/>
      <c r="H4" s="28"/>
      <c r="I4" s="28"/>
      <c r="J4" s="40"/>
      <c r="K4" s="40"/>
      <c r="L4" s="30"/>
    </row>
    <row r="5" spans="3:12" s="26" customFormat="1" ht="15" customHeight="1" thickBot="1">
      <c r="C5" s="27"/>
      <c r="D5" s="21"/>
      <c r="E5" s="28"/>
      <c r="F5" s="28"/>
      <c r="G5" s="28"/>
      <c r="H5" s="28"/>
      <c r="I5" s="28"/>
      <c r="J5" s="40"/>
      <c r="K5" s="40"/>
      <c r="L5" s="30"/>
    </row>
    <row r="6" spans="1:12" s="22" customFormat="1" ht="18" customHeight="1" thickBot="1">
      <c r="A6" s="50" t="s">
        <v>12</v>
      </c>
      <c r="B6" s="155" t="s">
        <v>383</v>
      </c>
      <c r="C6" s="31" t="s">
        <v>0</v>
      </c>
      <c r="D6" s="32" t="s">
        <v>1</v>
      </c>
      <c r="E6" s="34" t="s">
        <v>7</v>
      </c>
      <c r="F6" s="33" t="s">
        <v>2</v>
      </c>
      <c r="G6" s="33" t="s">
        <v>3</v>
      </c>
      <c r="H6" s="33" t="s">
        <v>457</v>
      </c>
      <c r="I6" s="33" t="s">
        <v>45</v>
      </c>
      <c r="J6" s="41" t="s">
        <v>4</v>
      </c>
      <c r="K6" s="121" t="s">
        <v>16</v>
      </c>
      <c r="L6" s="35" t="s">
        <v>5</v>
      </c>
    </row>
    <row r="7" spans="1:13" ht="18" customHeight="1">
      <c r="A7" s="67">
        <v>1</v>
      </c>
      <c r="B7" s="68"/>
      <c r="C7" s="80" t="s">
        <v>252</v>
      </c>
      <c r="D7" s="81" t="s">
        <v>253</v>
      </c>
      <c r="E7" s="124" t="s">
        <v>254</v>
      </c>
      <c r="F7" s="51" t="s">
        <v>56</v>
      </c>
      <c r="G7" s="51" t="s">
        <v>76</v>
      </c>
      <c r="H7" s="51"/>
      <c r="I7" s="51">
        <v>0.214</v>
      </c>
      <c r="J7" s="122">
        <v>9.09</v>
      </c>
      <c r="K7" s="67" t="str">
        <f aca="true" t="shared" si="0" ref="K7:K12">IF(ISBLANK(J7),"",IF(J7&lt;=8.9,"KSM",IF(J7&lt;=9.5,"I A",IF(J7&lt;=10.24,"II A",IF(J7&lt;=11.24,"III A",IF(J7&lt;=12.34,"I JA",IF(J7&lt;=13.14,"II JA",IF(J7&lt;=13.74,"III JA"))))))))</f>
        <v>I A</v>
      </c>
      <c r="L7" s="79" t="s">
        <v>223</v>
      </c>
      <c r="M7" s="22"/>
    </row>
    <row r="8" spans="1:12" ht="18" customHeight="1">
      <c r="A8" s="67">
        <v>2</v>
      </c>
      <c r="B8" s="68">
        <v>1</v>
      </c>
      <c r="C8" s="80" t="s">
        <v>224</v>
      </c>
      <c r="D8" s="81" t="s">
        <v>225</v>
      </c>
      <c r="E8" s="124" t="s">
        <v>226</v>
      </c>
      <c r="F8" s="51" t="s">
        <v>56</v>
      </c>
      <c r="G8" s="51" t="s">
        <v>461</v>
      </c>
      <c r="H8" s="51"/>
      <c r="I8" s="51">
        <v>0.231</v>
      </c>
      <c r="J8" s="122">
        <v>9.86</v>
      </c>
      <c r="K8" s="67" t="str">
        <f t="shared" si="0"/>
        <v>II A</v>
      </c>
      <c r="L8" s="79" t="s">
        <v>464</v>
      </c>
    </row>
    <row r="9" spans="1:13" ht="18" customHeight="1">
      <c r="A9" s="67">
        <v>3</v>
      </c>
      <c r="B9" s="68">
        <v>2</v>
      </c>
      <c r="C9" s="80" t="s">
        <v>266</v>
      </c>
      <c r="D9" s="81" t="s">
        <v>267</v>
      </c>
      <c r="E9" s="124" t="s">
        <v>268</v>
      </c>
      <c r="F9" s="51" t="s">
        <v>56</v>
      </c>
      <c r="G9" s="51" t="s">
        <v>76</v>
      </c>
      <c r="H9" s="51"/>
      <c r="I9" s="51">
        <v>0.305</v>
      </c>
      <c r="J9" s="122">
        <v>9.93</v>
      </c>
      <c r="K9" s="67" t="str">
        <f t="shared" si="0"/>
        <v>II A</v>
      </c>
      <c r="L9" s="79" t="s">
        <v>269</v>
      </c>
      <c r="M9" s="22"/>
    </row>
    <row r="10" spans="1:13" ht="18" customHeight="1">
      <c r="A10" s="67">
        <v>4</v>
      </c>
      <c r="B10" s="68">
        <v>3</v>
      </c>
      <c r="C10" s="80" t="s">
        <v>220</v>
      </c>
      <c r="D10" s="81" t="s">
        <v>221</v>
      </c>
      <c r="E10" s="124" t="s">
        <v>222</v>
      </c>
      <c r="F10" s="51" t="s">
        <v>56</v>
      </c>
      <c r="G10" s="51" t="s">
        <v>461</v>
      </c>
      <c r="H10" s="51"/>
      <c r="I10" s="51">
        <v>0.175</v>
      </c>
      <c r="J10" s="122">
        <v>10.4</v>
      </c>
      <c r="K10" s="67" t="str">
        <f t="shared" si="0"/>
        <v>III A</v>
      </c>
      <c r="L10" s="79" t="s">
        <v>464</v>
      </c>
      <c r="M10" s="22"/>
    </row>
    <row r="11" spans="1:13" ht="18" customHeight="1">
      <c r="A11" s="67">
        <v>5</v>
      </c>
      <c r="B11" s="68">
        <v>4</v>
      </c>
      <c r="C11" s="80" t="s">
        <v>328</v>
      </c>
      <c r="D11" s="81" t="s">
        <v>329</v>
      </c>
      <c r="E11" s="124" t="s">
        <v>330</v>
      </c>
      <c r="F11" s="51" t="s">
        <v>56</v>
      </c>
      <c r="G11" s="51" t="s">
        <v>76</v>
      </c>
      <c r="H11" s="51"/>
      <c r="I11" s="168">
        <v>0.283</v>
      </c>
      <c r="J11" s="77">
        <v>10.79</v>
      </c>
      <c r="K11" s="67" t="str">
        <f t="shared" si="0"/>
        <v>III A</v>
      </c>
      <c r="L11" s="79" t="s">
        <v>322</v>
      </c>
      <c r="M11" s="22"/>
    </row>
    <row r="12" spans="1:13" ht="18" customHeight="1">
      <c r="A12" s="67" t="s">
        <v>147</v>
      </c>
      <c r="B12" s="68"/>
      <c r="C12" s="80" t="s">
        <v>143</v>
      </c>
      <c r="D12" s="81" t="s">
        <v>144</v>
      </c>
      <c r="E12" s="124" t="s">
        <v>163</v>
      </c>
      <c r="F12" s="51" t="s">
        <v>95</v>
      </c>
      <c r="G12" s="51" t="s">
        <v>145</v>
      </c>
      <c r="H12" s="51"/>
      <c r="I12" s="51">
        <v>0.195</v>
      </c>
      <c r="J12" s="122">
        <v>9.59</v>
      </c>
      <c r="K12" s="67" t="str">
        <f t="shared" si="0"/>
        <v>II A</v>
      </c>
      <c r="L12" s="79" t="s">
        <v>146</v>
      </c>
      <c r="M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26.140625" style="19" bestFit="1" customWidth="1"/>
    <col min="11" max="11" width="20.00390625" style="19" customWidth="1"/>
    <col min="12" max="16384" width="9.140625" style="19" customWidth="1"/>
  </cols>
  <sheetData>
    <row r="1" spans="1:14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36"/>
      <c r="M1" s="66"/>
      <c r="N1" s="43"/>
    </row>
    <row r="2" spans="1:16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36"/>
      <c r="L2" s="42"/>
      <c r="M2" s="66"/>
      <c r="N2" s="29"/>
      <c r="O2" s="30"/>
      <c r="P2" s="44"/>
    </row>
    <row r="3" spans="1:11" s="27" customFormat="1" ht="15" customHeight="1">
      <c r="A3" s="48"/>
      <c r="C3" s="28"/>
      <c r="D3" s="36"/>
      <c r="E3" s="36"/>
      <c r="F3" s="42"/>
      <c r="G3" s="42"/>
      <c r="H3" s="42"/>
      <c r="I3" s="30"/>
      <c r="J3" s="29"/>
      <c r="K3" s="44"/>
    </row>
    <row r="4" spans="2:10" s="26" customFormat="1" ht="15" customHeight="1">
      <c r="B4" s="139" t="s">
        <v>32</v>
      </c>
      <c r="C4" s="27"/>
      <c r="D4" s="28"/>
      <c r="E4" s="28"/>
      <c r="F4" s="28"/>
      <c r="G4" s="28"/>
      <c r="H4" s="28"/>
      <c r="I4" s="40"/>
      <c r="J4" s="30"/>
    </row>
    <row r="5" spans="1:10" s="26" customFormat="1" ht="15" customHeight="1" thickBot="1">
      <c r="A5" s="27"/>
      <c r="B5" s="27" t="s">
        <v>10</v>
      </c>
      <c r="C5" s="21"/>
      <c r="D5" s="28"/>
      <c r="E5" s="28"/>
      <c r="F5" s="28"/>
      <c r="G5" s="28"/>
      <c r="H5" s="28"/>
      <c r="I5" s="40"/>
      <c r="J5" s="30"/>
    </row>
    <row r="6" spans="1:10" s="22" customFormat="1" ht="18" customHeight="1" thickBot="1">
      <c r="A6" s="50" t="s">
        <v>13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457</v>
      </c>
      <c r="H6" s="33" t="s">
        <v>45</v>
      </c>
      <c r="I6" s="41" t="s">
        <v>4</v>
      </c>
      <c r="J6" s="35" t="s">
        <v>5</v>
      </c>
    </row>
    <row r="7" spans="1:11" ht="18" customHeight="1">
      <c r="A7" s="67">
        <v>1</v>
      </c>
      <c r="B7" s="80" t="s">
        <v>319</v>
      </c>
      <c r="C7" s="81" t="s">
        <v>320</v>
      </c>
      <c r="D7" s="124" t="s">
        <v>321</v>
      </c>
      <c r="E7" s="51" t="s">
        <v>56</v>
      </c>
      <c r="F7" s="51" t="s">
        <v>76</v>
      </c>
      <c r="G7" s="51"/>
      <c r="H7" s="168">
        <v>0.17</v>
      </c>
      <c r="I7" s="122" t="s">
        <v>413</v>
      </c>
      <c r="J7" s="79" t="s">
        <v>322</v>
      </c>
      <c r="K7" s="22"/>
    </row>
    <row r="8" spans="1:10" ht="18" customHeight="1">
      <c r="A8" s="67">
        <v>2</v>
      </c>
      <c r="B8" s="80" t="s">
        <v>117</v>
      </c>
      <c r="C8" s="81" t="s">
        <v>118</v>
      </c>
      <c r="D8" s="124" t="s">
        <v>125</v>
      </c>
      <c r="E8" s="51" t="s">
        <v>119</v>
      </c>
      <c r="F8" s="51" t="s">
        <v>120</v>
      </c>
      <c r="G8" s="51"/>
      <c r="H8" s="51">
        <v>0.148</v>
      </c>
      <c r="I8" s="132">
        <v>9.77</v>
      </c>
      <c r="J8" s="79" t="s">
        <v>122</v>
      </c>
    </row>
    <row r="9" spans="1:11" ht="18" customHeight="1">
      <c r="A9" s="67">
        <v>3</v>
      </c>
      <c r="B9" s="80" t="s">
        <v>230</v>
      </c>
      <c r="C9" s="81" t="s">
        <v>231</v>
      </c>
      <c r="D9" s="124" t="s">
        <v>232</v>
      </c>
      <c r="E9" s="51" t="s">
        <v>56</v>
      </c>
      <c r="F9" s="51" t="s">
        <v>461</v>
      </c>
      <c r="G9" s="51"/>
      <c r="H9" s="51">
        <v>0.233</v>
      </c>
      <c r="I9" s="122">
        <v>9.65</v>
      </c>
      <c r="J9" s="52" t="s">
        <v>465</v>
      </c>
      <c r="K9" s="22"/>
    </row>
    <row r="10" spans="1:11" ht="18" customHeight="1">
      <c r="A10" s="67">
        <v>4</v>
      </c>
      <c r="B10" s="80" t="s">
        <v>234</v>
      </c>
      <c r="C10" s="81" t="s">
        <v>235</v>
      </c>
      <c r="D10" s="124" t="s">
        <v>236</v>
      </c>
      <c r="E10" s="51" t="s">
        <v>56</v>
      </c>
      <c r="F10" s="51" t="s">
        <v>461</v>
      </c>
      <c r="G10" s="51"/>
      <c r="H10" s="51">
        <v>0.212</v>
      </c>
      <c r="I10" s="122">
        <v>8.88</v>
      </c>
      <c r="J10" s="110" t="s">
        <v>466</v>
      </c>
      <c r="K10" s="22"/>
    </row>
    <row r="11" spans="1:11" ht="18" customHeight="1">
      <c r="A11" s="67">
        <v>5</v>
      </c>
      <c r="B11" s="80" t="s">
        <v>270</v>
      </c>
      <c r="C11" s="81" t="s">
        <v>271</v>
      </c>
      <c r="D11" s="124" t="s">
        <v>272</v>
      </c>
      <c r="E11" s="51" t="s">
        <v>56</v>
      </c>
      <c r="F11" s="51" t="s">
        <v>76</v>
      </c>
      <c r="G11" s="51"/>
      <c r="H11" s="51">
        <v>0.167</v>
      </c>
      <c r="I11" s="132">
        <v>9.26</v>
      </c>
      <c r="J11" s="79" t="s">
        <v>269</v>
      </c>
      <c r="K11" s="22"/>
    </row>
    <row r="12" spans="1:11" ht="18" customHeight="1">
      <c r="A12" s="67">
        <v>6</v>
      </c>
      <c r="B12" s="80" t="s">
        <v>293</v>
      </c>
      <c r="C12" s="81" t="s">
        <v>349</v>
      </c>
      <c r="D12" s="124" t="s">
        <v>350</v>
      </c>
      <c r="E12" s="51" t="s">
        <v>56</v>
      </c>
      <c r="F12" s="51" t="s">
        <v>76</v>
      </c>
      <c r="G12" s="51"/>
      <c r="H12" s="51"/>
      <c r="I12" s="122" t="s">
        <v>415</v>
      </c>
      <c r="J12" s="79" t="s">
        <v>322</v>
      </c>
      <c r="K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O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10.7109375" style="39" customWidth="1"/>
    <col min="11" max="11" width="20.00390625" style="19" customWidth="1"/>
    <col min="12" max="16384" width="9.140625" style="19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42"/>
      <c r="L2" s="66"/>
      <c r="M2" s="29"/>
      <c r="N2" s="30"/>
      <c r="O2" s="44"/>
    </row>
    <row r="3" spans="1:12" s="27" customFormat="1" ht="15" customHeight="1">
      <c r="A3" s="48"/>
      <c r="C3" s="28"/>
      <c r="D3" s="36"/>
      <c r="E3" s="36"/>
      <c r="F3" s="42"/>
      <c r="G3" s="42"/>
      <c r="H3" s="42"/>
      <c r="I3" s="30"/>
      <c r="J3" s="30"/>
      <c r="K3" s="29"/>
      <c r="L3" s="44"/>
    </row>
    <row r="4" spans="2:11" s="26" customFormat="1" ht="15" customHeight="1">
      <c r="B4" s="139" t="s">
        <v>414</v>
      </c>
      <c r="C4" s="27"/>
      <c r="D4" s="28"/>
      <c r="E4" s="28"/>
      <c r="F4" s="28"/>
      <c r="G4" s="28"/>
      <c r="H4" s="28"/>
      <c r="I4" s="40"/>
      <c r="J4" s="40"/>
      <c r="K4" s="30"/>
    </row>
    <row r="5" spans="2:11" s="26" customFormat="1" ht="15" customHeight="1" thickBot="1">
      <c r="B5" s="27"/>
      <c r="C5" s="21"/>
      <c r="D5" s="28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457</v>
      </c>
      <c r="H6" s="33" t="s">
        <v>45</v>
      </c>
      <c r="I6" s="41" t="s">
        <v>4</v>
      </c>
      <c r="J6" s="121" t="s">
        <v>16</v>
      </c>
      <c r="K6" s="35" t="s">
        <v>5</v>
      </c>
    </row>
    <row r="7" spans="1:12" ht="18" customHeight="1">
      <c r="A7" s="67">
        <v>1</v>
      </c>
      <c r="B7" s="80" t="s">
        <v>234</v>
      </c>
      <c r="C7" s="81" t="s">
        <v>235</v>
      </c>
      <c r="D7" s="124" t="s">
        <v>236</v>
      </c>
      <c r="E7" s="51" t="s">
        <v>56</v>
      </c>
      <c r="F7" s="51" t="s">
        <v>461</v>
      </c>
      <c r="G7" s="51"/>
      <c r="H7" s="51">
        <v>0.212</v>
      </c>
      <c r="I7" s="122">
        <v>8.88</v>
      </c>
      <c r="J7" s="67" t="str">
        <f aca="true" t="shared" si="0" ref="J7:J12">IF(ISBLANK(I7),"",IF(I7&gt;11.1,"",IF(I7&lt;=8.35,"KSM",IF(I7&lt;=8.9,"I A",IF(I7&lt;=9.5,"II A",IF(I7&lt;=10.2,"III A",IF(I7&lt;=11.1,"I JA")))))))</f>
        <v>I A</v>
      </c>
      <c r="K7" s="296" t="s">
        <v>466</v>
      </c>
      <c r="L7" s="22"/>
    </row>
    <row r="8" spans="1:11" ht="18" customHeight="1">
      <c r="A8" s="67">
        <v>2</v>
      </c>
      <c r="B8" s="80" t="s">
        <v>270</v>
      </c>
      <c r="C8" s="81" t="s">
        <v>271</v>
      </c>
      <c r="D8" s="124" t="s">
        <v>272</v>
      </c>
      <c r="E8" s="51" t="s">
        <v>56</v>
      </c>
      <c r="F8" s="51" t="s">
        <v>76</v>
      </c>
      <c r="G8" s="51"/>
      <c r="H8" s="51">
        <v>0.167</v>
      </c>
      <c r="I8" s="122">
        <v>9.26</v>
      </c>
      <c r="J8" s="67" t="str">
        <f t="shared" si="0"/>
        <v>II A</v>
      </c>
      <c r="K8" s="79" t="s">
        <v>269</v>
      </c>
    </row>
    <row r="9" spans="1:12" ht="18" customHeight="1">
      <c r="A9" s="67">
        <v>3</v>
      </c>
      <c r="B9" s="80" t="s">
        <v>230</v>
      </c>
      <c r="C9" s="81" t="s">
        <v>231</v>
      </c>
      <c r="D9" s="124" t="s">
        <v>232</v>
      </c>
      <c r="E9" s="51" t="s">
        <v>56</v>
      </c>
      <c r="F9" s="51" t="s">
        <v>461</v>
      </c>
      <c r="G9" s="51"/>
      <c r="H9" s="51">
        <v>0.233</v>
      </c>
      <c r="I9" s="122">
        <v>9.65</v>
      </c>
      <c r="J9" s="67" t="str">
        <f t="shared" si="0"/>
        <v>III A</v>
      </c>
      <c r="K9" s="296" t="s">
        <v>465</v>
      </c>
      <c r="L9" s="22"/>
    </row>
    <row r="10" spans="1:12" ht="18" customHeight="1">
      <c r="A10" s="67">
        <v>4</v>
      </c>
      <c r="B10" s="80" t="s">
        <v>117</v>
      </c>
      <c r="C10" s="81" t="s">
        <v>118</v>
      </c>
      <c r="D10" s="124" t="s">
        <v>125</v>
      </c>
      <c r="E10" s="51" t="s">
        <v>119</v>
      </c>
      <c r="F10" s="51" t="s">
        <v>120</v>
      </c>
      <c r="G10" s="51" t="s">
        <v>121</v>
      </c>
      <c r="H10" s="51">
        <v>0.148</v>
      </c>
      <c r="I10" s="122">
        <v>9.77</v>
      </c>
      <c r="J10" s="67" t="str">
        <f t="shared" si="0"/>
        <v>III A</v>
      </c>
      <c r="K10" s="79" t="s">
        <v>122</v>
      </c>
      <c r="L10" s="22"/>
    </row>
    <row r="11" spans="1:12" ht="18" customHeight="1">
      <c r="A11" s="67">
        <v>5</v>
      </c>
      <c r="B11" s="80" t="s">
        <v>319</v>
      </c>
      <c r="C11" s="81" t="s">
        <v>320</v>
      </c>
      <c r="D11" s="124" t="s">
        <v>321</v>
      </c>
      <c r="E11" s="51" t="s">
        <v>56</v>
      </c>
      <c r="F11" s="51" t="s">
        <v>76</v>
      </c>
      <c r="G11" s="51"/>
      <c r="H11" s="168">
        <v>0.17</v>
      </c>
      <c r="I11" s="77" t="s">
        <v>413</v>
      </c>
      <c r="J11" s="67">
        <f t="shared" si="0"/>
      </c>
      <c r="K11" s="79" t="s">
        <v>322</v>
      </c>
      <c r="L11" s="22"/>
    </row>
    <row r="12" spans="1:12" ht="18" customHeight="1">
      <c r="A12" s="67">
        <v>6</v>
      </c>
      <c r="B12" s="80" t="s">
        <v>293</v>
      </c>
      <c r="C12" s="81" t="s">
        <v>349</v>
      </c>
      <c r="D12" s="124" t="s">
        <v>350</v>
      </c>
      <c r="E12" s="51" t="s">
        <v>56</v>
      </c>
      <c r="F12" s="51" t="s">
        <v>76</v>
      </c>
      <c r="G12" s="51"/>
      <c r="H12" s="51"/>
      <c r="I12" s="122" t="s">
        <v>415</v>
      </c>
      <c r="J12" s="67">
        <f t="shared" si="0"/>
      </c>
      <c r="K12" s="79" t="s">
        <v>322</v>
      </c>
      <c r="L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140625" style="24" customWidth="1"/>
    <col min="5" max="5" width="15.57421875" style="25" customWidth="1"/>
    <col min="6" max="6" width="19.28125" style="25" customWidth="1"/>
    <col min="7" max="7" width="13.421875" style="37" customWidth="1"/>
    <col min="8" max="8" width="10.57421875" style="37" customWidth="1"/>
    <col min="9" max="9" width="22.140625" style="19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66"/>
      <c r="I3" s="29"/>
      <c r="J3" s="30"/>
      <c r="K3" s="44"/>
    </row>
    <row r="4" spans="2:9" s="26" customFormat="1" ht="15" customHeight="1">
      <c r="B4" s="27" t="s">
        <v>25</v>
      </c>
      <c r="C4" s="27"/>
      <c r="D4" s="28"/>
      <c r="E4" s="28"/>
      <c r="F4" s="28"/>
      <c r="G4" s="38"/>
      <c r="H4" s="38"/>
      <c r="I4" s="30"/>
    </row>
    <row r="5" spans="1:9" s="26" customFormat="1" ht="15" customHeight="1" thickBot="1">
      <c r="A5" s="27">
        <v>1</v>
      </c>
      <c r="B5" s="27" t="s">
        <v>19</v>
      </c>
      <c r="C5" s="21"/>
      <c r="D5" s="28"/>
      <c r="E5" s="28"/>
      <c r="F5" s="28"/>
      <c r="G5" s="38"/>
      <c r="H5" s="38"/>
      <c r="I5" s="30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401</v>
      </c>
      <c r="H6" s="101" t="s">
        <v>4</v>
      </c>
      <c r="I6" s="103" t="s">
        <v>5</v>
      </c>
    </row>
    <row r="7" spans="1:9" ht="18" customHeight="1">
      <c r="A7" s="69">
        <v>1</v>
      </c>
      <c r="B7" s="80"/>
      <c r="C7" s="81"/>
      <c r="D7" s="131"/>
      <c r="E7" s="51"/>
      <c r="F7" s="51"/>
      <c r="G7" s="170"/>
      <c r="H7" s="74"/>
      <c r="I7" s="61"/>
    </row>
    <row r="8" spans="1:9" ht="15" customHeight="1">
      <c r="A8" s="69">
        <v>2</v>
      </c>
      <c r="B8" s="80" t="s">
        <v>351</v>
      </c>
      <c r="C8" s="81" t="s">
        <v>352</v>
      </c>
      <c r="D8" s="131" t="s">
        <v>353</v>
      </c>
      <c r="E8" s="51" t="s">
        <v>56</v>
      </c>
      <c r="F8" s="51" t="s">
        <v>76</v>
      </c>
      <c r="G8" s="170">
        <v>0.197</v>
      </c>
      <c r="H8" s="74">
        <v>8.07</v>
      </c>
      <c r="I8" s="61" t="s">
        <v>354</v>
      </c>
    </row>
    <row r="9" spans="1:9" ht="18" customHeight="1">
      <c r="A9" s="69">
        <v>3</v>
      </c>
      <c r="B9" s="80" t="s">
        <v>176</v>
      </c>
      <c r="C9" s="81" t="s">
        <v>177</v>
      </c>
      <c r="D9" s="131" t="s">
        <v>178</v>
      </c>
      <c r="E9" s="51" t="s">
        <v>179</v>
      </c>
      <c r="F9" s="164" t="s">
        <v>90</v>
      </c>
      <c r="G9" s="170">
        <v>0.158</v>
      </c>
      <c r="H9" s="74">
        <v>7.85</v>
      </c>
      <c r="I9" s="115" t="s">
        <v>180</v>
      </c>
    </row>
    <row r="10" spans="1:9" ht="18" customHeight="1">
      <c r="A10" s="76">
        <v>4</v>
      </c>
      <c r="B10" s="80" t="s">
        <v>185</v>
      </c>
      <c r="C10" s="81" t="s">
        <v>186</v>
      </c>
      <c r="D10" s="131" t="s">
        <v>187</v>
      </c>
      <c r="E10" s="51" t="s">
        <v>188</v>
      </c>
      <c r="F10" s="164" t="s">
        <v>90</v>
      </c>
      <c r="G10" s="170"/>
      <c r="H10" s="74" t="s">
        <v>415</v>
      </c>
      <c r="I10" s="116" t="s">
        <v>189</v>
      </c>
    </row>
    <row r="11" spans="1:9" ht="18" customHeight="1">
      <c r="A11" s="76">
        <v>5</v>
      </c>
      <c r="B11" s="80" t="s">
        <v>305</v>
      </c>
      <c r="C11" s="81" t="s">
        <v>326</v>
      </c>
      <c r="D11" s="131" t="s">
        <v>327</v>
      </c>
      <c r="E11" s="51" t="s">
        <v>56</v>
      </c>
      <c r="F11" s="51" t="s">
        <v>76</v>
      </c>
      <c r="G11" s="175">
        <v>0.212</v>
      </c>
      <c r="H11" s="74">
        <v>8.46</v>
      </c>
      <c r="I11" s="106" t="s">
        <v>322</v>
      </c>
    </row>
    <row r="12" spans="1:9" ht="18" customHeight="1">
      <c r="A12" s="76">
        <v>6</v>
      </c>
      <c r="B12" s="80" t="s">
        <v>97</v>
      </c>
      <c r="C12" s="81" t="s">
        <v>98</v>
      </c>
      <c r="D12" s="131" t="s">
        <v>99</v>
      </c>
      <c r="E12" s="51" t="s">
        <v>95</v>
      </c>
      <c r="F12" s="51" t="s">
        <v>100</v>
      </c>
      <c r="G12" s="170"/>
      <c r="H12" s="74" t="s">
        <v>415</v>
      </c>
      <c r="I12" s="61" t="s">
        <v>101</v>
      </c>
    </row>
    <row r="13" spans="1:9" s="26" customFormat="1" ht="15" customHeight="1" thickBot="1">
      <c r="A13" s="27">
        <v>2</v>
      </c>
      <c r="B13" s="27" t="s">
        <v>19</v>
      </c>
      <c r="C13" s="21"/>
      <c r="D13" s="28"/>
      <c r="E13" s="28"/>
      <c r="F13" s="28"/>
      <c r="G13" s="38"/>
      <c r="H13" s="38"/>
      <c r="I13" s="30"/>
    </row>
    <row r="14" spans="1:9" s="22" customFormat="1" ht="18" customHeight="1" thickBot="1">
      <c r="A14" s="98" t="s">
        <v>13</v>
      </c>
      <c r="B14" s="99" t="s">
        <v>0</v>
      </c>
      <c r="C14" s="65" t="s">
        <v>1</v>
      </c>
      <c r="D14" s="100" t="s">
        <v>7</v>
      </c>
      <c r="E14" s="90" t="s">
        <v>2</v>
      </c>
      <c r="F14" s="90" t="s">
        <v>3</v>
      </c>
      <c r="G14" s="113" t="s">
        <v>401</v>
      </c>
      <c r="H14" s="101" t="s">
        <v>4</v>
      </c>
      <c r="I14" s="103" t="s">
        <v>5</v>
      </c>
    </row>
    <row r="15" spans="1:11" ht="18" customHeight="1">
      <c r="A15" s="69">
        <v>1</v>
      </c>
      <c r="B15" s="80"/>
      <c r="C15" s="81"/>
      <c r="D15" s="131"/>
      <c r="E15" s="51"/>
      <c r="F15" s="164"/>
      <c r="G15" s="170"/>
      <c r="H15" s="77"/>
      <c r="I15" s="117"/>
      <c r="K15" s="118"/>
    </row>
    <row r="16" spans="1:9" ht="18" customHeight="1">
      <c r="A16" s="69">
        <v>2</v>
      </c>
      <c r="B16" s="80" t="s">
        <v>157</v>
      </c>
      <c r="C16" s="81" t="s">
        <v>158</v>
      </c>
      <c r="D16" s="131" t="s">
        <v>169</v>
      </c>
      <c r="E16" s="51" t="s">
        <v>95</v>
      </c>
      <c r="F16" s="51" t="s">
        <v>145</v>
      </c>
      <c r="G16" s="175">
        <v>0.228</v>
      </c>
      <c r="H16" s="77">
        <v>9.07</v>
      </c>
      <c r="I16" s="117" t="s">
        <v>146</v>
      </c>
    </row>
    <row r="17" spans="1:9" ht="18" customHeight="1">
      <c r="A17" s="69">
        <v>3</v>
      </c>
      <c r="B17" s="80" t="s">
        <v>171</v>
      </c>
      <c r="C17" s="81" t="s">
        <v>172</v>
      </c>
      <c r="D17" s="131" t="s">
        <v>173</v>
      </c>
      <c r="E17" s="51" t="s">
        <v>174</v>
      </c>
      <c r="F17" s="164" t="s">
        <v>90</v>
      </c>
      <c r="G17" s="170">
        <v>0.144</v>
      </c>
      <c r="H17" s="74">
        <v>7.61</v>
      </c>
      <c r="I17" s="116" t="s">
        <v>175</v>
      </c>
    </row>
    <row r="18" spans="1:9" ht="18" customHeight="1">
      <c r="A18" s="69">
        <v>4</v>
      </c>
      <c r="B18" s="80" t="s">
        <v>127</v>
      </c>
      <c r="C18" s="81" t="s">
        <v>128</v>
      </c>
      <c r="D18" s="131" t="s">
        <v>129</v>
      </c>
      <c r="E18" s="51" t="s">
        <v>135</v>
      </c>
      <c r="F18" s="51" t="s">
        <v>130</v>
      </c>
      <c r="G18" s="170"/>
      <c r="H18" s="74" t="s">
        <v>415</v>
      </c>
      <c r="I18" s="61" t="s">
        <v>131</v>
      </c>
    </row>
    <row r="19" spans="1:9" ht="18" customHeight="1">
      <c r="A19" s="69">
        <v>5</v>
      </c>
      <c r="B19" s="80" t="s">
        <v>86</v>
      </c>
      <c r="C19" s="81" t="s">
        <v>334</v>
      </c>
      <c r="D19" s="131" t="s">
        <v>335</v>
      </c>
      <c r="E19" s="51" t="s">
        <v>56</v>
      </c>
      <c r="F19" s="51" t="s">
        <v>76</v>
      </c>
      <c r="G19" s="170">
        <v>0.156</v>
      </c>
      <c r="H19" s="74">
        <v>8.26</v>
      </c>
      <c r="I19" s="107" t="s">
        <v>322</v>
      </c>
    </row>
    <row r="20" spans="1:9" ht="18" customHeight="1">
      <c r="A20" s="76">
        <v>6</v>
      </c>
      <c r="B20" s="80"/>
      <c r="C20" s="81"/>
      <c r="D20" s="131"/>
      <c r="E20" s="51"/>
      <c r="F20" s="164"/>
      <c r="G20" s="69"/>
      <c r="H20" s="77"/>
      <c r="I20" s="61"/>
    </row>
    <row r="21" spans="1:9" s="26" customFormat="1" ht="15" customHeight="1" thickBot="1">
      <c r="A21" s="27">
        <v>3</v>
      </c>
      <c r="B21" s="27" t="s">
        <v>19</v>
      </c>
      <c r="C21" s="21"/>
      <c r="D21" s="28"/>
      <c r="E21" s="28"/>
      <c r="F21" s="28"/>
      <c r="G21" s="38"/>
      <c r="H21" s="38"/>
      <c r="I21" s="30"/>
    </row>
    <row r="22" spans="1:9" s="22" customFormat="1" ht="18" customHeight="1" thickBot="1">
      <c r="A22" s="98" t="s">
        <v>13</v>
      </c>
      <c r="B22" s="99" t="s">
        <v>0</v>
      </c>
      <c r="C22" s="65" t="s">
        <v>1</v>
      </c>
      <c r="D22" s="100" t="s">
        <v>7</v>
      </c>
      <c r="E22" s="90" t="s">
        <v>2</v>
      </c>
      <c r="F22" s="90" t="s">
        <v>3</v>
      </c>
      <c r="G22" s="113" t="s">
        <v>401</v>
      </c>
      <c r="H22" s="101" t="s">
        <v>4</v>
      </c>
      <c r="I22" s="103" t="s">
        <v>5</v>
      </c>
    </row>
    <row r="23" spans="1:9" ht="18" customHeight="1">
      <c r="A23" s="69">
        <v>1</v>
      </c>
      <c r="B23" s="80"/>
      <c r="C23" s="81"/>
      <c r="D23" s="131"/>
      <c r="E23" s="51"/>
      <c r="F23" s="164"/>
      <c r="G23" s="170"/>
      <c r="H23" s="77"/>
      <c r="I23" s="117"/>
    </row>
    <row r="24" spans="1:9" ht="18" customHeight="1">
      <c r="A24" s="69">
        <v>2</v>
      </c>
      <c r="B24" s="80" t="s">
        <v>181</v>
      </c>
      <c r="C24" s="81" t="s">
        <v>182</v>
      </c>
      <c r="D24" s="131" t="s">
        <v>183</v>
      </c>
      <c r="E24" s="51" t="s">
        <v>95</v>
      </c>
      <c r="F24" s="164" t="s">
        <v>90</v>
      </c>
      <c r="G24" s="170">
        <v>0.17</v>
      </c>
      <c r="H24" s="74">
        <v>8.1</v>
      </c>
      <c r="I24" s="117" t="s">
        <v>184</v>
      </c>
    </row>
    <row r="25" spans="1:9" ht="18" customHeight="1">
      <c r="A25" s="69">
        <v>3</v>
      </c>
      <c r="B25" s="80" t="s">
        <v>132</v>
      </c>
      <c r="C25" s="81" t="s">
        <v>133</v>
      </c>
      <c r="D25" s="131" t="s">
        <v>134</v>
      </c>
      <c r="E25" s="51" t="s">
        <v>135</v>
      </c>
      <c r="F25" s="51" t="s">
        <v>130</v>
      </c>
      <c r="G25" s="173"/>
      <c r="H25" s="74" t="s">
        <v>415</v>
      </c>
      <c r="I25" s="106" t="s">
        <v>131</v>
      </c>
    </row>
    <row r="26" spans="1:9" ht="18" customHeight="1">
      <c r="A26" s="69">
        <v>4</v>
      </c>
      <c r="B26" s="80" t="s">
        <v>396</v>
      </c>
      <c r="C26" s="81" t="s">
        <v>397</v>
      </c>
      <c r="D26" s="131" t="s">
        <v>398</v>
      </c>
      <c r="E26" s="51" t="s">
        <v>56</v>
      </c>
      <c r="F26" s="51" t="s">
        <v>76</v>
      </c>
      <c r="G26" s="176">
        <v>0.216</v>
      </c>
      <c r="H26" s="74">
        <v>8.15</v>
      </c>
      <c r="I26" s="61" t="s">
        <v>394</v>
      </c>
    </row>
    <row r="27" spans="1:9" ht="18" customHeight="1">
      <c r="A27" s="69">
        <v>5</v>
      </c>
      <c r="B27" s="80" t="s">
        <v>190</v>
      </c>
      <c r="C27" s="81" t="s">
        <v>191</v>
      </c>
      <c r="D27" s="131" t="s">
        <v>192</v>
      </c>
      <c r="E27" s="51" t="s">
        <v>193</v>
      </c>
      <c r="F27" s="164" t="s">
        <v>90</v>
      </c>
      <c r="G27" s="170">
        <v>0.188</v>
      </c>
      <c r="H27" s="77">
        <v>8.22</v>
      </c>
      <c r="I27" s="61" t="s">
        <v>194</v>
      </c>
    </row>
    <row r="28" spans="1:9" ht="18" customHeight="1">
      <c r="A28" s="76">
        <v>6</v>
      </c>
      <c r="B28" s="80" t="s">
        <v>406</v>
      </c>
      <c r="C28" s="81" t="s">
        <v>407</v>
      </c>
      <c r="D28" s="131" t="s">
        <v>408</v>
      </c>
      <c r="E28" s="51" t="s">
        <v>206</v>
      </c>
      <c r="F28" s="51" t="s">
        <v>207</v>
      </c>
      <c r="G28" s="170">
        <v>0.157</v>
      </c>
      <c r="H28" s="74">
        <v>8.79</v>
      </c>
      <c r="I28" s="61" t="s">
        <v>381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N1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28.8515625" style="19" bestFit="1" customWidth="1"/>
    <col min="11" max="11" width="20.00390625" style="19" customWidth="1"/>
    <col min="12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E2" s="48"/>
      <c r="I2" s="28"/>
      <c r="J2" s="42"/>
      <c r="K2" s="66"/>
      <c r="L2" s="29"/>
      <c r="M2" s="30"/>
      <c r="N2" s="44"/>
    </row>
    <row r="3" spans="1:11" s="27" customFormat="1" ht="15" customHeight="1">
      <c r="A3" s="48"/>
      <c r="C3" s="28"/>
      <c r="D3" s="36"/>
      <c r="E3" s="36"/>
      <c r="F3" s="42"/>
      <c r="G3" s="42"/>
      <c r="H3" s="42"/>
      <c r="I3" s="30"/>
      <c r="J3" s="29"/>
      <c r="K3" s="44"/>
    </row>
    <row r="4" spans="2:10" s="26" customFormat="1" ht="15" customHeight="1">
      <c r="B4" s="139" t="s">
        <v>33</v>
      </c>
      <c r="C4" s="27"/>
      <c r="D4" s="28"/>
      <c r="E4" s="28"/>
      <c r="F4" s="28"/>
      <c r="G4" s="28"/>
      <c r="H4" s="28"/>
      <c r="I4" s="40"/>
      <c r="J4" s="30"/>
    </row>
    <row r="5" spans="2:10" s="26" customFormat="1" ht="15" customHeight="1" thickBot="1">
      <c r="B5" s="27"/>
      <c r="C5" s="21" t="s">
        <v>10</v>
      </c>
      <c r="D5" s="28"/>
      <c r="E5" s="28"/>
      <c r="F5" s="28"/>
      <c r="G5" s="28"/>
      <c r="H5" s="28"/>
      <c r="I5" s="40"/>
      <c r="J5" s="30"/>
    </row>
    <row r="6" spans="1:10" s="22" customFormat="1" ht="18" customHeight="1" thickBot="1">
      <c r="A6" s="50" t="s">
        <v>13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457</v>
      </c>
      <c r="H6" s="33" t="s">
        <v>45</v>
      </c>
      <c r="I6" s="41" t="s">
        <v>4</v>
      </c>
      <c r="J6" s="35" t="s">
        <v>5</v>
      </c>
    </row>
    <row r="7" spans="1:11" ht="18" customHeight="1">
      <c r="A7" s="67">
        <v>1</v>
      </c>
      <c r="B7" s="80"/>
      <c r="C7" s="81"/>
      <c r="D7" s="124"/>
      <c r="E7" s="51"/>
      <c r="F7" s="51"/>
      <c r="G7" s="51"/>
      <c r="H7" s="51"/>
      <c r="I7" s="77"/>
      <c r="J7" s="79"/>
      <c r="K7" s="22"/>
    </row>
    <row r="8" spans="1:10" ht="18" customHeight="1">
      <c r="A8" s="67">
        <v>2</v>
      </c>
      <c r="B8" s="80"/>
      <c r="C8" s="81"/>
      <c r="D8" s="124"/>
      <c r="E8" s="51"/>
      <c r="F8" s="51"/>
      <c r="G8" s="51"/>
      <c r="H8" s="51"/>
      <c r="I8" s="122"/>
      <c r="J8" s="79"/>
    </row>
    <row r="9" spans="1:11" ht="18" customHeight="1">
      <c r="A9" s="67">
        <v>3</v>
      </c>
      <c r="B9" s="80" t="s">
        <v>227</v>
      </c>
      <c r="C9" s="81" t="s">
        <v>228</v>
      </c>
      <c r="D9" s="124" t="s">
        <v>229</v>
      </c>
      <c r="E9" s="51" t="s">
        <v>56</v>
      </c>
      <c r="F9" s="51" t="s">
        <v>76</v>
      </c>
      <c r="G9" s="51"/>
      <c r="H9" s="51">
        <v>0.202</v>
      </c>
      <c r="I9" s="77" t="s">
        <v>413</v>
      </c>
      <c r="J9" s="52" t="s">
        <v>233</v>
      </c>
      <c r="K9" s="22"/>
    </row>
    <row r="10" spans="1:11" ht="18" customHeight="1">
      <c r="A10" s="67">
        <v>4</v>
      </c>
      <c r="B10" s="80" t="s">
        <v>234</v>
      </c>
      <c r="C10" s="81" t="s">
        <v>235</v>
      </c>
      <c r="D10" s="124" t="s">
        <v>236</v>
      </c>
      <c r="E10" s="51" t="s">
        <v>56</v>
      </c>
      <c r="F10" s="51" t="s">
        <v>76</v>
      </c>
      <c r="G10" s="51"/>
      <c r="H10" s="51">
        <v>0.204</v>
      </c>
      <c r="I10" s="122">
        <v>9.31</v>
      </c>
      <c r="J10" s="52" t="s">
        <v>466</v>
      </c>
      <c r="K10" s="22"/>
    </row>
    <row r="11" spans="1:11" ht="18" customHeight="1">
      <c r="A11" s="67">
        <v>5</v>
      </c>
      <c r="B11" s="80"/>
      <c r="C11" s="81"/>
      <c r="D11" s="124"/>
      <c r="E11" s="51"/>
      <c r="F11" s="51"/>
      <c r="G11" s="51"/>
      <c r="H11" s="51"/>
      <c r="I11" s="122"/>
      <c r="J11" s="79"/>
      <c r="K11" s="22"/>
    </row>
    <row r="12" spans="1:11" ht="18" customHeight="1">
      <c r="A12" s="67">
        <v>6</v>
      </c>
      <c r="B12" s="80"/>
      <c r="C12" s="81"/>
      <c r="D12" s="124"/>
      <c r="E12" s="51"/>
      <c r="F12" s="51"/>
      <c r="G12" s="51"/>
      <c r="H12" s="51"/>
      <c r="I12" s="122"/>
      <c r="J12" s="79"/>
      <c r="K12" s="22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O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140625" style="19" customWidth="1"/>
    <col min="2" max="2" width="11.28125" style="19" customWidth="1"/>
    <col min="3" max="3" width="13.28125" style="19" customWidth="1"/>
    <col min="4" max="4" width="12.28125" style="24" customWidth="1"/>
    <col min="5" max="5" width="13.28125" style="25" customWidth="1"/>
    <col min="6" max="6" width="12.7109375" style="25" customWidth="1"/>
    <col min="7" max="7" width="11.28125" style="25" customWidth="1"/>
    <col min="8" max="8" width="9.28125" style="25" customWidth="1"/>
    <col min="9" max="9" width="11.28125" style="39" customWidth="1"/>
    <col min="10" max="10" width="10.7109375" style="39" customWidth="1"/>
    <col min="11" max="11" width="20.00390625" style="19" customWidth="1"/>
    <col min="12" max="16384" width="9.140625" style="19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I1" s="28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I2" s="28"/>
      <c r="J2" s="36"/>
      <c r="K2" s="42"/>
      <c r="L2" s="66"/>
      <c r="M2" s="29"/>
      <c r="N2" s="30"/>
      <c r="O2" s="44"/>
    </row>
    <row r="3" spans="1:12" s="27" customFormat="1" ht="15" customHeight="1">
      <c r="A3" s="48"/>
      <c r="C3" s="28"/>
      <c r="D3" s="36"/>
      <c r="E3" s="36"/>
      <c r="F3" s="42"/>
      <c r="G3" s="42"/>
      <c r="H3" s="42"/>
      <c r="I3" s="30"/>
      <c r="J3" s="30"/>
      <c r="K3" s="29"/>
      <c r="L3" s="44"/>
    </row>
    <row r="4" spans="2:11" s="26" customFormat="1" ht="15" customHeight="1">
      <c r="B4" s="139" t="s">
        <v>33</v>
      </c>
      <c r="C4" s="27"/>
      <c r="D4" s="28"/>
      <c r="E4" s="28"/>
      <c r="F4" s="28"/>
      <c r="G4" s="28"/>
      <c r="H4" s="28"/>
      <c r="I4" s="40"/>
      <c r="J4" s="40"/>
      <c r="K4" s="30"/>
    </row>
    <row r="5" spans="2:11" s="26" customFormat="1" ht="15" customHeight="1" thickBot="1">
      <c r="B5" s="27"/>
      <c r="C5" s="21"/>
      <c r="D5" s="28"/>
      <c r="E5" s="28"/>
      <c r="F5" s="28"/>
      <c r="G5" s="28"/>
      <c r="H5" s="28"/>
      <c r="I5" s="40"/>
      <c r="J5" s="40"/>
      <c r="K5" s="30"/>
    </row>
    <row r="6" spans="1:11" s="22" customFormat="1" ht="18" customHeight="1" thickBot="1">
      <c r="A6" s="50" t="s">
        <v>12</v>
      </c>
      <c r="B6" s="31" t="s">
        <v>0</v>
      </c>
      <c r="C6" s="32" t="s">
        <v>1</v>
      </c>
      <c r="D6" s="34" t="s">
        <v>7</v>
      </c>
      <c r="E6" s="33" t="s">
        <v>2</v>
      </c>
      <c r="F6" s="33" t="s">
        <v>3</v>
      </c>
      <c r="G6" s="33" t="s">
        <v>457</v>
      </c>
      <c r="H6" s="33" t="s">
        <v>45</v>
      </c>
      <c r="I6" s="41" t="s">
        <v>4</v>
      </c>
      <c r="J6" s="121" t="s">
        <v>16</v>
      </c>
      <c r="K6" s="35" t="s">
        <v>5</v>
      </c>
    </row>
    <row r="7" spans="1:12" ht="18" customHeight="1">
      <c r="A7" s="67">
        <v>1</v>
      </c>
      <c r="B7" s="80" t="s">
        <v>234</v>
      </c>
      <c r="C7" s="81" t="s">
        <v>235</v>
      </c>
      <c r="D7" s="124" t="s">
        <v>236</v>
      </c>
      <c r="E7" s="51" t="s">
        <v>56</v>
      </c>
      <c r="F7" s="51" t="s">
        <v>461</v>
      </c>
      <c r="G7" s="51"/>
      <c r="H7" s="51">
        <v>0.204</v>
      </c>
      <c r="I7" s="122">
        <v>9.31</v>
      </c>
      <c r="J7" s="67" t="str">
        <f>IF(ISBLANK(I7),"",IF(I7&gt;10.4,"",IF(I7&lt;=7.75,"TSM",IF(I7&lt;=8.1,"SM",IF(I7&lt;=8.55,"KSM",IF(I7&lt;=9.1,"I A",IF(I7&lt;=9.7,"II A",IF(I7&lt;=10.4,"III A"))))))))</f>
        <v>II A</v>
      </c>
      <c r="K7" s="296" t="s">
        <v>466</v>
      </c>
      <c r="L7" s="22"/>
    </row>
    <row r="8" spans="1:11" ht="18" customHeight="1">
      <c r="A8" s="67">
        <v>2</v>
      </c>
      <c r="B8" s="80" t="s">
        <v>227</v>
      </c>
      <c r="C8" s="81" t="s">
        <v>228</v>
      </c>
      <c r="D8" s="124" t="s">
        <v>229</v>
      </c>
      <c r="E8" s="51" t="s">
        <v>56</v>
      </c>
      <c r="F8" s="51" t="s">
        <v>76</v>
      </c>
      <c r="G8" s="51"/>
      <c r="H8" s="51">
        <v>0.202</v>
      </c>
      <c r="I8" s="77" t="s">
        <v>413</v>
      </c>
      <c r="J8" s="67">
        <f>IF(ISBLANK(I8),"",IF(I8&gt;10.4,"",IF(I8&lt;=7.75,"TSM",IF(I8&lt;=8.1,"SM",IF(I8&lt;=8.55,"KSM",IF(I8&lt;=9.1,"I A",IF(I8&lt;=9.7,"II A",IF(I8&lt;=10.4,"III A"))))))))</f>
      </c>
      <c r="K8" s="79" t="s">
        <v>223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6" width="4.7109375" style="294" customWidth="1"/>
    <col min="17" max="17" width="5.57421875" style="294" customWidth="1"/>
    <col min="18" max="18" width="4.7109375" style="294" customWidth="1"/>
    <col min="19" max="19" width="9.00390625" style="19" bestFit="1" customWidth="1"/>
    <col min="20" max="20" width="4.28125" style="19" bestFit="1" customWidth="1"/>
    <col min="21" max="21" width="17.28125" style="19" customWidth="1"/>
    <col min="22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2:18" ht="15" customHeight="1">
      <c r="B3" s="48"/>
      <c r="I3" s="290"/>
      <c r="J3" s="56"/>
      <c r="K3" s="56"/>
      <c r="L3" s="56"/>
      <c r="M3" s="56"/>
      <c r="N3" s="56"/>
      <c r="O3" s="56"/>
      <c r="P3" s="56"/>
      <c r="Q3" s="56"/>
      <c r="R3" s="56"/>
    </row>
    <row r="4" spans="1:18" s="26" customFormat="1" ht="15" customHeight="1" thickBot="1">
      <c r="A4" s="58"/>
      <c r="B4" s="58"/>
      <c r="C4" s="27" t="s">
        <v>402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P4" s="29"/>
      <c r="Q4" s="29"/>
      <c r="R4" s="29"/>
    </row>
    <row r="5" spans="3:18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19"/>
      <c r="P5" s="319"/>
      <c r="Q5" s="319"/>
      <c r="R5" s="320"/>
    </row>
    <row r="6" spans="1:21" s="22" customFormat="1" ht="18" customHeight="1" thickBot="1">
      <c r="A6" s="50" t="s">
        <v>12</v>
      </c>
      <c r="B6" s="50" t="s">
        <v>384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457</v>
      </c>
      <c r="I6" s="291">
        <v>1.4</v>
      </c>
      <c r="J6" s="291">
        <v>1.45</v>
      </c>
      <c r="K6" s="291">
        <v>1.5</v>
      </c>
      <c r="L6" s="291">
        <v>1.55</v>
      </c>
      <c r="M6" s="291">
        <v>1.6</v>
      </c>
      <c r="N6" s="291">
        <v>1.65</v>
      </c>
      <c r="O6" s="291">
        <v>1.7</v>
      </c>
      <c r="P6" s="291">
        <v>1.75</v>
      </c>
      <c r="Q6" s="291">
        <v>1.8</v>
      </c>
      <c r="R6" s="292">
        <v>1.83</v>
      </c>
      <c r="S6" s="159" t="s">
        <v>4</v>
      </c>
      <c r="T6" s="97" t="s">
        <v>16</v>
      </c>
      <c r="U6" s="161" t="s">
        <v>5</v>
      </c>
    </row>
    <row r="7" spans="1:21" ht="18" customHeight="1" thickBot="1">
      <c r="A7" s="119">
        <v>1</v>
      </c>
      <c r="B7" s="119"/>
      <c r="C7" s="80" t="s">
        <v>143</v>
      </c>
      <c r="D7" s="81" t="s">
        <v>454</v>
      </c>
      <c r="E7" s="124" t="s">
        <v>460</v>
      </c>
      <c r="F7" s="51" t="s">
        <v>56</v>
      </c>
      <c r="G7" s="51" t="s">
        <v>76</v>
      </c>
      <c r="H7" s="51"/>
      <c r="I7" s="295"/>
      <c r="J7" s="295"/>
      <c r="K7" s="295"/>
      <c r="L7" s="295"/>
      <c r="M7" s="295"/>
      <c r="N7" s="295" t="s">
        <v>453</v>
      </c>
      <c r="O7" s="295" t="s">
        <v>449</v>
      </c>
      <c r="P7" s="295" t="s">
        <v>453</v>
      </c>
      <c r="Q7" s="295" t="s">
        <v>449</v>
      </c>
      <c r="R7" s="295" t="s">
        <v>459</v>
      </c>
      <c r="S7" s="120">
        <v>1.8</v>
      </c>
      <c r="T7" s="314" t="str">
        <f>IF(ISBLANK(S7),"",IF(S7&gt;=1.75,"KSM",IF(S7&gt;=1.65,"I A",IF(S7&gt;=1.5,"II A",IF(S7&gt;=1.39,"III A",IF(S7&gt;=1.3,"I JA",IF(S7&gt;=1.22,"II JA",IF(S7&gt;=1.15,"III JA"))))))))</f>
        <v>KSM</v>
      </c>
      <c r="U7" s="79" t="s">
        <v>223</v>
      </c>
    </row>
    <row r="8" spans="1:21" ht="18" customHeight="1" thickBot="1">
      <c r="A8" s="119">
        <v>2</v>
      </c>
      <c r="B8" s="119">
        <v>1</v>
      </c>
      <c r="C8" s="80" t="s">
        <v>369</v>
      </c>
      <c r="D8" s="81" t="s">
        <v>370</v>
      </c>
      <c r="E8" s="124" t="s">
        <v>288</v>
      </c>
      <c r="F8" s="51" t="s">
        <v>56</v>
      </c>
      <c r="G8" s="51" t="s">
        <v>76</v>
      </c>
      <c r="H8" s="51"/>
      <c r="I8" s="295"/>
      <c r="J8" s="295"/>
      <c r="K8" s="295" t="s">
        <v>449</v>
      </c>
      <c r="L8" s="295" t="s">
        <v>449</v>
      </c>
      <c r="M8" s="295" t="s">
        <v>449</v>
      </c>
      <c r="N8" s="295" t="s">
        <v>449</v>
      </c>
      <c r="O8" s="295" t="s">
        <v>459</v>
      </c>
      <c r="P8" s="295"/>
      <c r="Q8" s="295"/>
      <c r="R8" s="295"/>
      <c r="S8" s="120">
        <v>1.65</v>
      </c>
      <c r="T8" s="314" t="str">
        <f>IF(ISBLANK(S8),"",IF(S8&gt;=1.75,"KSM",IF(S8&gt;=1.65,"I A",IF(S8&gt;=1.5,"II A",IF(S8&gt;=1.39,"III A",IF(S8&gt;=1.3,"I JA",IF(S8&gt;=1.22,"II JA",IF(S8&gt;=1.15,"III JA"))))))))</f>
        <v>I A</v>
      </c>
      <c r="U8" s="79" t="s">
        <v>354</v>
      </c>
    </row>
    <row r="9" spans="1:21" ht="18" customHeight="1" thickBot="1">
      <c r="A9" s="119">
        <v>3</v>
      </c>
      <c r="B9" s="119">
        <v>2</v>
      </c>
      <c r="C9" s="80" t="s">
        <v>139</v>
      </c>
      <c r="D9" s="81" t="s">
        <v>140</v>
      </c>
      <c r="E9" s="124" t="s">
        <v>162</v>
      </c>
      <c r="F9" s="51" t="s">
        <v>141</v>
      </c>
      <c r="G9" s="51" t="s">
        <v>53</v>
      </c>
      <c r="H9" s="51"/>
      <c r="I9" s="295" t="s">
        <v>449</v>
      </c>
      <c r="J9" s="295" t="s">
        <v>449</v>
      </c>
      <c r="K9" s="295" t="s">
        <v>449</v>
      </c>
      <c r="L9" s="295" t="s">
        <v>459</v>
      </c>
      <c r="M9" s="295"/>
      <c r="N9" s="295"/>
      <c r="O9" s="295"/>
      <c r="P9" s="295"/>
      <c r="Q9" s="295"/>
      <c r="R9" s="295"/>
      <c r="S9" s="120">
        <v>1.5</v>
      </c>
      <c r="T9" s="314" t="str">
        <f>IF(ISBLANK(S9),"",IF(S9&gt;=1.75,"KSM",IF(S9&gt;=1.65,"I A",IF(S9&gt;=1.5,"II A",IF(S9&gt;=1.39,"III A",IF(S9&gt;=1.3,"I JA",IF(S9&gt;=1.22,"II JA",IF(S9&gt;=1.15,"III JA"))))))))</f>
        <v>II A</v>
      </c>
      <c r="U9" s="110" t="s">
        <v>142</v>
      </c>
    </row>
    <row r="10" spans="1:21" ht="18" customHeight="1" thickBot="1">
      <c r="A10" s="119"/>
      <c r="B10" s="119"/>
      <c r="C10" s="80" t="s">
        <v>127</v>
      </c>
      <c r="D10" s="81" t="s">
        <v>128</v>
      </c>
      <c r="E10" s="124" t="s">
        <v>129</v>
      </c>
      <c r="F10" s="51" t="s">
        <v>135</v>
      </c>
      <c r="G10" s="51" t="s">
        <v>130</v>
      </c>
      <c r="H10" s="51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120" t="s">
        <v>415</v>
      </c>
      <c r="T10" s="314"/>
      <c r="U10" s="79" t="s">
        <v>131</v>
      </c>
    </row>
    <row r="11" spans="1:21" ht="18" customHeight="1" thickBot="1">
      <c r="A11" s="119"/>
      <c r="B11" s="119"/>
      <c r="C11" s="80" t="s">
        <v>159</v>
      </c>
      <c r="D11" s="81" t="s">
        <v>160</v>
      </c>
      <c r="E11" s="124" t="s">
        <v>170</v>
      </c>
      <c r="F11" s="51" t="s">
        <v>95</v>
      </c>
      <c r="G11" s="51" t="s">
        <v>145</v>
      </c>
      <c r="H11" s="51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120" t="s">
        <v>415</v>
      </c>
      <c r="T11" s="314"/>
      <c r="U11" s="79" t="s">
        <v>146</v>
      </c>
    </row>
    <row r="12" spans="1:21" ht="18" customHeight="1" thickBot="1">
      <c r="A12" s="119"/>
      <c r="B12" s="119"/>
      <c r="C12" s="80" t="s">
        <v>371</v>
      </c>
      <c r="D12" s="81" t="s">
        <v>372</v>
      </c>
      <c r="E12" s="124" t="s">
        <v>183</v>
      </c>
      <c r="F12" s="51" t="s">
        <v>56</v>
      </c>
      <c r="G12" s="51" t="s">
        <v>76</v>
      </c>
      <c r="H12" s="51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120" t="s">
        <v>415</v>
      </c>
      <c r="T12" s="314"/>
      <c r="U12" s="79" t="s">
        <v>365</v>
      </c>
    </row>
    <row r="13" spans="1:21" ht="18" customHeight="1" thickBot="1">
      <c r="A13" s="119"/>
      <c r="B13" s="119"/>
      <c r="C13" s="80" t="s">
        <v>300</v>
      </c>
      <c r="D13" s="81" t="s">
        <v>373</v>
      </c>
      <c r="E13" s="124" t="s">
        <v>374</v>
      </c>
      <c r="F13" s="51" t="s">
        <v>56</v>
      </c>
      <c r="G13" s="51" t="s">
        <v>76</v>
      </c>
      <c r="H13" s="51" t="s">
        <v>317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120" t="s">
        <v>415</v>
      </c>
      <c r="T13" s="314"/>
      <c r="U13" s="79" t="s">
        <v>375</v>
      </c>
    </row>
  </sheetData>
  <sheetProtection/>
  <mergeCells count="1">
    <mergeCell ref="I5:R5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421875" style="19" customWidth="1"/>
    <col min="17" max="17" width="5.57421875" style="19" customWidth="1"/>
    <col min="18" max="18" width="18.421875" style="19" customWidth="1"/>
    <col min="19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2:15" ht="15" customHeight="1">
      <c r="B3" s="48"/>
      <c r="I3" s="290"/>
      <c r="J3" s="56"/>
      <c r="K3" s="56"/>
      <c r="L3" s="56"/>
      <c r="M3" s="56"/>
      <c r="N3" s="56"/>
      <c r="O3" s="56"/>
    </row>
    <row r="4" spans="1:15" s="26" customFormat="1" ht="15" customHeight="1" thickBot="1">
      <c r="A4" s="58"/>
      <c r="B4" s="58"/>
      <c r="C4" s="27" t="s">
        <v>36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</row>
    <row r="5" spans="3:15" s="26" customFormat="1" ht="15" customHeight="1" thickBot="1">
      <c r="C5" s="27"/>
      <c r="D5" s="27"/>
      <c r="E5" s="23"/>
      <c r="F5" s="59"/>
      <c r="G5" s="59"/>
      <c r="H5" s="59"/>
      <c r="I5" s="321" t="s">
        <v>6</v>
      </c>
      <c r="J5" s="322"/>
      <c r="K5" s="322"/>
      <c r="L5" s="322"/>
      <c r="M5" s="322"/>
      <c r="N5" s="322"/>
      <c r="O5" s="323"/>
    </row>
    <row r="6" spans="1:18" s="22" customFormat="1" ht="18" customHeight="1" thickBot="1">
      <c r="A6" s="50" t="s">
        <v>12</v>
      </c>
      <c r="B6" s="50" t="s">
        <v>384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457</v>
      </c>
      <c r="I6" s="291">
        <v>1.45</v>
      </c>
      <c r="J6" s="291">
        <v>1.5</v>
      </c>
      <c r="K6" s="291">
        <v>1.55</v>
      </c>
      <c r="L6" s="291">
        <v>1.6</v>
      </c>
      <c r="M6" s="291">
        <v>1.65</v>
      </c>
      <c r="N6" s="291">
        <v>1.7</v>
      </c>
      <c r="O6" s="291">
        <v>1.75</v>
      </c>
      <c r="P6" s="159" t="s">
        <v>4</v>
      </c>
      <c r="Q6" s="97" t="s">
        <v>16</v>
      </c>
      <c r="R6" s="161" t="s">
        <v>5</v>
      </c>
    </row>
    <row r="7" spans="1:18" ht="18" customHeight="1" thickBot="1">
      <c r="A7" s="119">
        <v>1</v>
      </c>
      <c r="B7" s="119">
        <v>1</v>
      </c>
      <c r="C7" s="80" t="s">
        <v>151</v>
      </c>
      <c r="D7" s="81" t="s">
        <v>152</v>
      </c>
      <c r="E7" s="124" t="s">
        <v>166</v>
      </c>
      <c r="F7" s="51" t="s">
        <v>95</v>
      </c>
      <c r="G7" s="51" t="s">
        <v>145</v>
      </c>
      <c r="H7" s="51"/>
      <c r="I7" s="295"/>
      <c r="J7" s="293" t="s">
        <v>449</v>
      </c>
      <c r="K7" s="293" t="s">
        <v>449</v>
      </c>
      <c r="L7" s="293" t="s">
        <v>458</v>
      </c>
      <c r="M7" s="293" t="s">
        <v>453</v>
      </c>
      <c r="N7" s="293" t="s">
        <v>458</v>
      </c>
      <c r="O7" s="293" t="s">
        <v>459</v>
      </c>
      <c r="P7" s="120">
        <v>1.7</v>
      </c>
      <c r="Q7" s="314" t="str">
        <f>IF(ISBLANK(P7),"",IF(P7&gt;=2.03,"KSM",IF(P7&gt;=1.9,"I A",IF(P7&gt;=1.75,"II A",IF(P7&gt;=1.6,"III A",IF(P7&gt;=1.47,"I JA",IF(P7&gt;=1.35,"II JA",IF(P7&gt;=1.25,"III JA"))))))))</f>
        <v>III A</v>
      </c>
      <c r="R7" s="52" t="s">
        <v>146</v>
      </c>
    </row>
    <row r="8" spans="1:18" ht="18" customHeight="1" thickBot="1">
      <c r="A8" s="119">
        <v>2</v>
      </c>
      <c r="B8" s="119">
        <v>2</v>
      </c>
      <c r="C8" s="80" t="s">
        <v>230</v>
      </c>
      <c r="D8" s="81" t="s">
        <v>231</v>
      </c>
      <c r="E8" s="124" t="s">
        <v>232</v>
      </c>
      <c r="F8" s="51" t="s">
        <v>56</v>
      </c>
      <c r="G8" s="51" t="s">
        <v>461</v>
      </c>
      <c r="H8" s="51"/>
      <c r="I8" s="295" t="s">
        <v>449</v>
      </c>
      <c r="J8" s="295" t="s">
        <v>449</v>
      </c>
      <c r="K8" s="295" t="s">
        <v>449</v>
      </c>
      <c r="L8" s="295" t="s">
        <v>458</v>
      </c>
      <c r="M8" s="295" t="s">
        <v>459</v>
      </c>
      <c r="N8" s="295"/>
      <c r="O8" s="295"/>
      <c r="P8" s="120">
        <v>1.6</v>
      </c>
      <c r="Q8" s="314" t="str">
        <f>IF(ISBLANK(P8),"",IF(P8&gt;=2.03,"KSM",IF(P8&gt;=1.9,"I A",IF(P8&gt;=1.75,"II A",IF(P8&gt;=1.6,"III A",IF(P8&gt;=1.47,"I JA",IF(P8&gt;=1.35,"II JA",IF(P8&gt;=1.25,"III JA"))))))))</f>
        <v>III A</v>
      </c>
      <c r="R8" s="296" t="s">
        <v>462</v>
      </c>
    </row>
    <row r="9" spans="1:18" ht="18" customHeight="1" thickBot="1">
      <c r="A9" s="119">
        <v>3</v>
      </c>
      <c r="B9" s="119">
        <v>3</v>
      </c>
      <c r="C9" s="80" t="s">
        <v>155</v>
      </c>
      <c r="D9" s="81" t="s">
        <v>156</v>
      </c>
      <c r="E9" s="124" t="s">
        <v>168</v>
      </c>
      <c r="F9" s="51" t="s">
        <v>95</v>
      </c>
      <c r="G9" s="51" t="s">
        <v>145</v>
      </c>
      <c r="H9" s="51"/>
      <c r="I9" s="295" t="s">
        <v>449</v>
      </c>
      <c r="J9" s="295" t="s">
        <v>449</v>
      </c>
      <c r="K9" s="295" t="s">
        <v>449</v>
      </c>
      <c r="L9" s="295" t="s">
        <v>458</v>
      </c>
      <c r="M9" s="295" t="s">
        <v>459</v>
      </c>
      <c r="N9" s="295"/>
      <c r="O9" s="295"/>
      <c r="P9" s="120">
        <v>1.6</v>
      </c>
      <c r="Q9" s="314" t="str">
        <f>IF(ISBLANK(P9),"",IF(P9&gt;=2.03,"KSM",IF(P9&gt;=1.9,"I A",IF(P9&gt;=1.75,"II A",IF(P9&gt;=1.6,"III A",IF(P9&gt;=1.47,"I JA",IF(P9&gt;=1.35,"II JA",IF(P9&gt;=1.25,"III JA"))))))))</f>
        <v>III A</v>
      </c>
      <c r="R9" s="52" t="s">
        <v>146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7109375" style="19" customWidth="1"/>
    <col min="17" max="17" width="6.28125" style="19" customWidth="1"/>
    <col min="18" max="18" width="12.57421875" style="19" bestFit="1" customWidth="1"/>
    <col min="19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1:15" s="57" customFormat="1" ht="15" customHeight="1">
      <c r="A3" s="54"/>
      <c r="B3" s="48"/>
      <c r="C3" s="19"/>
      <c r="D3" s="21"/>
      <c r="E3" s="23"/>
      <c r="F3" s="55"/>
      <c r="G3" s="55"/>
      <c r="H3" s="55"/>
      <c r="I3" s="290"/>
      <c r="J3" s="56"/>
      <c r="K3" s="56"/>
      <c r="L3" s="56"/>
      <c r="M3" s="56"/>
      <c r="N3" s="56"/>
      <c r="O3" s="56"/>
    </row>
    <row r="4" spans="1:17" s="26" customFormat="1" ht="15" customHeight="1" thickBot="1">
      <c r="A4" s="58"/>
      <c r="B4" s="58"/>
      <c r="C4" s="27" t="s">
        <v>34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Q4" s="14"/>
    </row>
    <row r="5" spans="3:17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20"/>
      <c r="Q5" s="14"/>
    </row>
    <row r="6" spans="1:18" s="22" customFormat="1" ht="18" customHeight="1" thickBot="1">
      <c r="A6" s="50" t="s">
        <v>12</v>
      </c>
      <c r="B6" s="155" t="s">
        <v>384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457</v>
      </c>
      <c r="I6" s="291">
        <v>2</v>
      </c>
      <c r="J6" s="291">
        <v>2.2</v>
      </c>
      <c r="K6" s="291">
        <v>2.4</v>
      </c>
      <c r="L6" s="291">
        <v>3.1</v>
      </c>
      <c r="M6" s="291">
        <v>3.3</v>
      </c>
      <c r="N6" s="291">
        <v>3.4</v>
      </c>
      <c r="O6" s="291"/>
      <c r="P6" s="159" t="s">
        <v>4</v>
      </c>
      <c r="Q6" s="160" t="s">
        <v>15</v>
      </c>
      <c r="R6" s="161" t="s">
        <v>5</v>
      </c>
    </row>
    <row r="7" spans="1:18" ht="18" customHeight="1" thickBot="1">
      <c r="A7" s="68">
        <v>1</v>
      </c>
      <c r="B7" s="68">
        <v>1</v>
      </c>
      <c r="C7" s="80" t="s">
        <v>331</v>
      </c>
      <c r="D7" s="81" t="s">
        <v>332</v>
      </c>
      <c r="E7" s="124" t="s">
        <v>333</v>
      </c>
      <c r="F7" s="51" t="s">
        <v>56</v>
      </c>
      <c r="G7" s="166" t="s">
        <v>76</v>
      </c>
      <c r="H7" s="166"/>
      <c r="I7" s="295"/>
      <c r="J7" s="295"/>
      <c r="K7" s="295"/>
      <c r="L7" s="295" t="s">
        <v>453</v>
      </c>
      <c r="M7" s="295" t="s">
        <v>449</v>
      </c>
      <c r="N7" s="295" t="s">
        <v>459</v>
      </c>
      <c r="O7" s="295"/>
      <c r="P7" s="125">
        <v>3.3</v>
      </c>
      <c r="Q7" s="308" t="str">
        <f>IF(ISBLANK(P7),"",IF(P7&gt;=4.6,"KSM",IF(P7&gt;=4.1,"I A",IF(P7&gt;=3.5,"II A",IF(P7&gt;=3.05,"III A",IF(P7&gt;=2.6,"I JA",IF(P7&gt;=2.2,"II JA",IF(P7&gt;=1.9,"III JA"))))))))</f>
        <v>III A</v>
      </c>
      <c r="R7" s="317" t="s">
        <v>322</v>
      </c>
    </row>
    <row r="8" spans="1:18" ht="18" customHeight="1" thickBot="1">
      <c r="A8" s="68">
        <v>2</v>
      </c>
      <c r="B8" s="68">
        <v>2</v>
      </c>
      <c r="C8" s="80" t="s">
        <v>342</v>
      </c>
      <c r="D8" s="81" t="s">
        <v>343</v>
      </c>
      <c r="E8" s="124" t="s">
        <v>344</v>
      </c>
      <c r="F8" s="51" t="s">
        <v>56</v>
      </c>
      <c r="G8" s="166" t="s">
        <v>76</v>
      </c>
      <c r="H8" s="166"/>
      <c r="I8" s="295" t="s">
        <v>453</v>
      </c>
      <c r="J8" s="295" t="s">
        <v>449</v>
      </c>
      <c r="K8" s="295" t="s">
        <v>459</v>
      </c>
      <c r="L8" s="295"/>
      <c r="M8" s="295"/>
      <c r="N8" s="295"/>
      <c r="O8" s="295"/>
      <c r="P8" s="125">
        <v>2.2</v>
      </c>
      <c r="Q8" s="308" t="str">
        <f>IF(ISBLANK(P8),"",IF(P8&gt;=4.6,"KSM",IF(P8&gt;=4.1,"I A",IF(P8&gt;=3.5,"II A",IF(P8&gt;=3.05,"III A",IF(P8&gt;=2.6,"I JA",IF(P8&gt;=2.2,"II JA",IF(P8&gt;=1.9,"III JA"))))))))</f>
        <v>II JA</v>
      </c>
      <c r="R8" s="317" t="s">
        <v>322</v>
      </c>
    </row>
    <row r="9" spans="1:18" ht="18" customHeight="1" thickBot="1">
      <c r="A9" s="68"/>
      <c r="B9" s="68"/>
      <c r="C9" s="80" t="s">
        <v>220</v>
      </c>
      <c r="D9" s="81" t="s">
        <v>345</v>
      </c>
      <c r="E9" s="124" t="s">
        <v>346</v>
      </c>
      <c r="F9" s="51" t="s">
        <v>56</v>
      </c>
      <c r="G9" s="166" t="s">
        <v>76</v>
      </c>
      <c r="H9" s="166"/>
      <c r="I9" s="295"/>
      <c r="J9" s="295"/>
      <c r="K9" s="295"/>
      <c r="L9" s="295"/>
      <c r="M9" s="295"/>
      <c r="N9" s="295"/>
      <c r="O9" s="295"/>
      <c r="P9" s="125" t="s">
        <v>415</v>
      </c>
      <c r="Q9" s="126"/>
      <c r="R9" s="317" t="s">
        <v>322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28125" style="54" customWidth="1"/>
    <col min="2" max="2" width="7.7109375" style="54" customWidth="1"/>
    <col min="3" max="3" width="10.421875" style="19" customWidth="1"/>
    <col min="4" max="4" width="11.7109375" style="19" customWidth="1"/>
    <col min="5" max="5" width="10.7109375" style="60" customWidth="1"/>
    <col min="6" max="6" width="11.7109375" style="25" customWidth="1"/>
    <col min="7" max="7" width="12.7109375" style="25" customWidth="1"/>
    <col min="8" max="8" width="11.7109375" style="25" customWidth="1"/>
    <col min="9" max="15" width="4.7109375" style="294" customWidth="1"/>
    <col min="16" max="16" width="9.7109375" style="19" customWidth="1"/>
    <col min="17" max="17" width="6.28125" style="19" customWidth="1"/>
    <col min="18" max="18" width="14.00390625" style="19" customWidth="1"/>
    <col min="19" max="20" width="9.140625" style="19" customWidth="1"/>
    <col min="21" max="21" width="17.28125" style="19" customWidth="1"/>
    <col min="22" max="16384" width="9.140625" style="19" customWidth="1"/>
  </cols>
  <sheetData>
    <row r="1" spans="1:11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30"/>
      <c r="J1" s="43"/>
      <c r="K1" s="43"/>
    </row>
    <row r="2" spans="1:11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30"/>
      <c r="J2" s="30"/>
      <c r="K2" s="44"/>
    </row>
    <row r="3" spans="1:15" s="57" customFormat="1" ht="15" customHeight="1">
      <c r="A3" s="54"/>
      <c r="B3" s="48"/>
      <c r="C3" s="19"/>
      <c r="D3" s="21"/>
      <c r="E3" s="23"/>
      <c r="F3" s="55"/>
      <c r="G3" s="55"/>
      <c r="H3" s="55"/>
      <c r="I3" s="290"/>
      <c r="J3" s="56"/>
      <c r="K3" s="56"/>
      <c r="L3" s="56"/>
      <c r="M3" s="56"/>
      <c r="N3" s="56"/>
      <c r="O3" s="56"/>
    </row>
    <row r="4" spans="1:17" s="26" customFormat="1" ht="15" customHeight="1" thickBot="1">
      <c r="A4" s="58"/>
      <c r="B4" s="58"/>
      <c r="C4" s="27" t="s">
        <v>35</v>
      </c>
      <c r="D4" s="27"/>
      <c r="E4" s="30"/>
      <c r="F4" s="36"/>
      <c r="G4" s="36"/>
      <c r="H4" s="36"/>
      <c r="I4" s="58"/>
      <c r="J4" s="29"/>
      <c r="K4" s="29"/>
      <c r="L4" s="29"/>
      <c r="M4" s="29"/>
      <c r="N4" s="29"/>
      <c r="O4" s="29"/>
      <c r="Q4" s="14"/>
    </row>
    <row r="5" spans="3:17" s="26" customFormat="1" ht="15" customHeight="1" thickBot="1">
      <c r="C5" s="27"/>
      <c r="D5" s="27"/>
      <c r="E5" s="23"/>
      <c r="F5" s="59"/>
      <c r="G5" s="59"/>
      <c r="H5" s="59"/>
      <c r="I5" s="318" t="s">
        <v>6</v>
      </c>
      <c r="J5" s="319"/>
      <c r="K5" s="319"/>
      <c r="L5" s="319"/>
      <c r="M5" s="319"/>
      <c r="N5" s="319"/>
      <c r="O5" s="320"/>
      <c r="Q5" s="14"/>
    </row>
    <row r="6" spans="1:18" s="22" customFormat="1" ht="18" customHeight="1" thickBot="1">
      <c r="A6" s="50" t="s">
        <v>12</v>
      </c>
      <c r="B6" s="155" t="s">
        <v>384</v>
      </c>
      <c r="C6" s="31" t="s">
        <v>0</v>
      </c>
      <c r="D6" s="32" t="s">
        <v>1</v>
      </c>
      <c r="E6" s="34" t="s">
        <v>7</v>
      </c>
      <c r="F6" s="33" t="s">
        <v>2</v>
      </c>
      <c r="G6" s="158" t="s">
        <v>3</v>
      </c>
      <c r="H6" s="165" t="s">
        <v>457</v>
      </c>
      <c r="I6" s="291">
        <v>2.5</v>
      </c>
      <c r="J6" s="291">
        <v>2.7</v>
      </c>
      <c r="K6" s="291">
        <v>2.9</v>
      </c>
      <c r="L6" s="291">
        <v>3.1</v>
      </c>
      <c r="M6" s="291">
        <v>3.3</v>
      </c>
      <c r="N6" s="291">
        <v>3.4</v>
      </c>
      <c r="O6" s="291">
        <v>3.5</v>
      </c>
      <c r="P6" s="159" t="s">
        <v>4</v>
      </c>
      <c r="Q6" s="160" t="s">
        <v>15</v>
      </c>
      <c r="R6" s="161" t="s">
        <v>5</v>
      </c>
    </row>
    <row r="7" spans="1:18" ht="18" customHeight="1" thickBot="1">
      <c r="A7" s="68">
        <v>1</v>
      </c>
      <c r="B7" s="68">
        <v>1</v>
      </c>
      <c r="C7" s="80" t="s">
        <v>319</v>
      </c>
      <c r="D7" s="81" t="s">
        <v>320</v>
      </c>
      <c r="E7" s="124" t="s">
        <v>321</v>
      </c>
      <c r="F7" s="51" t="s">
        <v>56</v>
      </c>
      <c r="G7" s="166" t="s">
        <v>76</v>
      </c>
      <c r="H7" s="166"/>
      <c r="I7" s="295"/>
      <c r="J7" s="295"/>
      <c r="K7" s="295" t="s">
        <v>449</v>
      </c>
      <c r="L7" s="295" t="s">
        <v>449</v>
      </c>
      <c r="M7" s="295" t="s">
        <v>458</v>
      </c>
      <c r="N7" s="295" t="s">
        <v>453</v>
      </c>
      <c r="O7" s="295" t="s">
        <v>459</v>
      </c>
      <c r="P7" s="125">
        <v>3.4</v>
      </c>
      <c r="Q7" s="308" t="str">
        <f>IF(ISBLANK(P7),"",IF(P7&gt;=4.6,"KSM",IF(P7&gt;=4.1,"I A",IF(P7&gt;=3.5,"II A",IF(P7&gt;=3.05,"III A",IF(P7&gt;=2.6,"I JA",IF(P7&gt;=2.2,"II JA",IF(P7&gt;=1.9,"III JA"))))))))</f>
        <v>III A</v>
      </c>
      <c r="R7" s="317" t="s">
        <v>322</v>
      </c>
    </row>
    <row r="8" spans="1:18" ht="18" customHeight="1" thickBot="1">
      <c r="A8" s="68">
        <v>2</v>
      </c>
      <c r="B8" s="68">
        <v>2</v>
      </c>
      <c r="C8" s="80" t="s">
        <v>151</v>
      </c>
      <c r="D8" s="81" t="s">
        <v>152</v>
      </c>
      <c r="E8" s="124" t="s">
        <v>166</v>
      </c>
      <c r="F8" s="51" t="s">
        <v>95</v>
      </c>
      <c r="G8" s="166" t="s">
        <v>145</v>
      </c>
      <c r="H8" s="166"/>
      <c r="I8" s="295" t="s">
        <v>449</v>
      </c>
      <c r="J8" s="295" t="s">
        <v>449</v>
      </c>
      <c r="K8" s="295" t="s">
        <v>449</v>
      </c>
      <c r="L8" s="295" t="s">
        <v>459</v>
      </c>
      <c r="M8" s="295"/>
      <c r="N8" s="295"/>
      <c r="O8" s="295"/>
      <c r="P8" s="125">
        <v>2.9</v>
      </c>
      <c r="Q8" s="308" t="str">
        <f>IF(ISBLANK(P8),"",IF(P8&gt;=4.6,"KSM",IF(P8&gt;=4.1,"I A",IF(P8&gt;=3.5,"II A",IF(P8&gt;=3.05,"III A",IF(P8&gt;=2.6,"I JA",IF(P8&gt;=2.2,"II JA",IF(P8&gt;=1.9,"III JA"))))))))</f>
        <v>I JA</v>
      </c>
      <c r="R8" s="317" t="s">
        <v>146</v>
      </c>
    </row>
    <row r="9" spans="1:18" ht="18" customHeight="1" thickBot="1">
      <c r="A9" s="68"/>
      <c r="B9" s="68"/>
      <c r="C9" s="80" t="s">
        <v>323</v>
      </c>
      <c r="D9" s="81" t="s">
        <v>324</v>
      </c>
      <c r="E9" s="124" t="s">
        <v>325</v>
      </c>
      <c r="F9" s="51" t="s">
        <v>56</v>
      </c>
      <c r="G9" s="166" t="s">
        <v>76</v>
      </c>
      <c r="H9" s="166"/>
      <c r="I9" s="295"/>
      <c r="J9" s="295"/>
      <c r="K9" s="295"/>
      <c r="L9" s="295"/>
      <c r="M9" s="295"/>
      <c r="N9" s="295"/>
      <c r="O9" s="295"/>
      <c r="P9" s="125" t="s">
        <v>415</v>
      </c>
      <c r="Q9" s="126"/>
      <c r="R9" s="317" t="s">
        <v>322</v>
      </c>
    </row>
  </sheetData>
  <sheetProtection/>
  <mergeCells count="1">
    <mergeCell ref="I5:O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"/>
  <sheetViews>
    <sheetView tabSelected="1" zoomScalePageLayoutView="0" workbookViewId="0" topLeftCell="A1">
      <selection activeCell="G16" sqref="G16"/>
    </sheetView>
  </sheetViews>
  <sheetFormatPr defaultColWidth="0" defaultRowHeight="12.75"/>
  <cols>
    <col min="1" max="1" width="5.28125" style="250" customWidth="1"/>
    <col min="2" max="2" width="7.7109375" style="250" customWidth="1"/>
    <col min="3" max="3" width="10.421875" style="250" customWidth="1"/>
    <col min="4" max="4" width="11.7109375" style="250" customWidth="1"/>
    <col min="5" max="5" width="10.7109375" style="267" customWidth="1"/>
    <col min="6" max="6" width="11.7109375" style="289" customWidth="1"/>
    <col min="7" max="7" width="12.7109375" style="289" customWidth="1"/>
    <col min="8" max="8" width="11.7109375" style="254" customWidth="1"/>
    <col min="9" max="14" width="4.7109375" style="288" customWidth="1"/>
    <col min="15" max="15" width="9.140625" style="256" customWidth="1"/>
    <col min="16" max="16" width="6.421875" style="257" bestFit="1" customWidth="1"/>
    <col min="17" max="17" width="19.00390625" style="258" bestFit="1" customWidth="1"/>
    <col min="18" max="254" width="9.140625" style="250" customWidth="1"/>
    <col min="255" max="255" width="5.28125" style="250" customWidth="1"/>
    <col min="256" max="16384" width="0" style="250" hidden="1" customWidth="1"/>
  </cols>
  <sheetData>
    <row r="1" spans="1:11" s="27" customFormat="1" ht="15" customHeight="1">
      <c r="A1" s="48" t="s">
        <v>29</v>
      </c>
      <c r="D1" s="28"/>
      <c r="E1" s="36"/>
      <c r="F1" s="36"/>
      <c r="G1" s="36"/>
      <c r="H1" s="42"/>
      <c r="I1" s="30"/>
      <c r="J1" s="43"/>
      <c r="K1" s="43"/>
    </row>
    <row r="2" spans="1:11" s="27" customFormat="1" ht="15" customHeight="1">
      <c r="A2" s="48" t="s">
        <v>24</v>
      </c>
      <c r="D2" s="28"/>
      <c r="E2" s="36"/>
      <c r="F2" s="36"/>
      <c r="G2" s="42"/>
      <c r="H2" s="42"/>
      <c r="I2" s="30"/>
      <c r="J2" s="30"/>
      <c r="K2" s="44"/>
    </row>
    <row r="3" spans="1:16" s="258" customFormat="1" ht="15" customHeight="1">
      <c r="A3" s="250"/>
      <c r="B3" s="250"/>
      <c r="C3" s="250"/>
      <c r="D3" s="251"/>
      <c r="E3" s="252"/>
      <c r="F3" s="253"/>
      <c r="G3" s="253"/>
      <c r="H3" s="254"/>
      <c r="I3" s="255"/>
      <c r="J3" s="255"/>
      <c r="K3" s="255"/>
      <c r="L3" s="255"/>
      <c r="M3" s="255"/>
      <c r="N3" s="255"/>
      <c r="O3" s="256"/>
      <c r="P3" s="257"/>
    </row>
    <row r="4" spans="3:16" s="259" customFormat="1" ht="15" customHeight="1" thickBot="1">
      <c r="C4" s="260" t="s">
        <v>37</v>
      </c>
      <c r="E4" s="261"/>
      <c r="F4" s="262"/>
      <c r="G4" s="262"/>
      <c r="H4" s="263"/>
      <c r="I4" s="264"/>
      <c r="J4" s="264"/>
      <c r="K4" s="264"/>
      <c r="L4" s="264"/>
      <c r="M4" s="264"/>
      <c r="N4" s="264"/>
      <c r="O4" s="265"/>
      <c r="P4" s="266"/>
    </row>
    <row r="5" spans="5:16" s="258" customFormat="1" ht="15" customHeight="1" thickBot="1">
      <c r="E5" s="267"/>
      <c r="I5" s="324" t="s">
        <v>6</v>
      </c>
      <c r="J5" s="325"/>
      <c r="K5" s="325"/>
      <c r="L5" s="325"/>
      <c r="M5" s="325"/>
      <c r="N5" s="326"/>
      <c r="O5" s="268"/>
      <c r="P5" s="269"/>
    </row>
    <row r="6" spans="1:17" s="282" customFormat="1" ht="18" customHeight="1" thickBot="1">
      <c r="A6" s="237" t="s">
        <v>12</v>
      </c>
      <c r="B6" s="238" t="s">
        <v>384</v>
      </c>
      <c r="C6" s="270" t="s">
        <v>0</v>
      </c>
      <c r="D6" s="271" t="s">
        <v>1</v>
      </c>
      <c r="E6" s="272" t="s">
        <v>7</v>
      </c>
      <c r="F6" s="273" t="s">
        <v>2</v>
      </c>
      <c r="G6" s="274" t="s">
        <v>3</v>
      </c>
      <c r="H6" s="274" t="s">
        <v>457</v>
      </c>
      <c r="I6" s="275">
        <v>1</v>
      </c>
      <c r="J6" s="276">
        <v>2</v>
      </c>
      <c r="K6" s="276">
        <v>3</v>
      </c>
      <c r="L6" s="277">
        <v>4</v>
      </c>
      <c r="M6" s="276">
        <v>5</v>
      </c>
      <c r="N6" s="278">
        <v>6</v>
      </c>
      <c r="O6" s="279" t="s">
        <v>4</v>
      </c>
      <c r="P6" s="280" t="s">
        <v>16</v>
      </c>
      <c r="Q6" s="281" t="s">
        <v>5</v>
      </c>
    </row>
    <row r="7" spans="1:17" ht="18" customHeight="1">
      <c r="A7" s="283">
        <v>1</v>
      </c>
      <c r="B7" s="283">
        <v>1</v>
      </c>
      <c r="C7" s="216" t="s">
        <v>143</v>
      </c>
      <c r="D7" s="217" t="s">
        <v>144</v>
      </c>
      <c r="E7" s="218" t="s">
        <v>163</v>
      </c>
      <c r="F7" s="219" t="s">
        <v>95</v>
      </c>
      <c r="G7" s="219" t="s">
        <v>145</v>
      </c>
      <c r="H7" s="219"/>
      <c r="I7" s="285" t="s">
        <v>447</v>
      </c>
      <c r="J7" s="285" t="s">
        <v>447</v>
      </c>
      <c r="K7" s="285">
        <v>5.57</v>
      </c>
      <c r="L7" s="285" t="s">
        <v>447</v>
      </c>
      <c r="M7" s="285">
        <v>5.45</v>
      </c>
      <c r="N7" s="285" t="s">
        <v>447</v>
      </c>
      <c r="O7" s="286">
        <v>5.57</v>
      </c>
      <c r="P7" s="287" t="str">
        <f>IF(ISBLANK(O7),"",IF(O7&gt;=6,"KSM",IF(O7&gt;=5.6,"I A",IF(O7&gt;=5.15,"II A",IF(O7&gt;=4.6,"III A",IF(O7&gt;=4.2,"I JA",IF(O7&gt;=3.85,"II JA",IF(O7&gt;=3.6,"III JA"))))))))</f>
        <v>II A</v>
      </c>
      <c r="Q7" s="309" t="s">
        <v>450</v>
      </c>
    </row>
    <row r="8" spans="1:17" ht="18" customHeight="1">
      <c r="A8" s="283">
        <v>2</v>
      </c>
      <c r="B8" s="283">
        <v>2</v>
      </c>
      <c r="C8" s="216" t="s">
        <v>311</v>
      </c>
      <c r="D8" s="217" t="s">
        <v>312</v>
      </c>
      <c r="E8" s="218" t="s">
        <v>313</v>
      </c>
      <c r="F8" s="219" t="s">
        <v>56</v>
      </c>
      <c r="G8" s="219" t="s">
        <v>76</v>
      </c>
      <c r="H8" s="219"/>
      <c r="I8" s="285">
        <v>5.08</v>
      </c>
      <c r="J8" s="285">
        <v>5.12</v>
      </c>
      <c r="K8" s="285">
        <v>5.27</v>
      </c>
      <c r="L8" s="285" t="s">
        <v>448</v>
      </c>
      <c r="M8" s="285" t="s">
        <v>448</v>
      </c>
      <c r="N8" s="285" t="s">
        <v>448</v>
      </c>
      <c r="O8" s="286">
        <v>5.27</v>
      </c>
      <c r="P8" s="287" t="str">
        <f>IF(ISBLANK(O8),"",IF(O8&gt;=6,"KSM",IF(O8&gt;=5.6,"I A",IF(O8&gt;=5.15,"II A",IF(O8&gt;=4.6,"III A",IF(O8&gt;=4.2,"I JA",IF(O8&gt;=3.85,"II JA",IF(O8&gt;=3.6,"III JA"))))))))</f>
        <v>II A</v>
      </c>
      <c r="Q8" s="309" t="s">
        <v>223</v>
      </c>
    </row>
    <row r="9" spans="1:18" ht="18" customHeight="1">
      <c r="A9" s="283">
        <v>3</v>
      </c>
      <c r="B9" s="283">
        <v>3</v>
      </c>
      <c r="C9" s="216" t="s">
        <v>157</v>
      </c>
      <c r="D9" s="217" t="s">
        <v>361</v>
      </c>
      <c r="E9" s="218" t="s">
        <v>362</v>
      </c>
      <c r="F9" s="219" t="s">
        <v>56</v>
      </c>
      <c r="G9" s="219" t="s">
        <v>76</v>
      </c>
      <c r="H9" s="219"/>
      <c r="I9" s="285">
        <v>5.24</v>
      </c>
      <c r="J9" s="285">
        <v>5.2</v>
      </c>
      <c r="K9" s="285">
        <v>5.17</v>
      </c>
      <c r="L9" s="285">
        <v>5.21</v>
      </c>
      <c r="M9" s="285">
        <v>5.21</v>
      </c>
      <c r="N9" s="285">
        <v>5.13</v>
      </c>
      <c r="O9" s="286">
        <v>5.24</v>
      </c>
      <c r="P9" s="287" t="str">
        <f>IF(ISBLANK(O9),"",IF(O9&gt;=6,"KSM",IF(O9&gt;=5.6,"I A",IF(O9&gt;=5.15,"II A",IF(O9&gt;=4.6,"III A",IF(O9&gt;=4.2,"I JA",IF(O9&gt;=3.85,"II JA",IF(O9&gt;=3.6,"III JA"))))))))</f>
        <v>II A</v>
      </c>
      <c r="Q9" s="309" t="s">
        <v>354</v>
      </c>
      <c r="R9" s="288"/>
    </row>
    <row r="10" spans="1:18" ht="18" customHeight="1">
      <c r="A10" s="283">
        <v>4</v>
      </c>
      <c r="B10" s="284"/>
      <c r="C10" s="216" t="s">
        <v>363</v>
      </c>
      <c r="D10" s="217" t="s">
        <v>364</v>
      </c>
      <c r="E10" s="218">
        <v>33270</v>
      </c>
      <c r="F10" s="219" t="s">
        <v>56</v>
      </c>
      <c r="G10" s="219" t="s">
        <v>76</v>
      </c>
      <c r="H10" s="219"/>
      <c r="I10" s="285">
        <v>5.12</v>
      </c>
      <c r="J10" s="285" t="s">
        <v>447</v>
      </c>
      <c r="K10" s="285">
        <v>5.18</v>
      </c>
      <c r="L10" s="285" t="s">
        <v>448</v>
      </c>
      <c r="M10" s="285">
        <v>5.12</v>
      </c>
      <c r="N10" s="285" t="s">
        <v>447</v>
      </c>
      <c r="O10" s="286">
        <v>5.18</v>
      </c>
      <c r="P10" s="287" t="str">
        <f>IF(ISBLANK(O10),"",IF(O10&gt;=6,"KSM",IF(O10&gt;=5.6,"I A",IF(O10&gt;=5.15,"II A",IF(O10&gt;=4.6,"III A",IF(O10&gt;=4.2,"I JA",IF(O10&gt;=3.85,"II JA",IF(O10&gt;=3.6,"III JA"))))))))</f>
        <v>II A</v>
      </c>
      <c r="Q10" s="309" t="s">
        <v>365</v>
      </c>
      <c r="R10" s="288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1"/>
  </sheetPr>
  <dimension ref="A1:R9"/>
  <sheetViews>
    <sheetView zoomScalePageLayoutView="0" workbookViewId="0" topLeftCell="A1">
      <selection activeCell="D17" sqref="D17"/>
    </sheetView>
  </sheetViews>
  <sheetFormatPr defaultColWidth="0" defaultRowHeight="12.75"/>
  <cols>
    <col min="1" max="1" width="5.28125" style="250" customWidth="1"/>
    <col min="2" max="2" width="7.7109375" style="250" customWidth="1"/>
    <col min="3" max="3" width="10.421875" style="250" customWidth="1"/>
    <col min="4" max="4" width="11.7109375" style="250" customWidth="1"/>
    <col min="5" max="5" width="10.7109375" style="267" customWidth="1"/>
    <col min="6" max="6" width="11.7109375" style="289" customWidth="1"/>
    <col min="7" max="7" width="12.7109375" style="289" customWidth="1"/>
    <col min="8" max="8" width="11.7109375" style="254" customWidth="1"/>
    <col min="9" max="14" width="4.7109375" style="288" customWidth="1"/>
    <col min="15" max="15" width="9.140625" style="256" customWidth="1"/>
    <col min="16" max="16" width="6.421875" style="257" bestFit="1" customWidth="1"/>
    <col min="17" max="17" width="19.00390625" style="258" bestFit="1" customWidth="1"/>
    <col min="18" max="254" width="9.140625" style="250" customWidth="1"/>
    <col min="255" max="255" width="5.28125" style="250" customWidth="1"/>
    <col min="256" max="16384" width="0" style="250" hidden="1" customWidth="1"/>
  </cols>
  <sheetData>
    <row r="1" spans="1:11" s="27" customFormat="1" ht="15" customHeight="1">
      <c r="A1" s="48" t="s">
        <v>29</v>
      </c>
      <c r="D1" s="28"/>
      <c r="E1" s="36"/>
      <c r="F1" s="36"/>
      <c r="G1" s="36"/>
      <c r="H1" s="42"/>
      <c r="I1" s="30"/>
      <c r="J1" s="43"/>
      <c r="K1" s="43"/>
    </row>
    <row r="2" spans="1:11" s="27" customFormat="1" ht="15" customHeight="1">
      <c r="A2" s="48" t="s">
        <v>24</v>
      </c>
      <c r="D2" s="28"/>
      <c r="E2" s="36"/>
      <c r="F2" s="36"/>
      <c r="G2" s="42"/>
      <c r="H2" s="42"/>
      <c r="I2" s="30"/>
      <c r="J2" s="30"/>
      <c r="K2" s="44"/>
    </row>
    <row r="3" spans="1:16" s="258" customFormat="1" ht="15" customHeight="1">
      <c r="A3" s="250"/>
      <c r="B3" s="250"/>
      <c r="C3" s="250"/>
      <c r="D3" s="251"/>
      <c r="E3" s="252"/>
      <c r="F3" s="253"/>
      <c r="G3" s="253"/>
      <c r="H3" s="254"/>
      <c r="I3" s="255"/>
      <c r="J3" s="255"/>
      <c r="K3" s="255"/>
      <c r="L3" s="255"/>
      <c r="M3" s="255"/>
      <c r="N3" s="255"/>
      <c r="O3" s="256"/>
      <c r="P3" s="257"/>
    </row>
    <row r="4" spans="3:16" s="259" customFormat="1" ht="15" customHeight="1" thickBot="1">
      <c r="C4" s="260" t="s">
        <v>38</v>
      </c>
      <c r="E4" s="261"/>
      <c r="F4" s="262"/>
      <c r="G4" s="262"/>
      <c r="H4" s="263"/>
      <c r="I4" s="264"/>
      <c r="J4" s="264"/>
      <c r="K4" s="264"/>
      <c r="L4" s="264"/>
      <c r="M4" s="264"/>
      <c r="N4" s="264"/>
      <c r="O4" s="265"/>
      <c r="P4" s="266"/>
    </row>
    <row r="5" spans="5:16" s="258" customFormat="1" ht="15" customHeight="1" thickBot="1">
      <c r="E5" s="267"/>
      <c r="I5" s="324" t="s">
        <v>6</v>
      </c>
      <c r="J5" s="325"/>
      <c r="K5" s="325"/>
      <c r="L5" s="325"/>
      <c r="M5" s="325"/>
      <c r="N5" s="326"/>
      <c r="O5" s="268"/>
      <c r="P5" s="269"/>
    </row>
    <row r="6" spans="1:17" s="282" customFormat="1" ht="18" customHeight="1" thickBot="1">
      <c r="A6" s="237" t="s">
        <v>12</v>
      </c>
      <c r="B6" s="238" t="s">
        <v>384</v>
      </c>
      <c r="C6" s="270" t="s">
        <v>0</v>
      </c>
      <c r="D6" s="271" t="s">
        <v>1</v>
      </c>
      <c r="E6" s="272" t="s">
        <v>7</v>
      </c>
      <c r="F6" s="273" t="s">
        <v>2</v>
      </c>
      <c r="G6" s="274" t="s">
        <v>3</v>
      </c>
      <c r="H6" s="274" t="s">
        <v>457</v>
      </c>
      <c r="I6" s="275">
        <v>1</v>
      </c>
      <c r="J6" s="276">
        <v>2</v>
      </c>
      <c r="K6" s="276">
        <v>3</v>
      </c>
      <c r="L6" s="277">
        <v>4</v>
      </c>
      <c r="M6" s="276">
        <v>5</v>
      </c>
      <c r="N6" s="278">
        <v>6</v>
      </c>
      <c r="O6" s="279" t="s">
        <v>4</v>
      </c>
      <c r="P6" s="280" t="s">
        <v>16</v>
      </c>
      <c r="Q6" s="281" t="s">
        <v>5</v>
      </c>
    </row>
    <row r="7" spans="1:17" ht="18" customHeight="1">
      <c r="A7" s="283">
        <v>1</v>
      </c>
      <c r="B7" s="284">
        <v>1</v>
      </c>
      <c r="C7" s="216" t="s">
        <v>366</v>
      </c>
      <c r="D7" s="217" t="s">
        <v>367</v>
      </c>
      <c r="E7" s="218" t="s">
        <v>368</v>
      </c>
      <c r="F7" s="219" t="s">
        <v>56</v>
      </c>
      <c r="G7" s="219" t="s">
        <v>76</v>
      </c>
      <c r="H7" s="219"/>
      <c r="I7" s="285">
        <v>6.25</v>
      </c>
      <c r="J7" s="285">
        <v>6.4</v>
      </c>
      <c r="K7" s="285">
        <v>6.25</v>
      </c>
      <c r="L7" s="285">
        <v>6.38</v>
      </c>
      <c r="M7" s="285">
        <v>6.31</v>
      </c>
      <c r="N7" s="285" t="s">
        <v>447</v>
      </c>
      <c r="O7" s="286">
        <f>MAX(I7:N7)</f>
        <v>6.4</v>
      </c>
      <c r="P7" s="287" t="str">
        <f>IF(ISBLANK(O7),"",IF(O7&gt;=7.2,"KSM",IF(O7&gt;=6.7,"I A",IF(O7&gt;=6.2,"II A",IF(O7&gt;=5.6,"III A",IF(O7&gt;=5,"I JA",IF(O7&gt;=4.45,"II JA",IF(O7&gt;=4,"III JA"))))))))</f>
        <v>II A</v>
      </c>
      <c r="Q7" s="309" t="s">
        <v>354</v>
      </c>
    </row>
    <row r="8" spans="1:17" ht="18" customHeight="1">
      <c r="A8" s="283">
        <v>2</v>
      </c>
      <c r="B8" s="284">
        <v>2</v>
      </c>
      <c r="C8" s="216" t="s">
        <v>240</v>
      </c>
      <c r="D8" s="217" t="s">
        <v>241</v>
      </c>
      <c r="E8" s="218" t="s">
        <v>242</v>
      </c>
      <c r="F8" s="219" t="s">
        <v>56</v>
      </c>
      <c r="G8" s="219" t="s">
        <v>461</v>
      </c>
      <c r="H8" s="219"/>
      <c r="I8" s="285">
        <v>6.16</v>
      </c>
      <c r="J8" s="285">
        <v>6.07</v>
      </c>
      <c r="K8" s="285">
        <v>5.88</v>
      </c>
      <c r="L8" s="285">
        <v>6.06</v>
      </c>
      <c r="M8" s="285">
        <v>6.19</v>
      </c>
      <c r="N8" s="285">
        <v>5.96</v>
      </c>
      <c r="O8" s="286">
        <f>MAX(I8:N8)</f>
        <v>6.19</v>
      </c>
      <c r="P8" s="287" t="str">
        <f>IF(ISBLANK(O8),"",IF(O8&gt;=7.2,"KSM",IF(O8&gt;=6.7,"I A",IF(O8&gt;=6.2,"II A",IF(O8&gt;=5.6,"III A",IF(O8&gt;=5,"I JA",IF(O8&gt;=4.45,"II JA",IF(O8&gt;=4,"III JA"))))))))</f>
        <v>III A</v>
      </c>
      <c r="Q8" s="249" t="s">
        <v>243</v>
      </c>
    </row>
    <row r="9" spans="1:18" ht="18" customHeight="1">
      <c r="A9" s="283">
        <v>3</v>
      </c>
      <c r="B9" s="284">
        <v>3</v>
      </c>
      <c r="C9" s="216" t="s">
        <v>262</v>
      </c>
      <c r="D9" s="217" t="s">
        <v>263</v>
      </c>
      <c r="E9" s="218" t="s">
        <v>264</v>
      </c>
      <c r="F9" s="219" t="s">
        <v>56</v>
      </c>
      <c r="G9" s="219" t="s">
        <v>76</v>
      </c>
      <c r="H9" s="219"/>
      <c r="I9" s="285">
        <v>5.75</v>
      </c>
      <c r="J9" s="285">
        <v>5.5</v>
      </c>
      <c r="K9" s="285">
        <v>5.63</v>
      </c>
      <c r="L9" s="285">
        <v>5.72</v>
      </c>
      <c r="M9" s="285">
        <v>5.37</v>
      </c>
      <c r="N9" s="285">
        <v>5.93</v>
      </c>
      <c r="O9" s="286">
        <f>MAX(I9:N9)</f>
        <v>5.93</v>
      </c>
      <c r="P9" s="287" t="str">
        <f>IF(ISBLANK(O9),"",IF(O9&gt;=7.2,"KSM",IF(O9&gt;=6.7,"I A",IF(O9&gt;=6.2,"II A",IF(O9&gt;=5.6,"III A",IF(O9&gt;=5,"I JA",IF(O9&gt;=4.45,"II JA",IF(O9&gt;=4,"III JA"))))))))</f>
        <v>III A</v>
      </c>
      <c r="Q9" s="309" t="s">
        <v>265</v>
      </c>
      <c r="R9" s="288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zoomScalePageLayoutView="0" workbookViewId="0" topLeftCell="A1">
      <selection activeCell="D17" sqref="D17"/>
    </sheetView>
  </sheetViews>
  <sheetFormatPr defaultColWidth="0" defaultRowHeight="12.75"/>
  <cols>
    <col min="1" max="1" width="5.28125" style="12" customWidth="1"/>
    <col min="2" max="2" width="7.7109375" style="12" customWidth="1"/>
    <col min="3" max="3" width="10.421875" style="12" customWidth="1"/>
    <col min="4" max="4" width="11.7109375" style="12" customWidth="1"/>
    <col min="5" max="5" width="10.7109375" style="18" customWidth="1"/>
    <col min="6" max="6" width="11.7109375" style="20" customWidth="1"/>
    <col min="7" max="7" width="12.7109375" style="20" customWidth="1"/>
    <col min="8" max="8" width="11.7109375" style="230" customWidth="1"/>
    <col min="9" max="14" width="4.7109375" style="248" customWidth="1"/>
    <col min="15" max="15" width="9.00390625" style="231" bestFit="1" customWidth="1"/>
    <col min="16" max="16" width="6.421875" style="56" bestFit="1" customWidth="1"/>
    <col min="17" max="17" width="13.8515625" style="13" customWidth="1"/>
    <col min="18" max="254" width="9.140625" style="12" customWidth="1"/>
    <col min="255" max="255" width="5.28125" style="12" customWidth="1"/>
    <col min="256" max="16384" width="0" style="12" hidden="1" customWidth="1"/>
  </cols>
  <sheetData>
    <row r="1" spans="1:10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66"/>
      <c r="J1" s="43"/>
    </row>
    <row r="2" spans="1:11" s="27" customFormat="1" ht="15" customHeight="1">
      <c r="A2" s="48" t="s">
        <v>24</v>
      </c>
      <c r="B2" s="48"/>
      <c r="C2" s="48"/>
      <c r="E2" s="28"/>
      <c r="F2" s="36"/>
      <c r="G2" s="36"/>
      <c r="H2" s="36"/>
      <c r="I2" s="66"/>
      <c r="J2" s="29"/>
      <c r="K2" s="30"/>
    </row>
    <row r="3" spans="1:16" s="13" customFormat="1" ht="15" customHeight="1">
      <c r="A3" s="12"/>
      <c r="B3" s="12"/>
      <c r="C3" s="12"/>
      <c r="D3" s="163"/>
      <c r="E3" s="228"/>
      <c r="F3" s="229"/>
      <c r="G3" s="229"/>
      <c r="H3" s="230"/>
      <c r="I3" s="37"/>
      <c r="J3" s="37"/>
      <c r="K3" s="37"/>
      <c r="L3" s="37"/>
      <c r="M3" s="37"/>
      <c r="N3" s="37"/>
      <c r="O3" s="231"/>
      <c r="P3" s="56"/>
    </row>
    <row r="4" spans="3:16" s="14" customFormat="1" ht="15" customHeight="1" thickBot="1">
      <c r="C4" s="15" t="s">
        <v>39</v>
      </c>
      <c r="E4" s="16"/>
      <c r="F4" s="17"/>
      <c r="G4" s="17"/>
      <c r="H4" s="232"/>
      <c r="I4" s="233"/>
      <c r="J4" s="233"/>
      <c r="K4" s="233"/>
      <c r="L4" s="233"/>
      <c r="M4" s="233"/>
      <c r="N4" s="233"/>
      <c r="O4" s="234"/>
      <c r="P4" s="30"/>
    </row>
    <row r="5" spans="5:16" s="13" customFormat="1" ht="15" customHeight="1" thickBot="1">
      <c r="E5" s="18"/>
      <c r="I5" s="327" t="s">
        <v>6</v>
      </c>
      <c r="J5" s="328"/>
      <c r="K5" s="328"/>
      <c r="L5" s="328"/>
      <c r="M5" s="328"/>
      <c r="N5" s="329"/>
      <c r="O5" s="235"/>
      <c r="P5" s="236"/>
    </row>
    <row r="6" spans="1:17" s="11" customFormat="1" ht="18" customHeight="1" thickBot="1">
      <c r="A6" s="237" t="s">
        <v>12</v>
      </c>
      <c r="B6" s="238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33" t="s">
        <v>3</v>
      </c>
      <c r="H6" s="33" t="s">
        <v>457</v>
      </c>
      <c r="I6" s="239">
        <v>1</v>
      </c>
      <c r="J6" s="240">
        <v>2</v>
      </c>
      <c r="K6" s="240">
        <v>3</v>
      </c>
      <c r="L6" s="240">
        <v>4</v>
      </c>
      <c r="M6" s="240">
        <v>5</v>
      </c>
      <c r="N6" s="241">
        <v>6</v>
      </c>
      <c r="O6" s="242" t="s">
        <v>4</v>
      </c>
      <c r="P6" s="97" t="s">
        <v>16</v>
      </c>
      <c r="Q6" s="103" t="s">
        <v>5</v>
      </c>
    </row>
    <row r="7" spans="1:17" ht="18" customHeight="1">
      <c r="A7" s="243">
        <v>1</v>
      </c>
      <c r="B7" s="244">
        <v>1</v>
      </c>
      <c r="C7" s="216" t="s">
        <v>311</v>
      </c>
      <c r="D7" s="217" t="s">
        <v>312</v>
      </c>
      <c r="E7" s="218" t="s">
        <v>313</v>
      </c>
      <c r="F7" s="219" t="s">
        <v>56</v>
      </c>
      <c r="G7" s="219" t="s">
        <v>461</v>
      </c>
      <c r="H7" s="219"/>
      <c r="I7" s="245" t="s">
        <v>447</v>
      </c>
      <c r="J7" s="245">
        <v>11.9</v>
      </c>
      <c r="K7" s="245">
        <v>11.75</v>
      </c>
      <c r="L7" s="245">
        <v>11.89</v>
      </c>
      <c r="M7" s="245">
        <v>11.68</v>
      </c>
      <c r="N7" s="245">
        <v>11.72</v>
      </c>
      <c r="O7" s="246">
        <f>MAX(I7:N7)</f>
        <v>11.9</v>
      </c>
      <c r="P7" s="247" t="str">
        <f>IF(ISBLANK(O7),"",IF(O7&gt;=12.8,"KSM",IF(O7&gt;=12,"I A",IF(O7&gt;=11.2,"II A",IF(O7&gt;=10.4,"III A",IF(O7&gt;=9.65,"I JA",IF(O7&gt;=9,"II JA",IF(O7&gt;=8.5,"III JA"))))))))</f>
        <v>II A</v>
      </c>
      <c r="Q7" s="309" t="s">
        <v>463</v>
      </c>
    </row>
    <row r="8" spans="1:17" ht="18" customHeight="1">
      <c r="A8" s="243">
        <v>2</v>
      </c>
      <c r="B8" s="244">
        <v>2</v>
      </c>
      <c r="C8" s="216" t="s">
        <v>369</v>
      </c>
      <c r="D8" s="217" t="s">
        <v>370</v>
      </c>
      <c r="E8" s="218">
        <v>36779</v>
      </c>
      <c r="F8" s="219" t="s">
        <v>56</v>
      </c>
      <c r="G8" s="219" t="s">
        <v>76</v>
      </c>
      <c r="H8" s="219"/>
      <c r="I8" s="245">
        <v>11.09</v>
      </c>
      <c r="J8" s="245" t="s">
        <v>447</v>
      </c>
      <c r="K8" s="245" t="s">
        <v>447</v>
      </c>
      <c r="L8" s="245">
        <v>11.25</v>
      </c>
      <c r="M8" s="245" t="s">
        <v>448</v>
      </c>
      <c r="N8" s="245" t="s">
        <v>448</v>
      </c>
      <c r="O8" s="246">
        <f>MAX(I8:N8)</f>
        <v>11.25</v>
      </c>
      <c r="P8" s="247" t="str">
        <f>IF(ISBLANK(O8),"",IF(O8&gt;=12.8,"KSM",IF(O8&gt;=12,"I A",IF(O8&gt;=11.2,"II A",IF(O8&gt;=10.4,"III A",IF(O8&gt;=9.65,"I JA",IF(O8&gt;=9,"II JA",IF(O8&gt;=8.5,"III JA"))))))))</f>
        <v>II A</v>
      </c>
      <c r="Q8" s="309" t="s">
        <v>354</v>
      </c>
    </row>
    <row r="9" spans="1:17" ht="18" customHeight="1">
      <c r="A9" s="243">
        <v>3</v>
      </c>
      <c r="B9" s="244">
        <v>3</v>
      </c>
      <c r="C9" s="216" t="s">
        <v>143</v>
      </c>
      <c r="D9" s="217" t="s">
        <v>255</v>
      </c>
      <c r="E9" s="218" t="s">
        <v>256</v>
      </c>
      <c r="F9" s="219" t="s">
        <v>56</v>
      </c>
      <c r="G9" s="219" t="s">
        <v>461</v>
      </c>
      <c r="H9" s="219"/>
      <c r="I9" s="245">
        <v>9.71</v>
      </c>
      <c r="J9" s="245" t="s">
        <v>447</v>
      </c>
      <c r="K9" s="245">
        <v>9.5</v>
      </c>
      <c r="L9" s="245">
        <v>9.71</v>
      </c>
      <c r="M9" s="245">
        <v>9.78</v>
      </c>
      <c r="N9" s="245" t="s">
        <v>447</v>
      </c>
      <c r="O9" s="246">
        <f>MAX(I9:N9)</f>
        <v>9.78</v>
      </c>
      <c r="P9" s="247" t="str">
        <f>IF(ISBLANK(O9),"",IF(O9&gt;=12.8,"KSM",IF(O9&gt;=12,"I A",IF(O9&gt;=11.2,"II A",IF(O9&gt;=10.4,"III A",IF(O9&gt;=9.65,"I JA",IF(O9&gt;=9,"II JA",IF(O9&gt;=8.5,"III JA"))))))))</f>
        <v>I JA</v>
      </c>
      <c r="Q9" s="309" t="s">
        <v>463</v>
      </c>
    </row>
    <row r="10" spans="1:17" ht="18" customHeight="1">
      <c r="A10" s="243">
        <v>4</v>
      </c>
      <c r="B10" s="244">
        <v>4</v>
      </c>
      <c r="C10" s="216" t="s">
        <v>257</v>
      </c>
      <c r="D10" s="217" t="s">
        <v>258</v>
      </c>
      <c r="E10" s="218" t="s">
        <v>259</v>
      </c>
      <c r="F10" s="219" t="s">
        <v>56</v>
      </c>
      <c r="G10" s="219" t="s">
        <v>76</v>
      </c>
      <c r="H10" s="219"/>
      <c r="I10" s="245">
        <v>9.48</v>
      </c>
      <c r="J10" s="245">
        <v>9.72</v>
      </c>
      <c r="K10" s="245" t="s">
        <v>447</v>
      </c>
      <c r="L10" s="245" t="s">
        <v>448</v>
      </c>
      <c r="M10" s="245" t="s">
        <v>448</v>
      </c>
      <c r="N10" s="245" t="s">
        <v>448</v>
      </c>
      <c r="O10" s="246">
        <f>MAX(I10:N10)</f>
        <v>9.72</v>
      </c>
      <c r="P10" s="247" t="str">
        <f>IF(ISBLANK(O10),"",IF(O10&gt;=12.8,"KSM",IF(O10&gt;=12,"I A",IF(O10&gt;=11.2,"II A",IF(O10&gt;=10.4,"III A",IF(O10&gt;=9.65,"I JA",IF(O10&gt;=9,"II JA",IF(O10&gt;=8.5,"III JA"))))))))</f>
        <v>I JA</v>
      </c>
      <c r="Q10" s="309" t="s">
        <v>463</v>
      </c>
    </row>
    <row r="11" spans="1:17" ht="18" customHeight="1">
      <c r="A11" s="243">
        <v>5</v>
      </c>
      <c r="B11" s="244">
        <v>5</v>
      </c>
      <c r="C11" s="216" t="s">
        <v>260</v>
      </c>
      <c r="D11" s="217" t="s">
        <v>261</v>
      </c>
      <c r="E11" s="218">
        <v>37664</v>
      </c>
      <c r="F11" s="219" t="s">
        <v>56</v>
      </c>
      <c r="G11" s="219" t="s">
        <v>76</v>
      </c>
      <c r="H11" s="219"/>
      <c r="I11" s="245">
        <v>9.38</v>
      </c>
      <c r="J11" s="245" t="s">
        <v>447</v>
      </c>
      <c r="K11" s="245" t="s">
        <v>447</v>
      </c>
      <c r="L11" s="245" t="s">
        <v>448</v>
      </c>
      <c r="M11" s="245" t="s">
        <v>448</v>
      </c>
      <c r="N11" s="245" t="s">
        <v>448</v>
      </c>
      <c r="O11" s="246">
        <f>MAX(I11:N11)</f>
        <v>9.38</v>
      </c>
      <c r="P11" s="247" t="str">
        <f>IF(ISBLANK(O11),"",IF(O11&gt;=12.8,"KSM",IF(O11&gt;=12,"I A",IF(O11&gt;=11.2,"II A",IF(O11&gt;=10.4,"III A",IF(O11&gt;=9.65,"I JA",IF(O11&gt;=9,"II JA",IF(O11&gt;=8.5,"III JA"))))))))</f>
        <v>II JA</v>
      </c>
      <c r="Q11" s="309" t="s">
        <v>463</v>
      </c>
    </row>
    <row r="12" spans="8:17" ht="12.75">
      <c r="H12" s="248"/>
      <c r="L12" s="56"/>
      <c r="M12" s="13"/>
      <c r="N12" s="12"/>
      <c r="O12" s="12"/>
      <c r="P12" s="12"/>
      <c r="Q12" s="12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</sheetPr>
  <dimension ref="A1:Q10"/>
  <sheetViews>
    <sheetView zoomScalePageLayoutView="0" workbookViewId="0" topLeftCell="A1">
      <selection activeCell="Q1" sqref="Q1:Q16384"/>
    </sheetView>
  </sheetViews>
  <sheetFormatPr defaultColWidth="0" defaultRowHeight="12.75"/>
  <cols>
    <col min="1" max="1" width="5.28125" style="12" customWidth="1"/>
    <col min="2" max="2" width="7.7109375" style="12" customWidth="1"/>
    <col min="3" max="3" width="10.421875" style="12" customWidth="1"/>
    <col min="4" max="4" width="11.7109375" style="12" customWidth="1"/>
    <col min="5" max="5" width="10.7109375" style="18" customWidth="1"/>
    <col min="6" max="6" width="11.7109375" style="20" customWidth="1"/>
    <col min="7" max="7" width="12.7109375" style="20" customWidth="1"/>
    <col min="8" max="8" width="11.7109375" style="230" customWidth="1"/>
    <col min="9" max="14" width="4.7109375" style="248" customWidth="1"/>
    <col min="15" max="15" width="9.00390625" style="231" customWidth="1"/>
    <col min="16" max="16" width="6.421875" style="56" customWidth="1"/>
    <col min="17" max="17" width="17.28125" style="13" customWidth="1"/>
    <col min="18" max="254" width="9.140625" style="12" customWidth="1"/>
    <col min="255" max="255" width="5.28125" style="12" customWidth="1"/>
    <col min="256" max="16384" width="0" style="12" hidden="1" customWidth="1"/>
  </cols>
  <sheetData>
    <row r="1" spans="1:10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66"/>
      <c r="J1" s="43"/>
    </row>
    <row r="2" spans="1:11" s="27" customFormat="1" ht="15" customHeight="1">
      <c r="A2" s="48" t="s">
        <v>24</v>
      </c>
      <c r="B2" s="48"/>
      <c r="C2" s="48"/>
      <c r="E2" s="28"/>
      <c r="F2" s="36"/>
      <c r="G2" s="36"/>
      <c r="H2" s="36"/>
      <c r="I2" s="66"/>
      <c r="J2" s="29"/>
      <c r="K2" s="30"/>
    </row>
    <row r="3" spans="1:16" s="13" customFormat="1" ht="15" customHeight="1">
      <c r="A3" s="12"/>
      <c r="B3" s="12"/>
      <c r="C3" s="12"/>
      <c r="D3" s="163"/>
      <c r="E3" s="228"/>
      <c r="F3" s="229"/>
      <c r="G3" s="229"/>
      <c r="H3" s="230"/>
      <c r="I3" s="37"/>
      <c r="J3" s="37"/>
      <c r="K3" s="37"/>
      <c r="L3" s="37"/>
      <c r="M3" s="37"/>
      <c r="N3" s="37"/>
      <c r="O3" s="231"/>
      <c r="P3" s="56"/>
    </row>
    <row r="4" spans="3:16" s="14" customFormat="1" ht="15" customHeight="1" thickBot="1">
      <c r="C4" s="15" t="s">
        <v>40</v>
      </c>
      <c r="E4" s="16"/>
      <c r="F4" s="17"/>
      <c r="G4" s="17"/>
      <c r="H4" s="232"/>
      <c r="I4" s="233"/>
      <c r="J4" s="233"/>
      <c r="K4" s="233"/>
      <c r="L4" s="233"/>
      <c r="M4" s="233"/>
      <c r="N4" s="233"/>
      <c r="O4" s="234"/>
      <c r="P4" s="30"/>
    </row>
    <row r="5" spans="5:16" s="13" customFormat="1" ht="15" customHeight="1" thickBot="1">
      <c r="E5" s="18"/>
      <c r="I5" s="327" t="s">
        <v>6</v>
      </c>
      <c r="J5" s="328"/>
      <c r="K5" s="328"/>
      <c r="L5" s="328"/>
      <c r="M5" s="328"/>
      <c r="N5" s="329"/>
      <c r="O5" s="235"/>
      <c r="P5" s="236"/>
    </row>
    <row r="6" spans="1:17" s="11" customFormat="1" ht="18" customHeight="1" thickBot="1">
      <c r="A6" s="237" t="s">
        <v>12</v>
      </c>
      <c r="B6" s="238" t="s">
        <v>384</v>
      </c>
      <c r="C6" s="99" t="s">
        <v>0</v>
      </c>
      <c r="D6" s="65" t="s">
        <v>1</v>
      </c>
      <c r="E6" s="100" t="s">
        <v>7</v>
      </c>
      <c r="F6" s="90" t="s">
        <v>2</v>
      </c>
      <c r="G6" s="33" t="s">
        <v>3</v>
      </c>
      <c r="H6" s="33" t="s">
        <v>457</v>
      </c>
      <c r="I6" s="239">
        <v>1</v>
      </c>
      <c r="J6" s="240">
        <v>2</v>
      </c>
      <c r="K6" s="240">
        <v>3</v>
      </c>
      <c r="L6" s="240">
        <v>4</v>
      </c>
      <c r="M6" s="240">
        <v>5</v>
      </c>
      <c r="N6" s="241">
        <v>6</v>
      </c>
      <c r="O6" s="242" t="s">
        <v>4</v>
      </c>
      <c r="P6" s="97" t="s">
        <v>16</v>
      </c>
      <c r="Q6" s="103" t="s">
        <v>5</v>
      </c>
    </row>
    <row r="7" spans="1:17" ht="18" customHeight="1">
      <c r="A7" s="243">
        <v>1</v>
      </c>
      <c r="B7" s="244">
        <v>1</v>
      </c>
      <c r="C7" s="216" t="s">
        <v>273</v>
      </c>
      <c r="D7" s="217" t="s">
        <v>274</v>
      </c>
      <c r="E7" s="218" t="s">
        <v>275</v>
      </c>
      <c r="F7" s="219" t="s">
        <v>56</v>
      </c>
      <c r="G7" s="219" t="s">
        <v>76</v>
      </c>
      <c r="H7" s="219"/>
      <c r="I7" s="245">
        <v>13.39</v>
      </c>
      <c r="J7" s="245" t="s">
        <v>447</v>
      </c>
      <c r="K7" s="245">
        <v>13.53</v>
      </c>
      <c r="L7" s="245" t="s">
        <v>447</v>
      </c>
      <c r="M7" s="245" t="s">
        <v>447</v>
      </c>
      <c r="N7" s="245" t="s">
        <v>447</v>
      </c>
      <c r="O7" s="246">
        <v>13.53</v>
      </c>
      <c r="P7" s="247" t="str">
        <f>IF(ISBLANK(O7),"",IF(O7&gt;=15.2,"KSM",IF(O7&gt;=14.2,"I A",IF(O7&gt;=13.2,"II A",IF(O7&gt;=12.2,"III A",IF(O7&gt;=11.2,"I JA",IF(O7&gt;=10.3,"II JA",IF(O7&gt;=9.7,"III JA"))))))))</f>
        <v>II A</v>
      </c>
      <c r="Q7" s="249" t="s">
        <v>276</v>
      </c>
    </row>
    <row r="8" spans="1:17" ht="18" customHeight="1">
      <c r="A8" s="243">
        <v>2</v>
      </c>
      <c r="B8" s="244">
        <v>2</v>
      </c>
      <c r="C8" s="216" t="s">
        <v>314</v>
      </c>
      <c r="D8" s="217" t="s">
        <v>315</v>
      </c>
      <c r="E8" s="218" t="s">
        <v>316</v>
      </c>
      <c r="F8" s="219" t="s">
        <v>56</v>
      </c>
      <c r="G8" s="219" t="s">
        <v>76</v>
      </c>
      <c r="H8" s="219" t="s">
        <v>317</v>
      </c>
      <c r="I8" s="245">
        <v>12.85</v>
      </c>
      <c r="J8" s="245" t="s">
        <v>447</v>
      </c>
      <c r="K8" s="245" t="s">
        <v>447</v>
      </c>
      <c r="L8" s="245">
        <v>12.81</v>
      </c>
      <c r="M8" s="245" t="s">
        <v>447</v>
      </c>
      <c r="N8" s="245">
        <v>13</v>
      </c>
      <c r="O8" s="246">
        <v>13</v>
      </c>
      <c r="P8" s="247" t="str">
        <f>IF(ISBLANK(O8),"",IF(O8&gt;=15.2,"KSM",IF(O8&gt;=14.2,"I A",IF(O8&gt;=13.2,"II A",IF(O8&gt;=12.2,"III A",IF(O8&gt;=11.2,"I JA",IF(O8&gt;=10.3,"II JA",IF(O8&gt;=9.7,"III JA"))))))))</f>
        <v>III A</v>
      </c>
      <c r="Q8" s="309" t="s">
        <v>318</v>
      </c>
    </row>
    <row r="9" spans="1:17" ht="18" customHeight="1">
      <c r="A9" s="243"/>
      <c r="B9" s="244"/>
      <c r="C9" s="216" t="s">
        <v>237</v>
      </c>
      <c r="D9" s="217" t="s">
        <v>238</v>
      </c>
      <c r="E9" s="218" t="s">
        <v>239</v>
      </c>
      <c r="F9" s="219" t="s">
        <v>56</v>
      </c>
      <c r="G9" s="219" t="s">
        <v>76</v>
      </c>
      <c r="H9" s="219"/>
      <c r="I9" s="245"/>
      <c r="J9" s="245"/>
      <c r="K9" s="245"/>
      <c r="L9" s="245"/>
      <c r="M9" s="245"/>
      <c r="N9" s="245"/>
      <c r="O9" s="246" t="s">
        <v>415</v>
      </c>
      <c r="P9" s="247"/>
      <c r="Q9" s="309" t="s">
        <v>223</v>
      </c>
    </row>
    <row r="10" spans="8:17" ht="12.75">
      <c r="H10" s="248"/>
      <c r="L10" s="56"/>
      <c r="M10" s="13"/>
      <c r="N10" s="12"/>
      <c r="O10" s="12"/>
      <c r="P10" s="12"/>
      <c r="Q10" s="12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zoomScalePageLayoutView="0" workbookViewId="0" topLeftCell="A1">
      <selection activeCell="A4" sqref="A4:IV5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28125" style="24" customWidth="1"/>
    <col min="5" max="5" width="15.57421875" style="25" customWidth="1"/>
    <col min="6" max="6" width="26.8515625" style="25" customWidth="1"/>
    <col min="7" max="7" width="13.421875" style="37" customWidth="1"/>
    <col min="8" max="8" width="11.28125" style="37" customWidth="1"/>
    <col min="9" max="9" width="26.00390625" style="19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66"/>
      <c r="I3" s="29"/>
      <c r="J3" s="30"/>
      <c r="K3" s="44"/>
    </row>
    <row r="4" spans="2:9" s="26" customFormat="1" ht="15" customHeight="1">
      <c r="B4" s="27" t="s">
        <v>25</v>
      </c>
      <c r="C4" s="27"/>
      <c r="D4" s="28"/>
      <c r="E4" s="28"/>
      <c r="F4" s="28"/>
      <c r="G4" s="38"/>
      <c r="H4" s="38"/>
      <c r="I4" s="30"/>
    </row>
    <row r="5" spans="1:9" s="26" customFormat="1" ht="15" customHeight="1" thickBot="1">
      <c r="A5" s="27"/>
      <c r="B5" s="27" t="s">
        <v>10</v>
      </c>
      <c r="C5" s="21"/>
      <c r="D5" s="28"/>
      <c r="E5" s="28"/>
      <c r="F5" s="28"/>
      <c r="G5" s="38"/>
      <c r="H5" s="38"/>
      <c r="I5" s="30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401</v>
      </c>
      <c r="H6" s="101" t="s">
        <v>4</v>
      </c>
      <c r="I6" s="103" t="s">
        <v>5</v>
      </c>
    </row>
    <row r="7" spans="1:9" ht="18" customHeight="1">
      <c r="A7" s="69">
        <v>1</v>
      </c>
      <c r="B7" s="80" t="s">
        <v>190</v>
      </c>
      <c r="C7" s="81" t="s">
        <v>191</v>
      </c>
      <c r="D7" s="124" t="s">
        <v>192</v>
      </c>
      <c r="E7" s="51" t="s">
        <v>193</v>
      </c>
      <c r="F7" s="51" t="s">
        <v>90</v>
      </c>
      <c r="G7" s="170">
        <v>0.509</v>
      </c>
      <c r="H7" s="74">
        <v>8.26</v>
      </c>
      <c r="I7" s="299" t="s">
        <v>194</v>
      </c>
    </row>
    <row r="8" spans="1:9" ht="18" customHeight="1">
      <c r="A8" s="69">
        <v>2</v>
      </c>
      <c r="B8" s="80" t="s">
        <v>181</v>
      </c>
      <c r="C8" s="81" t="s">
        <v>182</v>
      </c>
      <c r="D8" s="124" t="s">
        <v>183</v>
      </c>
      <c r="E8" s="51" t="s">
        <v>95</v>
      </c>
      <c r="F8" s="51" t="s">
        <v>90</v>
      </c>
      <c r="G8" s="170">
        <v>0.182</v>
      </c>
      <c r="H8" s="74">
        <v>8.12</v>
      </c>
      <c r="I8" s="299" t="s">
        <v>184</v>
      </c>
    </row>
    <row r="9" spans="1:9" ht="18" customHeight="1">
      <c r="A9" s="69">
        <v>3</v>
      </c>
      <c r="B9" s="80" t="s">
        <v>176</v>
      </c>
      <c r="C9" s="81" t="s">
        <v>177</v>
      </c>
      <c r="D9" s="124" t="s">
        <v>178</v>
      </c>
      <c r="E9" s="51" t="s">
        <v>179</v>
      </c>
      <c r="F9" s="51" t="s">
        <v>90</v>
      </c>
      <c r="G9" s="170">
        <v>0.167</v>
      </c>
      <c r="H9" s="74">
        <v>7.77</v>
      </c>
      <c r="I9" s="307" t="s">
        <v>180</v>
      </c>
    </row>
    <row r="10" spans="1:9" ht="18" customHeight="1">
      <c r="A10" s="76">
        <v>4</v>
      </c>
      <c r="B10" s="80" t="s">
        <v>171</v>
      </c>
      <c r="C10" s="81" t="s">
        <v>172</v>
      </c>
      <c r="D10" s="124" t="s">
        <v>173</v>
      </c>
      <c r="E10" s="51" t="s">
        <v>174</v>
      </c>
      <c r="F10" s="51" t="s">
        <v>90</v>
      </c>
      <c r="G10" s="170">
        <v>0.162</v>
      </c>
      <c r="H10" s="74">
        <v>7.62</v>
      </c>
      <c r="I10" s="306" t="s">
        <v>175</v>
      </c>
    </row>
    <row r="11" spans="1:9" ht="18" customHeight="1">
      <c r="A11" s="76">
        <v>5</v>
      </c>
      <c r="B11" s="80" t="s">
        <v>351</v>
      </c>
      <c r="C11" s="81" t="s">
        <v>352</v>
      </c>
      <c r="D11" s="124" t="s">
        <v>353</v>
      </c>
      <c r="E11" s="51" t="s">
        <v>56</v>
      </c>
      <c r="F11" s="51" t="s">
        <v>76</v>
      </c>
      <c r="G11" s="170">
        <v>0.189</v>
      </c>
      <c r="H11" s="74">
        <v>8.1</v>
      </c>
      <c r="I11" s="298" t="s">
        <v>354</v>
      </c>
    </row>
    <row r="12" spans="1:9" ht="18" customHeight="1">
      <c r="A12" s="76">
        <v>6</v>
      </c>
      <c r="B12" s="80" t="s">
        <v>396</v>
      </c>
      <c r="C12" s="81" t="s">
        <v>397</v>
      </c>
      <c r="D12" s="124" t="s">
        <v>398</v>
      </c>
      <c r="E12" s="51" t="s">
        <v>56</v>
      </c>
      <c r="F12" s="51" t="s">
        <v>76</v>
      </c>
      <c r="G12" s="170">
        <v>0.104</v>
      </c>
      <c r="H12" s="74">
        <v>8.12</v>
      </c>
      <c r="I12" s="298" t="s">
        <v>394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181" customWidth="1"/>
    <col min="2" max="2" width="7.7109375" style="181" customWidth="1"/>
    <col min="3" max="3" width="10.421875" style="181" customWidth="1"/>
    <col min="4" max="4" width="11.7109375" style="181" customWidth="1"/>
    <col min="5" max="5" width="10.7109375" style="197" customWidth="1"/>
    <col min="6" max="6" width="11.7109375" style="227" customWidth="1"/>
    <col min="7" max="7" width="12.7109375" style="227" customWidth="1"/>
    <col min="8" max="8" width="11.7109375" style="185" customWidth="1"/>
    <col min="9" max="14" width="4.7109375" style="225" customWidth="1"/>
    <col min="15" max="15" width="9.00390625" style="187" customWidth="1"/>
    <col min="16" max="16" width="6.421875" style="188" customWidth="1"/>
    <col min="17" max="17" width="17.28125" style="189" customWidth="1"/>
    <col min="18" max="16384" width="9.140625" style="181" customWidth="1"/>
  </cols>
  <sheetData>
    <row r="1" spans="1:13" s="27" customFormat="1" ht="15" customHeight="1">
      <c r="A1" s="48" t="s">
        <v>29</v>
      </c>
      <c r="B1" s="48"/>
      <c r="C1" s="48"/>
      <c r="D1" s="48"/>
      <c r="E1" s="48"/>
      <c r="G1" s="28"/>
      <c r="H1" s="28"/>
      <c r="I1" s="36"/>
      <c r="J1" s="36"/>
      <c r="K1" s="36"/>
      <c r="L1" s="66"/>
      <c r="M1" s="43"/>
    </row>
    <row r="2" spans="1:15" s="27" customFormat="1" ht="15" customHeight="1">
      <c r="A2" s="48" t="s">
        <v>24</v>
      </c>
      <c r="B2" s="48"/>
      <c r="C2" s="48"/>
      <c r="D2" s="48"/>
      <c r="E2" s="48"/>
      <c r="G2" s="28"/>
      <c r="H2" s="28"/>
      <c r="I2" s="36"/>
      <c r="J2" s="36"/>
      <c r="K2" s="42"/>
      <c r="L2" s="66"/>
      <c r="M2" s="29"/>
      <c r="N2" s="30"/>
      <c r="O2" s="44"/>
    </row>
    <row r="3" spans="1:16" s="189" customFormat="1" ht="15" customHeight="1">
      <c r="A3" s="181"/>
      <c r="B3" s="181"/>
      <c r="C3" s="181"/>
      <c r="D3" s="182"/>
      <c r="E3" s="183"/>
      <c r="F3" s="184"/>
      <c r="G3" s="184"/>
      <c r="H3" s="185"/>
      <c r="I3" s="186"/>
      <c r="J3" s="186"/>
      <c r="K3" s="186"/>
      <c r="L3" s="186"/>
      <c r="M3" s="186"/>
      <c r="N3" s="186"/>
      <c r="O3" s="187"/>
      <c r="P3" s="188"/>
    </row>
    <row r="4" spans="3:16" s="190" customFormat="1" ht="15" customHeight="1" thickBot="1">
      <c r="C4" s="191" t="s">
        <v>41</v>
      </c>
      <c r="E4" s="192"/>
      <c r="F4" s="193"/>
      <c r="G4" s="193"/>
      <c r="H4" s="194"/>
      <c r="I4" s="195"/>
      <c r="J4" s="195"/>
      <c r="K4" s="195"/>
      <c r="L4" s="195"/>
      <c r="M4" s="195"/>
      <c r="N4" s="195"/>
      <c r="O4" s="196"/>
      <c r="P4" s="180"/>
    </row>
    <row r="5" spans="6:16" ht="15" customHeight="1" thickBot="1">
      <c r="F5" s="198"/>
      <c r="G5" s="198"/>
      <c r="H5" s="198"/>
      <c r="I5" s="330" t="s">
        <v>6</v>
      </c>
      <c r="J5" s="331"/>
      <c r="K5" s="331"/>
      <c r="L5" s="331"/>
      <c r="M5" s="331"/>
      <c r="N5" s="332"/>
      <c r="O5" s="199"/>
      <c r="P5" s="200"/>
    </row>
    <row r="6" spans="1:17" s="214" customFormat="1" ht="18" customHeight="1" thickBot="1">
      <c r="A6" s="201" t="s">
        <v>12</v>
      </c>
      <c r="B6" s="310" t="s">
        <v>383</v>
      </c>
      <c r="C6" s="202" t="s">
        <v>0</v>
      </c>
      <c r="D6" s="203" t="s">
        <v>1</v>
      </c>
      <c r="E6" s="204" t="s">
        <v>7</v>
      </c>
      <c r="F6" s="205" t="s">
        <v>2</v>
      </c>
      <c r="G6" s="206" t="s">
        <v>3</v>
      </c>
      <c r="H6" s="206" t="s">
        <v>457</v>
      </c>
      <c r="I6" s="207">
        <v>1</v>
      </c>
      <c r="J6" s="208">
        <v>2</v>
      </c>
      <c r="K6" s="208">
        <v>3</v>
      </c>
      <c r="L6" s="209">
        <v>4</v>
      </c>
      <c r="M6" s="210">
        <v>5</v>
      </c>
      <c r="N6" s="208">
        <v>6</v>
      </c>
      <c r="O6" s="211" t="s">
        <v>4</v>
      </c>
      <c r="P6" s="212" t="s">
        <v>16</v>
      </c>
      <c r="Q6" s="213" t="s">
        <v>5</v>
      </c>
    </row>
    <row r="7" spans="1:18" s="226" customFormat="1" ht="18" customHeight="1">
      <c r="A7" s="215">
        <v>1</v>
      </c>
      <c r="B7" s="215">
        <v>1</v>
      </c>
      <c r="C7" s="216" t="s">
        <v>143</v>
      </c>
      <c r="D7" s="217" t="s">
        <v>144</v>
      </c>
      <c r="E7" s="218" t="s">
        <v>163</v>
      </c>
      <c r="F7" s="219" t="s">
        <v>95</v>
      </c>
      <c r="G7" s="219" t="s">
        <v>145</v>
      </c>
      <c r="H7" s="220"/>
      <c r="I7" s="221" t="s">
        <v>447</v>
      </c>
      <c r="J7" s="221">
        <v>13</v>
      </c>
      <c r="K7" s="222">
        <v>13.87</v>
      </c>
      <c r="L7" s="221">
        <v>13.93</v>
      </c>
      <c r="M7" s="221">
        <v>14.12</v>
      </c>
      <c r="N7" s="221">
        <v>12.72</v>
      </c>
      <c r="O7" s="223">
        <v>14.12</v>
      </c>
      <c r="P7" s="224" t="str">
        <f>IF(ISBLANK(O7),"",IF(O7&gt;=14,"KSM",IF(O7&gt;=12,"I A",IF(O7&gt;=10,"II A",IF(O7&gt;=8.5,"III A",IF(O7&gt;=7.2,"I JA",IF(O7&gt;=6.5,"II JA",IF(O7&gt;=6,"III JA"))))))))</f>
        <v>KSM</v>
      </c>
      <c r="Q7" s="309" t="s">
        <v>146</v>
      </c>
      <c r="R7" s="225"/>
    </row>
    <row r="8" spans="1:18" s="226" customFormat="1" ht="18" customHeight="1">
      <c r="A8" s="215">
        <v>2</v>
      </c>
      <c r="B8" s="215">
        <v>2</v>
      </c>
      <c r="C8" s="216" t="s">
        <v>217</v>
      </c>
      <c r="D8" s="217" t="s">
        <v>218</v>
      </c>
      <c r="E8" s="218" t="s">
        <v>219</v>
      </c>
      <c r="F8" s="219" t="s">
        <v>206</v>
      </c>
      <c r="G8" s="219" t="s">
        <v>207</v>
      </c>
      <c r="H8" s="220"/>
      <c r="I8" s="221">
        <v>9.24</v>
      </c>
      <c r="J8" s="221">
        <v>9.78</v>
      </c>
      <c r="K8" s="221">
        <v>10.06</v>
      </c>
      <c r="L8" s="221">
        <v>10.27</v>
      </c>
      <c r="M8" s="222">
        <v>9.68</v>
      </c>
      <c r="N8" s="221">
        <v>10.31</v>
      </c>
      <c r="O8" s="223">
        <v>10.31</v>
      </c>
      <c r="P8" s="224" t="str">
        <f aca="true" t="shared" si="0" ref="P8:P13">IF(ISBLANK(O8),"",IF(O8&gt;=14,"KSM",IF(O8&gt;=12,"I A",IF(O8&gt;=10,"II A",IF(O8&gt;=8.5,"III A",IF(O8&gt;=7.2,"I JA",IF(O8&gt;=6.5,"II JA",IF(O8&gt;=6,"III JA"))))))))</f>
        <v>II A</v>
      </c>
      <c r="Q8" s="309" t="s">
        <v>208</v>
      </c>
      <c r="R8" s="225"/>
    </row>
    <row r="9" spans="1:18" s="226" customFormat="1" ht="18" customHeight="1">
      <c r="A9" s="215">
        <v>3</v>
      </c>
      <c r="B9" s="215">
        <v>3</v>
      </c>
      <c r="C9" s="216" t="s">
        <v>451</v>
      </c>
      <c r="D9" s="217" t="s">
        <v>452</v>
      </c>
      <c r="E9" s="218">
        <v>37782</v>
      </c>
      <c r="F9" s="219" t="s">
        <v>56</v>
      </c>
      <c r="G9" s="219" t="s">
        <v>76</v>
      </c>
      <c r="H9" s="220"/>
      <c r="I9" s="221">
        <v>8.73</v>
      </c>
      <c r="J9" s="221">
        <v>8.44</v>
      </c>
      <c r="K9" s="221">
        <v>8.42</v>
      </c>
      <c r="L9" s="221">
        <v>9.07</v>
      </c>
      <c r="M9" s="221">
        <v>9.35</v>
      </c>
      <c r="N9" s="222" t="s">
        <v>447</v>
      </c>
      <c r="O9" s="223">
        <v>9.35</v>
      </c>
      <c r="P9" s="224" t="str">
        <f t="shared" si="0"/>
        <v>III A</v>
      </c>
      <c r="Q9" s="309" t="s">
        <v>223</v>
      </c>
      <c r="R9" s="225"/>
    </row>
    <row r="10" spans="1:18" s="226" customFormat="1" ht="18" customHeight="1">
      <c r="A10" s="215">
        <v>4</v>
      </c>
      <c r="B10" s="215">
        <v>4</v>
      </c>
      <c r="C10" s="316" t="s">
        <v>376</v>
      </c>
      <c r="D10" s="217" t="s">
        <v>377</v>
      </c>
      <c r="E10" s="218" t="s">
        <v>378</v>
      </c>
      <c r="F10" s="219" t="s">
        <v>56</v>
      </c>
      <c r="G10" s="219" t="s">
        <v>76</v>
      </c>
      <c r="H10" s="220" t="s">
        <v>317</v>
      </c>
      <c r="I10" s="221">
        <v>8.71</v>
      </c>
      <c r="J10" s="221">
        <v>8.29</v>
      </c>
      <c r="K10" s="221" t="s">
        <v>447</v>
      </c>
      <c r="L10" s="221">
        <v>8.48</v>
      </c>
      <c r="M10" s="221">
        <v>9.33</v>
      </c>
      <c r="N10" s="222" t="s">
        <v>447</v>
      </c>
      <c r="O10" s="223">
        <v>9.33</v>
      </c>
      <c r="P10" s="224" t="str">
        <f t="shared" si="0"/>
        <v>III A</v>
      </c>
      <c r="Q10" s="309" t="s">
        <v>375</v>
      </c>
      <c r="R10" s="225"/>
    </row>
    <row r="11" spans="1:18" s="226" customFormat="1" ht="18" customHeight="1">
      <c r="A11" s="215">
        <v>5</v>
      </c>
      <c r="B11" s="215">
        <v>5</v>
      </c>
      <c r="C11" s="216" t="s">
        <v>300</v>
      </c>
      <c r="D11" s="217" t="s">
        <v>379</v>
      </c>
      <c r="E11" s="218" t="s">
        <v>380</v>
      </c>
      <c r="F11" s="219" t="s">
        <v>56</v>
      </c>
      <c r="G11" s="219" t="s">
        <v>76</v>
      </c>
      <c r="H11" s="220" t="s">
        <v>317</v>
      </c>
      <c r="I11" s="221">
        <v>8.81</v>
      </c>
      <c r="J11" s="221">
        <v>8.66</v>
      </c>
      <c r="K11" s="221">
        <v>7.77</v>
      </c>
      <c r="L11" s="221">
        <v>8.32</v>
      </c>
      <c r="M11" s="221">
        <v>8.53</v>
      </c>
      <c r="N11" s="222">
        <v>9.27</v>
      </c>
      <c r="O11" s="223">
        <v>9.27</v>
      </c>
      <c r="P11" s="224" t="str">
        <f t="shared" si="0"/>
        <v>III A</v>
      </c>
      <c r="Q11" s="309" t="s">
        <v>375</v>
      </c>
      <c r="R11" s="225"/>
    </row>
    <row r="12" spans="1:18" s="226" customFormat="1" ht="18" customHeight="1">
      <c r="A12" s="215">
        <v>6</v>
      </c>
      <c r="B12" s="215">
        <v>6</v>
      </c>
      <c r="C12" s="216" t="s">
        <v>387</v>
      </c>
      <c r="D12" s="217" t="s">
        <v>388</v>
      </c>
      <c r="E12" s="218" t="s">
        <v>389</v>
      </c>
      <c r="F12" s="219" t="s">
        <v>119</v>
      </c>
      <c r="G12" s="219" t="s">
        <v>120</v>
      </c>
      <c r="H12" s="220" t="s">
        <v>121</v>
      </c>
      <c r="I12" s="221">
        <v>7.67</v>
      </c>
      <c r="J12" s="221">
        <v>8.06</v>
      </c>
      <c r="K12" s="221">
        <v>7.49</v>
      </c>
      <c r="L12" s="221">
        <v>7.61</v>
      </c>
      <c r="M12" s="221">
        <v>7.81</v>
      </c>
      <c r="N12" s="222">
        <v>8.05</v>
      </c>
      <c r="O12" s="223">
        <v>8.06</v>
      </c>
      <c r="P12" s="224" t="str">
        <f t="shared" si="0"/>
        <v>I JA</v>
      </c>
      <c r="Q12" s="309" t="s">
        <v>122</v>
      </c>
      <c r="R12" s="225"/>
    </row>
    <row r="13" spans="1:18" s="226" customFormat="1" ht="18" customHeight="1">
      <c r="A13" s="215">
        <v>7</v>
      </c>
      <c r="B13" s="215">
        <v>7</v>
      </c>
      <c r="C13" s="216" t="s">
        <v>260</v>
      </c>
      <c r="D13" s="217" t="s">
        <v>347</v>
      </c>
      <c r="E13" s="218" t="s">
        <v>348</v>
      </c>
      <c r="F13" s="219" t="s">
        <v>56</v>
      </c>
      <c r="G13" s="219" t="s">
        <v>76</v>
      </c>
      <c r="H13" s="220"/>
      <c r="I13" s="221">
        <v>6.72</v>
      </c>
      <c r="J13" s="221">
        <v>7.21</v>
      </c>
      <c r="K13" s="221">
        <v>6.9</v>
      </c>
      <c r="L13" s="221">
        <v>7.26</v>
      </c>
      <c r="M13" s="221">
        <v>7.05</v>
      </c>
      <c r="N13" s="222">
        <v>7.23</v>
      </c>
      <c r="O13" s="223">
        <v>7.26</v>
      </c>
      <c r="P13" s="224" t="str">
        <f t="shared" si="0"/>
        <v>I JA</v>
      </c>
      <c r="Q13" s="315" t="s">
        <v>322</v>
      </c>
      <c r="R13" s="225"/>
    </row>
  </sheetData>
  <sheetProtection/>
  <mergeCells count="1">
    <mergeCell ref="I5:N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1"/>
  </sheetPr>
  <dimension ref="A1:Q1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8.140625" style="181" customWidth="1"/>
    <col min="2" max="2" width="11.28125" style="181" customWidth="1"/>
    <col min="3" max="3" width="13.28125" style="181" customWidth="1"/>
    <col min="4" max="4" width="12.28125" style="197" customWidth="1"/>
    <col min="5" max="5" width="13.28125" style="227" customWidth="1"/>
    <col min="6" max="6" width="12.7109375" style="227" customWidth="1"/>
    <col min="7" max="7" width="11.28125" style="185" customWidth="1"/>
    <col min="8" max="13" width="4.7109375" style="225" customWidth="1"/>
    <col min="14" max="14" width="8.140625" style="187" customWidth="1"/>
    <col min="15" max="15" width="5.28125" style="188" bestFit="1" customWidth="1"/>
    <col min="16" max="16" width="19.7109375" style="189" bestFit="1" customWidth="1"/>
    <col min="17" max="16384" width="9.140625" style="181" customWidth="1"/>
  </cols>
  <sheetData>
    <row r="1" spans="1:12" s="27" customFormat="1" ht="15" customHeight="1">
      <c r="A1" s="48" t="s">
        <v>29</v>
      </c>
      <c r="B1" s="48"/>
      <c r="C1" s="48"/>
      <c r="D1" s="48"/>
      <c r="F1" s="28"/>
      <c r="G1" s="28"/>
      <c r="H1" s="36"/>
      <c r="I1" s="36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D2" s="48"/>
      <c r="F2" s="28"/>
      <c r="G2" s="28"/>
      <c r="H2" s="36"/>
      <c r="I2" s="36"/>
      <c r="J2" s="42"/>
      <c r="K2" s="66"/>
      <c r="L2" s="29"/>
      <c r="M2" s="30"/>
      <c r="N2" s="44"/>
    </row>
    <row r="3" spans="1:15" s="189" customFormat="1" ht="15" customHeight="1">
      <c r="A3" s="181"/>
      <c r="B3" s="181"/>
      <c r="C3" s="182"/>
      <c r="D3" s="183"/>
      <c r="E3" s="184"/>
      <c r="F3" s="184"/>
      <c r="G3" s="185"/>
      <c r="H3" s="186"/>
      <c r="I3" s="186"/>
      <c r="J3" s="186"/>
      <c r="K3" s="186"/>
      <c r="L3" s="186"/>
      <c r="M3" s="186"/>
      <c r="N3" s="187"/>
      <c r="O3" s="188"/>
    </row>
    <row r="4" spans="2:15" s="190" customFormat="1" ht="15" customHeight="1" thickBot="1">
      <c r="B4" s="191" t="s">
        <v>456</v>
      </c>
      <c r="D4" s="192"/>
      <c r="E4" s="193"/>
      <c r="F4" s="193"/>
      <c r="G4" s="194"/>
      <c r="H4" s="195"/>
      <c r="I4" s="195"/>
      <c r="J4" s="195"/>
      <c r="K4" s="195"/>
      <c r="L4" s="195"/>
      <c r="M4" s="195"/>
      <c r="N4" s="196"/>
      <c r="O4" s="180"/>
    </row>
    <row r="5" spans="5:15" ht="15" customHeight="1" thickBot="1">
      <c r="E5" s="198"/>
      <c r="F5" s="198"/>
      <c r="G5" s="198"/>
      <c r="H5" s="330" t="s">
        <v>6</v>
      </c>
      <c r="I5" s="331"/>
      <c r="J5" s="331"/>
      <c r="K5" s="331"/>
      <c r="L5" s="331"/>
      <c r="M5" s="332"/>
      <c r="N5" s="199"/>
      <c r="O5" s="200"/>
    </row>
    <row r="6" spans="1:16" s="214" customFormat="1" ht="18" customHeight="1" thickBot="1">
      <c r="A6" s="201" t="s">
        <v>12</v>
      </c>
      <c r="B6" s="202" t="s">
        <v>0</v>
      </c>
      <c r="C6" s="203" t="s">
        <v>1</v>
      </c>
      <c r="D6" s="204" t="s">
        <v>7</v>
      </c>
      <c r="E6" s="205" t="s">
        <v>2</v>
      </c>
      <c r="F6" s="206" t="s">
        <v>3</v>
      </c>
      <c r="G6" s="206" t="s">
        <v>457</v>
      </c>
      <c r="H6" s="207">
        <v>1</v>
      </c>
      <c r="I6" s="208">
        <v>2</v>
      </c>
      <c r="J6" s="208">
        <v>3</v>
      </c>
      <c r="K6" s="209">
        <v>4</v>
      </c>
      <c r="L6" s="210">
        <v>5</v>
      </c>
      <c r="M6" s="208">
        <v>6</v>
      </c>
      <c r="N6" s="211" t="s">
        <v>4</v>
      </c>
      <c r="O6" s="212" t="s">
        <v>16</v>
      </c>
      <c r="P6" s="213" t="s">
        <v>5</v>
      </c>
    </row>
    <row r="7" spans="1:17" s="226" customFormat="1" ht="18" customHeight="1">
      <c r="A7" s="215">
        <v>1</v>
      </c>
      <c r="B7" s="216" t="s">
        <v>247</v>
      </c>
      <c r="C7" s="217" t="s">
        <v>248</v>
      </c>
      <c r="D7" s="218" t="s">
        <v>249</v>
      </c>
      <c r="E7" s="219" t="s">
        <v>56</v>
      </c>
      <c r="F7" s="219" t="s">
        <v>461</v>
      </c>
      <c r="G7" s="220"/>
      <c r="H7" s="221">
        <v>15.98</v>
      </c>
      <c r="I7" s="221" t="s">
        <v>447</v>
      </c>
      <c r="J7" s="222" t="s">
        <v>447</v>
      </c>
      <c r="K7" s="221" t="s">
        <v>447</v>
      </c>
      <c r="L7" s="221" t="s">
        <v>447</v>
      </c>
      <c r="M7" s="221" t="s">
        <v>447</v>
      </c>
      <c r="N7" s="223">
        <f aca="true" t="shared" si="0" ref="N7:N12">MAX(H7:M7)</f>
        <v>15.98</v>
      </c>
      <c r="O7" s="224" t="str">
        <f aca="true" t="shared" si="1" ref="O7:O12">IF(ISBLANK(N7),"",IF(N7&lt;9.8,"",IF(N7&gt;=17.2,"KSM",IF(N7&gt;=15,"I A",IF(N7&gt;=12.8,"II A",IF(N7&gt;=11.2,"III A",IF(N7&gt;=9.8,"I JA")))))))</f>
        <v>I A</v>
      </c>
      <c r="P7" s="309" t="s">
        <v>233</v>
      </c>
      <c r="Q7" s="225"/>
    </row>
    <row r="8" spans="1:17" s="226" customFormat="1" ht="18" customHeight="1">
      <c r="A8" s="215">
        <v>2</v>
      </c>
      <c r="B8" s="216" t="s">
        <v>244</v>
      </c>
      <c r="C8" s="217" t="s">
        <v>245</v>
      </c>
      <c r="D8" s="218" t="s">
        <v>246</v>
      </c>
      <c r="E8" s="219" t="s">
        <v>56</v>
      </c>
      <c r="F8" s="219" t="s">
        <v>76</v>
      </c>
      <c r="G8" s="220"/>
      <c r="H8" s="221">
        <v>14.61</v>
      </c>
      <c r="I8" s="221">
        <v>15.15</v>
      </c>
      <c r="J8" s="221">
        <v>15</v>
      </c>
      <c r="K8" s="221" t="s">
        <v>447</v>
      </c>
      <c r="L8" s="222" t="s">
        <v>447</v>
      </c>
      <c r="M8" s="221">
        <v>14.73</v>
      </c>
      <c r="N8" s="223">
        <f t="shared" si="0"/>
        <v>15.15</v>
      </c>
      <c r="O8" s="224" t="str">
        <f t="shared" si="1"/>
        <v>I A</v>
      </c>
      <c r="P8" s="309" t="s">
        <v>233</v>
      </c>
      <c r="Q8" s="225"/>
    </row>
    <row r="9" spans="1:17" s="226" customFormat="1" ht="18" customHeight="1">
      <c r="A9" s="215">
        <v>3</v>
      </c>
      <c r="B9" s="216" t="s">
        <v>69</v>
      </c>
      <c r="C9" s="217" t="s">
        <v>250</v>
      </c>
      <c r="D9" s="218" t="s">
        <v>251</v>
      </c>
      <c r="E9" s="219" t="s">
        <v>56</v>
      </c>
      <c r="F9" s="219" t="s">
        <v>76</v>
      </c>
      <c r="G9" s="220"/>
      <c r="H9" s="221">
        <v>12.56</v>
      </c>
      <c r="I9" s="221">
        <v>11.92</v>
      </c>
      <c r="J9" s="221" t="s">
        <v>447</v>
      </c>
      <c r="K9" s="221" t="s">
        <v>447</v>
      </c>
      <c r="L9" s="221">
        <v>12.22</v>
      </c>
      <c r="M9" s="222">
        <v>12.21</v>
      </c>
      <c r="N9" s="223">
        <f t="shared" si="0"/>
        <v>12.56</v>
      </c>
      <c r="O9" s="224" t="str">
        <f t="shared" si="1"/>
        <v>III A</v>
      </c>
      <c r="P9" s="309" t="s">
        <v>233</v>
      </c>
      <c r="Q9" s="225"/>
    </row>
    <row r="10" spans="1:17" s="226" customFormat="1" ht="18" customHeight="1">
      <c r="A10" s="215">
        <v>4</v>
      </c>
      <c r="B10" s="216" t="s">
        <v>409</v>
      </c>
      <c r="C10" s="217" t="s">
        <v>410</v>
      </c>
      <c r="D10" s="218" t="s">
        <v>411</v>
      </c>
      <c r="E10" s="219" t="s">
        <v>56</v>
      </c>
      <c r="F10" s="219" t="s">
        <v>76</v>
      </c>
      <c r="G10" s="220"/>
      <c r="H10" s="221">
        <v>10.63</v>
      </c>
      <c r="I10" s="221">
        <v>10.98</v>
      </c>
      <c r="J10" s="221">
        <v>12.25</v>
      </c>
      <c r="K10" s="221">
        <v>12.45</v>
      </c>
      <c r="L10" s="221">
        <v>11.98</v>
      </c>
      <c r="M10" s="222">
        <v>11.83</v>
      </c>
      <c r="N10" s="223">
        <f t="shared" si="0"/>
        <v>12.45</v>
      </c>
      <c r="O10" s="224" t="str">
        <f t="shared" si="1"/>
        <v>III A</v>
      </c>
      <c r="P10" s="309" t="s">
        <v>412</v>
      </c>
      <c r="Q10" s="225"/>
    </row>
    <row r="11" spans="1:17" s="226" customFormat="1" ht="18" customHeight="1">
      <c r="A11" s="215">
        <v>5</v>
      </c>
      <c r="B11" s="216" t="s">
        <v>197</v>
      </c>
      <c r="C11" s="217" t="s">
        <v>198</v>
      </c>
      <c r="D11" s="218" t="s">
        <v>199</v>
      </c>
      <c r="E11" s="219" t="s">
        <v>382</v>
      </c>
      <c r="F11" s="219" t="s">
        <v>196</v>
      </c>
      <c r="G11" s="220"/>
      <c r="H11" s="221">
        <v>9.93</v>
      </c>
      <c r="I11" s="221">
        <v>10.05</v>
      </c>
      <c r="J11" s="221">
        <v>10.16</v>
      </c>
      <c r="K11" s="221" t="s">
        <v>447</v>
      </c>
      <c r="L11" s="221">
        <v>9.63</v>
      </c>
      <c r="M11" s="222">
        <v>10.49</v>
      </c>
      <c r="N11" s="223">
        <f t="shared" si="0"/>
        <v>10.49</v>
      </c>
      <c r="O11" s="224" t="str">
        <f t="shared" si="1"/>
        <v>I JA</v>
      </c>
      <c r="P11" s="309" t="s">
        <v>204</v>
      </c>
      <c r="Q11" s="225"/>
    </row>
    <row r="12" spans="1:17" s="226" customFormat="1" ht="18" customHeight="1">
      <c r="A12" s="215" t="s">
        <v>147</v>
      </c>
      <c r="B12" s="216" t="s">
        <v>319</v>
      </c>
      <c r="C12" s="217" t="s">
        <v>320</v>
      </c>
      <c r="D12" s="218" t="s">
        <v>321</v>
      </c>
      <c r="E12" s="219" t="s">
        <v>56</v>
      </c>
      <c r="F12" s="219" t="s">
        <v>76</v>
      </c>
      <c r="G12" s="220"/>
      <c r="H12" s="221">
        <v>10.32</v>
      </c>
      <c r="I12" s="221">
        <v>10.3</v>
      </c>
      <c r="J12" s="221">
        <v>11.15</v>
      </c>
      <c r="K12" s="221"/>
      <c r="L12" s="221"/>
      <c r="M12" s="222"/>
      <c r="N12" s="223">
        <f t="shared" si="0"/>
        <v>11.15</v>
      </c>
      <c r="O12" s="224" t="str">
        <f t="shared" si="1"/>
        <v>I JA</v>
      </c>
      <c r="P12" s="309" t="s">
        <v>455</v>
      </c>
      <c r="Q12" s="225"/>
    </row>
  </sheetData>
  <sheetProtection/>
  <mergeCells count="1">
    <mergeCell ref="H5:M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7109375" style="19" customWidth="1"/>
    <col min="2" max="2" width="7.421875" style="19" customWidth="1"/>
    <col min="3" max="3" width="12.28125" style="19" customWidth="1"/>
    <col min="4" max="4" width="13.28125" style="19" customWidth="1"/>
    <col min="5" max="5" width="10.7109375" style="24" customWidth="1"/>
    <col min="6" max="6" width="16.7109375" style="25" customWidth="1"/>
    <col min="7" max="7" width="26.8515625" style="25" customWidth="1"/>
    <col min="8" max="9" width="8.7109375" style="37" customWidth="1"/>
    <col min="10" max="11" width="8.7109375" style="39" customWidth="1"/>
    <col min="12" max="12" width="6.7109375" style="39" customWidth="1"/>
    <col min="13" max="13" width="26.00390625" style="19" customWidth="1"/>
    <col min="14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36"/>
      <c r="J1" s="66"/>
      <c r="K1" s="66"/>
      <c r="L1" s="43"/>
    </row>
    <row r="2" spans="1:14" s="27" customFormat="1" ht="15" customHeight="1">
      <c r="A2" s="48" t="s">
        <v>24</v>
      </c>
      <c r="B2" s="48"/>
      <c r="C2" s="48"/>
      <c r="E2" s="28"/>
      <c r="F2" s="36"/>
      <c r="G2" s="36"/>
      <c r="H2" s="42"/>
      <c r="I2" s="42"/>
      <c r="J2" s="66"/>
      <c r="K2" s="66"/>
      <c r="L2" s="29"/>
      <c r="M2" s="30"/>
      <c r="N2" s="44"/>
    </row>
    <row r="3" spans="1:15" s="27" customFormat="1" ht="15" customHeight="1">
      <c r="A3" s="48"/>
      <c r="B3" s="48"/>
      <c r="D3" s="28"/>
      <c r="E3" s="36"/>
      <c r="F3" s="36"/>
      <c r="G3" s="42"/>
      <c r="H3" s="66"/>
      <c r="I3" s="66"/>
      <c r="J3" s="30"/>
      <c r="K3" s="30"/>
      <c r="L3" s="30"/>
      <c r="M3" s="29"/>
      <c r="N3" s="30"/>
      <c r="O3" s="44"/>
    </row>
    <row r="4" spans="3:13" s="26" customFormat="1" ht="15" customHeight="1">
      <c r="C4" s="27" t="s">
        <v>25</v>
      </c>
      <c r="D4" s="27"/>
      <c r="E4" s="28"/>
      <c r="F4" s="28"/>
      <c r="G4" s="28"/>
      <c r="H4" s="38"/>
      <c r="I4" s="38"/>
      <c r="J4" s="40"/>
      <c r="K4" s="40"/>
      <c r="L4" s="40"/>
      <c r="M4" s="30"/>
    </row>
    <row r="5" spans="3:13" s="26" customFormat="1" ht="15" customHeight="1" thickBot="1">
      <c r="C5" s="27"/>
      <c r="D5" s="21"/>
      <c r="E5" s="28"/>
      <c r="F5" s="28"/>
      <c r="G5" s="28"/>
      <c r="H5" s="38"/>
      <c r="I5" s="38"/>
      <c r="J5" s="40"/>
      <c r="K5" s="40"/>
      <c r="L5" s="40"/>
      <c r="M5" s="30"/>
    </row>
    <row r="6" spans="1:13" s="22" customFormat="1" ht="18" customHeight="1" thickBot="1">
      <c r="A6" s="98" t="s">
        <v>12</v>
      </c>
      <c r="B6" s="167" t="s">
        <v>383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113" t="s">
        <v>45</v>
      </c>
      <c r="I6" s="101" t="s">
        <v>4</v>
      </c>
      <c r="J6" s="113" t="s">
        <v>45</v>
      </c>
      <c r="K6" s="113" t="s">
        <v>10</v>
      </c>
      <c r="L6" s="114" t="s">
        <v>16</v>
      </c>
      <c r="M6" s="103" t="s">
        <v>5</v>
      </c>
    </row>
    <row r="7" spans="1:13" ht="18" customHeight="1">
      <c r="A7" s="69">
        <v>1</v>
      </c>
      <c r="B7" s="137">
        <v>1</v>
      </c>
      <c r="C7" s="80" t="s">
        <v>171</v>
      </c>
      <c r="D7" s="81" t="s">
        <v>172</v>
      </c>
      <c r="E7" s="124" t="s">
        <v>173</v>
      </c>
      <c r="F7" s="51" t="s">
        <v>174</v>
      </c>
      <c r="G7" s="51" t="s">
        <v>90</v>
      </c>
      <c r="H7" s="170">
        <v>0.144</v>
      </c>
      <c r="I7" s="77">
        <v>7.61</v>
      </c>
      <c r="J7" s="170">
        <v>0.162</v>
      </c>
      <c r="K7" s="84">
        <v>7.62</v>
      </c>
      <c r="L7" s="84" t="str">
        <f>IF(ISBLANK(I7),"",IF(I7&lt;=7.7,"KSM",IF(I7&lt;=8,"I A",IF(I7&lt;=8.44,"II A",IF(I7&lt;=9.04,"III A",IF(I7&lt;=9.64,"I JA",IF(I7&lt;=10.04,"II JA",IF(I7&lt;=10.34,"III JA"))))))))</f>
        <v>KSM</v>
      </c>
      <c r="M7" s="299" t="s">
        <v>175</v>
      </c>
    </row>
    <row r="8" spans="1:13" ht="18" customHeight="1">
      <c r="A8" s="69">
        <v>2</v>
      </c>
      <c r="B8" s="137">
        <v>2</v>
      </c>
      <c r="C8" s="80" t="s">
        <v>176</v>
      </c>
      <c r="D8" s="81" t="s">
        <v>177</v>
      </c>
      <c r="E8" s="124" t="s">
        <v>178</v>
      </c>
      <c r="F8" s="51" t="s">
        <v>179</v>
      </c>
      <c r="G8" s="51" t="s">
        <v>90</v>
      </c>
      <c r="H8" s="170">
        <v>0.158</v>
      </c>
      <c r="I8" s="84">
        <v>7.85</v>
      </c>
      <c r="J8" s="170">
        <v>0.167</v>
      </c>
      <c r="K8" s="74">
        <v>7.77</v>
      </c>
      <c r="L8" s="84" t="str">
        <f aca="true" t="shared" si="0" ref="L8:L16">IF(ISBLANK(I8),"",IF(I8&lt;=7.7,"KSM",IF(I8&lt;=8,"I A",IF(I8&lt;=8.44,"II A",IF(I8&lt;=9.04,"III A",IF(I8&lt;=9.64,"I JA",IF(I8&lt;=10.04,"II JA",IF(I8&lt;=10.34,"III JA"))))))))</f>
        <v>I A</v>
      </c>
      <c r="M8" s="299" t="s">
        <v>180</v>
      </c>
    </row>
    <row r="9" spans="1:13" ht="18" customHeight="1">
      <c r="A9" s="69">
        <v>3</v>
      </c>
      <c r="B9" s="137"/>
      <c r="C9" s="80" t="s">
        <v>351</v>
      </c>
      <c r="D9" s="81" t="s">
        <v>352</v>
      </c>
      <c r="E9" s="124" t="s">
        <v>353</v>
      </c>
      <c r="F9" s="51" t="s">
        <v>56</v>
      </c>
      <c r="G9" s="51" t="s">
        <v>76</v>
      </c>
      <c r="H9" s="170">
        <v>0.197</v>
      </c>
      <c r="I9" s="74">
        <v>8.07</v>
      </c>
      <c r="J9" s="170">
        <v>0.189</v>
      </c>
      <c r="K9" s="84">
        <v>8.1</v>
      </c>
      <c r="L9" s="84" t="str">
        <f t="shared" si="0"/>
        <v>II A</v>
      </c>
      <c r="M9" s="301" t="s">
        <v>354</v>
      </c>
    </row>
    <row r="10" spans="1:13" ht="18" customHeight="1">
      <c r="A10" s="76">
        <v>4</v>
      </c>
      <c r="B10" s="154">
        <v>3</v>
      </c>
      <c r="C10" s="80" t="s">
        <v>181</v>
      </c>
      <c r="D10" s="81" t="s">
        <v>182</v>
      </c>
      <c r="E10" s="124" t="s">
        <v>183</v>
      </c>
      <c r="F10" s="51" t="s">
        <v>95</v>
      </c>
      <c r="G10" s="51" t="s">
        <v>90</v>
      </c>
      <c r="H10" s="170">
        <v>0.17</v>
      </c>
      <c r="I10" s="74">
        <v>8.1</v>
      </c>
      <c r="J10" s="170">
        <v>0.182</v>
      </c>
      <c r="K10" s="84">
        <v>8.12</v>
      </c>
      <c r="L10" s="84" t="str">
        <f t="shared" si="0"/>
        <v>II A</v>
      </c>
      <c r="M10" s="301" t="s">
        <v>184</v>
      </c>
    </row>
    <row r="11" spans="1:13" ht="18" customHeight="1">
      <c r="A11" s="76">
        <v>5</v>
      </c>
      <c r="B11" s="154">
        <v>4</v>
      </c>
      <c r="C11" s="80" t="s">
        <v>396</v>
      </c>
      <c r="D11" s="81" t="s">
        <v>397</v>
      </c>
      <c r="E11" s="124" t="s">
        <v>398</v>
      </c>
      <c r="F11" s="51" t="s">
        <v>56</v>
      </c>
      <c r="G11" s="51" t="s">
        <v>76</v>
      </c>
      <c r="H11" s="176">
        <v>0.216</v>
      </c>
      <c r="I11" s="84">
        <v>8.15</v>
      </c>
      <c r="J11" s="170">
        <v>0.104</v>
      </c>
      <c r="K11" s="74">
        <v>8.12</v>
      </c>
      <c r="L11" s="84" t="str">
        <f t="shared" si="0"/>
        <v>II A</v>
      </c>
      <c r="M11" s="304" t="s">
        <v>394</v>
      </c>
    </row>
    <row r="12" spans="1:15" ht="18" customHeight="1">
      <c r="A12" s="69">
        <v>6</v>
      </c>
      <c r="B12" s="137">
        <v>5</v>
      </c>
      <c r="C12" s="80" t="s">
        <v>190</v>
      </c>
      <c r="D12" s="81" t="s">
        <v>191</v>
      </c>
      <c r="E12" s="124" t="s">
        <v>192</v>
      </c>
      <c r="F12" s="51" t="s">
        <v>193</v>
      </c>
      <c r="G12" s="51" t="s">
        <v>90</v>
      </c>
      <c r="H12" s="170">
        <v>0.188</v>
      </c>
      <c r="I12" s="74">
        <v>8.22</v>
      </c>
      <c r="J12" s="170">
        <v>0.509</v>
      </c>
      <c r="K12" s="84">
        <v>8.26</v>
      </c>
      <c r="L12" s="84" t="str">
        <f t="shared" si="0"/>
        <v>II A</v>
      </c>
      <c r="M12" s="305" t="s">
        <v>194</v>
      </c>
      <c r="O12" s="118"/>
    </row>
    <row r="13" spans="1:13" ht="18" customHeight="1">
      <c r="A13" s="69">
        <v>7</v>
      </c>
      <c r="B13" s="137">
        <v>6</v>
      </c>
      <c r="C13" s="80" t="s">
        <v>86</v>
      </c>
      <c r="D13" s="81" t="s">
        <v>334</v>
      </c>
      <c r="E13" s="124" t="s">
        <v>335</v>
      </c>
      <c r="F13" s="51" t="s">
        <v>56</v>
      </c>
      <c r="G13" s="51" t="s">
        <v>76</v>
      </c>
      <c r="H13" s="172">
        <v>0.156</v>
      </c>
      <c r="I13" s="75">
        <v>8.26</v>
      </c>
      <c r="J13" s="75"/>
      <c r="K13" s="75"/>
      <c r="L13" s="84" t="str">
        <f t="shared" si="0"/>
        <v>II A</v>
      </c>
      <c r="M13" s="299" t="s">
        <v>322</v>
      </c>
    </row>
    <row r="14" spans="1:13" ht="18" customHeight="1">
      <c r="A14" s="69">
        <v>8</v>
      </c>
      <c r="B14" s="137">
        <v>7</v>
      </c>
      <c r="C14" s="80" t="s">
        <v>305</v>
      </c>
      <c r="D14" s="81" t="s">
        <v>326</v>
      </c>
      <c r="E14" s="124" t="s">
        <v>327</v>
      </c>
      <c r="F14" s="51" t="s">
        <v>56</v>
      </c>
      <c r="G14" s="51" t="s">
        <v>76</v>
      </c>
      <c r="H14" s="170">
        <v>0.212</v>
      </c>
      <c r="I14" s="74">
        <v>8.46</v>
      </c>
      <c r="J14" s="74"/>
      <c r="K14" s="74"/>
      <c r="L14" s="84" t="str">
        <f t="shared" si="0"/>
        <v>III A</v>
      </c>
      <c r="M14" s="306" t="s">
        <v>322</v>
      </c>
    </row>
    <row r="15" spans="1:13" ht="18" customHeight="1">
      <c r="A15" s="69">
        <v>9</v>
      </c>
      <c r="B15" s="137">
        <v>8</v>
      </c>
      <c r="C15" s="80" t="s">
        <v>406</v>
      </c>
      <c r="D15" s="81" t="s">
        <v>407</v>
      </c>
      <c r="E15" s="124" t="s">
        <v>408</v>
      </c>
      <c r="F15" s="51" t="s">
        <v>206</v>
      </c>
      <c r="G15" s="51" t="s">
        <v>207</v>
      </c>
      <c r="H15" s="170">
        <v>0.157</v>
      </c>
      <c r="I15" s="74">
        <v>8.79</v>
      </c>
      <c r="J15" s="74"/>
      <c r="K15" s="74"/>
      <c r="L15" s="84" t="str">
        <f t="shared" si="0"/>
        <v>III A</v>
      </c>
      <c r="M15" s="299" t="s">
        <v>381</v>
      </c>
    </row>
    <row r="16" spans="1:13" ht="18" customHeight="1">
      <c r="A16" s="69">
        <v>10</v>
      </c>
      <c r="B16" s="137">
        <v>9</v>
      </c>
      <c r="C16" s="80" t="s">
        <v>157</v>
      </c>
      <c r="D16" s="81" t="s">
        <v>158</v>
      </c>
      <c r="E16" s="124" t="s">
        <v>169</v>
      </c>
      <c r="F16" s="51" t="s">
        <v>95</v>
      </c>
      <c r="G16" s="51" t="s">
        <v>145</v>
      </c>
      <c r="H16" s="172">
        <v>0.228</v>
      </c>
      <c r="I16" s="75">
        <v>9.07</v>
      </c>
      <c r="J16" s="134"/>
      <c r="K16" s="134"/>
      <c r="L16" s="84" t="str">
        <f t="shared" si="0"/>
        <v>I JA</v>
      </c>
      <c r="M16" s="301" t="s">
        <v>146</v>
      </c>
    </row>
    <row r="17" spans="1:13" ht="18" customHeight="1">
      <c r="A17" s="76"/>
      <c r="B17" s="154"/>
      <c r="C17" s="80" t="s">
        <v>185</v>
      </c>
      <c r="D17" s="81" t="s">
        <v>186</v>
      </c>
      <c r="E17" s="124" t="s">
        <v>187</v>
      </c>
      <c r="F17" s="51" t="s">
        <v>188</v>
      </c>
      <c r="G17" s="51" t="s">
        <v>90</v>
      </c>
      <c r="H17" s="171"/>
      <c r="I17" s="133" t="s">
        <v>415</v>
      </c>
      <c r="J17" s="74"/>
      <c r="K17" s="74"/>
      <c r="L17" s="84"/>
      <c r="M17" s="299" t="s">
        <v>189</v>
      </c>
    </row>
    <row r="18" spans="1:13" ht="18" customHeight="1">
      <c r="A18" s="76"/>
      <c r="B18" s="154"/>
      <c r="C18" s="80" t="s">
        <v>97</v>
      </c>
      <c r="D18" s="81" t="s">
        <v>98</v>
      </c>
      <c r="E18" s="124" t="s">
        <v>99</v>
      </c>
      <c r="F18" s="51" t="s">
        <v>95</v>
      </c>
      <c r="G18" s="51" t="s">
        <v>100</v>
      </c>
      <c r="H18" s="170"/>
      <c r="I18" s="84" t="s">
        <v>415</v>
      </c>
      <c r="J18" s="84"/>
      <c r="K18" s="84"/>
      <c r="L18" s="84"/>
      <c r="M18" s="306" t="s">
        <v>101</v>
      </c>
    </row>
    <row r="19" spans="1:13" ht="18" customHeight="1">
      <c r="A19" s="69"/>
      <c r="B19" s="137"/>
      <c r="C19" s="80" t="s">
        <v>127</v>
      </c>
      <c r="D19" s="81" t="s">
        <v>128</v>
      </c>
      <c r="E19" s="124" t="s">
        <v>129</v>
      </c>
      <c r="F19" s="51" t="s">
        <v>135</v>
      </c>
      <c r="G19" s="51" t="s">
        <v>130</v>
      </c>
      <c r="H19" s="170"/>
      <c r="I19" s="69" t="s">
        <v>415</v>
      </c>
      <c r="J19" s="74"/>
      <c r="K19" s="74"/>
      <c r="L19" s="84"/>
      <c r="M19" s="299" t="s">
        <v>131</v>
      </c>
    </row>
    <row r="20" spans="1:13" ht="18" customHeight="1">
      <c r="A20" s="69"/>
      <c r="B20" s="137"/>
      <c r="C20" s="80" t="s">
        <v>132</v>
      </c>
      <c r="D20" s="81" t="s">
        <v>133</v>
      </c>
      <c r="E20" s="124" t="s">
        <v>134</v>
      </c>
      <c r="F20" s="51" t="s">
        <v>135</v>
      </c>
      <c r="G20" s="51" t="s">
        <v>130</v>
      </c>
      <c r="H20" s="169"/>
      <c r="I20" s="69" t="s">
        <v>415</v>
      </c>
      <c r="J20" s="74"/>
      <c r="K20" s="74"/>
      <c r="L20" s="84"/>
      <c r="M20" s="299" t="s">
        <v>131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L2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140625" style="24" customWidth="1"/>
    <col min="5" max="5" width="15.57421875" style="25" customWidth="1"/>
    <col min="6" max="6" width="19.28125" style="25" customWidth="1"/>
    <col min="7" max="7" width="13.421875" style="37" customWidth="1"/>
    <col min="8" max="8" width="10.57421875" style="39" customWidth="1"/>
    <col min="9" max="9" width="22.140625" style="83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30"/>
      <c r="I3" s="111"/>
      <c r="J3" s="30"/>
      <c r="K3" s="44"/>
    </row>
    <row r="4" spans="1:9" ht="15" customHeight="1">
      <c r="A4" s="82"/>
      <c r="B4" s="27" t="s">
        <v>26</v>
      </c>
      <c r="C4" s="87"/>
      <c r="D4" s="88"/>
      <c r="E4" s="82"/>
      <c r="F4" s="89"/>
      <c r="G4" s="38"/>
      <c r="H4" s="85"/>
      <c r="I4" s="91"/>
    </row>
    <row r="5" spans="1:9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38"/>
      <c r="H5" s="40"/>
      <c r="I5" s="28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401</v>
      </c>
      <c r="H6" s="101" t="s">
        <v>4</v>
      </c>
      <c r="I6" s="101" t="s">
        <v>5</v>
      </c>
    </row>
    <row r="7" spans="1:9" ht="18" customHeight="1">
      <c r="A7" s="68">
        <v>1</v>
      </c>
      <c r="B7" s="80" t="s">
        <v>355</v>
      </c>
      <c r="C7" s="81" t="s">
        <v>356</v>
      </c>
      <c r="D7" s="62" t="s">
        <v>357</v>
      </c>
      <c r="E7" s="51" t="s">
        <v>56</v>
      </c>
      <c r="F7" s="51" t="s">
        <v>76</v>
      </c>
      <c r="G7" s="170">
        <v>0.139</v>
      </c>
      <c r="H7" s="77">
        <v>7.16</v>
      </c>
      <c r="I7" s="79" t="s">
        <v>354</v>
      </c>
    </row>
    <row r="8" spans="1:9" ht="15" customHeight="1">
      <c r="A8" s="68">
        <v>2</v>
      </c>
      <c r="B8" s="80" t="s">
        <v>73</v>
      </c>
      <c r="C8" s="81" t="s">
        <v>195</v>
      </c>
      <c r="D8" s="62" t="s">
        <v>203</v>
      </c>
      <c r="E8" s="51" t="s">
        <v>382</v>
      </c>
      <c r="F8" s="51" t="s">
        <v>196</v>
      </c>
      <c r="G8" s="170">
        <v>0.193</v>
      </c>
      <c r="H8" s="77">
        <v>8.22</v>
      </c>
      <c r="I8" s="79" t="s">
        <v>204</v>
      </c>
    </row>
    <row r="9" spans="1:9" ht="18" customHeight="1">
      <c r="A9" s="68">
        <v>3</v>
      </c>
      <c r="B9" s="80" t="s">
        <v>270</v>
      </c>
      <c r="C9" s="81" t="s">
        <v>271</v>
      </c>
      <c r="D9" s="62" t="s">
        <v>272</v>
      </c>
      <c r="E9" s="51" t="s">
        <v>56</v>
      </c>
      <c r="F9" s="51" t="s">
        <v>76</v>
      </c>
      <c r="G9" s="170">
        <v>0.184</v>
      </c>
      <c r="H9" s="77">
        <v>7.63</v>
      </c>
      <c r="I9" s="79" t="s">
        <v>269</v>
      </c>
    </row>
    <row r="10" spans="1:9" ht="18" customHeight="1">
      <c r="A10" s="68">
        <v>4</v>
      </c>
      <c r="B10" s="80" t="s">
        <v>77</v>
      </c>
      <c r="C10" s="81" t="s">
        <v>393</v>
      </c>
      <c r="D10" s="62" t="s">
        <v>395</v>
      </c>
      <c r="E10" s="51" t="s">
        <v>56</v>
      </c>
      <c r="F10" s="51" t="s">
        <v>76</v>
      </c>
      <c r="G10" s="170">
        <v>0.147</v>
      </c>
      <c r="H10" s="77">
        <v>7.31</v>
      </c>
      <c r="I10" s="79" t="s">
        <v>394</v>
      </c>
    </row>
    <row r="11" spans="1:9" ht="18" customHeight="1">
      <c r="A11" s="68">
        <v>5</v>
      </c>
      <c r="B11" s="80" t="s">
        <v>148</v>
      </c>
      <c r="C11" s="81" t="s">
        <v>149</v>
      </c>
      <c r="D11" s="62" t="s">
        <v>164</v>
      </c>
      <c r="E11" s="51" t="s">
        <v>95</v>
      </c>
      <c r="F11" s="51" t="s">
        <v>145</v>
      </c>
      <c r="G11" s="170">
        <v>0.192</v>
      </c>
      <c r="H11" s="77">
        <v>7.14</v>
      </c>
      <c r="I11" s="79" t="s">
        <v>146</v>
      </c>
    </row>
    <row r="12" spans="1:9" ht="18" customHeight="1">
      <c r="A12" s="68">
        <v>6</v>
      </c>
      <c r="B12" s="80" t="s">
        <v>197</v>
      </c>
      <c r="C12" s="81" t="s">
        <v>198</v>
      </c>
      <c r="D12" s="62" t="s">
        <v>199</v>
      </c>
      <c r="E12" s="51" t="s">
        <v>382</v>
      </c>
      <c r="F12" s="51" t="s">
        <v>196</v>
      </c>
      <c r="G12" s="176">
        <v>0.243</v>
      </c>
      <c r="H12" s="77">
        <v>7.86</v>
      </c>
      <c r="I12" s="79" t="s">
        <v>204</v>
      </c>
    </row>
    <row r="13" spans="1:9" s="26" customFormat="1" ht="15" customHeight="1" thickBot="1">
      <c r="A13" s="27">
        <v>2</v>
      </c>
      <c r="B13" s="27" t="s">
        <v>19</v>
      </c>
      <c r="C13" s="27"/>
      <c r="D13" s="28"/>
      <c r="E13" s="28"/>
      <c r="F13" s="28"/>
      <c r="G13" s="37"/>
      <c r="H13" s="40"/>
      <c r="I13" s="28"/>
    </row>
    <row r="14" spans="1:9" s="22" customFormat="1" ht="18" customHeight="1" thickBot="1">
      <c r="A14" s="98" t="s">
        <v>13</v>
      </c>
      <c r="B14" s="99" t="s">
        <v>0</v>
      </c>
      <c r="C14" s="65" t="s">
        <v>1</v>
      </c>
      <c r="D14" s="100" t="s">
        <v>7</v>
      </c>
      <c r="E14" s="90" t="s">
        <v>2</v>
      </c>
      <c r="F14" s="90" t="s">
        <v>3</v>
      </c>
      <c r="G14" s="113" t="s">
        <v>401</v>
      </c>
      <c r="H14" s="101" t="s">
        <v>4</v>
      </c>
      <c r="I14" s="101" t="s">
        <v>5</v>
      </c>
    </row>
    <row r="15" spans="1:9" ht="18" customHeight="1">
      <c r="A15" s="68">
        <v>1</v>
      </c>
      <c r="B15" s="80" t="s">
        <v>46</v>
      </c>
      <c r="C15" s="81" t="s">
        <v>150</v>
      </c>
      <c r="D15" s="62" t="s">
        <v>165</v>
      </c>
      <c r="E15" s="51" t="s">
        <v>95</v>
      </c>
      <c r="F15" s="51" t="s">
        <v>145</v>
      </c>
      <c r="G15" s="170">
        <v>0.222</v>
      </c>
      <c r="H15" s="77">
        <v>7.68</v>
      </c>
      <c r="I15" s="79" t="s">
        <v>146</v>
      </c>
    </row>
    <row r="16" spans="1:9" ht="18" customHeight="1">
      <c r="A16" s="68">
        <v>2</v>
      </c>
      <c r="B16" s="80" t="s">
        <v>358</v>
      </c>
      <c r="C16" s="81" t="s">
        <v>359</v>
      </c>
      <c r="D16" s="62" t="s">
        <v>360</v>
      </c>
      <c r="E16" s="51" t="s">
        <v>56</v>
      </c>
      <c r="F16" s="51" t="s">
        <v>76</v>
      </c>
      <c r="G16" s="170">
        <v>0.177</v>
      </c>
      <c r="H16" s="77">
        <v>7.55</v>
      </c>
      <c r="I16" s="79" t="s">
        <v>354</v>
      </c>
    </row>
    <row r="17" spans="1:9" ht="18" customHeight="1">
      <c r="A17" s="68">
        <v>3</v>
      </c>
      <c r="B17" s="80" t="s">
        <v>339</v>
      </c>
      <c r="C17" s="81" t="s">
        <v>340</v>
      </c>
      <c r="D17" s="62" t="s">
        <v>341</v>
      </c>
      <c r="E17" s="51" t="s">
        <v>56</v>
      </c>
      <c r="F17" s="51" t="s">
        <v>76</v>
      </c>
      <c r="G17" s="170"/>
      <c r="H17" s="74" t="s">
        <v>415</v>
      </c>
      <c r="I17" s="79" t="s">
        <v>322</v>
      </c>
    </row>
    <row r="18" spans="1:9" ht="18" customHeight="1">
      <c r="A18" s="68">
        <v>4</v>
      </c>
      <c r="B18" s="80" t="s">
        <v>46</v>
      </c>
      <c r="C18" s="81" t="s">
        <v>47</v>
      </c>
      <c r="D18" s="62" t="s">
        <v>48</v>
      </c>
      <c r="E18" s="51" t="s">
        <v>399</v>
      </c>
      <c r="F18" s="51" t="s">
        <v>49</v>
      </c>
      <c r="G18" s="170">
        <v>0.207</v>
      </c>
      <c r="H18" s="77">
        <v>7.61</v>
      </c>
      <c r="I18" s="79" t="s">
        <v>50</v>
      </c>
    </row>
    <row r="19" spans="1:9" ht="18" customHeight="1">
      <c r="A19" s="68">
        <v>5</v>
      </c>
      <c r="B19" s="80" t="s">
        <v>155</v>
      </c>
      <c r="C19" s="81" t="s">
        <v>156</v>
      </c>
      <c r="D19" s="62" t="s">
        <v>168</v>
      </c>
      <c r="E19" s="51" t="s">
        <v>95</v>
      </c>
      <c r="F19" s="51" t="s">
        <v>145</v>
      </c>
      <c r="G19" s="170">
        <v>0.202</v>
      </c>
      <c r="H19" s="77">
        <v>7.81</v>
      </c>
      <c r="I19" s="79" t="s">
        <v>146</v>
      </c>
    </row>
    <row r="20" spans="1:9" ht="18" customHeight="1">
      <c r="A20" s="68">
        <v>6</v>
      </c>
      <c r="B20" s="80" t="s">
        <v>211</v>
      </c>
      <c r="C20" s="81" t="s">
        <v>212</v>
      </c>
      <c r="D20" s="62" t="s">
        <v>213</v>
      </c>
      <c r="E20" s="51" t="s">
        <v>206</v>
      </c>
      <c r="F20" s="51" t="s">
        <v>207</v>
      </c>
      <c r="G20" s="170">
        <v>0.182</v>
      </c>
      <c r="H20" s="77">
        <v>7.58</v>
      </c>
      <c r="I20" s="79" t="s">
        <v>208</v>
      </c>
    </row>
    <row r="21" ht="15" customHeight="1"/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L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19" customWidth="1"/>
    <col min="2" max="2" width="14.421875" style="19" customWidth="1"/>
    <col min="3" max="3" width="17.421875" style="19" customWidth="1"/>
    <col min="4" max="4" width="12.28125" style="24" customWidth="1"/>
    <col min="5" max="5" width="15.57421875" style="25" customWidth="1"/>
    <col min="6" max="6" width="26.8515625" style="25" customWidth="1"/>
    <col min="7" max="7" width="13.421875" style="37" customWidth="1"/>
    <col min="8" max="8" width="11.28125" style="39" customWidth="1"/>
    <col min="9" max="9" width="26.00390625" style="83" customWidth="1"/>
    <col min="10" max="16384" width="9.140625" style="19" customWidth="1"/>
  </cols>
  <sheetData>
    <row r="1" spans="1:10" s="27" customFormat="1" ht="15" customHeight="1">
      <c r="A1" s="48" t="s">
        <v>29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42"/>
      <c r="I2" s="66"/>
      <c r="J2" s="29"/>
      <c r="K2" s="30"/>
      <c r="L2" s="44"/>
    </row>
    <row r="3" spans="1:11" s="27" customFormat="1" ht="15" customHeight="1">
      <c r="A3" s="48"/>
      <c r="C3" s="28"/>
      <c r="D3" s="36"/>
      <c r="E3" s="36"/>
      <c r="F3" s="42"/>
      <c r="G3" s="66"/>
      <c r="H3" s="30"/>
      <c r="I3" s="111"/>
      <c r="J3" s="30"/>
      <c r="K3" s="44"/>
    </row>
    <row r="4" spans="1:9" ht="15" customHeight="1">
      <c r="A4" s="82"/>
      <c r="B4" s="27" t="s">
        <v>26</v>
      </c>
      <c r="C4" s="87"/>
      <c r="D4" s="88"/>
      <c r="E4" s="82"/>
      <c r="F4" s="89"/>
      <c r="G4" s="38"/>
      <c r="H4" s="85"/>
      <c r="I4" s="91"/>
    </row>
    <row r="5" spans="1:9" s="26" customFormat="1" ht="15" customHeight="1" thickBot="1">
      <c r="A5" s="27"/>
      <c r="B5" s="27" t="s">
        <v>10</v>
      </c>
      <c r="C5" s="27"/>
      <c r="D5" s="28"/>
      <c r="E5" s="28"/>
      <c r="F5" s="28"/>
      <c r="G5" s="38"/>
      <c r="H5" s="40"/>
      <c r="I5" s="28"/>
    </row>
    <row r="6" spans="1:9" s="22" customFormat="1" ht="18" customHeight="1" thickBot="1">
      <c r="A6" s="98" t="s">
        <v>13</v>
      </c>
      <c r="B6" s="99" t="s">
        <v>0</v>
      </c>
      <c r="C6" s="65" t="s">
        <v>1</v>
      </c>
      <c r="D6" s="100" t="s">
        <v>7</v>
      </c>
      <c r="E6" s="90" t="s">
        <v>2</v>
      </c>
      <c r="F6" s="90" t="s">
        <v>3</v>
      </c>
      <c r="G6" s="113" t="s">
        <v>401</v>
      </c>
      <c r="H6" s="101" t="s">
        <v>4</v>
      </c>
      <c r="I6" s="130" t="s">
        <v>5</v>
      </c>
    </row>
    <row r="7" spans="1:9" ht="18" customHeight="1">
      <c r="A7" s="68">
        <v>1</v>
      </c>
      <c r="B7" s="80" t="s">
        <v>46</v>
      </c>
      <c r="C7" s="81" t="s">
        <v>47</v>
      </c>
      <c r="D7" s="124" t="s">
        <v>48</v>
      </c>
      <c r="E7" s="51" t="s">
        <v>399</v>
      </c>
      <c r="F7" s="51" t="s">
        <v>49</v>
      </c>
      <c r="G7" s="170">
        <v>0.275</v>
      </c>
      <c r="H7" s="77">
        <v>7.55</v>
      </c>
      <c r="I7" s="79" t="s">
        <v>50</v>
      </c>
    </row>
    <row r="8" spans="1:9" ht="18" customHeight="1">
      <c r="A8" s="68">
        <v>2</v>
      </c>
      <c r="B8" s="80" t="s">
        <v>358</v>
      </c>
      <c r="C8" s="81" t="s">
        <v>359</v>
      </c>
      <c r="D8" s="124" t="s">
        <v>360</v>
      </c>
      <c r="E8" s="51" t="s">
        <v>56</v>
      </c>
      <c r="F8" s="51" t="s">
        <v>76</v>
      </c>
      <c r="G8" s="170">
        <v>0.172</v>
      </c>
      <c r="H8" s="77">
        <v>7.58</v>
      </c>
      <c r="I8" s="79" t="s">
        <v>354</v>
      </c>
    </row>
    <row r="9" spans="1:9" ht="18" customHeight="1">
      <c r="A9" s="68">
        <v>3</v>
      </c>
      <c r="B9" s="80" t="s">
        <v>355</v>
      </c>
      <c r="C9" s="81" t="s">
        <v>356</v>
      </c>
      <c r="D9" s="124" t="s">
        <v>357</v>
      </c>
      <c r="E9" s="51" t="s">
        <v>56</v>
      </c>
      <c r="F9" s="51" t="s">
        <v>76</v>
      </c>
      <c r="G9" s="170">
        <v>0.139</v>
      </c>
      <c r="H9" s="77">
        <v>7.13</v>
      </c>
      <c r="I9" s="79" t="s">
        <v>354</v>
      </c>
    </row>
    <row r="10" spans="1:9" ht="18" customHeight="1">
      <c r="A10" s="68">
        <v>4</v>
      </c>
      <c r="B10" s="80" t="s">
        <v>148</v>
      </c>
      <c r="C10" s="81" t="s">
        <v>149</v>
      </c>
      <c r="D10" s="124" t="s">
        <v>164</v>
      </c>
      <c r="E10" s="51" t="s">
        <v>95</v>
      </c>
      <c r="F10" s="51" t="s">
        <v>145</v>
      </c>
      <c r="G10" s="170">
        <v>0.171</v>
      </c>
      <c r="H10" s="77">
        <v>7.17</v>
      </c>
      <c r="I10" s="79" t="s">
        <v>146</v>
      </c>
    </row>
    <row r="11" spans="1:9" ht="18" customHeight="1">
      <c r="A11" s="68">
        <v>5</v>
      </c>
      <c r="B11" s="80" t="s">
        <v>77</v>
      </c>
      <c r="C11" s="81" t="s">
        <v>393</v>
      </c>
      <c r="D11" s="124" t="s">
        <v>395</v>
      </c>
      <c r="E11" s="51" t="s">
        <v>56</v>
      </c>
      <c r="F11" s="51" t="s">
        <v>76</v>
      </c>
      <c r="G11" s="175">
        <v>0.128</v>
      </c>
      <c r="H11" s="77">
        <v>7.25</v>
      </c>
      <c r="I11" s="79" t="s">
        <v>394</v>
      </c>
    </row>
    <row r="12" spans="1:9" ht="18" customHeight="1">
      <c r="A12" s="68">
        <v>6</v>
      </c>
      <c r="B12" s="80" t="s">
        <v>211</v>
      </c>
      <c r="C12" s="81" t="s">
        <v>212</v>
      </c>
      <c r="D12" s="124" t="s">
        <v>213</v>
      </c>
      <c r="E12" s="51" t="s">
        <v>206</v>
      </c>
      <c r="F12" s="51" t="s">
        <v>207</v>
      </c>
      <c r="G12" s="176">
        <v>-0.134</v>
      </c>
      <c r="H12" s="77" t="s">
        <v>429</v>
      </c>
      <c r="I12" s="79" t="s">
        <v>208</v>
      </c>
    </row>
    <row r="13" ht="18" customHeight="1"/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18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7109375" style="19" customWidth="1"/>
    <col min="2" max="2" width="7.421875" style="19" customWidth="1"/>
    <col min="3" max="3" width="12.28125" style="19" customWidth="1"/>
    <col min="4" max="4" width="13.28125" style="19" customWidth="1"/>
    <col min="5" max="5" width="10.7109375" style="24" customWidth="1"/>
    <col min="6" max="6" width="16.7109375" style="25" customWidth="1"/>
    <col min="7" max="7" width="26.8515625" style="25" customWidth="1"/>
    <col min="8" max="8" width="8.7109375" style="37" customWidth="1"/>
    <col min="9" max="9" width="8.7109375" style="39" customWidth="1"/>
    <col min="10" max="10" width="8.7109375" style="37" customWidth="1"/>
    <col min="11" max="11" width="8.7109375" style="39" customWidth="1"/>
    <col min="12" max="12" width="6.7109375" style="39" customWidth="1"/>
    <col min="13" max="13" width="17.57421875" style="83" bestFit="1" customWidth="1"/>
    <col min="14" max="16384" width="9.140625" style="19" customWidth="1"/>
  </cols>
  <sheetData>
    <row r="1" spans="1:12" s="27" customFormat="1" ht="15" customHeight="1">
      <c r="A1" s="48" t="s">
        <v>29</v>
      </c>
      <c r="B1" s="48"/>
      <c r="C1" s="48"/>
      <c r="E1" s="28"/>
      <c r="F1" s="36"/>
      <c r="G1" s="36"/>
      <c r="H1" s="36"/>
      <c r="I1" s="36"/>
      <c r="J1" s="36"/>
      <c r="K1" s="66"/>
      <c r="L1" s="43"/>
    </row>
    <row r="2" spans="1:14" s="27" customFormat="1" ht="15" customHeight="1">
      <c r="A2" s="48" t="s">
        <v>24</v>
      </c>
      <c r="B2" s="48"/>
      <c r="C2" s="48"/>
      <c r="E2" s="28"/>
      <c r="F2" s="36"/>
      <c r="G2" s="36"/>
      <c r="H2" s="42"/>
      <c r="I2" s="42"/>
      <c r="J2" s="42"/>
      <c r="K2" s="66"/>
      <c r="L2" s="29"/>
      <c r="M2" s="30"/>
      <c r="N2" s="44"/>
    </row>
    <row r="3" spans="1:15" s="27" customFormat="1" ht="15" customHeight="1">
      <c r="A3" s="48"/>
      <c r="B3" s="48"/>
      <c r="D3" s="28"/>
      <c r="E3" s="36"/>
      <c r="F3" s="36"/>
      <c r="G3" s="42"/>
      <c r="H3" s="66"/>
      <c r="I3" s="30"/>
      <c r="J3" s="66"/>
      <c r="K3" s="30"/>
      <c r="L3" s="30"/>
      <c r="M3" s="111"/>
      <c r="N3" s="30"/>
      <c r="O3" s="44"/>
    </row>
    <row r="4" spans="1:13" ht="15" customHeight="1">
      <c r="A4" s="82"/>
      <c r="B4" s="26"/>
      <c r="C4" s="27" t="s">
        <v>26</v>
      </c>
      <c r="D4" s="87"/>
      <c r="E4" s="88"/>
      <c r="F4" s="82"/>
      <c r="G4" s="89"/>
      <c r="H4" s="38"/>
      <c r="I4" s="85"/>
      <c r="J4" s="38"/>
      <c r="K4" s="85"/>
      <c r="L4" s="85"/>
      <c r="M4" s="91"/>
    </row>
    <row r="5" spans="4:13" s="26" customFormat="1" ht="15" customHeight="1" thickBot="1">
      <c r="D5" s="27"/>
      <c r="E5" s="28"/>
      <c r="F5" s="28"/>
      <c r="G5" s="28"/>
      <c r="H5" s="38"/>
      <c r="I5" s="40"/>
      <c r="J5" s="38"/>
      <c r="K5" s="40"/>
      <c r="L5" s="40"/>
      <c r="M5" s="28"/>
    </row>
    <row r="6" spans="1:13" s="22" customFormat="1" ht="18" customHeight="1" thickBot="1">
      <c r="A6" s="98" t="s">
        <v>12</v>
      </c>
      <c r="B6" s="167" t="s">
        <v>383</v>
      </c>
      <c r="C6" s="99" t="s">
        <v>0</v>
      </c>
      <c r="D6" s="65" t="s">
        <v>1</v>
      </c>
      <c r="E6" s="100" t="s">
        <v>7</v>
      </c>
      <c r="F6" s="90" t="s">
        <v>2</v>
      </c>
      <c r="G6" s="90" t="s">
        <v>3</v>
      </c>
      <c r="H6" s="113" t="s">
        <v>45</v>
      </c>
      <c r="I6" s="101" t="s">
        <v>4</v>
      </c>
      <c r="J6" s="113" t="s">
        <v>45</v>
      </c>
      <c r="K6" s="113" t="s">
        <v>10</v>
      </c>
      <c r="L6" s="114" t="s">
        <v>16</v>
      </c>
      <c r="M6" s="303" t="s">
        <v>5</v>
      </c>
    </row>
    <row r="7" spans="1:13" ht="18" customHeight="1">
      <c r="A7" s="68">
        <v>1</v>
      </c>
      <c r="B7" s="137"/>
      <c r="C7" s="80" t="s">
        <v>355</v>
      </c>
      <c r="D7" s="81" t="s">
        <v>356</v>
      </c>
      <c r="E7" s="124" t="s">
        <v>357</v>
      </c>
      <c r="F7" s="51" t="s">
        <v>56</v>
      </c>
      <c r="G7" s="51" t="s">
        <v>76</v>
      </c>
      <c r="H7" s="170">
        <v>0.139</v>
      </c>
      <c r="I7" s="69">
        <v>7.16</v>
      </c>
      <c r="J7" s="170">
        <v>0.139</v>
      </c>
      <c r="K7" s="112">
        <v>7.13</v>
      </c>
      <c r="L7" s="51" t="str">
        <f>IF(ISBLANK(K7),"",IF(K7&lt;=7,"KSM",IF(K7&lt;=7.3,"I A",IF(K7&lt;=7.65,"II A",IF(K7&lt;=8.1,"III A",IF(K7&lt;=8.7,"I JA",IF(K7&lt;=9.15,"II JA",IF(K7&lt;=9.5,"III JA"))))))))</f>
        <v>I A</v>
      </c>
      <c r="M7" s="302" t="s">
        <v>354</v>
      </c>
    </row>
    <row r="8" spans="1:13" ht="18" customHeight="1">
      <c r="A8" s="68">
        <v>2</v>
      </c>
      <c r="B8" s="137">
        <v>1</v>
      </c>
      <c r="C8" s="80" t="s">
        <v>148</v>
      </c>
      <c r="D8" s="81" t="s">
        <v>149</v>
      </c>
      <c r="E8" s="124" t="s">
        <v>164</v>
      </c>
      <c r="F8" s="51" t="s">
        <v>95</v>
      </c>
      <c r="G8" s="51" t="s">
        <v>145</v>
      </c>
      <c r="H8" s="170">
        <v>0.192</v>
      </c>
      <c r="I8" s="74">
        <v>7.14</v>
      </c>
      <c r="J8" s="170">
        <v>0.171</v>
      </c>
      <c r="K8" s="109">
        <v>7.17</v>
      </c>
      <c r="L8" s="51" t="str">
        <f>IF(ISBLANK(I8),"",IF(I8&lt;=7,"KSM",IF(I8&lt;=7.3,"I A",IF(I8&lt;=7.65,"II A",IF(I8&lt;=8.1,"III A",IF(I8&lt;=8.7,"I JA",IF(I8&lt;=9.15,"II JA",IF(I8&lt;=9.5,"III JA"))))))))</f>
        <v>I A</v>
      </c>
      <c r="M8" s="79" t="s">
        <v>146</v>
      </c>
    </row>
    <row r="9" spans="1:13" ht="18" customHeight="1">
      <c r="A9" s="68">
        <v>3</v>
      </c>
      <c r="B9" s="137">
        <v>2</v>
      </c>
      <c r="C9" s="80" t="s">
        <v>77</v>
      </c>
      <c r="D9" s="81" t="s">
        <v>393</v>
      </c>
      <c r="E9" s="124" t="s">
        <v>395</v>
      </c>
      <c r="F9" s="51" t="s">
        <v>56</v>
      </c>
      <c r="G9" s="51" t="s">
        <v>76</v>
      </c>
      <c r="H9" s="170">
        <v>0.147</v>
      </c>
      <c r="I9" s="69">
        <v>7.31</v>
      </c>
      <c r="J9" s="170">
        <v>0.128</v>
      </c>
      <c r="K9" s="112">
        <v>7.25</v>
      </c>
      <c r="L9" s="51" t="str">
        <f>IF(ISBLANK(K9),"",IF(K9&lt;=7,"KSM",IF(K9&lt;=7.3,"I A",IF(K9&lt;=7.65,"II A",IF(K9&lt;=8.1,"III A",IF(K9&lt;=8.7,"I JA",IF(K9&lt;=9.15,"II JA",IF(K9&lt;=9.5,"III JA"))))))))</f>
        <v>I A</v>
      </c>
      <c r="M9" s="79" t="s">
        <v>394</v>
      </c>
    </row>
    <row r="10" spans="1:13" ht="18" customHeight="1">
      <c r="A10" s="68">
        <v>4</v>
      </c>
      <c r="B10" s="137">
        <v>3</v>
      </c>
      <c r="C10" s="80" t="s">
        <v>46</v>
      </c>
      <c r="D10" s="81" t="s">
        <v>47</v>
      </c>
      <c r="E10" s="124" t="s">
        <v>48</v>
      </c>
      <c r="F10" s="51" t="s">
        <v>399</v>
      </c>
      <c r="G10" s="51" t="s">
        <v>49</v>
      </c>
      <c r="H10" s="170">
        <v>0.207</v>
      </c>
      <c r="I10" s="84">
        <v>7.61</v>
      </c>
      <c r="J10" s="170">
        <v>0.275</v>
      </c>
      <c r="K10" s="112">
        <v>7.55</v>
      </c>
      <c r="L10" s="51" t="str">
        <f>IF(ISBLANK(K10),"",IF(K10&lt;=7,"KSM",IF(K10&lt;=7.3,"I A",IF(K10&lt;=7.65,"II A",IF(K10&lt;=8.1,"III A",IF(K10&lt;=8.7,"I JA",IF(K10&lt;=9.15,"II JA",IF(K10&lt;=9.5,"III JA"))))))))</f>
        <v>II A</v>
      </c>
      <c r="M10" s="79" t="s">
        <v>50</v>
      </c>
    </row>
    <row r="11" spans="1:13" ht="18" customHeight="1">
      <c r="A11" s="68">
        <v>5</v>
      </c>
      <c r="B11" s="137">
        <v>4</v>
      </c>
      <c r="C11" s="80" t="s">
        <v>358</v>
      </c>
      <c r="D11" s="81" t="s">
        <v>359</v>
      </c>
      <c r="E11" s="124" t="s">
        <v>360</v>
      </c>
      <c r="F11" s="51" t="s">
        <v>56</v>
      </c>
      <c r="G11" s="51" t="s">
        <v>76</v>
      </c>
      <c r="H11" s="170">
        <v>0.177</v>
      </c>
      <c r="I11" s="77">
        <v>7.55</v>
      </c>
      <c r="J11" s="172">
        <v>0.172</v>
      </c>
      <c r="K11" s="109">
        <v>7.58</v>
      </c>
      <c r="L11" s="51" t="str">
        <f>IF(ISBLANK(I11),"",IF(I11&lt;=7,"KSM",IF(I11&lt;=7.3,"I A",IF(I11&lt;=7.65,"II A",IF(I11&lt;=8.1,"III A",IF(I11&lt;=8.7,"I JA",IF(I11&lt;=9.15,"II JA",IF(I11&lt;=9.5,"III JA"))))))))</f>
        <v>II A</v>
      </c>
      <c r="M11" s="79" t="s">
        <v>354</v>
      </c>
    </row>
    <row r="12" spans="1:13" ht="18" customHeight="1">
      <c r="A12" s="68">
        <v>6</v>
      </c>
      <c r="B12" s="137">
        <v>5</v>
      </c>
      <c r="C12" s="80" t="s">
        <v>211</v>
      </c>
      <c r="D12" s="81" t="s">
        <v>212</v>
      </c>
      <c r="E12" s="124" t="s">
        <v>213</v>
      </c>
      <c r="F12" s="51" t="s">
        <v>206</v>
      </c>
      <c r="G12" s="51" t="s">
        <v>207</v>
      </c>
      <c r="H12" s="170">
        <v>0.182</v>
      </c>
      <c r="I12" s="77">
        <v>7.58</v>
      </c>
      <c r="J12" s="170" t="s">
        <v>443</v>
      </c>
      <c r="K12" s="109" t="s">
        <v>429</v>
      </c>
      <c r="L12" s="51" t="str">
        <f aca="true" t="shared" si="0" ref="L12:L17">IF(ISBLANK(I12),"",IF(I12&lt;=7,"KSM",IF(I12&lt;=7.3,"I A",IF(I12&lt;=7.65,"II A",IF(I12&lt;=8.1,"III A",IF(I12&lt;=8.7,"I JA",IF(I12&lt;=9.15,"II JA",IF(I12&lt;=9.5,"III JA"))))))))</f>
        <v>II A</v>
      </c>
      <c r="M12" s="79" t="s">
        <v>208</v>
      </c>
    </row>
    <row r="13" spans="1:13" ht="18" customHeight="1">
      <c r="A13" s="68">
        <v>7</v>
      </c>
      <c r="B13" s="154">
        <v>6</v>
      </c>
      <c r="C13" s="80" t="s">
        <v>46</v>
      </c>
      <c r="D13" s="81" t="s">
        <v>150</v>
      </c>
      <c r="E13" s="124" t="s">
        <v>165</v>
      </c>
      <c r="F13" s="51" t="s">
        <v>95</v>
      </c>
      <c r="G13" s="51" t="s">
        <v>145</v>
      </c>
      <c r="H13" s="170">
        <v>0.222</v>
      </c>
      <c r="I13" s="77">
        <v>7.68</v>
      </c>
      <c r="J13" s="133"/>
      <c r="K13" s="112"/>
      <c r="L13" s="51" t="str">
        <f t="shared" si="0"/>
        <v>III A</v>
      </c>
      <c r="M13" s="79" t="s">
        <v>146</v>
      </c>
    </row>
    <row r="14" spans="1:13" ht="18" customHeight="1">
      <c r="A14" s="68">
        <v>8</v>
      </c>
      <c r="B14" s="137">
        <v>7</v>
      </c>
      <c r="C14" s="80" t="s">
        <v>197</v>
      </c>
      <c r="D14" s="81" t="s">
        <v>198</v>
      </c>
      <c r="E14" s="124" t="s">
        <v>199</v>
      </c>
      <c r="F14" s="51" t="s">
        <v>382</v>
      </c>
      <c r="G14" s="51" t="s">
        <v>196</v>
      </c>
      <c r="H14" s="176">
        <v>0.243</v>
      </c>
      <c r="I14" s="77">
        <v>7.86</v>
      </c>
      <c r="J14" s="74"/>
      <c r="K14" s="109"/>
      <c r="L14" s="51" t="str">
        <f t="shared" si="0"/>
        <v>III A</v>
      </c>
      <c r="M14" s="79" t="s">
        <v>204</v>
      </c>
    </row>
    <row r="15" spans="1:13" ht="18" customHeight="1">
      <c r="A15" s="68">
        <v>9</v>
      </c>
      <c r="B15" s="137">
        <v>8</v>
      </c>
      <c r="C15" s="80" t="s">
        <v>73</v>
      </c>
      <c r="D15" s="81" t="s">
        <v>195</v>
      </c>
      <c r="E15" s="124" t="s">
        <v>203</v>
      </c>
      <c r="F15" s="51" t="s">
        <v>382</v>
      </c>
      <c r="G15" s="51" t="s">
        <v>196</v>
      </c>
      <c r="H15" s="170">
        <v>0.193</v>
      </c>
      <c r="I15" s="77">
        <v>8.22</v>
      </c>
      <c r="J15" s="74"/>
      <c r="K15" s="109"/>
      <c r="L15" s="51" t="str">
        <f t="shared" si="0"/>
        <v>I JA</v>
      </c>
      <c r="M15" s="79" t="s">
        <v>204</v>
      </c>
    </row>
    <row r="16" spans="1:13" ht="18" customHeight="1">
      <c r="A16" s="68" t="s">
        <v>147</v>
      </c>
      <c r="B16" s="154"/>
      <c r="C16" s="80" t="s">
        <v>270</v>
      </c>
      <c r="D16" s="81" t="s">
        <v>271</v>
      </c>
      <c r="E16" s="124" t="s">
        <v>272</v>
      </c>
      <c r="F16" s="51" t="s">
        <v>56</v>
      </c>
      <c r="G16" s="51" t="s">
        <v>76</v>
      </c>
      <c r="H16" s="170">
        <v>0.184</v>
      </c>
      <c r="I16" s="77">
        <v>7.63</v>
      </c>
      <c r="J16" s="84"/>
      <c r="K16" s="109"/>
      <c r="L16" s="51" t="str">
        <f t="shared" si="0"/>
        <v>II A</v>
      </c>
      <c r="M16" s="79" t="s">
        <v>269</v>
      </c>
    </row>
    <row r="17" spans="1:13" ht="18" customHeight="1">
      <c r="A17" s="68" t="s">
        <v>147</v>
      </c>
      <c r="B17" s="154"/>
      <c r="C17" s="80" t="s">
        <v>155</v>
      </c>
      <c r="D17" s="81" t="s">
        <v>156</v>
      </c>
      <c r="E17" s="124" t="s">
        <v>168</v>
      </c>
      <c r="F17" s="51" t="s">
        <v>95</v>
      </c>
      <c r="G17" s="51" t="s">
        <v>145</v>
      </c>
      <c r="H17" s="170">
        <v>0.202</v>
      </c>
      <c r="I17" s="77">
        <v>7.81</v>
      </c>
      <c r="J17" s="74"/>
      <c r="K17" s="109"/>
      <c r="L17" s="51" t="str">
        <f t="shared" si="0"/>
        <v>III A</v>
      </c>
      <c r="M17" s="79" t="s">
        <v>146</v>
      </c>
    </row>
    <row r="18" spans="1:13" ht="18" customHeight="1">
      <c r="A18" s="68"/>
      <c r="B18" s="137"/>
      <c r="C18" s="80" t="s">
        <v>339</v>
      </c>
      <c r="D18" s="81" t="s">
        <v>340</v>
      </c>
      <c r="E18" s="124" t="s">
        <v>341</v>
      </c>
      <c r="F18" s="51" t="s">
        <v>56</v>
      </c>
      <c r="G18" s="51" t="s">
        <v>76</v>
      </c>
      <c r="H18" s="170"/>
      <c r="I18" s="77" t="s">
        <v>415</v>
      </c>
      <c r="J18" s="74"/>
      <c r="K18" s="112"/>
      <c r="L18" s="51"/>
      <c r="M18" s="79" t="s">
        <v>322</v>
      </c>
    </row>
    <row r="19" ht="18" customHeight="1"/>
  </sheetData>
  <sheetProtection/>
  <printOptions horizontalCentered="1"/>
  <pageMargins left="0.25" right="0.25" top="0.75" bottom="0.75" header="0.3" footer="0.3"/>
  <pageSetup horizontalDpi="600" verticalDpi="600" orientation="landscape" paperSize="9" scale="96" r:id="rId1"/>
  <ignoredErrors>
    <ignoredError sqref="L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28125" style="19" customWidth="1"/>
    <col min="2" max="3" width="14.7109375" style="19" customWidth="1"/>
    <col min="4" max="4" width="14.28125" style="24" customWidth="1"/>
    <col min="5" max="5" width="15.28125" style="25" customWidth="1"/>
    <col min="6" max="6" width="22.7109375" style="25" customWidth="1"/>
    <col min="7" max="7" width="10.7109375" style="39" customWidth="1"/>
    <col min="8" max="8" width="26.7109375" style="23" customWidth="1"/>
    <col min="9" max="16384" width="9.140625" style="19" customWidth="1"/>
  </cols>
  <sheetData>
    <row r="1" spans="1:8" s="27" customFormat="1" ht="15" customHeight="1">
      <c r="A1" s="48" t="s">
        <v>23</v>
      </c>
      <c r="C1" s="28"/>
      <c r="D1" s="36"/>
      <c r="E1" s="36"/>
      <c r="F1" s="36"/>
      <c r="G1" s="66"/>
      <c r="H1" s="43"/>
    </row>
    <row r="2" spans="1:10" s="27" customFormat="1" ht="15" customHeight="1">
      <c r="A2" s="48" t="s">
        <v>24</v>
      </c>
      <c r="C2" s="28"/>
      <c r="D2" s="36"/>
      <c r="E2" s="36"/>
      <c r="F2" s="42"/>
      <c r="G2" s="66"/>
      <c r="H2" s="29"/>
      <c r="I2" s="30"/>
      <c r="J2" s="44"/>
    </row>
    <row r="3" spans="1:9" s="27" customFormat="1" ht="15" customHeight="1">
      <c r="A3" s="48"/>
      <c r="C3" s="28"/>
      <c r="D3" s="36"/>
      <c r="E3" s="36"/>
      <c r="F3" s="42"/>
      <c r="G3" s="30"/>
      <c r="H3" s="30"/>
      <c r="I3" s="44"/>
    </row>
    <row r="4" ht="12.75" customHeight="1">
      <c r="B4" s="27" t="s">
        <v>44</v>
      </c>
    </row>
    <row r="5" spans="1:8" s="26" customFormat="1" ht="15" customHeight="1" thickBot="1">
      <c r="A5" s="27">
        <v>1</v>
      </c>
      <c r="B5" s="27" t="s">
        <v>19</v>
      </c>
      <c r="C5" s="27"/>
      <c r="D5" s="28"/>
      <c r="E5" s="28"/>
      <c r="F5" s="28"/>
      <c r="G5" s="40"/>
      <c r="H5" s="30"/>
    </row>
    <row r="6" spans="1:8" s="22" customFormat="1" ht="18" customHeight="1" thickBot="1">
      <c r="A6" s="50" t="s">
        <v>13</v>
      </c>
      <c r="B6" s="31" t="s">
        <v>0</v>
      </c>
      <c r="C6" s="108" t="s">
        <v>1</v>
      </c>
      <c r="D6" s="34" t="s">
        <v>7</v>
      </c>
      <c r="E6" s="33" t="s">
        <v>2</v>
      </c>
      <c r="F6" s="33" t="s">
        <v>3</v>
      </c>
      <c r="G6" s="41" t="s">
        <v>4</v>
      </c>
      <c r="H6" s="35" t="s">
        <v>5</v>
      </c>
    </row>
    <row r="7" spans="1:8" ht="18" customHeight="1">
      <c r="A7" s="67">
        <v>1</v>
      </c>
      <c r="B7" s="80"/>
      <c r="C7" s="81"/>
      <c r="D7" s="131"/>
      <c r="E7" s="51"/>
      <c r="F7" s="51"/>
      <c r="G7" s="153"/>
      <c r="H7" s="79"/>
    </row>
    <row r="8" spans="1:8" ht="18" customHeight="1">
      <c r="A8" s="67">
        <v>2</v>
      </c>
      <c r="B8" s="80" t="s">
        <v>336</v>
      </c>
      <c r="C8" s="81" t="s">
        <v>337</v>
      </c>
      <c r="D8" s="131" t="s">
        <v>338</v>
      </c>
      <c r="E8" s="51" t="s">
        <v>56</v>
      </c>
      <c r="F8" s="51" t="s">
        <v>76</v>
      </c>
      <c r="G8" s="96" t="s">
        <v>425</v>
      </c>
      <c r="H8" s="79" t="s">
        <v>322</v>
      </c>
    </row>
    <row r="9" spans="1:8" ht="18" customHeight="1">
      <c r="A9" s="67">
        <v>3</v>
      </c>
      <c r="B9" s="80" t="s">
        <v>71</v>
      </c>
      <c r="C9" s="81" t="s">
        <v>72</v>
      </c>
      <c r="D9" s="131" t="s">
        <v>419</v>
      </c>
      <c r="E9" s="51" t="s">
        <v>56</v>
      </c>
      <c r="F9" s="51" t="s">
        <v>53</v>
      </c>
      <c r="G9" s="96" t="s">
        <v>426</v>
      </c>
      <c r="H9" s="79" t="s">
        <v>60</v>
      </c>
    </row>
    <row r="10" spans="1:8" ht="18" customHeight="1">
      <c r="A10" s="67">
        <v>4</v>
      </c>
      <c r="B10" s="80" t="s">
        <v>284</v>
      </c>
      <c r="C10" s="81" t="s">
        <v>285</v>
      </c>
      <c r="D10" s="131" t="s">
        <v>286</v>
      </c>
      <c r="E10" s="51" t="s">
        <v>56</v>
      </c>
      <c r="F10" s="51" t="s">
        <v>76</v>
      </c>
      <c r="G10" s="96" t="s">
        <v>427</v>
      </c>
      <c r="H10" s="79" t="s">
        <v>280</v>
      </c>
    </row>
    <row r="11" spans="1:8" s="26" customFormat="1" ht="15" customHeight="1" thickBot="1">
      <c r="A11" s="27">
        <v>2</v>
      </c>
      <c r="B11" s="27" t="s">
        <v>19</v>
      </c>
      <c r="C11" s="27"/>
      <c r="D11" s="28"/>
      <c r="E11" s="28"/>
      <c r="F11" s="28"/>
      <c r="G11" s="40"/>
      <c r="H11" s="30"/>
    </row>
    <row r="12" spans="1:8" s="22" customFormat="1" ht="18" customHeight="1" thickBot="1">
      <c r="A12" s="50" t="s">
        <v>13</v>
      </c>
      <c r="B12" s="31" t="s">
        <v>0</v>
      </c>
      <c r="C12" s="108" t="s">
        <v>1</v>
      </c>
      <c r="D12" s="34" t="s">
        <v>7</v>
      </c>
      <c r="E12" s="33" t="s">
        <v>2</v>
      </c>
      <c r="F12" s="33" t="s">
        <v>3</v>
      </c>
      <c r="G12" s="41" t="s">
        <v>4</v>
      </c>
      <c r="H12" s="35" t="s">
        <v>5</v>
      </c>
    </row>
    <row r="13" spans="1:8" ht="18" customHeight="1">
      <c r="A13" s="67">
        <v>1</v>
      </c>
      <c r="B13" s="80"/>
      <c r="C13" s="81"/>
      <c r="D13" s="131"/>
      <c r="E13" s="51"/>
      <c r="F13" s="51"/>
      <c r="G13" s="153"/>
      <c r="H13" s="79"/>
    </row>
    <row r="14" spans="1:8" ht="18" customHeight="1">
      <c r="A14" s="67">
        <v>2</v>
      </c>
      <c r="B14" s="80" t="s">
        <v>58</v>
      </c>
      <c r="C14" s="81" t="s">
        <v>59</v>
      </c>
      <c r="D14" s="131" t="s">
        <v>418</v>
      </c>
      <c r="E14" s="51" t="s">
        <v>64</v>
      </c>
      <c r="F14" s="51" t="s">
        <v>53</v>
      </c>
      <c r="G14" s="96" t="s">
        <v>428</v>
      </c>
      <c r="H14" s="79" t="s">
        <v>65</v>
      </c>
    </row>
    <row r="15" spans="1:8" ht="18" customHeight="1">
      <c r="A15" s="67">
        <v>3</v>
      </c>
      <c r="B15" s="80" t="s">
        <v>328</v>
      </c>
      <c r="C15" s="81" t="s">
        <v>329</v>
      </c>
      <c r="D15" s="131" t="s">
        <v>330</v>
      </c>
      <c r="E15" s="51" t="s">
        <v>56</v>
      </c>
      <c r="F15" s="51" t="s">
        <v>76</v>
      </c>
      <c r="G15" s="153" t="s">
        <v>415</v>
      </c>
      <c r="H15" s="79" t="s">
        <v>322</v>
      </c>
    </row>
    <row r="16" spans="1:8" ht="18" customHeight="1">
      <c r="A16" s="67">
        <v>4</v>
      </c>
      <c r="B16" s="80" t="s">
        <v>105</v>
      </c>
      <c r="C16" s="81" t="s">
        <v>106</v>
      </c>
      <c r="D16" s="131" t="s">
        <v>107</v>
      </c>
      <c r="E16" s="51" t="s">
        <v>95</v>
      </c>
      <c r="F16" s="51" t="s">
        <v>100</v>
      </c>
      <c r="G16" s="153" t="s">
        <v>429</v>
      </c>
      <c r="H16" s="79" t="s">
        <v>101</v>
      </c>
    </row>
    <row r="17" spans="1:8" s="26" customFormat="1" ht="15" customHeight="1" thickBot="1">
      <c r="A17" s="27">
        <v>3</v>
      </c>
      <c r="B17" s="27" t="s">
        <v>19</v>
      </c>
      <c r="C17" s="27"/>
      <c r="D17" s="28"/>
      <c r="E17" s="28"/>
      <c r="F17" s="28"/>
      <c r="G17" s="40"/>
      <c r="H17" s="30"/>
    </row>
    <row r="18" spans="1:8" s="22" customFormat="1" ht="18" customHeight="1" thickBot="1">
      <c r="A18" s="50" t="s">
        <v>13</v>
      </c>
      <c r="B18" s="31" t="s">
        <v>0</v>
      </c>
      <c r="C18" s="108" t="s">
        <v>1</v>
      </c>
      <c r="D18" s="34" t="s">
        <v>7</v>
      </c>
      <c r="E18" s="33" t="s">
        <v>2</v>
      </c>
      <c r="F18" s="33" t="s">
        <v>3</v>
      </c>
      <c r="G18" s="41" t="s">
        <v>4</v>
      </c>
      <c r="H18" s="35" t="s">
        <v>5</v>
      </c>
    </row>
    <row r="19" spans="1:8" ht="18" customHeight="1">
      <c r="A19" s="67">
        <v>1</v>
      </c>
      <c r="B19" s="80" t="s">
        <v>281</v>
      </c>
      <c r="C19" s="81" t="s">
        <v>282</v>
      </c>
      <c r="D19" s="131" t="s">
        <v>283</v>
      </c>
      <c r="E19" s="51" t="s">
        <v>56</v>
      </c>
      <c r="F19" s="51" t="s">
        <v>76</v>
      </c>
      <c r="G19" s="96" t="s">
        <v>430</v>
      </c>
      <c r="H19" s="79" t="s">
        <v>280</v>
      </c>
    </row>
    <row r="20" spans="1:8" ht="18" customHeight="1">
      <c r="A20" s="67">
        <v>2</v>
      </c>
      <c r="B20" s="80" t="s">
        <v>102</v>
      </c>
      <c r="C20" s="81" t="s">
        <v>103</v>
      </c>
      <c r="D20" s="131" t="s">
        <v>104</v>
      </c>
      <c r="E20" s="51" t="s">
        <v>95</v>
      </c>
      <c r="F20" s="51" t="s">
        <v>100</v>
      </c>
      <c r="G20" s="96" t="s">
        <v>431</v>
      </c>
      <c r="H20" s="79" t="s">
        <v>101</v>
      </c>
    </row>
    <row r="21" spans="1:8" ht="18" customHeight="1">
      <c r="A21" s="67">
        <v>3</v>
      </c>
      <c r="B21" s="80" t="s">
        <v>220</v>
      </c>
      <c r="C21" s="81" t="s">
        <v>221</v>
      </c>
      <c r="D21" s="131" t="s">
        <v>222</v>
      </c>
      <c r="E21" s="51" t="s">
        <v>56</v>
      </c>
      <c r="F21" s="51" t="s">
        <v>76</v>
      </c>
      <c r="G21" s="96" t="s">
        <v>432</v>
      </c>
      <c r="H21" s="79" t="s">
        <v>464</v>
      </c>
    </row>
    <row r="22" spans="1:8" ht="18" customHeight="1">
      <c r="A22" s="67">
        <v>4</v>
      </c>
      <c r="B22" s="80" t="s">
        <v>58</v>
      </c>
      <c r="C22" s="81" t="s">
        <v>59</v>
      </c>
      <c r="D22" s="131" t="s">
        <v>386</v>
      </c>
      <c r="E22" s="51" t="s">
        <v>56</v>
      </c>
      <c r="F22" s="51" t="s">
        <v>53</v>
      </c>
      <c r="G22" s="96" t="s">
        <v>433</v>
      </c>
      <c r="H22" s="79" t="s">
        <v>60</v>
      </c>
    </row>
    <row r="23" spans="1:8" s="26" customFormat="1" ht="15" customHeight="1" thickBot="1">
      <c r="A23" s="27">
        <v>4</v>
      </c>
      <c r="B23" s="27" t="s">
        <v>19</v>
      </c>
      <c r="C23" s="27"/>
      <c r="D23" s="28"/>
      <c r="E23" s="28"/>
      <c r="F23" s="28"/>
      <c r="G23" s="40"/>
      <c r="H23" s="30"/>
    </row>
    <row r="24" spans="1:8" s="22" customFormat="1" ht="18" customHeight="1" thickBot="1">
      <c r="A24" s="50" t="s">
        <v>13</v>
      </c>
      <c r="B24" s="31" t="s">
        <v>0</v>
      </c>
      <c r="C24" s="108" t="s">
        <v>1</v>
      </c>
      <c r="D24" s="34" t="s">
        <v>7</v>
      </c>
      <c r="E24" s="33" t="s">
        <v>2</v>
      </c>
      <c r="F24" s="33" t="s">
        <v>3</v>
      </c>
      <c r="G24" s="41" t="s">
        <v>4</v>
      </c>
      <c r="H24" s="35" t="s">
        <v>5</v>
      </c>
    </row>
    <row r="25" spans="1:8" ht="18" customHeight="1">
      <c r="A25" s="67">
        <v>1</v>
      </c>
      <c r="B25" s="80"/>
      <c r="C25" s="81"/>
      <c r="D25" s="131"/>
      <c r="E25" s="51"/>
      <c r="F25" s="51"/>
      <c r="G25" s="153"/>
      <c r="H25" s="79"/>
    </row>
    <row r="26" spans="1:8" ht="18" customHeight="1">
      <c r="A26" s="67">
        <v>2</v>
      </c>
      <c r="B26" s="80" t="s">
        <v>111</v>
      </c>
      <c r="C26" s="81" t="s">
        <v>112</v>
      </c>
      <c r="D26" s="131" t="s">
        <v>113</v>
      </c>
      <c r="E26" s="51" t="s">
        <v>95</v>
      </c>
      <c r="F26" s="51" t="s">
        <v>100</v>
      </c>
      <c r="G26" s="156">
        <v>0.000657986111111111</v>
      </c>
      <c r="H26" s="79" t="s">
        <v>101</v>
      </c>
    </row>
    <row r="27" spans="1:8" ht="18" customHeight="1">
      <c r="A27" s="67">
        <v>3</v>
      </c>
      <c r="B27" s="80" t="s">
        <v>86</v>
      </c>
      <c r="C27" s="81" t="s">
        <v>334</v>
      </c>
      <c r="D27" s="131" t="s">
        <v>335</v>
      </c>
      <c r="E27" s="51" t="s">
        <v>56</v>
      </c>
      <c r="F27" s="51" t="s">
        <v>76</v>
      </c>
      <c r="G27" s="96" t="s">
        <v>434</v>
      </c>
      <c r="H27" s="79" t="s">
        <v>322</v>
      </c>
    </row>
    <row r="28" spans="1:8" ht="18" customHeight="1">
      <c r="A28" s="67">
        <v>4</v>
      </c>
      <c r="B28" s="80" t="s">
        <v>86</v>
      </c>
      <c r="C28" s="81" t="s">
        <v>87</v>
      </c>
      <c r="D28" s="131" t="s">
        <v>88</v>
      </c>
      <c r="E28" s="51" t="s">
        <v>89</v>
      </c>
      <c r="F28" s="51" t="s">
        <v>90</v>
      </c>
      <c r="G28" s="96">
        <v>0.0007451388888888888</v>
      </c>
      <c r="H28" s="79" t="s">
        <v>91</v>
      </c>
    </row>
    <row r="29" spans="1:8" ht="18" customHeight="1">
      <c r="A29" s="82"/>
      <c r="B29" s="86"/>
      <c r="C29" s="87"/>
      <c r="D29" s="135"/>
      <c r="E29" s="92"/>
      <c r="F29" s="92"/>
      <c r="G29" s="136"/>
      <c r="H29" s="93"/>
    </row>
    <row r="30" spans="1:8" ht="18" customHeight="1">
      <c r="A30" s="82"/>
      <c r="B30" s="86"/>
      <c r="C30" s="87"/>
      <c r="D30" s="135"/>
      <c r="E30" s="92"/>
      <c r="F30" s="92"/>
      <c r="G30" s="136"/>
      <c r="H30" s="93"/>
    </row>
  </sheetData>
  <sheetProtection/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19" customWidth="1"/>
    <col min="2" max="2" width="7.140625" style="19" customWidth="1"/>
    <col min="3" max="3" width="11.7109375" style="19" customWidth="1"/>
    <col min="4" max="4" width="13.7109375" style="19" customWidth="1"/>
    <col min="5" max="5" width="10.7109375" style="24" customWidth="1"/>
    <col min="6" max="6" width="13.7109375" style="25" customWidth="1"/>
    <col min="7" max="7" width="26.28125" style="25" customWidth="1"/>
    <col min="8" max="8" width="11.28125" style="25" customWidth="1"/>
    <col min="9" max="9" width="9.57421875" style="39" customWidth="1"/>
    <col min="10" max="10" width="7.00390625" style="39" customWidth="1"/>
    <col min="11" max="11" width="25.7109375" style="23" customWidth="1"/>
    <col min="12" max="13" width="9.140625" style="19" customWidth="1"/>
    <col min="14" max="14" width="22.57421875" style="19" customWidth="1"/>
    <col min="15" max="16384" width="9.140625" style="19" customWidth="1"/>
  </cols>
  <sheetData>
    <row r="1" spans="1:10" s="27" customFormat="1" ht="15" customHeight="1">
      <c r="A1" s="48" t="s">
        <v>23</v>
      </c>
      <c r="B1" s="48"/>
      <c r="D1" s="28"/>
      <c r="E1" s="36"/>
      <c r="F1" s="36"/>
      <c r="G1" s="36"/>
      <c r="H1" s="36"/>
      <c r="I1" s="66"/>
      <c r="J1" s="43"/>
    </row>
    <row r="2" spans="1:12" s="27" customFormat="1" ht="15" customHeight="1">
      <c r="A2" s="48" t="s">
        <v>24</v>
      </c>
      <c r="B2" s="48"/>
      <c r="D2" s="28"/>
      <c r="E2" s="36"/>
      <c r="F2" s="36"/>
      <c r="G2" s="42"/>
      <c r="H2" s="36"/>
      <c r="I2" s="66"/>
      <c r="J2" s="29"/>
      <c r="K2" s="30"/>
      <c r="L2" s="44"/>
    </row>
    <row r="3" spans="1:12" s="27" customFormat="1" ht="15.75" customHeight="1">
      <c r="A3" s="48"/>
      <c r="B3" s="48"/>
      <c r="D3" s="28"/>
      <c r="E3" s="36"/>
      <c r="F3" s="36"/>
      <c r="G3" s="42"/>
      <c r="H3" s="22"/>
      <c r="I3" s="30"/>
      <c r="J3" s="30"/>
      <c r="K3" s="30"/>
      <c r="L3" s="44"/>
    </row>
    <row r="4" spans="3:11" s="148" customFormat="1" ht="18" customHeight="1">
      <c r="C4" s="48" t="s">
        <v>44</v>
      </c>
      <c r="E4" s="149"/>
      <c r="F4" s="150"/>
      <c r="G4" s="150"/>
      <c r="H4" s="22"/>
      <c r="I4" s="151"/>
      <c r="J4" s="151"/>
      <c r="K4" s="152"/>
    </row>
    <row r="5" spans="4:11" s="26" customFormat="1" ht="15" customHeight="1" thickBot="1">
      <c r="D5" s="27"/>
      <c r="E5" s="28"/>
      <c r="F5" s="28"/>
      <c r="G5" s="28"/>
      <c r="H5" s="28"/>
      <c r="I5" s="40"/>
      <c r="J5" s="40"/>
      <c r="K5" s="30"/>
    </row>
    <row r="6" spans="1:14" s="22" customFormat="1" ht="18" customHeight="1" thickBot="1">
      <c r="A6" s="50" t="s">
        <v>12</v>
      </c>
      <c r="B6" s="155" t="s">
        <v>383</v>
      </c>
      <c r="C6" s="31" t="s">
        <v>0</v>
      </c>
      <c r="D6" s="108" t="s">
        <v>1</v>
      </c>
      <c r="E6" s="34" t="s">
        <v>7</v>
      </c>
      <c r="F6" s="33" t="s">
        <v>2</v>
      </c>
      <c r="G6" s="33" t="s">
        <v>3</v>
      </c>
      <c r="H6" s="33" t="s">
        <v>457</v>
      </c>
      <c r="I6" s="41" t="s">
        <v>4</v>
      </c>
      <c r="J6" s="97" t="s">
        <v>14</v>
      </c>
      <c r="K6" s="35" t="s">
        <v>5</v>
      </c>
      <c r="N6" s="147"/>
    </row>
    <row r="7" spans="1:14" ht="18" customHeight="1">
      <c r="A7" s="67">
        <v>1</v>
      </c>
      <c r="B7" s="68">
        <v>1</v>
      </c>
      <c r="C7" s="80" t="s">
        <v>86</v>
      </c>
      <c r="D7" s="81" t="s">
        <v>87</v>
      </c>
      <c r="E7" s="124" t="s">
        <v>88</v>
      </c>
      <c r="F7" s="51" t="s">
        <v>89</v>
      </c>
      <c r="G7" s="51" t="s">
        <v>90</v>
      </c>
      <c r="H7" s="104"/>
      <c r="I7" s="156">
        <v>0.000657986111111111</v>
      </c>
      <c r="J7" s="129" t="str">
        <f>IF(ISBLANK(I7),"",IF(I7&lt;=0.000671296296296296,"KSM",IF(I7&lt;=0.000707175925925926,"I A",IF(I7&lt;=0.000753935185185185,"II A",IF(I7&lt;=0.00082337962962963,"III A",IF(I7&lt;=0.000892824074074074,"I JA",IF(I7&lt;=0.000950694444444444,"II JA",IF(I7&lt;=0.000985416666666667,"III JA"))))))))</f>
        <v>KSM</v>
      </c>
      <c r="K7" s="79" t="s">
        <v>91</v>
      </c>
      <c r="N7" s="145"/>
    </row>
    <row r="8" spans="1:14" ht="18" customHeight="1">
      <c r="A8" s="67">
        <v>2</v>
      </c>
      <c r="B8" s="68">
        <v>2</v>
      </c>
      <c r="C8" s="80" t="s">
        <v>58</v>
      </c>
      <c r="D8" s="81" t="s">
        <v>59</v>
      </c>
      <c r="E8" s="124" t="s">
        <v>386</v>
      </c>
      <c r="F8" s="51" t="s">
        <v>56</v>
      </c>
      <c r="G8" s="51" t="s">
        <v>53</v>
      </c>
      <c r="H8" s="104"/>
      <c r="I8" s="96">
        <v>0.000704050925925926</v>
      </c>
      <c r="J8" s="129" t="str">
        <f aca="true" t="shared" si="0" ref="J8:J17">IF(ISBLANK(I8),"",IF(I8&lt;=0.000671296296296296,"KSM",IF(I8&lt;=0.000707175925925926,"I A",IF(I8&lt;=0.000753935185185185,"II A",IF(I8&lt;=0.00082337962962963,"III A",IF(I8&lt;=0.000892824074074074,"I JA",IF(I8&lt;=0.000950694444444444,"II JA",IF(I8&lt;=0.000985416666666667,"III JA"))))))))</f>
        <v>I A</v>
      </c>
      <c r="K8" s="79" t="s">
        <v>60</v>
      </c>
      <c r="N8" s="146"/>
    </row>
    <row r="9" spans="1:14" ht="18" customHeight="1">
      <c r="A9" s="67">
        <v>3</v>
      </c>
      <c r="B9" s="68">
        <v>3</v>
      </c>
      <c r="C9" s="80" t="s">
        <v>86</v>
      </c>
      <c r="D9" s="81" t="s">
        <v>334</v>
      </c>
      <c r="E9" s="124" t="s">
        <v>335</v>
      </c>
      <c r="F9" s="51" t="s">
        <v>56</v>
      </c>
      <c r="G9" s="51" t="s">
        <v>76</v>
      </c>
      <c r="H9" s="104"/>
      <c r="I9" s="96">
        <v>0.0007136574074074075</v>
      </c>
      <c r="J9" s="129" t="str">
        <f t="shared" si="0"/>
        <v>II A</v>
      </c>
      <c r="K9" s="79" t="s">
        <v>322</v>
      </c>
      <c r="N9" s="145"/>
    </row>
    <row r="10" spans="1:14" ht="18" customHeight="1">
      <c r="A10" s="67">
        <v>4</v>
      </c>
      <c r="B10" s="68">
        <v>4</v>
      </c>
      <c r="C10" s="80" t="s">
        <v>220</v>
      </c>
      <c r="D10" s="81" t="s">
        <v>221</v>
      </c>
      <c r="E10" s="124" t="s">
        <v>222</v>
      </c>
      <c r="F10" s="51" t="s">
        <v>56</v>
      </c>
      <c r="G10" s="51" t="s">
        <v>461</v>
      </c>
      <c r="H10" s="104"/>
      <c r="I10" s="96">
        <v>0.000716087962962963</v>
      </c>
      <c r="J10" s="129" t="str">
        <f t="shared" si="0"/>
        <v>II A</v>
      </c>
      <c r="K10" s="79" t="s">
        <v>464</v>
      </c>
      <c r="N10" s="145"/>
    </row>
    <row r="11" spans="1:11" ht="18" customHeight="1">
      <c r="A11" s="67">
        <v>5</v>
      </c>
      <c r="B11" s="68">
        <v>5</v>
      </c>
      <c r="C11" s="80" t="s">
        <v>281</v>
      </c>
      <c r="D11" s="81" t="s">
        <v>282</v>
      </c>
      <c r="E11" s="124" t="s">
        <v>283</v>
      </c>
      <c r="F11" s="51" t="s">
        <v>56</v>
      </c>
      <c r="G11" s="51" t="s">
        <v>76</v>
      </c>
      <c r="H11" s="104"/>
      <c r="I11" s="96">
        <v>0.0007383101851851852</v>
      </c>
      <c r="J11" s="129" t="str">
        <f t="shared" si="0"/>
        <v>II A</v>
      </c>
      <c r="K11" s="79" t="s">
        <v>280</v>
      </c>
    </row>
    <row r="12" spans="1:11" ht="18" customHeight="1">
      <c r="A12" s="67">
        <v>6</v>
      </c>
      <c r="B12" s="68">
        <v>6</v>
      </c>
      <c r="C12" s="80" t="s">
        <v>111</v>
      </c>
      <c r="D12" s="81" t="s">
        <v>112</v>
      </c>
      <c r="E12" s="124" t="s">
        <v>113</v>
      </c>
      <c r="F12" s="51" t="s">
        <v>95</v>
      </c>
      <c r="G12" s="51" t="s">
        <v>100</v>
      </c>
      <c r="H12" s="104"/>
      <c r="I12" s="96">
        <v>0.0007451388888888888</v>
      </c>
      <c r="J12" s="129" t="str">
        <f t="shared" si="0"/>
        <v>II A</v>
      </c>
      <c r="K12" s="79" t="s">
        <v>101</v>
      </c>
    </row>
    <row r="13" spans="1:11" ht="18" customHeight="1">
      <c r="A13" s="67">
        <v>7</v>
      </c>
      <c r="B13" s="68">
        <v>7</v>
      </c>
      <c r="C13" s="80" t="s">
        <v>58</v>
      </c>
      <c r="D13" s="81" t="s">
        <v>59</v>
      </c>
      <c r="E13" s="124" t="s">
        <v>418</v>
      </c>
      <c r="F13" s="51" t="s">
        <v>64</v>
      </c>
      <c r="G13" s="51" t="s">
        <v>53</v>
      </c>
      <c r="H13" s="104"/>
      <c r="I13" s="96">
        <v>0.0007567129629629629</v>
      </c>
      <c r="J13" s="129" t="str">
        <f t="shared" si="0"/>
        <v>III A</v>
      </c>
      <c r="K13" s="79" t="s">
        <v>65</v>
      </c>
    </row>
    <row r="14" spans="1:11" ht="18" customHeight="1">
      <c r="A14" s="67">
        <v>8</v>
      </c>
      <c r="B14" s="68">
        <v>8</v>
      </c>
      <c r="C14" s="80" t="s">
        <v>71</v>
      </c>
      <c r="D14" s="81" t="s">
        <v>72</v>
      </c>
      <c r="E14" s="124" t="s">
        <v>419</v>
      </c>
      <c r="F14" s="51" t="s">
        <v>56</v>
      </c>
      <c r="G14" s="51" t="s">
        <v>53</v>
      </c>
      <c r="H14" s="104"/>
      <c r="I14" s="96">
        <v>0.0007812499999999999</v>
      </c>
      <c r="J14" s="129" t="str">
        <f t="shared" si="0"/>
        <v>III A</v>
      </c>
      <c r="K14" s="79" t="s">
        <v>60</v>
      </c>
    </row>
    <row r="15" spans="1:11" ht="18" customHeight="1">
      <c r="A15" s="67">
        <v>9</v>
      </c>
      <c r="B15" s="68">
        <v>9</v>
      </c>
      <c r="C15" s="80" t="s">
        <v>284</v>
      </c>
      <c r="D15" s="81" t="s">
        <v>285</v>
      </c>
      <c r="E15" s="124" t="s">
        <v>286</v>
      </c>
      <c r="F15" s="51" t="s">
        <v>56</v>
      </c>
      <c r="G15" s="51" t="s">
        <v>76</v>
      </c>
      <c r="H15" s="104"/>
      <c r="I15" s="96">
        <v>0.0007887731481481481</v>
      </c>
      <c r="J15" s="129" t="str">
        <f t="shared" si="0"/>
        <v>III A</v>
      </c>
      <c r="K15" s="79" t="s">
        <v>280</v>
      </c>
    </row>
    <row r="16" spans="1:11" ht="18" customHeight="1">
      <c r="A16" s="67">
        <v>10</v>
      </c>
      <c r="B16" s="68">
        <v>10</v>
      </c>
      <c r="C16" s="80" t="s">
        <v>102</v>
      </c>
      <c r="D16" s="81" t="s">
        <v>103</v>
      </c>
      <c r="E16" s="124" t="s">
        <v>104</v>
      </c>
      <c r="F16" s="51" t="s">
        <v>95</v>
      </c>
      <c r="G16" s="51" t="s">
        <v>100</v>
      </c>
      <c r="H16" s="104"/>
      <c r="I16" s="96">
        <v>0.0007974537037037038</v>
      </c>
      <c r="J16" s="129" t="str">
        <f t="shared" si="0"/>
        <v>III A</v>
      </c>
      <c r="K16" s="79" t="s">
        <v>101</v>
      </c>
    </row>
    <row r="17" spans="1:11" ht="18" customHeight="1">
      <c r="A17" s="67">
        <v>11</v>
      </c>
      <c r="B17" s="68">
        <v>11</v>
      </c>
      <c r="C17" s="80" t="s">
        <v>336</v>
      </c>
      <c r="D17" s="81" t="s">
        <v>337</v>
      </c>
      <c r="E17" s="124" t="s">
        <v>338</v>
      </c>
      <c r="F17" s="51" t="s">
        <v>56</v>
      </c>
      <c r="G17" s="51" t="s">
        <v>76</v>
      </c>
      <c r="H17" s="104"/>
      <c r="I17" s="96">
        <v>0.0008422453703703703</v>
      </c>
      <c r="J17" s="129" t="str">
        <f t="shared" si="0"/>
        <v>I JA</v>
      </c>
      <c r="K17" s="79" t="s">
        <v>322</v>
      </c>
    </row>
    <row r="18" spans="1:11" ht="18" customHeight="1">
      <c r="A18" s="67"/>
      <c r="B18" s="68"/>
      <c r="C18" s="80" t="s">
        <v>105</v>
      </c>
      <c r="D18" s="81" t="s">
        <v>106</v>
      </c>
      <c r="E18" s="124" t="s">
        <v>107</v>
      </c>
      <c r="F18" s="51" t="s">
        <v>95</v>
      </c>
      <c r="G18" s="51" t="s">
        <v>100</v>
      </c>
      <c r="H18" s="104"/>
      <c r="I18" s="96" t="s">
        <v>429</v>
      </c>
      <c r="J18" s="129"/>
      <c r="K18" s="79" t="s">
        <v>101</v>
      </c>
    </row>
    <row r="19" spans="1:11" ht="18" customHeight="1">
      <c r="A19" s="67"/>
      <c r="B19" s="68"/>
      <c r="C19" s="80" t="s">
        <v>328</v>
      </c>
      <c r="D19" s="81" t="s">
        <v>329</v>
      </c>
      <c r="E19" s="124" t="s">
        <v>330</v>
      </c>
      <c r="F19" s="51" t="s">
        <v>56</v>
      </c>
      <c r="G19" s="51" t="s">
        <v>76</v>
      </c>
      <c r="H19" s="104"/>
      <c r="I19" s="96" t="s">
        <v>415</v>
      </c>
      <c r="J19" s="129"/>
      <c r="K19" s="79" t="s">
        <v>322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 Misiūnas</cp:lastModifiedBy>
  <cp:lastPrinted>2019-01-18T12:21:30Z</cp:lastPrinted>
  <dcterms:created xsi:type="dcterms:W3CDTF">2006-02-17T17:28:41Z</dcterms:created>
  <dcterms:modified xsi:type="dcterms:W3CDTF">2019-02-07T09:15:42Z</dcterms:modified>
  <cp:category/>
  <cp:version/>
  <cp:contentType/>
  <cp:contentStatus/>
</cp:coreProperties>
</file>