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tabRatio="749" activeTab="0"/>
  </bookViews>
  <sheets>
    <sheet name="5-kove M8" sheetId="1" r:id="rId1"/>
    <sheet name="5-kove V8" sheetId="2" r:id="rId2"/>
    <sheet name="5-kove M9" sheetId="3" r:id="rId3"/>
    <sheet name="5-kove V9" sheetId="4" r:id="rId4"/>
    <sheet name="5-kove M10" sheetId="5" r:id="rId5"/>
    <sheet name="5-kove V10" sheetId="6" r:id="rId6"/>
  </sheets>
  <definedNames>
    <definedName name="_xlnm._FilterDatabase" localSheetId="0" hidden="1">'5-kove M8'!$K$1:$K$17</definedName>
  </definedNames>
  <calcPr fullCalcOnLoad="1"/>
</workbook>
</file>

<file path=xl/sharedStrings.xml><?xml version="1.0" encoding="utf-8"?>
<sst xmlns="http://schemas.openxmlformats.org/spreadsheetml/2006/main" count="342" uniqueCount="185">
  <si>
    <t>Nr.</t>
  </si>
  <si>
    <t>Vardas</t>
  </si>
  <si>
    <t>Pavardė</t>
  </si>
  <si>
    <t>Treneris</t>
  </si>
  <si>
    <t>Rezultatas</t>
  </si>
  <si>
    <t>Vieta</t>
  </si>
  <si>
    <t>Tolis</t>
  </si>
  <si>
    <t>Rutulys</t>
  </si>
  <si>
    <t>Aukštis</t>
  </si>
  <si>
    <t>Gimimo data</t>
  </si>
  <si>
    <t>600 m</t>
  </si>
  <si>
    <t>(1 kg)</t>
  </si>
  <si>
    <t>400 m</t>
  </si>
  <si>
    <t>50 m b.b.</t>
  </si>
  <si>
    <t>1 kg</t>
  </si>
  <si>
    <t>5-kovė mergaitės (2008)</t>
  </si>
  <si>
    <t>5-kovė berniukai (2008)</t>
  </si>
  <si>
    <t>A.Stanislovaičio maniežas</t>
  </si>
  <si>
    <t>0,50-6,00</t>
  </si>
  <si>
    <t>0,30-6,00</t>
  </si>
  <si>
    <t>5-kovė mergaitės (2009)</t>
  </si>
  <si>
    <t>5-kovė berniukai (2009)</t>
  </si>
  <si>
    <t>DNF</t>
  </si>
  <si>
    <t>5-kovė mergaitės (2010)</t>
  </si>
  <si>
    <t>5-kovė berniukai (2010)</t>
  </si>
  <si>
    <t>DNS</t>
  </si>
  <si>
    <t>Ieva</t>
  </si>
  <si>
    <t>Kalitkevičiūtė</t>
  </si>
  <si>
    <t>I.Ivoškienė</t>
  </si>
  <si>
    <t>b.k.</t>
  </si>
  <si>
    <t>Sigutė</t>
  </si>
  <si>
    <t>Tomkevičiūtė</t>
  </si>
  <si>
    <t>Nedas</t>
  </si>
  <si>
    <t>Pliskauskas</t>
  </si>
  <si>
    <t>R.Voronkova</t>
  </si>
  <si>
    <t>Simas</t>
  </si>
  <si>
    <t>Taparauskas</t>
  </si>
  <si>
    <t>Domantas</t>
  </si>
  <si>
    <t>Adomaitis</t>
  </si>
  <si>
    <t>Augustė</t>
  </si>
  <si>
    <t>Bružaitė</t>
  </si>
  <si>
    <t>I.Juodeškienė</t>
  </si>
  <si>
    <t>Austėja</t>
  </si>
  <si>
    <t>Staniulytė</t>
  </si>
  <si>
    <t>L.Vadeikienė</t>
  </si>
  <si>
    <t>Ugnė</t>
  </si>
  <si>
    <t>Stanislovaitytė</t>
  </si>
  <si>
    <t>R.Sadzevičienė</t>
  </si>
  <si>
    <t>Jorė</t>
  </si>
  <si>
    <t>Davidonytė</t>
  </si>
  <si>
    <t>A.Skujytė</t>
  </si>
  <si>
    <t>Smiltė</t>
  </si>
  <si>
    <t>Simonavičiūtė</t>
  </si>
  <si>
    <t>2010-</t>
  </si>
  <si>
    <t>Izabelė</t>
  </si>
  <si>
    <t>Bachmatavičiūtė</t>
  </si>
  <si>
    <t>D.Barkauskas</t>
  </si>
  <si>
    <t>Audrė</t>
  </si>
  <si>
    <t xml:space="preserve">Liauzun </t>
  </si>
  <si>
    <t>Marta</t>
  </si>
  <si>
    <t>Lisauskaitė</t>
  </si>
  <si>
    <t>R.Vasiliauskas</t>
  </si>
  <si>
    <t>Sudakovaitė</t>
  </si>
  <si>
    <t>2011-</t>
  </si>
  <si>
    <t>Nikolė</t>
  </si>
  <si>
    <t>Radlinskaitė</t>
  </si>
  <si>
    <t>Ruta</t>
  </si>
  <si>
    <t>Verseckaitė</t>
  </si>
  <si>
    <t>Aušrinė Marija</t>
  </si>
  <si>
    <t>Kameneckaitė</t>
  </si>
  <si>
    <t>O.Pavilionienė,N.Gedgaudienė</t>
  </si>
  <si>
    <t>Miglė</t>
  </si>
  <si>
    <t>Arbačiauskaitė</t>
  </si>
  <si>
    <t>V.Kazlauskas</t>
  </si>
  <si>
    <t>Stanislava</t>
  </si>
  <si>
    <t>Kanarskaitė</t>
  </si>
  <si>
    <t>Emilija</t>
  </si>
  <si>
    <t>Girčiūtė</t>
  </si>
  <si>
    <t>I.Jakubaitytė</t>
  </si>
  <si>
    <t>Rokas</t>
  </si>
  <si>
    <t>Paulaitis</t>
  </si>
  <si>
    <t>T.Vitonis</t>
  </si>
  <si>
    <t>Kaunas, 2019 m. sausio 30 d.</t>
  </si>
  <si>
    <t>Martynas</t>
  </si>
  <si>
    <t>Tadaravičius</t>
  </si>
  <si>
    <t>Kostas</t>
  </si>
  <si>
    <t>Damažeckas</t>
  </si>
  <si>
    <t>D.Jankauskaitė</t>
  </si>
  <si>
    <t>Domas</t>
  </si>
  <si>
    <t>Bardauskas</t>
  </si>
  <si>
    <t>Ąžuolas</t>
  </si>
  <si>
    <t>Gurevičius</t>
  </si>
  <si>
    <t>Joris</t>
  </si>
  <si>
    <t>Kovėra</t>
  </si>
  <si>
    <t>Tomas</t>
  </si>
  <si>
    <t>Rupeikis</t>
  </si>
  <si>
    <t>Dominykas</t>
  </si>
  <si>
    <t>Gurskas</t>
  </si>
  <si>
    <t>Benas</t>
  </si>
  <si>
    <t>Garmus</t>
  </si>
  <si>
    <t>Verseckas</t>
  </si>
  <si>
    <t>Aronas</t>
  </si>
  <si>
    <t xml:space="preserve">Drobotas </t>
  </si>
  <si>
    <t>I.Gricevičienė</t>
  </si>
  <si>
    <t>Bružas</t>
  </si>
  <si>
    <t>Ervinas</t>
  </si>
  <si>
    <t>Petrauskas</t>
  </si>
  <si>
    <t>Mindaugas</t>
  </si>
  <si>
    <t>Veličkaitė</t>
  </si>
  <si>
    <t>2009-</t>
  </si>
  <si>
    <t>Radvilė</t>
  </si>
  <si>
    <t>Krikštonaitytė</t>
  </si>
  <si>
    <t>Simona</t>
  </si>
  <si>
    <t>Stanišauskaitė</t>
  </si>
  <si>
    <t>Andrėja</t>
  </si>
  <si>
    <t xml:space="preserve">Kuraitytė </t>
  </si>
  <si>
    <t>2009 11-21</t>
  </si>
  <si>
    <t>Gustė</t>
  </si>
  <si>
    <t>Adrija</t>
  </si>
  <si>
    <t xml:space="preserve">Vainikevičiūtė </t>
  </si>
  <si>
    <t>Anahit</t>
  </si>
  <si>
    <t>Riaubaitė</t>
  </si>
  <si>
    <t>Jurgita</t>
  </si>
  <si>
    <t>Azarevičiūtė</t>
  </si>
  <si>
    <t>Elinga</t>
  </si>
  <si>
    <t>Berukštytė</t>
  </si>
  <si>
    <t>Norkutė</t>
  </si>
  <si>
    <t>Ema</t>
  </si>
  <si>
    <t>Benkunskaitė</t>
  </si>
  <si>
    <t>Eva</t>
  </si>
  <si>
    <t>Kaušpėdaitė</t>
  </si>
  <si>
    <t>Ieva Emilija</t>
  </si>
  <si>
    <t>Šalčiūnaitė</t>
  </si>
  <si>
    <t>O.Pavilionienė</t>
  </si>
  <si>
    <t>Kotryna</t>
  </si>
  <si>
    <t>Šakinytė</t>
  </si>
  <si>
    <t>Greta</t>
  </si>
  <si>
    <t xml:space="preserve">Juodytė </t>
  </si>
  <si>
    <t>Ašmenaitė</t>
  </si>
  <si>
    <t>A.Gricevičius</t>
  </si>
  <si>
    <t>Kaveckaitė</t>
  </si>
  <si>
    <t>Salomė</t>
  </si>
  <si>
    <t>Kustaitė</t>
  </si>
  <si>
    <t>Aušrinė</t>
  </si>
  <si>
    <t xml:space="preserve">Šležaitė </t>
  </si>
  <si>
    <t>Saulė</t>
  </si>
  <si>
    <t>Narušytė</t>
  </si>
  <si>
    <t>Sofija</t>
  </si>
  <si>
    <t>Padegimaitė</t>
  </si>
  <si>
    <t>Marija</t>
  </si>
  <si>
    <t>Šarkauskaitė</t>
  </si>
  <si>
    <t>Goda</t>
  </si>
  <si>
    <t>Atėnė</t>
  </si>
  <si>
    <t>Toločkaitė</t>
  </si>
  <si>
    <t>Paula</t>
  </si>
  <si>
    <t>Tankevičiūtė</t>
  </si>
  <si>
    <t>Urtė</t>
  </si>
  <si>
    <t>Nenortaitė</t>
  </si>
  <si>
    <t>Mėja</t>
  </si>
  <si>
    <t>Adamonytė</t>
  </si>
  <si>
    <t>Stasiulaitytė</t>
  </si>
  <si>
    <t>Nikita</t>
  </si>
  <si>
    <t>Liatukaitė</t>
  </si>
  <si>
    <t>R.Ančlauskas</t>
  </si>
  <si>
    <t>Kapcevičiūtė</t>
  </si>
  <si>
    <t>Skaistė</t>
  </si>
  <si>
    <t>Nadzeikaitė</t>
  </si>
  <si>
    <t>Dovydas</t>
  </si>
  <si>
    <t>Augustaitis</t>
  </si>
  <si>
    <t>Kristupas</t>
  </si>
  <si>
    <t>Oertelis</t>
  </si>
  <si>
    <t>Matas</t>
  </si>
  <si>
    <t>Simonavičius</t>
  </si>
  <si>
    <t>2008-</t>
  </si>
  <si>
    <t>Kažemėkas</t>
  </si>
  <si>
    <t>Dalius</t>
  </si>
  <si>
    <t>Ambrazaitis</t>
  </si>
  <si>
    <t>Gvidas</t>
  </si>
  <si>
    <t>Jurkevičius</t>
  </si>
  <si>
    <t>Lukas</t>
  </si>
  <si>
    <t>Gasiūnas</t>
  </si>
  <si>
    <t>Užpalevičius</t>
  </si>
  <si>
    <t>Adas</t>
  </si>
  <si>
    <t>Petronis</t>
  </si>
  <si>
    <t>KAUNO VAIKUČIŲ MAŽOJI DAUGIAKOVĖ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</si>
</sst>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yyyy\-mm\-dd;@"/>
    <numFmt numFmtId="174" formatCode="_(* #,##0.00_);_(* \(#,##0.00\);_(* &quot;-&quot;??_);_(@_)"/>
    <numFmt numFmtId="175" formatCode="m:ss.00"/>
    <numFmt numFmtId="176" formatCode="_-* #,##0_-;\-* #,##0_-;_-* &quot;-&quot;_-;_-@_-"/>
    <numFmt numFmtId="177" formatCode="_-* #,##0.00_-;\-* #,##0.00_-;_-* &quot;-&quot;??_-;_-@_-"/>
    <numFmt numFmtId="178" formatCode="#,##0;\-#,##0;&quot;-&quot;"/>
    <numFmt numFmtId="179" formatCode="#,##0.00;\-#,##0.00;&quot;-&quot;"/>
    <numFmt numFmtId="180" formatCode="#,##0%;\-#,##0%;&quot;- &quot;"/>
    <numFmt numFmtId="181" formatCode="#,##0.0%;\-#,##0.0%;&quot;- &quot;"/>
    <numFmt numFmtId="182" formatCode="#,##0.00%;\-#,##0.00%;&quot;- &quot;"/>
    <numFmt numFmtId="183" formatCode="#,##0.0;\-#,##0.0;&quot;-&quot;"/>
    <numFmt numFmtId="184" formatCode="[Red]0%;[Red]\(0%\)"/>
    <numFmt numFmtId="185" formatCode="[$-FC27]yyyy\ &quot;m.&quot;\ mmmm\ d\ &quot;d.&quot;;@"/>
    <numFmt numFmtId="186" formatCode="[m]:ss.00"/>
    <numFmt numFmtId="187" formatCode="hh:mm;@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  <numFmt numFmtId="196" formatCode="mmm/yyyy"/>
    <numFmt numFmtId="197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u val="single"/>
      <sz val="10"/>
      <name val="TimesLT"/>
      <family val="0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0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178" fontId="34" fillId="0" borderId="0" applyFill="0" applyBorder="0" applyAlignment="0">
      <protection/>
    </xf>
    <xf numFmtId="179" fontId="34" fillId="0" borderId="0" applyFill="0" applyBorder="0" applyAlignment="0">
      <protection/>
    </xf>
    <xf numFmtId="180" fontId="34" fillId="0" borderId="0" applyFill="0" applyBorder="0" applyAlignment="0">
      <protection/>
    </xf>
    <xf numFmtId="181" fontId="34" fillId="0" borderId="0" applyFill="0" applyBorder="0" applyAlignment="0">
      <protection/>
    </xf>
    <xf numFmtId="182" fontId="34" fillId="0" borderId="0" applyFill="0" applyBorder="0" applyAlignment="0">
      <protection/>
    </xf>
    <xf numFmtId="178" fontId="34" fillId="0" borderId="0" applyFill="0" applyBorder="0" applyAlignment="0">
      <protection/>
    </xf>
    <xf numFmtId="183" fontId="34" fillId="0" borderId="0" applyFill="0" applyBorder="0" applyAlignment="0">
      <protection/>
    </xf>
    <xf numFmtId="179" fontId="34" fillId="0" borderId="0" applyFill="0" applyBorder="0" applyAlignment="0">
      <protection/>
    </xf>
    <xf numFmtId="0" fontId="4" fillId="20" borderId="4" applyNumberFormat="0" applyAlignment="0" applyProtection="0"/>
    <xf numFmtId="0" fontId="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34" fillId="0" borderId="0" applyFill="0" applyBorder="0" applyAlignment="0"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35" fillId="0" borderId="0" applyFill="0" applyBorder="0" applyAlignment="0">
      <protection/>
    </xf>
    <xf numFmtId="179" fontId="35" fillId="0" borderId="0" applyFill="0" applyBorder="0" applyAlignment="0">
      <protection/>
    </xf>
    <xf numFmtId="178" fontId="35" fillId="0" borderId="0" applyFill="0" applyBorder="0" applyAlignment="0">
      <protection/>
    </xf>
    <xf numFmtId="183" fontId="35" fillId="0" borderId="0" applyFill="0" applyBorder="0" applyAlignment="0">
      <protection/>
    </xf>
    <xf numFmtId="179" fontId="35" fillId="0" borderId="0" applyFill="0" applyBorder="0" applyAlignment="0"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8" fontId="36" fillId="20" borderId="0" applyNumberFormat="0" applyBorder="0" applyAlignment="0" applyProtection="0"/>
    <xf numFmtId="0" fontId="37" fillId="0" borderId="6" applyNumberFormat="0" applyAlignment="0" applyProtection="0"/>
    <xf numFmtId="0" fontId="37" fillId="0" borderId="7">
      <alignment horizontal="left" vertical="center"/>
      <protection/>
    </xf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10" fontId="36" fillId="22" borderId="8" applyNumberFormat="0" applyBorder="0" applyAlignment="0" applyProtection="0"/>
    <xf numFmtId="0" fontId="16" fillId="20" borderId="9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178" fontId="39" fillId="0" borderId="0" applyFill="0" applyBorder="0" applyAlignment="0">
      <protection/>
    </xf>
    <xf numFmtId="179" fontId="39" fillId="0" borderId="0" applyFill="0" applyBorder="0" applyAlignment="0">
      <protection/>
    </xf>
    <xf numFmtId="178" fontId="39" fillId="0" borderId="0" applyFill="0" applyBorder="0" applyAlignment="0">
      <protection/>
    </xf>
    <xf numFmtId="183" fontId="39" fillId="0" borderId="0" applyFill="0" applyBorder="0" applyAlignment="0">
      <protection/>
    </xf>
    <xf numFmtId="179" fontId="39" fillId="0" borderId="0" applyFill="0" applyBorder="0" applyAlignment="0">
      <protection/>
    </xf>
    <xf numFmtId="0" fontId="14" fillId="0" borderId="10" applyNumberFormat="0" applyFill="0" applyAlignment="0" applyProtection="0"/>
    <xf numFmtId="0" fontId="15" fillId="23" borderId="0" applyNumberFormat="0" applyBorder="0" applyAlignment="0" applyProtection="0"/>
    <xf numFmtId="184" fontId="4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85" fontId="0" fillId="0" borderId="0">
      <alignment/>
      <protection/>
    </xf>
    <xf numFmtId="173" fontId="1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1" applyNumberFormat="0" applyFont="0" applyAlignment="0" applyProtection="0"/>
    <xf numFmtId="0" fontId="16" fillId="20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42" fillId="0" borderId="0" applyFill="0" applyBorder="0" applyAlignment="0">
      <protection/>
    </xf>
    <xf numFmtId="179" fontId="42" fillId="0" borderId="0" applyFill="0" applyBorder="0" applyAlignment="0">
      <protection/>
    </xf>
    <xf numFmtId="178" fontId="42" fillId="0" borderId="0" applyFill="0" applyBorder="0" applyAlignment="0">
      <protection/>
    </xf>
    <xf numFmtId="183" fontId="42" fillId="0" borderId="0" applyFill="0" applyBorder="0" applyAlignment="0">
      <protection/>
    </xf>
    <xf numFmtId="179" fontId="42" fillId="0" borderId="0" applyFill="0" applyBorder="0" applyAlignment="0">
      <protection/>
    </xf>
    <xf numFmtId="0" fontId="18" fillId="0" borderId="12" applyNumberFormat="0" applyFill="0" applyAlignment="0" applyProtection="0"/>
    <xf numFmtId="49" fontId="34" fillId="0" borderId="0" applyFill="0" applyBorder="0" applyAlignment="0">
      <protection/>
    </xf>
    <xf numFmtId="189" fontId="34" fillId="0" borderId="0" applyFill="0" applyBorder="0" applyAlignment="0">
      <protection/>
    </xf>
    <xf numFmtId="190" fontId="34" fillId="0" borderId="0" applyFill="0" applyBorder="0" applyAlignment="0">
      <protection/>
    </xf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>
      <alignment/>
      <protection/>
    </xf>
  </cellStyleXfs>
  <cellXfs count="7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left" vertical="center"/>
    </xf>
    <xf numFmtId="2" fontId="29" fillId="0" borderId="15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right"/>
    </xf>
    <xf numFmtId="0" fontId="20" fillId="0" borderId="24" xfId="0" applyFont="1" applyBorder="1" applyAlignment="1">
      <alignment horizontal="left"/>
    </xf>
    <xf numFmtId="173" fontId="21" fillId="0" borderId="21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right" vertical="center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73" fontId="23" fillId="0" borderId="27" xfId="0" applyNumberFormat="1" applyFont="1" applyFill="1" applyBorder="1" applyAlignment="1">
      <alignment horizontal="center" vertical="center"/>
    </xf>
    <xf numFmtId="175" fontId="28" fillId="0" borderId="0" xfId="0" applyNumberFormat="1" applyFont="1" applyFill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31" fillId="0" borderId="23" xfId="0" applyFont="1" applyBorder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2" fontId="29" fillId="0" borderId="13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right" vertical="center"/>
    </xf>
    <xf numFmtId="173" fontId="24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73" fontId="30" fillId="0" borderId="28" xfId="0" applyNumberFormat="1" applyFont="1" applyBorder="1" applyAlignment="1">
      <alignment horizontal="center" vertical="center"/>
    </xf>
    <xf numFmtId="175" fontId="44" fillId="0" borderId="27" xfId="500" applyNumberFormat="1" applyFont="1" applyBorder="1" applyAlignment="1">
      <alignment horizontal="center"/>
      <protection/>
    </xf>
    <xf numFmtId="0" fontId="26" fillId="0" borderId="14" xfId="500" applyFont="1" applyBorder="1" applyAlignment="1">
      <alignment horizontal="center" vertical="center"/>
      <protection/>
    </xf>
    <xf numFmtId="175" fontId="29" fillId="0" borderId="27" xfId="500" applyNumberFormat="1" applyFont="1" applyBorder="1" applyAlignment="1">
      <alignment horizontal="center"/>
      <protection/>
    </xf>
    <xf numFmtId="0" fontId="45" fillId="0" borderId="15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" fontId="20" fillId="0" borderId="14" xfId="824" applyNumberFormat="1" applyFont="1" applyBorder="1" applyAlignment="1">
      <alignment horizontal="center" vertical="center"/>
      <protection/>
    </xf>
    <xf numFmtId="175" fontId="29" fillId="0" borderId="13" xfId="500" applyNumberFormat="1" applyFont="1" applyBorder="1" applyAlignment="1">
      <alignment horizontal="center"/>
      <protection/>
    </xf>
    <xf numFmtId="0" fontId="28" fillId="0" borderId="30" xfId="0" applyFont="1" applyBorder="1" applyAlignment="1">
      <alignment horizontal="center"/>
    </xf>
    <xf numFmtId="0" fontId="45" fillId="0" borderId="0" xfId="0" applyFont="1" applyAlignment="1">
      <alignment vertical="center"/>
    </xf>
    <xf numFmtId="49" fontId="25" fillId="0" borderId="0" xfId="0" applyNumberFormat="1" applyFont="1" applyAlignment="1">
      <alignment horizontal="right" vertical="center"/>
    </xf>
  </cellXfs>
  <cellStyles count="832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antraštė" xfId="23"/>
    <cellStyle name="4 antraštė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iškinamasis tekstas" xfId="43"/>
    <cellStyle name="Bad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alculation" xfId="53"/>
    <cellStyle name="Check Cell" xfId="54"/>
    <cellStyle name="Comma" xfId="55"/>
    <cellStyle name="Comma [0]" xfId="56"/>
    <cellStyle name="Comma [00]" xfId="57"/>
    <cellStyle name="Comma 10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2" xfId="68"/>
    <cellStyle name="Comma 2 2" xfId="69"/>
    <cellStyle name="Comma 2 3" xfId="70"/>
    <cellStyle name="Comma 2_DALYVIAI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0" xfId="83"/>
    <cellStyle name="Comma 30 2" xfId="84"/>
    <cellStyle name="Comma 30 3" xfId="85"/>
    <cellStyle name="Comma 31" xfId="86"/>
    <cellStyle name="Comma 32" xfId="87"/>
    <cellStyle name="Comma 33" xfId="88"/>
    <cellStyle name="Comma 34" xfId="89"/>
    <cellStyle name="Comma 35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Currency [00]" xfId="99"/>
    <cellStyle name="Currency 2" xfId="100"/>
    <cellStyle name="Currency 2 2" xfId="101"/>
    <cellStyle name="Date Short" xfId="102"/>
    <cellStyle name="Dziesiętny [0]_PLDT" xfId="103"/>
    <cellStyle name="Dziesiętny_PLDT" xfId="104"/>
    <cellStyle name="Enter Currency (0)" xfId="105"/>
    <cellStyle name="Enter Currency (2)" xfId="106"/>
    <cellStyle name="Enter Units (0)" xfId="107"/>
    <cellStyle name="Enter Units (1)" xfId="108"/>
    <cellStyle name="Enter Units (2)" xfId="109"/>
    <cellStyle name="Explanatory Text" xfId="110"/>
    <cellStyle name="Followed Hyperlink" xfId="111"/>
    <cellStyle name="Geras" xfId="112"/>
    <cellStyle name="Good" xfId="113"/>
    <cellStyle name="Grey" xfId="114"/>
    <cellStyle name="Header1" xfId="115"/>
    <cellStyle name="Header2" xfId="116"/>
    <cellStyle name="Heading 1" xfId="117"/>
    <cellStyle name="Heading 2" xfId="118"/>
    <cellStyle name="Heading 3" xfId="119"/>
    <cellStyle name="Heading 4" xfId="120"/>
    <cellStyle name="Hiperłącze" xfId="121"/>
    <cellStyle name="Hyperlink" xfId="122"/>
    <cellStyle name="Input" xfId="123"/>
    <cellStyle name="Input [yellow]" xfId="124"/>
    <cellStyle name="Išvestis" xfId="125"/>
    <cellStyle name="Įprastas 2" xfId="126"/>
    <cellStyle name="Įprastas 3" xfId="127"/>
    <cellStyle name="Įprastas 4" xfId="128"/>
    <cellStyle name="Įspėjimo tekstas" xfId="129"/>
    <cellStyle name="Link Currency (0)" xfId="130"/>
    <cellStyle name="Link Currency (2)" xfId="131"/>
    <cellStyle name="Link Units (0)" xfId="132"/>
    <cellStyle name="Link Units (1)" xfId="133"/>
    <cellStyle name="Link Units (2)" xfId="134"/>
    <cellStyle name="Linked Cell" xfId="135"/>
    <cellStyle name="Neutral" xfId="136"/>
    <cellStyle name="Normal - Style1" xfId="137"/>
    <cellStyle name="Normal 10" xfId="138"/>
    <cellStyle name="Normal 10 2" xfId="139"/>
    <cellStyle name="Normal 10 2 2" xfId="140"/>
    <cellStyle name="Normal 10 2 2 2" xfId="141"/>
    <cellStyle name="Normal 10 2 2 3" xfId="142"/>
    <cellStyle name="Normal 10 2 2 4" xfId="143"/>
    <cellStyle name="Normal 10 2 2_DALYVIAI" xfId="144"/>
    <cellStyle name="Normal 10 2 3" xfId="145"/>
    <cellStyle name="Normal 10 2 4" xfId="146"/>
    <cellStyle name="Normal 10 2 5" xfId="147"/>
    <cellStyle name="Normal 10 2_DALYVIAI" xfId="148"/>
    <cellStyle name="Normal 10 3" xfId="149"/>
    <cellStyle name="Normal 10 3 2" xfId="150"/>
    <cellStyle name="Normal 10 3 3" xfId="151"/>
    <cellStyle name="Normal 10 3 4" xfId="152"/>
    <cellStyle name="Normal 10 3_DALYVIAI" xfId="153"/>
    <cellStyle name="Normal 10 4" xfId="154"/>
    <cellStyle name="Normal 10 5" xfId="155"/>
    <cellStyle name="Normal 10 5 2" xfId="156"/>
    <cellStyle name="Normal 10 5 3" xfId="157"/>
    <cellStyle name="Normal 10 5 4" xfId="158"/>
    <cellStyle name="Normal 10 5_DALYVIAI" xfId="159"/>
    <cellStyle name="Normal 10 6" xfId="160"/>
    <cellStyle name="Normal 10 7" xfId="161"/>
    <cellStyle name="Normal 10_DALYVIAI" xfId="162"/>
    <cellStyle name="Normal 11" xfId="163"/>
    <cellStyle name="Normal 11 2" xfId="164"/>
    <cellStyle name="Normal 11 2 2" xfId="165"/>
    <cellStyle name="Normal 11 2 3" xfId="166"/>
    <cellStyle name="Normal 11 2 4" xfId="167"/>
    <cellStyle name="Normal 11 2_DALYVIAI" xfId="168"/>
    <cellStyle name="Normal 11 3" xfId="169"/>
    <cellStyle name="Normal 11 3 2" xfId="170"/>
    <cellStyle name="Normal 11 3 3" xfId="171"/>
    <cellStyle name="Normal 11 3 4" xfId="172"/>
    <cellStyle name="Normal 11 3_DALYVIAI" xfId="173"/>
    <cellStyle name="Normal 11 4" xfId="174"/>
    <cellStyle name="Normal 11 5" xfId="175"/>
    <cellStyle name="Normal 11 5 2" xfId="176"/>
    <cellStyle name="Normal 11 5 3" xfId="177"/>
    <cellStyle name="Normal 11 5 4" xfId="178"/>
    <cellStyle name="Normal 11 5_DALYVIAI" xfId="179"/>
    <cellStyle name="Normal 11 6" xfId="180"/>
    <cellStyle name="Normal 11 7" xfId="181"/>
    <cellStyle name="Normal 11_DALYVIAI" xfId="182"/>
    <cellStyle name="Normal 12" xfId="183"/>
    <cellStyle name="Normal 12 2" xfId="184"/>
    <cellStyle name="Normal 12 2 2" xfId="185"/>
    <cellStyle name="Normal 12 2 3" xfId="186"/>
    <cellStyle name="Normal 12 2 4" xfId="187"/>
    <cellStyle name="Normal 12 2_DALYVIAI" xfId="188"/>
    <cellStyle name="Normal 12 3" xfId="189"/>
    <cellStyle name="Normal 12 4" xfId="190"/>
    <cellStyle name="Normal 12 4 2" xfId="191"/>
    <cellStyle name="Normal 12 4 3" xfId="192"/>
    <cellStyle name="Normal 12 4 4" xfId="193"/>
    <cellStyle name="Normal 12 4_DALYVIAI" xfId="194"/>
    <cellStyle name="Normal 12 5" xfId="195"/>
    <cellStyle name="Normal 12 6" xfId="196"/>
    <cellStyle name="Normal 12_DALYVIAI" xfId="197"/>
    <cellStyle name="Normal 13" xfId="198"/>
    <cellStyle name="Normal 13 2" xfId="199"/>
    <cellStyle name="Normal 13 2 2" xfId="200"/>
    <cellStyle name="Normal 13 2 2 2" xfId="201"/>
    <cellStyle name="Normal 13 2 2 3" xfId="202"/>
    <cellStyle name="Normal 13 2 2 4" xfId="203"/>
    <cellStyle name="Normal 13 2 2_DALYVIAI" xfId="204"/>
    <cellStyle name="Normal 13 2 3" xfId="205"/>
    <cellStyle name="Normal 13 2 4" xfId="206"/>
    <cellStyle name="Normal 13 2 5" xfId="207"/>
    <cellStyle name="Normal 13 2_DALYVIAI" xfId="208"/>
    <cellStyle name="Normal 13 3" xfId="209"/>
    <cellStyle name="Normal 13 3 2" xfId="210"/>
    <cellStyle name="Normal 13 3 3" xfId="211"/>
    <cellStyle name="Normal 13 3 4" xfId="212"/>
    <cellStyle name="Normal 13 3_DALYVIAI" xfId="213"/>
    <cellStyle name="Normal 13 4" xfId="214"/>
    <cellStyle name="Normal 13 5" xfId="215"/>
    <cellStyle name="Normal 13_1500 V" xfId="216"/>
    <cellStyle name="Normal 14" xfId="217"/>
    <cellStyle name="Normal 14 2" xfId="218"/>
    <cellStyle name="Normal 14 2 2" xfId="219"/>
    <cellStyle name="Normal 14 2 2 2" xfId="220"/>
    <cellStyle name="Normal 14 2 2 3" xfId="221"/>
    <cellStyle name="Normal 14 2 2 4" xfId="222"/>
    <cellStyle name="Normal 14 2 2_DALYVIAI" xfId="223"/>
    <cellStyle name="Normal 14 2 3" xfId="224"/>
    <cellStyle name="Normal 14 2 4" xfId="225"/>
    <cellStyle name="Normal 14 2 5" xfId="226"/>
    <cellStyle name="Normal 14 2_DALYVIAI" xfId="227"/>
    <cellStyle name="Normal 14 3" xfId="228"/>
    <cellStyle name="Normal 14 3 2" xfId="229"/>
    <cellStyle name="Normal 14 3 3" xfId="230"/>
    <cellStyle name="Normal 14 3 4" xfId="231"/>
    <cellStyle name="Normal 14 3_DALYVIAI" xfId="232"/>
    <cellStyle name="Normal 14 4" xfId="233"/>
    <cellStyle name="Normal 14 5" xfId="234"/>
    <cellStyle name="Normal 14_DALYVIAI" xfId="235"/>
    <cellStyle name="Normal 15" xfId="236"/>
    <cellStyle name="Normal 15 2" xfId="237"/>
    <cellStyle name="Normal 15 2 2" xfId="238"/>
    <cellStyle name="Normal 15 2 3" xfId="239"/>
    <cellStyle name="Normal 15 2 4" xfId="240"/>
    <cellStyle name="Normal 15 2_DALYVIAI" xfId="241"/>
    <cellStyle name="Normal 15 3" xfId="242"/>
    <cellStyle name="Normal 15 4" xfId="243"/>
    <cellStyle name="Normal 15 4 2" xfId="244"/>
    <cellStyle name="Normal 15 4 3" xfId="245"/>
    <cellStyle name="Normal 15 4 4" xfId="246"/>
    <cellStyle name="Normal 15 4_DALYVIAI" xfId="247"/>
    <cellStyle name="Normal 15 5" xfId="248"/>
    <cellStyle name="Normal 15 6" xfId="249"/>
    <cellStyle name="Normal 15_DALYVIAI" xfId="250"/>
    <cellStyle name="Normal 16" xfId="251"/>
    <cellStyle name="Normal 16 2" xfId="252"/>
    <cellStyle name="Normal 16 2 2" xfId="253"/>
    <cellStyle name="Normal 16 2 3" xfId="254"/>
    <cellStyle name="Normal 16 2 4" xfId="255"/>
    <cellStyle name="Normal 16 2_DALYVIAI" xfId="256"/>
    <cellStyle name="Normal 16 3" xfId="257"/>
    <cellStyle name="Normal 16_DALYVIAI" xfId="258"/>
    <cellStyle name="Normal 17" xfId="259"/>
    <cellStyle name="Normal 17 2" xfId="260"/>
    <cellStyle name="Normal 17 2 2" xfId="261"/>
    <cellStyle name="Normal 17 2 3" xfId="262"/>
    <cellStyle name="Normal 17 2 4" xfId="263"/>
    <cellStyle name="Normal 17 2_DALYVIAI" xfId="264"/>
    <cellStyle name="Normal 17 3" xfId="265"/>
    <cellStyle name="Normal 17 4" xfId="266"/>
    <cellStyle name="Normal 17 4 2" xfId="267"/>
    <cellStyle name="Normal 17 4 3" xfId="268"/>
    <cellStyle name="Normal 17 4 4" xfId="269"/>
    <cellStyle name="Normal 17 4_DALYVIAI" xfId="270"/>
    <cellStyle name="Normal 17 5" xfId="271"/>
    <cellStyle name="Normal 17 6" xfId="272"/>
    <cellStyle name="Normal 17_DALYVIAI" xfId="273"/>
    <cellStyle name="Normal 18" xfId="274"/>
    <cellStyle name="Normal 18 2" xfId="275"/>
    <cellStyle name="Normal 18 2 2" xfId="276"/>
    <cellStyle name="Normal 18 2 2 2" xfId="277"/>
    <cellStyle name="Normal 18 2 2 3" xfId="278"/>
    <cellStyle name="Normal 18 2 2 4" xfId="279"/>
    <cellStyle name="Normal 18 2 2_DALYVIAI" xfId="280"/>
    <cellStyle name="Normal 18 2 3" xfId="281"/>
    <cellStyle name="Normal 18 2 4" xfId="282"/>
    <cellStyle name="Normal 18 2 5" xfId="283"/>
    <cellStyle name="Normal 18 2_DALYVIAI" xfId="284"/>
    <cellStyle name="Normal 18 3" xfId="285"/>
    <cellStyle name="Normal 18 3 2" xfId="286"/>
    <cellStyle name="Normal 18 3 3" xfId="287"/>
    <cellStyle name="Normal 18 3 4" xfId="288"/>
    <cellStyle name="Normal 18 3_DALYVIAI" xfId="289"/>
    <cellStyle name="Normal 18 4" xfId="290"/>
    <cellStyle name="Normal 18 5" xfId="291"/>
    <cellStyle name="Normal 18_DALYVIAI" xfId="292"/>
    <cellStyle name="Normal 19" xfId="293"/>
    <cellStyle name="Normal 19 2" xfId="294"/>
    <cellStyle name="Normal 19 2 2" xfId="295"/>
    <cellStyle name="Normal 19 2 2 2" xfId="296"/>
    <cellStyle name="Normal 19 2 2 3" xfId="297"/>
    <cellStyle name="Normal 19 2 2 4" xfId="298"/>
    <cellStyle name="Normal 19 2 2_DALYVIAI" xfId="299"/>
    <cellStyle name="Normal 19 2 3" xfId="300"/>
    <cellStyle name="Normal 19 2 4" xfId="301"/>
    <cellStyle name="Normal 19 2 5" xfId="302"/>
    <cellStyle name="Normal 19 2_DALYVIAI" xfId="303"/>
    <cellStyle name="Normal 19 3" xfId="304"/>
    <cellStyle name="Normal 19 3 2" xfId="305"/>
    <cellStyle name="Normal 19 3 3" xfId="306"/>
    <cellStyle name="Normal 19 3 4" xfId="307"/>
    <cellStyle name="Normal 19 3_DALYVIAI" xfId="308"/>
    <cellStyle name="Normal 19 4" xfId="309"/>
    <cellStyle name="Normal 19 5" xfId="310"/>
    <cellStyle name="Normal 19_DALYVIAI" xfId="311"/>
    <cellStyle name="Normal 2" xfId="312"/>
    <cellStyle name="Normal 2 2" xfId="313"/>
    <cellStyle name="Normal 2 2 10" xfId="314"/>
    <cellStyle name="Normal 2 2 10 2" xfId="315"/>
    <cellStyle name="Normal 2 2 10 3" xfId="316"/>
    <cellStyle name="Normal 2 2 10 4" xfId="317"/>
    <cellStyle name="Normal 2 2 10_aukstis" xfId="318"/>
    <cellStyle name="Normal 2 2 11" xfId="319"/>
    <cellStyle name="Normal 2 2 12" xfId="320"/>
    <cellStyle name="Normal 2 2 2" xfId="321"/>
    <cellStyle name="Normal 2 2 2 2" xfId="322"/>
    <cellStyle name="Normal 2 2 2 2 2" xfId="323"/>
    <cellStyle name="Normal 2 2 2 2 3" xfId="324"/>
    <cellStyle name="Normal 2 2 2 2 4" xfId="325"/>
    <cellStyle name="Normal 2 2 2 2 5" xfId="326"/>
    <cellStyle name="Normal 2 2 2 2 5 2" xfId="327"/>
    <cellStyle name="Normal 2 2 2 2 5 3" xfId="328"/>
    <cellStyle name="Normal 2 2 2 3" xfId="329"/>
    <cellStyle name="Normal 2 2 2 4" xfId="330"/>
    <cellStyle name="Normal 2 2 2 4 2" xfId="331"/>
    <cellStyle name="Normal 2 2 2 4 3" xfId="332"/>
    <cellStyle name="Normal 2 2 2 4 4" xfId="333"/>
    <cellStyle name="Normal 2 2 2 4_DALYVIAI" xfId="334"/>
    <cellStyle name="Normal 2 2 2 5" xfId="335"/>
    <cellStyle name="Normal 2 2 2 6" xfId="336"/>
    <cellStyle name="Normal 2 2 2_DALYVIAI" xfId="337"/>
    <cellStyle name="Normal 2 2 3" xfId="338"/>
    <cellStyle name="Normal 2 2 3 10" xfId="339"/>
    <cellStyle name="Normal 2 2 3 2" xfId="340"/>
    <cellStyle name="Normal 2 2 3 2 2" xfId="341"/>
    <cellStyle name="Normal 2 2 3 2 2 2" xfId="342"/>
    <cellStyle name="Normal 2 2 3 2 2 2 2" xfId="343"/>
    <cellStyle name="Normal 2 2 3 2 2 2 3" xfId="344"/>
    <cellStyle name="Normal 2 2 3 2 2 2 4" xfId="345"/>
    <cellStyle name="Normal 2 2 3 2 2 2_DALYVIAI" xfId="346"/>
    <cellStyle name="Normal 2 2 3 2 2 3" xfId="347"/>
    <cellStyle name="Normal 2 2 3 2 2 3 2" xfId="348"/>
    <cellStyle name="Normal 2 2 3 2 2 3 3" xfId="349"/>
    <cellStyle name="Normal 2 2 3 2 2 3 4" xfId="350"/>
    <cellStyle name="Normal 2 2 3 2 2 3_DALYVIAI" xfId="351"/>
    <cellStyle name="Normal 2 2 3 2 2 4" xfId="352"/>
    <cellStyle name="Normal 2 2 3 2 2 4 2" xfId="353"/>
    <cellStyle name="Normal 2 2 3 2 2 4 3" xfId="354"/>
    <cellStyle name="Normal 2 2 3 2 2 4 4" xfId="355"/>
    <cellStyle name="Normal 2 2 3 2 2 4_DALYVIAI" xfId="356"/>
    <cellStyle name="Normal 2 2 3 2 2 5" xfId="357"/>
    <cellStyle name="Normal 2 2 3 2 2 5 2" xfId="358"/>
    <cellStyle name="Normal 2 2 3 2 2 5 3" xfId="359"/>
    <cellStyle name="Normal 2 2 3 2 2 5 4" xfId="360"/>
    <cellStyle name="Normal 2 2 3 2 2 5_DALYVIAI" xfId="361"/>
    <cellStyle name="Normal 2 2 3 2 2 6" xfId="362"/>
    <cellStyle name="Normal 2 2 3 2 2 7" xfId="363"/>
    <cellStyle name="Normal 2 2 3 2 2 8" xfId="364"/>
    <cellStyle name="Normal 2 2 3 2 2_DALYVIAI" xfId="365"/>
    <cellStyle name="Normal 2 2 3 2 3" xfId="366"/>
    <cellStyle name="Normal 2 2 3 2 4" xfId="367"/>
    <cellStyle name="Normal 2 2 3 2 5" xfId="368"/>
    <cellStyle name="Normal 2 2 3 2_DALYVIAI" xfId="369"/>
    <cellStyle name="Normal 2 2 3 3" xfId="370"/>
    <cellStyle name="Normal 2 2 3 3 2" xfId="371"/>
    <cellStyle name="Normal 2 2 3 3 2 2" xfId="372"/>
    <cellStyle name="Normal 2 2 3 3 2 3" xfId="373"/>
    <cellStyle name="Normal 2 2 3 3 2 4" xfId="374"/>
    <cellStyle name="Normal 2 2 3 3 2_DALYVIAI" xfId="375"/>
    <cellStyle name="Normal 2 2 3 3 3" xfId="376"/>
    <cellStyle name="Normal 2 2 3 3 3 2" xfId="377"/>
    <cellStyle name="Normal 2 2 3 3 3 3" xfId="378"/>
    <cellStyle name="Normal 2 2 3 3 3 4" xfId="379"/>
    <cellStyle name="Normal 2 2 3 3 3_DALYVIAI" xfId="380"/>
    <cellStyle name="Normal 2 2 3 3 4" xfId="381"/>
    <cellStyle name="Normal 2 2 3 3 5" xfId="382"/>
    <cellStyle name="Normal 2 2 3 3 6" xfId="383"/>
    <cellStyle name="Normal 2 2 3 3 7" xfId="384"/>
    <cellStyle name="Normal 2 2 3 3_DALYVIAI" xfId="385"/>
    <cellStyle name="Normal 2 2 3 4" xfId="386"/>
    <cellStyle name="Normal 2 2 3 4 2" xfId="387"/>
    <cellStyle name="Normal 2 2 3 4 2 2" xfId="388"/>
    <cellStyle name="Normal 2 2 3 4 2 2 2" xfId="389"/>
    <cellStyle name="Normal 2 2 3 4 2 2 3" xfId="390"/>
    <cellStyle name="Normal 2 2 3 4 2 2 4" xfId="391"/>
    <cellStyle name="Normal 2 2 3 4 2 2_DALYVIAI" xfId="392"/>
    <cellStyle name="Normal 2 2 3 4 2 3" xfId="393"/>
    <cellStyle name="Normal 2 2 3 4 2 3 2" xfId="394"/>
    <cellStyle name="Normal 2 2 3 4 2 3 3" xfId="395"/>
    <cellStyle name="Normal 2 2 3 4 2 3 4" xfId="396"/>
    <cellStyle name="Normal 2 2 3 4 2 3_DALYVIAI" xfId="397"/>
    <cellStyle name="Normal 2 2 3 4 2 4" xfId="398"/>
    <cellStyle name="Normal 2 2 3 4 2 5" xfId="399"/>
    <cellStyle name="Normal 2 2 3 4 2 6" xfId="400"/>
    <cellStyle name="Normal 2 2 3 4 2_DALYVIAI" xfId="401"/>
    <cellStyle name="Normal 2 2 3 4 3" xfId="402"/>
    <cellStyle name="Normal 2 2 3 4 4" xfId="403"/>
    <cellStyle name="Normal 2 2 3 4 5" xfId="404"/>
    <cellStyle name="Normal 2 2 3 4_DALYVIAI" xfId="405"/>
    <cellStyle name="Normal 2 2 3 5" xfId="406"/>
    <cellStyle name="Normal 2 2 3 5 2" xfId="407"/>
    <cellStyle name="Normal 2 2 3 5 2 2" xfId="408"/>
    <cellStyle name="Normal 2 2 3 5 2 3" xfId="409"/>
    <cellStyle name="Normal 2 2 3 5 2 4" xfId="410"/>
    <cellStyle name="Normal 2 2 3 5 2_DALYVIAI" xfId="411"/>
    <cellStyle name="Normal 2 2 3 5 3" xfId="412"/>
    <cellStyle name="Normal 2 2 3 5 3 2" xfId="413"/>
    <cellStyle name="Normal 2 2 3 5 3 3" xfId="414"/>
    <cellStyle name="Normal 2 2 3 5 3 4" xfId="415"/>
    <cellStyle name="Normal 2 2 3 5 3_DALYVIAI" xfId="416"/>
    <cellStyle name="Normal 2 2 3 5 4" xfId="417"/>
    <cellStyle name="Normal 2 2 3 5 4 2" xfId="418"/>
    <cellStyle name="Normal 2 2 3 5 4 3" xfId="419"/>
    <cellStyle name="Normal 2 2 3 5 4 4" xfId="420"/>
    <cellStyle name="Normal 2 2 3 5 4_DALYVIAI" xfId="421"/>
    <cellStyle name="Normal 2 2 3 5 5" xfId="422"/>
    <cellStyle name="Normal 2 2 3 5 5 2" xfId="423"/>
    <cellStyle name="Normal 2 2 3 5 5 3" xfId="424"/>
    <cellStyle name="Normal 2 2 3 5 5 4" xfId="425"/>
    <cellStyle name="Normal 2 2 3 5 5_DALYVIAI" xfId="426"/>
    <cellStyle name="Normal 2 2 3 5 6" xfId="427"/>
    <cellStyle name="Normal 2 2 3 5 7" xfId="428"/>
    <cellStyle name="Normal 2 2 3 5 8" xfId="429"/>
    <cellStyle name="Normal 2 2 3 5_DALYVIAI" xfId="430"/>
    <cellStyle name="Normal 2 2 3 6" xfId="431"/>
    <cellStyle name="Normal 2 2 3 6 10" xfId="432"/>
    <cellStyle name="Normal 2 2 3 6 11" xfId="433"/>
    <cellStyle name="Normal 2 2 3 6 12" xfId="434"/>
    <cellStyle name="Normal 2 2 3 6 2" xfId="435"/>
    <cellStyle name="Normal 2 2 3 6 2 2" xfId="436"/>
    <cellStyle name="Normal 2 2 3 6 2_DALYVIAI" xfId="437"/>
    <cellStyle name="Normal 2 2 3 6 3" xfId="438"/>
    <cellStyle name="Normal 2 2 3 6 3 2" xfId="439"/>
    <cellStyle name="Normal 2 2 3 6 3_LJnP0207" xfId="440"/>
    <cellStyle name="Normal 2 2 3 6 4" xfId="441"/>
    <cellStyle name="Normal 2 2 3 6 5" xfId="442"/>
    <cellStyle name="Normal 2 2 3 6 6" xfId="443"/>
    <cellStyle name="Normal 2 2 3 6 7" xfId="444"/>
    <cellStyle name="Normal 2 2 3 6 8" xfId="445"/>
    <cellStyle name="Normal 2 2 3 6 9" xfId="446"/>
    <cellStyle name="Normal 2 2 3 6_DALYVIAI" xfId="447"/>
    <cellStyle name="Normal 2 2 3 7" xfId="448"/>
    <cellStyle name="Normal 2 2 3 8" xfId="449"/>
    <cellStyle name="Normal 2 2 3 9" xfId="450"/>
    <cellStyle name="Normal 2 2 3_DALYVIAI" xfId="451"/>
    <cellStyle name="Normal 2 2 4" xfId="452"/>
    <cellStyle name="Normal 2 2 4 2" xfId="453"/>
    <cellStyle name="Normal 2 2 4 2 2" xfId="454"/>
    <cellStyle name="Normal 2 2 4 2 3" xfId="455"/>
    <cellStyle name="Normal 2 2 4 2 4" xfId="456"/>
    <cellStyle name="Normal 2 2 4 2_DALYVIAI" xfId="457"/>
    <cellStyle name="Normal 2 2 4 3" xfId="458"/>
    <cellStyle name="Normal 2 2 4 4" xfId="459"/>
    <cellStyle name="Normal 2 2 4 5" xfId="460"/>
    <cellStyle name="Normal 2 2 4_DALYVIAI" xfId="461"/>
    <cellStyle name="Normal 2 2 5" xfId="462"/>
    <cellStyle name="Normal 2 2 5 2" xfId="463"/>
    <cellStyle name="Normal 2 2 5 2 2" xfId="464"/>
    <cellStyle name="Normal 2 2 5 2 2 2" xfId="465"/>
    <cellStyle name="Normal 2 2 5 2 2 3" xfId="466"/>
    <cellStyle name="Normal 2 2 5 2 2 4" xfId="467"/>
    <cellStyle name="Normal 2 2 5 2 2_DALYVIAI" xfId="468"/>
    <cellStyle name="Normal 2 2 5 2 3" xfId="469"/>
    <cellStyle name="Normal 2 2 5 2 3 2" xfId="470"/>
    <cellStyle name="Normal 2 2 5 2 3 3" xfId="471"/>
    <cellStyle name="Normal 2 2 5 2 3 4" xfId="472"/>
    <cellStyle name="Normal 2 2 5 2 3_DALYVIAI" xfId="473"/>
    <cellStyle name="Normal 2 2 5 2 4" xfId="474"/>
    <cellStyle name="Normal 2 2 5 2 5" xfId="475"/>
    <cellStyle name="Normal 2 2 5 2 6" xfId="476"/>
    <cellStyle name="Normal 2 2 5 2_DALYVIAI" xfId="477"/>
    <cellStyle name="Normal 2 2 5 3" xfId="478"/>
    <cellStyle name="Normal 2 2 5 4" xfId="479"/>
    <cellStyle name="Normal 2 2 5 5" xfId="480"/>
    <cellStyle name="Normal 2 2 5_DALYVIAI" xfId="481"/>
    <cellStyle name="Normal 2 2 6" xfId="482"/>
    <cellStyle name="Normal 2 2 6 2" xfId="483"/>
    <cellStyle name="Normal 2 2 6 3" xfId="484"/>
    <cellStyle name="Normal 2 2 6 4" xfId="485"/>
    <cellStyle name="Normal 2 2 6_DALYVIAI" xfId="486"/>
    <cellStyle name="Normal 2 2 7" xfId="487"/>
    <cellStyle name="Normal 2 2 7 2" xfId="488"/>
    <cellStyle name="Normal 2 2 7 3" xfId="489"/>
    <cellStyle name="Normal 2 2 7 4" xfId="490"/>
    <cellStyle name="Normal 2 2 7_DALYVIAI" xfId="491"/>
    <cellStyle name="Normal 2 2 8" xfId="492"/>
    <cellStyle name="Normal 2 2 8 2" xfId="493"/>
    <cellStyle name="Normal 2 2 8 3" xfId="494"/>
    <cellStyle name="Normal 2 2 8 4" xfId="495"/>
    <cellStyle name="Normal 2 2 8_DALYVIAI" xfId="496"/>
    <cellStyle name="Normal 2 2 9" xfId="497"/>
    <cellStyle name="Normal 2 2_DALYVIAI" xfId="498"/>
    <cellStyle name="Normal 2 3" xfId="499"/>
    <cellStyle name="Normal 2 4" xfId="500"/>
    <cellStyle name="Normal 2 4 2" xfId="501"/>
    <cellStyle name="Normal 2 4 3" xfId="502"/>
    <cellStyle name="Normal 2 4 3 2" xfId="503"/>
    <cellStyle name="Normal 2 4 3 3" xfId="504"/>
    <cellStyle name="Normal 2 4 3 4" xfId="505"/>
    <cellStyle name="Normal 2 5" xfId="506"/>
    <cellStyle name="Normal 2 6" xfId="507"/>
    <cellStyle name="Normal 2 7" xfId="508"/>
    <cellStyle name="Normal 2 7 2" xfId="509"/>
    <cellStyle name="Normal 2 7 3" xfId="510"/>
    <cellStyle name="Normal 2 7 4" xfId="511"/>
    <cellStyle name="Normal 2 7_DALYVIAI" xfId="512"/>
    <cellStyle name="Normal 2 8" xfId="513"/>
    <cellStyle name="Normal 2 9" xfId="514"/>
    <cellStyle name="Normal 2_2014-01-14" xfId="515"/>
    <cellStyle name="Normal 20" xfId="516"/>
    <cellStyle name="Normal 20 2" xfId="517"/>
    <cellStyle name="Normal 20 2 2" xfId="518"/>
    <cellStyle name="Normal 20 2 2 2" xfId="519"/>
    <cellStyle name="Normal 20 2 2 3" xfId="520"/>
    <cellStyle name="Normal 20 2 2 4" xfId="521"/>
    <cellStyle name="Normal 20 2 2_DALYVIAI" xfId="522"/>
    <cellStyle name="Normal 20 2 3" xfId="523"/>
    <cellStyle name="Normal 20 2 4" xfId="524"/>
    <cellStyle name="Normal 20 2 5" xfId="525"/>
    <cellStyle name="Normal 20 2_DALYVIAI" xfId="526"/>
    <cellStyle name="Normal 20 3" xfId="527"/>
    <cellStyle name="Normal 20 3 2" xfId="528"/>
    <cellStyle name="Normal 20 3 3" xfId="529"/>
    <cellStyle name="Normal 20 3 4" xfId="530"/>
    <cellStyle name="Normal 20 3_DALYVIAI" xfId="531"/>
    <cellStyle name="Normal 20 4" xfId="532"/>
    <cellStyle name="Normal 20 5" xfId="533"/>
    <cellStyle name="Normal 20_DALYVIAI" xfId="534"/>
    <cellStyle name="Normal 21" xfId="535"/>
    <cellStyle name="Normal 21 2" xfId="536"/>
    <cellStyle name="Normal 21 2 2" xfId="537"/>
    <cellStyle name="Normal 21 2 2 2" xfId="538"/>
    <cellStyle name="Normal 21 2 2 3" xfId="539"/>
    <cellStyle name="Normal 21 2 2 4" xfId="540"/>
    <cellStyle name="Normal 21 2 2_DALYVIAI" xfId="541"/>
    <cellStyle name="Normal 21 2 3" xfId="542"/>
    <cellStyle name="Normal 21 2 4" xfId="543"/>
    <cellStyle name="Normal 21 2 5" xfId="544"/>
    <cellStyle name="Normal 21 2_DALYVIAI" xfId="545"/>
    <cellStyle name="Normal 21 3" xfId="546"/>
    <cellStyle name="Normal 21 3 2" xfId="547"/>
    <cellStyle name="Normal 21 3 3" xfId="548"/>
    <cellStyle name="Normal 21 3 4" xfId="549"/>
    <cellStyle name="Normal 21 3_DALYVIAI" xfId="550"/>
    <cellStyle name="Normal 21 4" xfId="551"/>
    <cellStyle name="Normal 21 5" xfId="552"/>
    <cellStyle name="Normal 21_DALYVIAI" xfId="553"/>
    <cellStyle name="Normal 22" xfId="554"/>
    <cellStyle name="Normal 22 2" xfId="555"/>
    <cellStyle name="Normal 22 2 2" xfId="556"/>
    <cellStyle name="Normal 22 2 2 2" xfId="557"/>
    <cellStyle name="Normal 22 2 2 3" xfId="558"/>
    <cellStyle name="Normal 22 2 2 4" xfId="559"/>
    <cellStyle name="Normal 22 2 2_DALYVIAI" xfId="560"/>
    <cellStyle name="Normal 22 2 3" xfId="561"/>
    <cellStyle name="Normal 22 2 4" xfId="562"/>
    <cellStyle name="Normal 22 2 5" xfId="563"/>
    <cellStyle name="Normal 22 2_DALYVIAI" xfId="564"/>
    <cellStyle name="Normal 22 3" xfId="565"/>
    <cellStyle name="Normal 22 3 2" xfId="566"/>
    <cellStyle name="Normal 22 3 3" xfId="567"/>
    <cellStyle name="Normal 22 3 4" xfId="568"/>
    <cellStyle name="Normal 22 3_DALYVIAI" xfId="569"/>
    <cellStyle name="Normal 22 4" xfId="570"/>
    <cellStyle name="Normal 22 5" xfId="571"/>
    <cellStyle name="Normal 22_DALYVIAI" xfId="572"/>
    <cellStyle name="Normal 23" xfId="573"/>
    <cellStyle name="Normal 23 2" xfId="574"/>
    <cellStyle name="Normal 23 3" xfId="575"/>
    <cellStyle name="Normal 24" xfId="576"/>
    <cellStyle name="Normal 24 2" xfId="577"/>
    <cellStyle name="Normal 24 3" xfId="578"/>
    <cellStyle name="Normal 24 4" xfId="579"/>
    <cellStyle name="Normal 24 5" xfId="580"/>
    <cellStyle name="Normal 24_DALYVIAI" xfId="581"/>
    <cellStyle name="Normal 25" xfId="582"/>
    <cellStyle name="Normal 25 2" xfId="583"/>
    <cellStyle name="Normal 25 3" xfId="584"/>
    <cellStyle name="Normal 25_DALYVIAI" xfId="585"/>
    <cellStyle name="Normal 26" xfId="586"/>
    <cellStyle name="Normal 26 2" xfId="587"/>
    <cellStyle name="Normal 26 3" xfId="588"/>
    <cellStyle name="Normal 26 4" xfId="589"/>
    <cellStyle name="Normal 26_DALYVIAI" xfId="590"/>
    <cellStyle name="Normal 27" xfId="591"/>
    <cellStyle name="Normal 28" xfId="592"/>
    <cellStyle name="Normal 29" xfId="593"/>
    <cellStyle name="Normal 3" xfId="594"/>
    <cellStyle name="Normal 3 10" xfId="595"/>
    <cellStyle name="Normal 3 11" xfId="596"/>
    <cellStyle name="Normal 3 12" xfId="597"/>
    <cellStyle name="Normal 3 12 2" xfId="598"/>
    <cellStyle name="Normal 3 12 3" xfId="599"/>
    <cellStyle name="Normal 3 12 4" xfId="600"/>
    <cellStyle name="Normal 3 12_DALYVIAI" xfId="601"/>
    <cellStyle name="Normal 3 13" xfId="602"/>
    <cellStyle name="Normal 3 14" xfId="603"/>
    <cellStyle name="Normal 3 2" xfId="604"/>
    <cellStyle name="Normal 3 3" xfId="605"/>
    <cellStyle name="Normal 3 3 2" xfId="606"/>
    <cellStyle name="Normal 3 3 3" xfId="607"/>
    <cellStyle name="Normal 3 4" xfId="608"/>
    <cellStyle name="Normal 3 4 2" xfId="609"/>
    <cellStyle name="Normal 3 4 3" xfId="610"/>
    <cellStyle name="Normal 3 5" xfId="611"/>
    <cellStyle name="Normal 3 5 2" xfId="612"/>
    <cellStyle name="Normal 3 6" xfId="613"/>
    <cellStyle name="Normal 3 7" xfId="614"/>
    <cellStyle name="Normal 3 8" xfId="615"/>
    <cellStyle name="Normal 3 8 2" xfId="616"/>
    <cellStyle name="Normal 3 9" xfId="617"/>
    <cellStyle name="Normal 3 9 2" xfId="618"/>
    <cellStyle name="Normal 3_1500 V" xfId="619"/>
    <cellStyle name="Normal 30" xfId="620"/>
    <cellStyle name="Normal 31" xfId="621"/>
    <cellStyle name="Normal 4" xfId="622"/>
    <cellStyle name="Normal 4 10" xfId="623"/>
    <cellStyle name="Normal 4 11" xfId="624"/>
    <cellStyle name="Normal 4 11 2" xfId="625"/>
    <cellStyle name="Normal 4 11 3" xfId="626"/>
    <cellStyle name="Normal 4 11 4" xfId="627"/>
    <cellStyle name="Normal 4 11_DALYVIAI" xfId="628"/>
    <cellStyle name="Normal 4 12" xfId="629"/>
    <cellStyle name="Normal 4 13" xfId="630"/>
    <cellStyle name="Normal 4 2" xfId="631"/>
    <cellStyle name="Normal 4 2 2" xfId="632"/>
    <cellStyle name="Normal 4 2 2 2" xfId="633"/>
    <cellStyle name="Normal 4 2 2 3" xfId="634"/>
    <cellStyle name="Normal 4 2 2 4" xfId="635"/>
    <cellStyle name="Normal 4 2 2_DALYVIAI" xfId="636"/>
    <cellStyle name="Normal 4 2 3" xfId="637"/>
    <cellStyle name="Normal 4 2 3 2" xfId="638"/>
    <cellStyle name="Normal 4 2 3 3" xfId="639"/>
    <cellStyle name="Normal 4 2 3 4" xfId="640"/>
    <cellStyle name="Normal 4 2 3_DALYVIAI" xfId="641"/>
    <cellStyle name="Normal 4 2 4" xfId="642"/>
    <cellStyle name="Normal 4 2 5" xfId="643"/>
    <cellStyle name="Normal 4 2 6" xfId="644"/>
    <cellStyle name="Normal 4 2_DALYVIAI" xfId="645"/>
    <cellStyle name="Normal 4 3" xfId="646"/>
    <cellStyle name="Normal 4 3 2" xfId="647"/>
    <cellStyle name="Normal 4 3 3" xfId="648"/>
    <cellStyle name="Normal 4 3 4" xfId="649"/>
    <cellStyle name="Normal 4 3_DALYVIAI" xfId="650"/>
    <cellStyle name="Normal 4 4" xfId="651"/>
    <cellStyle name="Normal 4 4 2" xfId="652"/>
    <cellStyle name="Normal 4 4 3" xfId="653"/>
    <cellStyle name="Normal 4 4 4" xfId="654"/>
    <cellStyle name="Normal 4 4_DALYVIAI" xfId="655"/>
    <cellStyle name="Normal 4 5" xfId="656"/>
    <cellStyle name="Normal 4 5 2" xfId="657"/>
    <cellStyle name="Normal 4 5 3" xfId="658"/>
    <cellStyle name="Normal 4 5 4" xfId="659"/>
    <cellStyle name="Normal 4 5_DALYVIAI" xfId="660"/>
    <cellStyle name="Normal 4 6" xfId="661"/>
    <cellStyle name="Normal 4 6 2" xfId="662"/>
    <cellStyle name="Normal 4 6 3" xfId="663"/>
    <cellStyle name="Normal 4 6 4" xfId="664"/>
    <cellStyle name="Normal 4 6_DALYVIAI" xfId="665"/>
    <cellStyle name="Normal 4 7" xfId="666"/>
    <cellStyle name="Normal 4 7 2" xfId="667"/>
    <cellStyle name="Normal 4 7 3" xfId="668"/>
    <cellStyle name="Normal 4 7 4" xfId="669"/>
    <cellStyle name="Normal 4 7_DALYVIAI" xfId="670"/>
    <cellStyle name="Normal 4 8" xfId="671"/>
    <cellStyle name="Normal 4 8 2" xfId="672"/>
    <cellStyle name="Normal 4 8 3" xfId="673"/>
    <cellStyle name="Normal 4 8 4" xfId="674"/>
    <cellStyle name="Normal 4 8_DALYVIAI" xfId="675"/>
    <cellStyle name="Normal 4 9" xfId="676"/>
    <cellStyle name="Normal 4 9 2" xfId="677"/>
    <cellStyle name="Normal 4 9 2 2" xfId="678"/>
    <cellStyle name="Normal 4 9 2 3" xfId="679"/>
    <cellStyle name="Normal 4 9 2 4" xfId="680"/>
    <cellStyle name="Normal 4 9 2_DALYVIAI" xfId="681"/>
    <cellStyle name="Normal 4 9 3" xfId="682"/>
    <cellStyle name="Normal 4 9 3 2" xfId="683"/>
    <cellStyle name="Normal 4 9 3 3" xfId="684"/>
    <cellStyle name="Normal 4 9 3 4" xfId="685"/>
    <cellStyle name="Normal 4 9 3_DALYVIAI" xfId="686"/>
    <cellStyle name="Normal 4 9 4" xfId="687"/>
    <cellStyle name="Normal 4 9 4 2" xfId="688"/>
    <cellStyle name="Normal 4 9 4 3" xfId="689"/>
    <cellStyle name="Normal 4 9 4 4" xfId="690"/>
    <cellStyle name="Normal 4 9 4_DALYVIAI" xfId="691"/>
    <cellStyle name="Normal 4 9 5" xfId="692"/>
    <cellStyle name="Normal 4 9 5 2" xfId="693"/>
    <cellStyle name="Normal 4 9 5 3" xfId="694"/>
    <cellStyle name="Normal 4 9 5 4" xfId="695"/>
    <cellStyle name="Normal 4 9 5_DALYVIAI" xfId="696"/>
    <cellStyle name="Normal 4 9 6" xfId="697"/>
    <cellStyle name="Normal 4 9 6 2" xfId="698"/>
    <cellStyle name="Normal 4 9 6 3" xfId="699"/>
    <cellStyle name="Normal 4 9 6 4" xfId="700"/>
    <cellStyle name="Normal 4 9 6_DALYVIAI" xfId="701"/>
    <cellStyle name="Normal 4 9 7" xfId="702"/>
    <cellStyle name="Normal 4 9 8" xfId="703"/>
    <cellStyle name="Normal 4 9 9" xfId="704"/>
    <cellStyle name="Normal 4 9_DALYVIAI" xfId="705"/>
    <cellStyle name="Normal 4_DALYVIAI" xfId="706"/>
    <cellStyle name="Normal 5" xfId="707"/>
    <cellStyle name="Normal 5 2" xfId="708"/>
    <cellStyle name="Normal 5 2 2" xfId="709"/>
    <cellStyle name="Normal 5 2 2 2" xfId="710"/>
    <cellStyle name="Normal 5 2 2 3" xfId="711"/>
    <cellStyle name="Normal 5 2 2 4" xfId="712"/>
    <cellStyle name="Normal 5 2 2_DALYVIAI" xfId="713"/>
    <cellStyle name="Normal 5 2 3" xfId="714"/>
    <cellStyle name="Normal 5 2 4" xfId="715"/>
    <cellStyle name="Normal 5 2 5" xfId="716"/>
    <cellStyle name="Normal 5 2_DALYVIAI" xfId="717"/>
    <cellStyle name="Normal 5 3" xfId="718"/>
    <cellStyle name="Normal 5 3 2" xfId="719"/>
    <cellStyle name="Normal 5 3 3" xfId="720"/>
    <cellStyle name="Normal 5 3 4" xfId="721"/>
    <cellStyle name="Normal 5 3_DALYVIAI" xfId="722"/>
    <cellStyle name="Normal 5 4" xfId="723"/>
    <cellStyle name="Normal 5 5" xfId="724"/>
    <cellStyle name="Normal 5_DALYVIAI" xfId="725"/>
    <cellStyle name="Normal 6" xfId="726"/>
    <cellStyle name="Normal 6 2" xfId="727"/>
    <cellStyle name="Normal 6 2 2" xfId="728"/>
    <cellStyle name="Normal 6 2 3" xfId="729"/>
    <cellStyle name="Normal 6 2 4" xfId="730"/>
    <cellStyle name="Normal 6 2_DALYVIAI" xfId="731"/>
    <cellStyle name="Normal 6 3" xfId="732"/>
    <cellStyle name="Normal 6 3 2" xfId="733"/>
    <cellStyle name="Normal 6 3 3" xfId="734"/>
    <cellStyle name="Normal 6 3 4" xfId="735"/>
    <cellStyle name="Normal 6 3_DALYVIAI" xfId="736"/>
    <cellStyle name="Normal 6 4" xfId="737"/>
    <cellStyle name="Normal 6 4 2" xfId="738"/>
    <cellStyle name="Normal 6 4 3" xfId="739"/>
    <cellStyle name="Normal 6 4 4" xfId="740"/>
    <cellStyle name="Normal 6 4_DALYVIAI" xfId="741"/>
    <cellStyle name="Normal 6 5" xfId="742"/>
    <cellStyle name="Normal 6 6" xfId="743"/>
    <cellStyle name="Normal 6 6 2" xfId="744"/>
    <cellStyle name="Normal 6 6 3" xfId="745"/>
    <cellStyle name="Normal 6 6 4" xfId="746"/>
    <cellStyle name="Normal 6 6_DALYVIAI" xfId="747"/>
    <cellStyle name="Normal 6 7" xfId="748"/>
    <cellStyle name="Normal 6 8" xfId="749"/>
    <cellStyle name="Normal 6_DALYVIAI" xfId="750"/>
    <cellStyle name="Normal 7" xfId="751"/>
    <cellStyle name="Normal 7 2" xfId="752"/>
    <cellStyle name="Normal 7 2 2" xfId="753"/>
    <cellStyle name="Normal 7 2 2 2" xfId="754"/>
    <cellStyle name="Normal 7 2 2 3" xfId="755"/>
    <cellStyle name="Normal 7 2 2 4" xfId="756"/>
    <cellStyle name="Normal 7 2 2_DALYVIAI" xfId="757"/>
    <cellStyle name="Normal 7 2 3" xfId="758"/>
    <cellStyle name="Normal 7 2 4" xfId="759"/>
    <cellStyle name="Normal 7 2 5" xfId="760"/>
    <cellStyle name="Normal 7 2_DALYVIAI" xfId="761"/>
    <cellStyle name="Normal 7 3" xfId="762"/>
    <cellStyle name="Normal 7 4" xfId="763"/>
    <cellStyle name="Normal 7 5" xfId="764"/>
    <cellStyle name="Normal 7 6" xfId="765"/>
    <cellStyle name="Normal 7_DALYVIAI" xfId="766"/>
    <cellStyle name="Normal 8" xfId="767"/>
    <cellStyle name="Normal 8 2" xfId="768"/>
    <cellStyle name="Normal 8 2 2" xfId="769"/>
    <cellStyle name="Normal 8 2 2 2" xfId="770"/>
    <cellStyle name="Normal 8 2 2 3" xfId="771"/>
    <cellStyle name="Normal 8 2 2 4" xfId="772"/>
    <cellStyle name="Normal 8 2 2_DALYVIAI" xfId="773"/>
    <cellStyle name="Normal 8 2 3" xfId="774"/>
    <cellStyle name="Normal 8 2 4" xfId="775"/>
    <cellStyle name="Normal 8 2 5" xfId="776"/>
    <cellStyle name="Normal 8 2_DALYVIAI" xfId="777"/>
    <cellStyle name="Normal 8 3" xfId="778"/>
    <cellStyle name="Normal 8 4" xfId="779"/>
    <cellStyle name="Normal 8 4 2" xfId="780"/>
    <cellStyle name="Normal 8 4 3" xfId="781"/>
    <cellStyle name="Normal 8 4 4" xfId="782"/>
    <cellStyle name="Normal 8 4_DALYVIAI" xfId="783"/>
    <cellStyle name="Normal 8 5" xfId="784"/>
    <cellStyle name="Normal 8 6" xfId="785"/>
    <cellStyle name="Normal 8_DALYVIAI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DALYVIAI" xfId="792"/>
    <cellStyle name="Normal 9 3" xfId="793"/>
    <cellStyle name="Normal 9 3 2" xfId="794"/>
    <cellStyle name="Normal 9 3 2 2" xfId="795"/>
    <cellStyle name="Normal 9 3 2 3" xfId="796"/>
    <cellStyle name="Normal 9 3 2 4" xfId="797"/>
    <cellStyle name="Normal 9 3 2_DALYVIAI" xfId="798"/>
    <cellStyle name="Normal 9 3 3" xfId="799"/>
    <cellStyle name="Normal 9 3 4" xfId="800"/>
    <cellStyle name="Normal 9 3 5" xfId="801"/>
    <cellStyle name="Normal 9 3_DALYVIAI" xfId="802"/>
    <cellStyle name="Normal 9 4" xfId="803"/>
    <cellStyle name="Normal 9 4 2" xfId="804"/>
    <cellStyle name="Normal 9 4 3" xfId="805"/>
    <cellStyle name="Normal 9 4 4" xfId="806"/>
    <cellStyle name="Normal 9 4_DALYVIAI" xfId="807"/>
    <cellStyle name="Normal 9 5" xfId="808"/>
    <cellStyle name="Normal 9 5 2" xfId="809"/>
    <cellStyle name="Normal 9 5 3" xfId="810"/>
    <cellStyle name="Normal 9 5 4" xfId="811"/>
    <cellStyle name="Normal 9 5_DALYVIAI" xfId="812"/>
    <cellStyle name="Normal 9 6" xfId="813"/>
    <cellStyle name="Normal 9 7" xfId="814"/>
    <cellStyle name="Normal 9 7 2" xfId="815"/>
    <cellStyle name="Normal 9 7 3" xfId="816"/>
    <cellStyle name="Normal 9 7 4" xfId="817"/>
    <cellStyle name="Normal 9 7_DALYVIAI" xfId="818"/>
    <cellStyle name="Normal 9 8" xfId="819"/>
    <cellStyle name="Normal 9 9" xfId="820"/>
    <cellStyle name="Normal 9_DALYVIAI" xfId="821"/>
    <cellStyle name="Note" xfId="822"/>
    <cellStyle name="Output" xfId="823"/>
    <cellStyle name="Paprastas 2" xfId="824"/>
    <cellStyle name="Paprastas 2 2" xfId="825"/>
    <cellStyle name="Pavadinimas" xfId="826"/>
    <cellStyle name="Percent" xfId="827"/>
    <cellStyle name="Percent [0]" xfId="828"/>
    <cellStyle name="Percent [00]" xfId="829"/>
    <cellStyle name="Percent [2]" xfId="830"/>
    <cellStyle name="PrePop Currency (0)" xfId="831"/>
    <cellStyle name="PrePop Currency (2)" xfId="832"/>
    <cellStyle name="PrePop Units (0)" xfId="833"/>
    <cellStyle name="PrePop Units (1)" xfId="834"/>
    <cellStyle name="PrePop Units (2)" xfId="835"/>
    <cellStyle name="Suma" xfId="836"/>
    <cellStyle name="Text Indent A" xfId="837"/>
    <cellStyle name="Text Indent B" xfId="838"/>
    <cellStyle name="Text Indent C" xfId="839"/>
    <cellStyle name="Title" xfId="840"/>
    <cellStyle name="Total" xfId="841"/>
    <cellStyle name="Walutowy [0]_PLDT" xfId="842"/>
    <cellStyle name="Walutowy_PLDT" xfId="843"/>
    <cellStyle name="Warning Text" xfId="844"/>
    <cellStyle name="Обычный_Итоговый спартакиады 1991-92 г" xfId="8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7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7.57421875" style="2" customWidth="1"/>
    <col min="3" max="3" width="12.7109375" style="2" customWidth="1"/>
    <col min="4" max="4" width="15.57421875" style="2" customWidth="1"/>
    <col min="5" max="5" width="10.7109375" style="2" customWidth="1"/>
    <col min="6" max="10" width="9.140625" style="2" customWidth="1"/>
    <col min="11" max="11" width="10.140625" style="2" bestFit="1" customWidth="1"/>
    <col min="12" max="16384" width="9.140625" style="2" customWidth="1"/>
  </cols>
  <sheetData>
    <row r="1" spans="1:10" s="8" customFormat="1" ht="15.75">
      <c r="A1" s="8" t="s">
        <v>184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82</v>
      </c>
      <c r="D2" s="9"/>
      <c r="E2" s="10"/>
      <c r="F2" s="11"/>
      <c r="G2" s="12"/>
      <c r="H2" s="14"/>
      <c r="I2" s="14"/>
      <c r="J2" s="14"/>
      <c r="K2" s="73" t="s">
        <v>17</v>
      </c>
    </row>
    <row r="3" spans="1:11" s="19" customFormat="1" ht="12" customHeight="1">
      <c r="A3" s="2"/>
      <c r="B3" s="2"/>
      <c r="C3" s="2"/>
      <c r="D3" s="2"/>
      <c r="E3" s="15"/>
      <c r="F3" s="17"/>
      <c r="G3" s="17"/>
      <c r="H3" s="18"/>
      <c r="I3" s="18"/>
      <c r="J3" s="18"/>
      <c r="K3" s="18"/>
    </row>
    <row r="4" spans="6:11" s="20" customFormat="1" ht="15.75">
      <c r="F4" s="21" t="s">
        <v>15</v>
      </c>
      <c r="G4" s="23"/>
      <c r="H4" s="24"/>
      <c r="I4" s="24"/>
      <c r="J4" s="24"/>
      <c r="K4" s="24"/>
    </row>
    <row r="5" spans="1:2" ht="13.5" thickBot="1">
      <c r="A5" s="43">
        <v>1.1574074074074073E-05</v>
      </c>
      <c r="B5" s="43"/>
    </row>
    <row r="6" spans="1:11" s="45" customFormat="1" ht="12">
      <c r="A6" s="44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29" t="s">
        <v>8</v>
      </c>
      <c r="H6" s="29" t="s">
        <v>7</v>
      </c>
      <c r="I6" s="29" t="s">
        <v>6</v>
      </c>
      <c r="J6" s="29" t="s">
        <v>12</v>
      </c>
      <c r="K6" s="29" t="s">
        <v>4</v>
      </c>
    </row>
    <row r="7" spans="1:11" s="52" customFormat="1" ht="13.5" thickBot="1">
      <c r="A7" s="46"/>
      <c r="B7" s="47"/>
      <c r="C7" s="48"/>
      <c r="D7" s="49" t="s">
        <v>3</v>
      </c>
      <c r="E7" s="47"/>
      <c r="F7" s="50" t="s">
        <v>18</v>
      </c>
      <c r="G7" s="50"/>
      <c r="H7" s="51" t="s">
        <v>11</v>
      </c>
      <c r="I7" s="50"/>
      <c r="J7" s="50"/>
      <c r="K7" s="50"/>
    </row>
    <row r="8" spans="1:11" ht="18.75">
      <c r="A8" s="53">
        <f>A7+1</f>
        <v>1</v>
      </c>
      <c r="B8" s="67">
        <v>105</v>
      </c>
      <c r="C8" s="54" t="s">
        <v>161</v>
      </c>
      <c r="D8" s="55" t="s">
        <v>162</v>
      </c>
      <c r="E8" s="42">
        <v>39729</v>
      </c>
      <c r="F8" s="56">
        <v>9.75</v>
      </c>
      <c r="G8" s="56">
        <v>1.18</v>
      </c>
      <c r="H8" s="56">
        <v>7.1</v>
      </c>
      <c r="I8" s="56">
        <v>3.88</v>
      </c>
      <c r="J8" s="64">
        <v>0.0008839120370370369</v>
      </c>
      <c r="K8" s="53">
        <f>SUM(F9:J9)</f>
        <v>2021</v>
      </c>
    </row>
    <row r="9" spans="1:11" ht="18.75">
      <c r="A9" s="57">
        <f>A8</f>
        <v>1</v>
      </c>
      <c r="B9" s="68"/>
      <c r="C9" s="58"/>
      <c r="D9" s="59" t="s">
        <v>163</v>
      </c>
      <c r="E9" s="60"/>
      <c r="F9" s="61">
        <f>IF(ISBLANK(F8),"",INT(20.0479*(15-F8)^1.835))</f>
        <v>420</v>
      </c>
      <c r="G9" s="61">
        <f>IF(ISBLANK(G8),"",INT(1.84523*(G8*100-50)^1.348))</f>
        <v>544</v>
      </c>
      <c r="H9" s="61">
        <f>IF(ISBLANK(H8),"",INT(56.0211*(H8-2.2)^1.05))</f>
        <v>297</v>
      </c>
      <c r="I9" s="61">
        <f>IF(ISBLANK(I8),"",INT(0.188807*(I8*100-160)^1.41))</f>
        <v>398</v>
      </c>
      <c r="J9" s="65">
        <f>IF(ISBLANK(J8),"",INT(0.11193*(190-((J8+0.000462962962962963)/$A$5))^1.88))</f>
        <v>362</v>
      </c>
      <c r="K9" s="62">
        <f>K8</f>
        <v>2021</v>
      </c>
    </row>
    <row r="10" spans="1:11" ht="18.75">
      <c r="A10" s="53">
        <f>A9+1</f>
        <v>2</v>
      </c>
      <c r="B10" s="67">
        <v>7</v>
      </c>
      <c r="C10" s="54" t="s">
        <v>141</v>
      </c>
      <c r="D10" s="55" t="s">
        <v>142</v>
      </c>
      <c r="E10" s="42">
        <v>39506</v>
      </c>
      <c r="F10" s="56">
        <v>10.27</v>
      </c>
      <c r="G10" s="56">
        <v>1.18</v>
      </c>
      <c r="H10" s="56">
        <v>8.99</v>
      </c>
      <c r="I10" s="56">
        <v>3.35</v>
      </c>
      <c r="J10" s="64">
        <v>0.0010078703703703703</v>
      </c>
      <c r="K10" s="53">
        <f>SUM(F11:J11)</f>
        <v>1852</v>
      </c>
    </row>
    <row r="11" spans="1:11" ht="18.75">
      <c r="A11" s="57">
        <f>A10</f>
        <v>2</v>
      </c>
      <c r="B11" s="68"/>
      <c r="C11" s="58"/>
      <c r="D11" s="59" t="s">
        <v>47</v>
      </c>
      <c r="E11" s="60"/>
      <c r="F11" s="61">
        <f>IF(ISBLANK(F10),"",INT(20.0479*(15-F10)^1.835))</f>
        <v>347</v>
      </c>
      <c r="G11" s="61">
        <f>IF(ISBLANK(G10),"",INT(1.84523*(G10*100-50)^1.348))</f>
        <v>544</v>
      </c>
      <c r="H11" s="61">
        <f>IF(ISBLANK(H10),"",INT(56.0211*(H10-2.2)^1.05))</f>
        <v>418</v>
      </c>
      <c r="I11" s="61">
        <f>IF(ISBLANK(I10),"",INT(0.188807*(I10*100-160)^1.41))</f>
        <v>274</v>
      </c>
      <c r="J11" s="65">
        <f>IF(ISBLANK(J10),"",INT(0.11193*(190-((J10+0.000462962962962963)/$A$5))^1.88))</f>
        <v>269</v>
      </c>
      <c r="K11" s="62">
        <f>K10</f>
        <v>1852</v>
      </c>
    </row>
    <row r="12" spans="1:11" ht="18.75">
      <c r="A12" s="53">
        <f>A11+1</f>
        <v>3</v>
      </c>
      <c r="B12" s="67">
        <v>11</v>
      </c>
      <c r="C12" s="54" t="s">
        <v>149</v>
      </c>
      <c r="D12" s="55" t="s">
        <v>150</v>
      </c>
      <c r="E12" s="42">
        <v>39721</v>
      </c>
      <c r="F12" s="56">
        <v>9.63</v>
      </c>
      <c r="G12" s="56">
        <v>1.08</v>
      </c>
      <c r="H12" s="56">
        <v>7.03</v>
      </c>
      <c r="I12" s="56">
        <v>3.45</v>
      </c>
      <c r="J12" s="64">
        <v>0.0009297453703703704</v>
      </c>
      <c r="K12" s="53">
        <f>SUM(F13:J13)</f>
        <v>1791</v>
      </c>
    </row>
    <row r="13" spans="1:11" ht="18.75">
      <c r="A13" s="57">
        <f>A12</f>
        <v>3</v>
      </c>
      <c r="B13" s="68"/>
      <c r="C13" s="58"/>
      <c r="D13" s="59" t="s">
        <v>87</v>
      </c>
      <c r="E13" s="60"/>
      <c r="F13" s="61">
        <f>IF(ISBLANK(F12),"",INT(20.0479*(15-F12)^1.835))</f>
        <v>438</v>
      </c>
      <c r="G13" s="61">
        <f>IF(ISBLANK(G12),"",INT(1.84523*(G12*100-50)^1.348))</f>
        <v>439</v>
      </c>
      <c r="H13" s="61">
        <f>IF(ISBLANK(H12),"",INT(56.0211*(H12-2.2)^1.05))</f>
        <v>292</v>
      </c>
      <c r="I13" s="61">
        <f>IF(ISBLANK(I12),"",INT(0.188807*(I12*100-160)^1.41))</f>
        <v>296</v>
      </c>
      <c r="J13" s="65">
        <f>IF(ISBLANK(J12),"",INT(0.11193*(190-((J12+0.000462962962962963)/$A$5))^1.88))</f>
        <v>326</v>
      </c>
      <c r="K13" s="62">
        <f>K12</f>
        <v>1791</v>
      </c>
    </row>
    <row r="14" spans="1:11" ht="18.75">
      <c r="A14" s="53">
        <f>A13+1</f>
        <v>4</v>
      </c>
      <c r="B14" s="67">
        <v>10</v>
      </c>
      <c r="C14" s="54" t="s">
        <v>147</v>
      </c>
      <c r="D14" s="55" t="s">
        <v>148</v>
      </c>
      <c r="E14" s="42">
        <v>39751</v>
      </c>
      <c r="F14" s="56">
        <v>9.95</v>
      </c>
      <c r="G14" s="56">
        <v>1.08</v>
      </c>
      <c r="H14" s="56">
        <v>6.4</v>
      </c>
      <c r="I14" s="56">
        <v>3.61</v>
      </c>
      <c r="J14" s="64">
        <v>0.0009626157407407409</v>
      </c>
      <c r="K14" s="53">
        <f>SUM(F15:J15)</f>
        <v>1716</v>
      </c>
    </row>
    <row r="15" spans="1:11" ht="18.75">
      <c r="A15" s="57">
        <f>A14</f>
        <v>4</v>
      </c>
      <c r="B15" s="68"/>
      <c r="C15" s="58"/>
      <c r="D15" s="59" t="s">
        <v>47</v>
      </c>
      <c r="E15" s="60"/>
      <c r="F15" s="61">
        <f>IF(ISBLANK(F14),"",INT(20.0479*(15-F14)^1.835))</f>
        <v>391</v>
      </c>
      <c r="G15" s="61">
        <f>IF(ISBLANK(G14),"",INT(1.84523*(G14*100-50)^1.348))</f>
        <v>439</v>
      </c>
      <c r="H15" s="61">
        <f>IF(ISBLANK(H14),"",INT(56.0211*(H14-2.2)^1.05))</f>
        <v>252</v>
      </c>
      <c r="I15" s="61">
        <f>IF(ISBLANK(I14),"",INT(0.188807*(I14*100-160)^1.41))</f>
        <v>333</v>
      </c>
      <c r="J15" s="65">
        <f>IF(ISBLANK(J14),"",INT(0.11193*(190-((J14+0.000462962962962963)/$A$5))^1.88))</f>
        <v>301</v>
      </c>
      <c r="K15" s="62">
        <f>K14</f>
        <v>1716</v>
      </c>
    </row>
    <row r="16" spans="1:11" ht="18.75">
      <c r="A16" s="53">
        <f>A15+1</f>
        <v>5</v>
      </c>
      <c r="B16" s="67">
        <v>15</v>
      </c>
      <c r="C16" s="54" t="s">
        <v>156</v>
      </c>
      <c r="D16" s="55" t="s">
        <v>157</v>
      </c>
      <c r="E16" s="42">
        <v>39489</v>
      </c>
      <c r="F16" s="56">
        <v>10.04</v>
      </c>
      <c r="G16" s="56">
        <v>0.98</v>
      </c>
      <c r="H16" s="56">
        <v>7.81</v>
      </c>
      <c r="I16" s="56">
        <v>3.25</v>
      </c>
      <c r="J16" s="64">
        <v>0.0009831018518518518</v>
      </c>
      <c r="K16" s="53">
        <f>SUM(F17:J17)</f>
        <v>1599</v>
      </c>
    </row>
    <row r="17" spans="1:11" ht="18.75">
      <c r="A17" s="57">
        <f>A16</f>
        <v>5</v>
      </c>
      <c r="B17" s="68"/>
      <c r="C17" s="58"/>
      <c r="D17" s="59" t="s">
        <v>44</v>
      </c>
      <c r="E17" s="60"/>
      <c r="F17" s="61">
        <f>IF(ISBLANK(F16),"",INT(20.0479*(15-F16)^1.835))</f>
        <v>378</v>
      </c>
      <c r="G17" s="61">
        <f>IF(ISBLANK(G16),"",INT(1.84523*(G16*100-50)^1.348))</f>
        <v>340</v>
      </c>
      <c r="H17" s="61">
        <f>IF(ISBLANK(H16),"",INT(56.0211*(H16-2.2)^1.05))</f>
        <v>342</v>
      </c>
      <c r="I17" s="61">
        <f>IF(ISBLANK(I16),"",INT(0.188807*(I16*100-160)^1.41))</f>
        <v>252</v>
      </c>
      <c r="J17" s="65">
        <f>IF(ISBLANK(J16),"",INT(0.11193*(190-((J16+0.000462962962962963)/$A$5))^1.88))</f>
        <v>287</v>
      </c>
      <c r="K17" s="62">
        <f>K16</f>
        <v>1599</v>
      </c>
    </row>
    <row r="18" spans="1:11" ht="18.75">
      <c r="A18" s="53">
        <f>A17+1</f>
        <v>6</v>
      </c>
      <c r="B18" s="67">
        <v>4</v>
      </c>
      <c r="C18" s="54" t="s">
        <v>136</v>
      </c>
      <c r="D18" s="55" t="s">
        <v>137</v>
      </c>
      <c r="E18" s="42">
        <v>39694</v>
      </c>
      <c r="F18" s="56">
        <v>10.96</v>
      </c>
      <c r="G18" s="56">
        <v>1.08</v>
      </c>
      <c r="H18" s="56">
        <v>8.18</v>
      </c>
      <c r="I18" s="56">
        <v>3.2</v>
      </c>
      <c r="J18" s="64">
        <v>0.0011857638888888888</v>
      </c>
      <c r="K18" s="53">
        <f>SUM(F19:J19)</f>
        <v>1465</v>
      </c>
    </row>
    <row r="19" spans="1:11" ht="18.75">
      <c r="A19" s="57">
        <f>A18</f>
        <v>6</v>
      </c>
      <c r="B19" s="68"/>
      <c r="C19" s="58"/>
      <c r="D19" s="59" t="s">
        <v>50</v>
      </c>
      <c r="E19" s="60"/>
      <c r="F19" s="61">
        <f>IF(ISBLANK(F18),"",INT(20.0479*(15-F18)^1.835))</f>
        <v>259</v>
      </c>
      <c r="G19" s="61">
        <f>IF(ISBLANK(G18),"",INT(1.84523*(G18*100-50)^1.348))</f>
        <v>439</v>
      </c>
      <c r="H19" s="61">
        <f>IF(ISBLANK(H18),"",INT(56.0211*(H18-2.2)^1.05))</f>
        <v>366</v>
      </c>
      <c r="I19" s="61">
        <f>IF(ISBLANK(I18),"",INT(0.188807*(I18*100-160)^1.41))</f>
        <v>242</v>
      </c>
      <c r="J19" s="65">
        <f>IF(ISBLANK(J18),"",INT(0.11193*(190-((J18+0.000462962962962963)/$A$5))^1.88))</f>
        <v>159</v>
      </c>
      <c r="K19" s="62">
        <f>K18</f>
        <v>1465</v>
      </c>
    </row>
    <row r="20" spans="1:11" ht="18.75">
      <c r="A20" s="53">
        <f>A19+1</f>
        <v>7</v>
      </c>
      <c r="B20" s="67">
        <v>14</v>
      </c>
      <c r="C20" s="54" t="s">
        <v>154</v>
      </c>
      <c r="D20" s="55" t="s">
        <v>155</v>
      </c>
      <c r="E20" s="42">
        <v>39455</v>
      </c>
      <c r="F20" s="56">
        <v>10.32</v>
      </c>
      <c r="G20" s="56">
        <v>1.03</v>
      </c>
      <c r="H20" s="56">
        <v>7</v>
      </c>
      <c r="I20" s="56">
        <v>3.1</v>
      </c>
      <c r="J20" s="64">
        <v>0.0010831018518518518</v>
      </c>
      <c r="K20" s="53">
        <f>SUM(F21:J21)</f>
        <v>1458</v>
      </c>
    </row>
    <row r="21" spans="1:11" ht="18.75">
      <c r="A21" s="57">
        <f>A20</f>
        <v>7</v>
      </c>
      <c r="B21" s="68"/>
      <c r="C21" s="58"/>
      <c r="D21" s="59" t="s">
        <v>87</v>
      </c>
      <c r="E21" s="60"/>
      <c r="F21" s="61">
        <f>IF(ISBLANK(F20),"",INT(20.0479*(15-F20)^1.835))</f>
        <v>340</v>
      </c>
      <c r="G21" s="61">
        <f>IF(ISBLANK(G20),"",INT(1.84523*(G20*100-50)^1.348))</f>
        <v>389</v>
      </c>
      <c r="H21" s="61">
        <f>IF(ISBLANK(H20),"",INT(56.0211*(H20-2.2)^1.05))</f>
        <v>290</v>
      </c>
      <c r="I21" s="61">
        <f>IF(ISBLANK(I20),"",INT(0.188807*(I20*100-160)^1.41))</f>
        <v>220</v>
      </c>
      <c r="J21" s="65">
        <f>IF(ISBLANK(J20),"",INT(0.11193*(190-((J20+0.000462962962962963)/$A$5))^1.88))</f>
        <v>219</v>
      </c>
      <c r="K21" s="62">
        <f>K20</f>
        <v>1458</v>
      </c>
    </row>
    <row r="22" spans="1:11" ht="18.75">
      <c r="A22" s="53">
        <f>A21+1</f>
        <v>8</v>
      </c>
      <c r="B22" s="67">
        <v>104</v>
      </c>
      <c r="C22" s="54" t="s">
        <v>71</v>
      </c>
      <c r="D22" s="55" t="s">
        <v>160</v>
      </c>
      <c r="E22" s="42">
        <v>39555</v>
      </c>
      <c r="F22" s="56">
        <v>10.99</v>
      </c>
      <c r="G22" s="56">
        <v>1.08</v>
      </c>
      <c r="H22" s="56">
        <v>6.88</v>
      </c>
      <c r="I22" s="56">
        <v>3.2</v>
      </c>
      <c r="J22" s="64">
        <v>0.0010726851851851852</v>
      </c>
      <c r="K22" s="53">
        <f>SUM(F23:J23)</f>
        <v>1446</v>
      </c>
    </row>
    <row r="23" spans="1:11" ht="18.75">
      <c r="A23" s="57">
        <f>A22</f>
        <v>8</v>
      </c>
      <c r="B23" s="68"/>
      <c r="C23" s="58"/>
      <c r="D23" s="59" t="s">
        <v>78</v>
      </c>
      <c r="E23" s="60"/>
      <c r="F23" s="61">
        <f>IF(ISBLANK(F22),"",INT(20.0479*(15-F22)^1.835))</f>
        <v>256</v>
      </c>
      <c r="G23" s="61">
        <f>IF(ISBLANK(G22),"",INT(1.84523*(G22*100-50)^1.348))</f>
        <v>439</v>
      </c>
      <c r="H23" s="61">
        <f>IF(ISBLANK(H22),"",INT(56.0211*(H22-2.2)^1.05))</f>
        <v>283</v>
      </c>
      <c r="I23" s="61">
        <f>IF(ISBLANK(I22),"",INT(0.188807*(I22*100-160)^1.41))</f>
        <v>242</v>
      </c>
      <c r="J23" s="65">
        <f>IF(ISBLANK(J22),"",INT(0.11193*(190-((J22+0.000462962962962963)/$A$5))^1.88))</f>
        <v>226</v>
      </c>
      <c r="K23" s="62">
        <f>K22</f>
        <v>1446</v>
      </c>
    </row>
    <row r="24" spans="1:11" ht="18.75">
      <c r="A24" s="53">
        <f>A23+1</f>
        <v>9</v>
      </c>
      <c r="B24" s="67">
        <v>1</v>
      </c>
      <c r="C24" s="54" t="s">
        <v>129</v>
      </c>
      <c r="D24" s="55" t="s">
        <v>130</v>
      </c>
      <c r="E24" s="42">
        <v>39673</v>
      </c>
      <c r="F24" s="56">
        <v>10.09</v>
      </c>
      <c r="G24" s="56">
        <v>1.08</v>
      </c>
      <c r="H24" s="56">
        <v>5.04</v>
      </c>
      <c r="I24" s="56">
        <v>3.08</v>
      </c>
      <c r="J24" s="64">
        <v>0.0010778935185185186</v>
      </c>
      <c r="K24" s="53">
        <f>SUM(F25:J25)</f>
        <v>1415</v>
      </c>
    </row>
    <row r="25" spans="1:11" ht="18.75">
      <c r="A25" s="57">
        <f>A24</f>
        <v>9</v>
      </c>
      <c r="B25" s="68"/>
      <c r="C25" s="58"/>
      <c r="D25" s="59" t="s">
        <v>78</v>
      </c>
      <c r="E25" s="60"/>
      <c r="F25" s="61">
        <f>IF(ISBLANK(F24),"",INT(20.0479*(15-F24)^1.835))</f>
        <v>371</v>
      </c>
      <c r="G25" s="61">
        <f>IF(ISBLANK(G24),"",INT(1.84523*(G24*100-50)^1.348))</f>
        <v>439</v>
      </c>
      <c r="H25" s="61">
        <f>IF(ISBLANK(H24),"",INT(56.0211*(H24-2.2)^1.05))</f>
        <v>167</v>
      </c>
      <c r="I25" s="61">
        <f>IF(ISBLANK(I24),"",INT(0.188807*(I24*100-160)^1.41))</f>
        <v>216</v>
      </c>
      <c r="J25" s="65">
        <f>IF(ISBLANK(J24),"",INT(0.11193*(190-((J24+0.000462962962962963)/$A$5))^1.88))</f>
        <v>222</v>
      </c>
      <c r="K25" s="62">
        <f>K24</f>
        <v>1415</v>
      </c>
    </row>
    <row r="26" spans="1:11" ht="18.75">
      <c r="A26" s="53">
        <f>A25+1</f>
        <v>10</v>
      </c>
      <c r="B26" s="67">
        <v>120</v>
      </c>
      <c r="C26" s="54" t="s">
        <v>149</v>
      </c>
      <c r="D26" s="55" t="s">
        <v>164</v>
      </c>
      <c r="E26" s="42">
        <v>39511</v>
      </c>
      <c r="F26" s="56">
        <v>10.56</v>
      </c>
      <c r="G26" s="56">
        <v>0.93</v>
      </c>
      <c r="H26" s="56">
        <v>6.9</v>
      </c>
      <c r="I26" s="56">
        <v>3.02</v>
      </c>
      <c r="J26" s="64">
        <v>0.0009850694444444444</v>
      </c>
      <c r="K26" s="53">
        <f>SUM(F27:J27)</f>
        <v>1375</v>
      </c>
    </row>
    <row r="27" spans="1:11" ht="18.75">
      <c r="A27" s="57">
        <f>A26</f>
        <v>10</v>
      </c>
      <c r="B27" s="68"/>
      <c r="C27" s="58"/>
      <c r="D27" s="59" t="s">
        <v>41</v>
      </c>
      <c r="E27" s="60"/>
      <c r="F27" s="61">
        <f>IF(ISBLANK(F26),"",INT(20.0479*(15-F26)^1.835))</f>
        <v>309</v>
      </c>
      <c r="G27" s="61">
        <f>IF(ISBLANK(G26),"",INT(1.84523*(G26*100-50)^1.348))</f>
        <v>293</v>
      </c>
      <c r="H27" s="61">
        <f>IF(ISBLANK(H26),"",INT(56.0211*(H26-2.2)^1.05))</f>
        <v>284</v>
      </c>
      <c r="I27" s="61">
        <f>IF(ISBLANK(I26),"",INT(0.188807*(I26*100-160)^1.41))</f>
        <v>204</v>
      </c>
      <c r="J27" s="65">
        <f>IF(ISBLANK(J26),"",INT(0.11193*(190-((J26+0.000462962962962963)/$A$5))^1.88))</f>
        <v>285</v>
      </c>
      <c r="K27" s="62">
        <f>K26</f>
        <v>1375</v>
      </c>
    </row>
    <row r="28" spans="1:11" ht="18.75">
      <c r="A28" s="53">
        <f>A27+1</f>
        <v>11</v>
      </c>
      <c r="B28" s="67">
        <v>12</v>
      </c>
      <c r="C28" s="54" t="s">
        <v>151</v>
      </c>
      <c r="D28" s="55" t="s">
        <v>43</v>
      </c>
      <c r="E28" s="42">
        <v>39561</v>
      </c>
      <c r="F28" s="56">
        <v>11.32</v>
      </c>
      <c r="G28" s="56">
        <v>0.93</v>
      </c>
      <c r="H28" s="56">
        <v>9.06</v>
      </c>
      <c r="I28" s="56">
        <v>2.85</v>
      </c>
      <c r="J28" s="64">
        <v>0.001152777777777778</v>
      </c>
      <c r="K28" s="53">
        <f>SUM(F29:J29)</f>
        <v>1281</v>
      </c>
    </row>
    <row r="29" spans="1:11" ht="18.75">
      <c r="A29" s="57">
        <f>A28</f>
        <v>11</v>
      </c>
      <c r="B29" s="68"/>
      <c r="C29" s="58"/>
      <c r="D29" s="59" t="s">
        <v>44</v>
      </c>
      <c r="E29" s="60"/>
      <c r="F29" s="61">
        <f>IF(ISBLANK(F28),"",INT(20.0479*(15-F28)^1.835))</f>
        <v>218</v>
      </c>
      <c r="G29" s="61">
        <f>IF(ISBLANK(G28),"",INT(1.84523*(G28*100-50)^1.348))</f>
        <v>293</v>
      </c>
      <c r="H29" s="61">
        <f>IF(ISBLANK(H28),"",INT(56.0211*(H28-2.2)^1.05))</f>
        <v>423</v>
      </c>
      <c r="I29" s="61">
        <f>IF(ISBLANK(I28),"",INT(0.188807*(I28*100-160)^1.41))</f>
        <v>170</v>
      </c>
      <c r="J29" s="65">
        <f>IF(ISBLANK(J28),"",INT(0.11193*(190-((J28+0.000462962962962963)/$A$5))^1.88))</f>
        <v>177</v>
      </c>
      <c r="K29" s="62">
        <f>K28</f>
        <v>1281</v>
      </c>
    </row>
    <row r="30" spans="1:11" ht="18.75">
      <c r="A30" s="53">
        <f>A29+1</f>
        <v>12</v>
      </c>
      <c r="B30" s="67">
        <v>5</v>
      </c>
      <c r="C30" s="54" t="s">
        <v>76</v>
      </c>
      <c r="D30" s="55" t="s">
        <v>138</v>
      </c>
      <c r="E30" s="42">
        <v>39574</v>
      </c>
      <c r="F30" s="56">
        <v>11.1</v>
      </c>
      <c r="G30" s="56">
        <v>0.83</v>
      </c>
      <c r="H30" s="56">
        <v>7.76</v>
      </c>
      <c r="I30" s="56">
        <v>3.15</v>
      </c>
      <c r="J30" s="64">
        <v>0.0010534722222222221</v>
      </c>
      <c r="K30" s="53">
        <f>SUM(F31:J31)</f>
        <v>1256</v>
      </c>
    </row>
    <row r="31" spans="1:11" ht="18.75">
      <c r="A31" s="57">
        <f>A30</f>
        <v>12</v>
      </c>
      <c r="B31" s="68"/>
      <c r="C31" s="58"/>
      <c r="D31" s="59" t="s">
        <v>139</v>
      </c>
      <c r="E31" s="60"/>
      <c r="F31" s="61">
        <f>IF(ISBLANK(F30),"",INT(20.0479*(15-F30)^1.835))</f>
        <v>243</v>
      </c>
      <c r="G31" s="61">
        <f>IF(ISBLANK(G30),"",INT(1.84523*(G30*100-50)^1.348))</f>
        <v>205</v>
      </c>
      <c r="H31" s="61">
        <f>IF(ISBLANK(H30),"",INT(56.0211*(H30-2.2)^1.05))</f>
        <v>339</v>
      </c>
      <c r="I31" s="61">
        <f>IF(ISBLANK(I30),"",INT(0.188807*(I30*100-160)^1.41))</f>
        <v>231</v>
      </c>
      <c r="J31" s="65">
        <f>IF(ISBLANK(J30),"",INT(0.11193*(190-((J30+0.000462962962962963)/$A$5))^1.88))</f>
        <v>238</v>
      </c>
      <c r="K31" s="62">
        <f>K30</f>
        <v>1256</v>
      </c>
    </row>
    <row r="32" spans="1:11" ht="18.75">
      <c r="A32" s="53">
        <f>A31+1</f>
        <v>13</v>
      </c>
      <c r="B32" s="67">
        <v>3</v>
      </c>
      <c r="C32" s="54" t="s">
        <v>134</v>
      </c>
      <c r="D32" s="55" t="s">
        <v>135</v>
      </c>
      <c r="E32" s="42">
        <v>39535</v>
      </c>
      <c r="F32" s="56">
        <v>11.59</v>
      </c>
      <c r="G32" s="56">
        <v>1.03</v>
      </c>
      <c r="H32" s="56">
        <v>8.8</v>
      </c>
      <c r="I32" s="56">
        <v>2.95</v>
      </c>
      <c r="J32" s="64">
        <v>0.0013773148148148147</v>
      </c>
      <c r="K32" s="53">
        <f>SUM(F33:J33)</f>
        <v>1246</v>
      </c>
    </row>
    <row r="33" spans="1:11" ht="18.75">
      <c r="A33" s="57">
        <f>A32</f>
        <v>13</v>
      </c>
      <c r="B33" s="68"/>
      <c r="C33" s="58"/>
      <c r="D33" s="59" t="s">
        <v>44</v>
      </c>
      <c r="E33" s="60"/>
      <c r="F33" s="61">
        <f>IF(ISBLANK(F32),"",INT(20.0479*(15-F32)^1.835))</f>
        <v>190</v>
      </c>
      <c r="G33" s="61">
        <f>IF(ISBLANK(G32),"",INT(1.84523*(G32*100-50)^1.348))</f>
        <v>389</v>
      </c>
      <c r="H33" s="61">
        <f>IF(ISBLANK(H32),"",INT(56.0211*(H32-2.2)^1.05))</f>
        <v>406</v>
      </c>
      <c r="I33" s="61">
        <f>IF(ISBLANK(I32),"",INT(0.188807*(I32*100-160)^1.41))</f>
        <v>190</v>
      </c>
      <c r="J33" s="65">
        <f>IF(ISBLANK(J32),"",INT(0.11193*(190-((J32+0.000462962962962963)/$A$5))^1.88))</f>
        <v>71</v>
      </c>
      <c r="K33" s="62">
        <f>K32</f>
        <v>1246</v>
      </c>
    </row>
    <row r="34" spans="1:11" ht="18.75">
      <c r="A34" s="53">
        <f>A33+1</f>
        <v>14</v>
      </c>
      <c r="B34" s="67">
        <v>103</v>
      </c>
      <c r="C34" s="54" t="s">
        <v>158</v>
      </c>
      <c r="D34" s="55" t="s">
        <v>159</v>
      </c>
      <c r="E34" s="42">
        <v>39642</v>
      </c>
      <c r="F34" s="56">
        <v>10.99</v>
      </c>
      <c r="G34" s="56">
        <v>0.93</v>
      </c>
      <c r="H34" s="56">
        <v>6.2</v>
      </c>
      <c r="I34" s="56">
        <v>2.92</v>
      </c>
      <c r="J34" s="64">
        <v>0.0010303240740740741</v>
      </c>
      <c r="K34" s="53">
        <f>SUM(F35:J35)</f>
        <v>1227</v>
      </c>
    </row>
    <row r="35" spans="1:11" ht="18.75">
      <c r="A35" s="57">
        <f>A34</f>
        <v>14</v>
      </c>
      <c r="B35" s="68"/>
      <c r="C35" s="58"/>
      <c r="D35" s="59" t="s">
        <v>78</v>
      </c>
      <c r="E35" s="60"/>
      <c r="F35" s="61">
        <f>IF(ISBLANK(F34),"",INT(20.0479*(15-F34)^1.835))</f>
        <v>256</v>
      </c>
      <c r="G35" s="61">
        <f>IF(ISBLANK(G34),"",INT(1.84523*(G34*100-50)^1.348))</f>
        <v>293</v>
      </c>
      <c r="H35" s="61">
        <f>IF(ISBLANK(H34),"",INT(56.0211*(H34-2.2)^1.05))</f>
        <v>240</v>
      </c>
      <c r="I35" s="61">
        <f>IF(ISBLANK(I34),"",INT(0.188807*(I34*100-160)^1.41))</f>
        <v>184</v>
      </c>
      <c r="J35" s="65">
        <f>IF(ISBLANK(J34),"",INT(0.11193*(190-((J34+0.000462962962962963)/$A$5))^1.88))</f>
        <v>254</v>
      </c>
      <c r="K35" s="62">
        <f>K34</f>
        <v>1227</v>
      </c>
    </row>
    <row r="36" spans="1:11" ht="18.75">
      <c r="A36" s="53">
        <f>A35+1</f>
        <v>15</v>
      </c>
      <c r="B36" s="67">
        <v>6</v>
      </c>
      <c r="C36" s="54" t="s">
        <v>39</v>
      </c>
      <c r="D36" s="55" t="s">
        <v>140</v>
      </c>
      <c r="E36" s="42">
        <v>39701</v>
      </c>
      <c r="F36" s="56">
        <v>11.31</v>
      </c>
      <c r="G36" s="56">
        <v>0.88</v>
      </c>
      <c r="H36" s="56">
        <v>7.64</v>
      </c>
      <c r="I36" s="56">
        <v>3.21</v>
      </c>
      <c r="J36" s="64">
        <v>0.0012587962962962963</v>
      </c>
      <c r="K36" s="53">
        <f>SUM(F37:J37)</f>
        <v>1164</v>
      </c>
    </row>
    <row r="37" spans="1:11" ht="18.75">
      <c r="A37" s="57">
        <f>A36</f>
        <v>15</v>
      </c>
      <c r="B37" s="68"/>
      <c r="C37" s="58"/>
      <c r="D37" s="59" t="s">
        <v>44</v>
      </c>
      <c r="E37" s="60"/>
      <c r="F37" s="61">
        <f>IF(ISBLANK(F36),"",INT(20.0479*(15-F36)^1.835))</f>
        <v>220</v>
      </c>
      <c r="G37" s="61">
        <f>IF(ISBLANK(G36),"",INT(1.84523*(G36*100-50)^1.348))</f>
        <v>248</v>
      </c>
      <c r="H37" s="61">
        <f>IF(ISBLANK(H36),"",INT(56.0211*(H36-2.2)^1.05))</f>
        <v>331</v>
      </c>
      <c r="I37" s="61">
        <f>IF(ISBLANK(I36),"",INT(0.188807*(I36*100-160)^1.41))</f>
        <v>244</v>
      </c>
      <c r="J37" s="65">
        <f>IF(ISBLANK(J36),"",INT(0.11193*(190-((J36+0.000462962962962963)/$A$5))^1.88))</f>
        <v>121</v>
      </c>
      <c r="K37" s="62">
        <f>K36</f>
        <v>1164</v>
      </c>
    </row>
    <row r="38" spans="1:11" ht="18.75">
      <c r="A38" s="53">
        <f>A37+1</f>
        <v>16</v>
      </c>
      <c r="B38" s="67">
        <v>8</v>
      </c>
      <c r="C38" s="54" t="s">
        <v>143</v>
      </c>
      <c r="D38" s="55" t="s">
        <v>144</v>
      </c>
      <c r="E38" s="42">
        <v>39666</v>
      </c>
      <c r="F38" s="56">
        <v>11.46</v>
      </c>
      <c r="G38" s="56">
        <v>0.93</v>
      </c>
      <c r="H38" s="56">
        <v>6.83</v>
      </c>
      <c r="I38" s="56">
        <v>3.1</v>
      </c>
      <c r="J38" s="64">
        <v>0.0012553240740740739</v>
      </c>
      <c r="K38" s="53">
        <f>SUM(F39:J39)</f>
        <v>1119</v>
      </c>
    </row>
    <row r="39" spans="1:11" ht="18.75">
      <c r="A39" s="57">
        <f>A38</f>
        <v>16</v>
      </c>
      <c r="B39" s="68"/>
      <c r="C39" s="58"/>
      <c r="D39" s="59" t="s">
        <v>103</v>
      </c>
      <c r="E39" s="60"/>
      <c r="F39" s="61">
        <f>IF(ISBLANK(F38),"",INT(20.0479*(15-F38)^1.835))</f>
        <v>203</v>
      </c>
      <c r="G39" s="61">
        <f>IF(ISBLANK(G38),"",INT(1.84523*(G38*100-50)^1.348))</f>
        <v>293</v>
      </c>
      <c r="H39" s="61">
        <f>IF(ISBLANK(H38),"",INT(56.0211*(H38-2.2)^1.05))</f>
        <v>280</v>
      </c>
      <c r="I39" s="61">
        <f>IF(ISBLANK(I38),"",INT(0.188807*(I38*100-160)^1.41))</f>
        <v>220</v>
      </c>
      <c r="J39" s="65">
        <f>IF(ISBLANK(J38),"",INT(0.11193*(190-((J38+0.000462962962962963)/$A$5))^1.88))</f>
        <v>123</v>
      </c>
      <c r="K39" s="62">
        <f>K38</f>
        <v>1119</v>
      </c>
    </row>
    <row r="40" spans="1:11" ht="18.75">
      <c r="A40" s="53">
        <f>A39+1</f>
        <v>17</v>
      </c>
      <c r="B40" s="67">
        <v>13</v>
      </c>
      <c r="C40" s="54" t="s">
        <v>152</v>
      </c>
      <c r="D40" s="55" t="s">
        <v>153</v>
      </c>
      <c r="E40" s="42">
        <v>39545</v>
      </c>
      <c r="F40" s="56">
        <v>11.82</v>
      </c>
      <c r="G40" s="56">
        <v>0.93</v>
      </c>
      <c r="H40" s="56">
        <v>6.45</v>
      </c>
      <c r="I40" s="56">
        <v>2.72</v>
      </c>
      <c r="J40" s="64">
        <v>0.0010797453703703705</v>
      </c>
      <c r="K40" s="53">
        <f>SUM(F41:J41)</f>
        <v>1082</v>
      </c>
    </row>
    <row r="41" spans="1:11" ht="18.75">
      <c r="A41" s="57">
        <f>A40</f>
        <v>17</v>
      </c>
      <c r="B41" s="68"/>
      <c r="C41" s="58"/>
      <c r="D41" s="59" t="s">
        <v>47</v>
      </c>
      <c r="E41" s="60"/>
      <c r="F41" s="61">
        <f>IF(ISBLANK(F40),"",INT(20.0479*(15-F40)^1.835))</f>
        <v>167</v>
      </c>
      <c r="G41" s="61">
        <f>IF(ISBLANK(G40),"",INT(1.84523*(G40*100-50)^1.348))</f>
        <v>293</v>
      </c>
      <c r="H41" s="61">
        <f>IF(ISBLANK(H40),"",INT(56.0211*(H40-2.2)^1.05))</f>
        <v>255</v>
      </c>
      <c r="I41" s="61">
        <f>IF(ISBLANK(I40),"",INT(0.188807*(I40*100-160)^1.41))</f>
        <v>146</v>
      </c>
      <c r="J41" s="65">
        <f>IF(ISBLANK(J40),"",INT(0.11193*(190-((J40+0.000462962962962963)/$A$5))^1.88))</f>
        <v>221</v>
      </c>
      <c r="K41" s="62">
        <f>K40</f>
        <v>1082</v>
      </c>
    </row>
    <row r="42" spans="1:11" ht="18.75">
      <c r="A42" s="53">
        <f>A41+1</f>
        <v>18</v>
      </c>
      <c r="B42" s="67">
        <v>9</v>
      </c>
      <c r="C42" s="54" t="s">
        <v>145</v>
      </c>
      <c r="D42" s="55" t="s">
        <v>146</v>
      </c>
      <c r="E42" s="42">
        <v>39582</v>
      </c>
      <c r="F42" s="56">
        <v>11.61</v>
      </c>
      <c r="G42" s="56">
        <v>0.88</v>
      </c>
      <c r="H42" s="56">
        <v>7.93</v>
      </c>
      <c r="I42" s="56">
        <v>2.3</v>
      </c>
      <c r="J42" s="64">
        <v>0.001364236111111111</v>
      </c>
      <c r="K42" s="53">
        <f>SUM(F43:J43)</f>
        <v>937</v>
      </c>
    </row>
    <row r="43" spans="1:11" ht="18.75">
      <c r="A43" s="57">
        <f>A42</f>
        <v>18</v>
      </c>
      <c r="B43" s="68"/>
      <c r="C43" s="58"/>
      <c r="D43" s="59" t="s">
        <v>44</v>
      </c>
      <c r="E43" s="60"/>
      <c r="F43" s="61">
        <f>IF(ISBLANK(F42),"",INT(20.0479*(15-F42)^1.835))</f>
        <v>188</v>
      </c>
      <c r="G43" s="61">
        <f>IF(ISBLANK(G42),"",INT(1.84523*(G42*100-50)^1.348))</f>
        <v>248</v>
      </c>
      <c r="H43" s="61">
        <f>IF(ISBLANK(H42),"",INT(56.0211*(H42-2.2)^1.05))</f>
        <v>350</v>
      </c>
      <c r="I43" s="61">
        <f>IF(ISBLANK(I42),"",INT(0.188807*(I42*100-160)^1.41))</f>
        <v>75</v>
      </c>
      <c r="J43" s="65">
        <f>IF(ISBLANK(J42),"",INT(0.11193*(190-((J42+0.000462962962962963)/$A$5))^1.88))</f>
        <v>76</v>
      </c>
      <c r="K43" s="62">
        <f>K42</f>
        <v>937</v>
      </c>
    </row>
    <row r="44" spans="1:11" ht="18.75">
      <c r="A44" s="53">
        <f>A43+1</f>
        <v>19</v>
      </c>
      <c r="B44" s="67">
        <v>121</v>
      </c>
      <c r="C44" s="54" t="s">
        <v>165</v>
      </c>
      <c r="D44" s="55" t="s">
        <v>166</v>
      </c>
      <c r="E44" s="42">
        <v>39738</v>
      </c>
      <c r="F44" s="56">
        <v>11.76</v>
      </c>
      <c r="G44" s="56">
        <v>0.83</v>
      </c>
      <c r="H44" s="56">
        <v>4.13</v>
      </c>
      <c r="I44" s="56">
        <v>2.55</v>
      </c>
      <c r="J44" s="64">
        <v>0.0010362268518518518</v>
      </c>
      <c r="K44" s="53">
        <f>SUM(F45:J45)</f>
        <v>855</v>
      </c>
    </row>
    <row r="45" spans="1:11" ht="18.75">
      <c r="A45" s="57">
        <f>A44</f>
        <v>19</v>
      </c>
      <c r="B45" s="68"/>
      <c r="C45" s="58"/>
      <c r="D45" s="59" t="s">
        <v>41</v>
      </c>
      <c r="E45" s="60"/>
      <c r="F45" s="61">
        <f>IF(ISBLANK(F44),"",INT(20.0479*(15-F44)^1.835))</f>
        <v>173</v>
      </c>
      <c r="G45" s="61">
        <f>IF(ISBLANK(G44),"",INT(1.84523*(G44*100-50)^1.348))</f>
        <v>205</v>
      </c>
      <c r="H45" s="61">
        <f>IF(ISBLANK(H44),"",INT(56.0211*(H44-2.2)^1.05))</f>
        <v>111</v>
      </c>
      <c r="I45" s="61">
        <f>IF(ISBLANK(I44),"",INT(0.188807*(I44*100-160)^1.41))</f>
        <v>116</v>
      </c>
      <c r="J45" s="65">
        <f>IF(ISBLANK(J44),"",INT(0.11193*(190-((J44+0.000462962962962963)/$A$5))^1.88))</f>
        <v>250</v>
      </c>
      <c r="K45" s="62">
        <f>K44</f>
        <v>855</v>
      </c>
    </row>
    <row r="46" spans="1:11" ht="18.75">
      <c r="A46" s="53"/>
      <c r="B46" s="67">
        <v>2</v>
      </c>
      <c r="C46" s="54" t="s">
        <v>131</v>
      </c>
      <c r="D46" s="55" t="s">
        <v>132</v>
      </c>
      <c r="E46" s="42">
        <v>39453</v>
      </c>
      <c r="F46" s="56">
        <v>10.23</v>
      </c>
      <c r="G46" s="56">
        <v>1.08</v>
      </c>
      <c r="H46" s="56"/>
      <c r="I46" s="56"/>
      <c r="J46" s="64"/>
      <c r="K46" s="53"/>
    </row>
    <row r="47" spans="1:11" ht="18.75">
      <c r="A47" s="57"/>
      <c r="B47" s="68"/>
      <c r="C47" s="58"/>
      <c r="D47" s="59" t="s">
        <v>133</v>
      </c>
      <c r="E47" s="60"/>
      <c r="F47" s="61">
        <f>IF(ISBLANK(F46),"",INT(20.0479*(15-F46)^1.835))</f>
        <v>352</v>
      </c>
      <c r="G47" s="61">
        <f>IF(ISBLANK(G46),"",INT(1.84523*(G46*100-50)^1.348))</f>
        <v>439</v>
      </c>
      <c r="H47" s="61">
        <f>IF(ISBLANK(H46),"",INT(56.0211*(H46-2.2)^1.05))</f>
      </c>
      <c r="I47" s="61">
        <f>IF(ISBLANK(I46),"",INT(0.188807*(I46*100-160)^1.41))</f>
      </c>
      <c r="J47" s="65">
        <f>IF(ISBLANK(J46),"",INT(0.11193*(190-((J46+0.000462962962962963)/$A$5))^1.88))</f>
      </c>
      <c r="K47" s="62"/>
    </row>
  </sheetData>
  <sheetProtection/>
  <autoFilter ref="K1:K17"/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2" width="5.00390625" style="1" customWidth="1"/>
    <col min="3" max="3" width="8.7109375" style="1" customWidth="1"/>
    <col min="4" max="4" width="11.421875" style="1" customWidth="1"/>
    <col min="5" max="5" width="10.7109375" style="1" customWidth="1"/>
    <col min="6" max="9" width="8.57421875" style="1" customWidth="1"/>
    <col min="10" max="10" width="9.140625" style="1" customWidth="1"/>
    <col min="11" max="11" width="9.00390625" style="1" bestFit="1" customWidth="1"/>
    <col min="12" max="12" width="4.7109375" style="1" bestFit="1" customWidth="1"/>
    <col min="13" max="16384" width="9.140625" style="1" customWidth="1"/>
  </cols>
  <sheetData>
    <row r="1" spans="1:10" s="8" customFormat="1" ht="15.75">
      <c r="A1" s="8" t="s">
        <v>184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82</v>
      </c>
      <c r="D2" s="9"/>
      <c r="E2" s="10"/>
      <c r="F2" s="11"/>
      <c r="G2" s="12"/>
      <c r="H2" s="14"/>
      <c r="I2" s="14"/>
      <c r="J2" s="14"/>
      <c r="K2" s="73" t="s">
        <v>17</v>
      </c>
    </row>
    <row r="3" spans="1:11" s="19" customFormat="1" ht="12" customHeight="1">
      <c r="A3" s="2"/>
      <c r="B3" s="2"/>
      <c r="C3" s="2"/>
      <c r="D3" s="15"/>
      <c r="E3" s="16"/>
      <c r="F3" s="18"/>
      <c r="G3" s="18"/>
      <c r="H3" s="18"/>
      <c r="I3" s="17"/>
      <c r="J3" s="18"/>
      <c r="K3" s="18"/>
    </row>
    <row r="4" spans="5:11" s="20" customFormat="1" ht="15.75">
      <c r="E4" s="22"/>
      <c r="F4" s="21" t="s">
        <v>16</v>
      </c>
      <c r="G4" s="24"/>
      <c r="H4" s="24"/>
      <c r="I4" s="23"/>
      <c r="J4" s="24"/>
      <c r="K4" s="24"/>
    </row>
    <row r="5" ht="13.5" thickBot="1">
      <c r="A5" s="43">
        <v>1.1574074074074073E-05</v>
      </c>
    </row>
    <row r="6" spans="1:11" s="4" customFormat="1" ht="12">
      <c r="A6" s="28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40" t="s">
        <v>8</v>
      </c>
      <c r="H6" s="30" t="s">
        <v>7</v>
      </c>
      <c r="I6" s="40" t="s">
        <v>6</v>
      </c>
      <c r="J6" s="30" t="s">
        <v>10</v>
      </c>
      <c r="K6" s="30" t="s">
        <v>4</v>
      </c>
    </row>
    <row r="7" spans="1:11" s="3" customFormat="1" ht="13.5" thickBot="1">
      <c r="A7" s="32"/>
      <c r="B7" s="31"/>
      <c r="C7" s="36"/>
      <c r="D7" s="35" t="s">
        <v>3</v>
      </c>
      <c r="E7" s="31"/>
      <c r="F7" s="50" t="s">
        <v>18</v>
      </c>
      <c r="G7" s="41"/>
      <c r="H7" s="39" t="s">
        <v>14</v>
      </c>
      <c r="I7" s="41"/>
      <c r="J7" s="39"/>
      <c r="K7" s="39"/>
    </row>
    <row r="8" spans="1:11" ht="18.75">
      <c r="A8" s="53">
        <f>A7+1</f>
        <v>1</v>
      </c>
      <c r="B8" s="67">
        <v>24</v>
      </c>
      <c r="C8" s="54" t="s">
        <v>90</v>
      </c>
      <c r="D8" s="55" t="s">
        <v>174</v>
      </c>
      <c r="E8" s="42">
        <v>39451</v>
      </c>
      <c r="F8" s="26">
        <v>9.42</v>
      </c>
      <c r="G8" s="26">
        <v>1.13</v>
      </c>
      <c r="H8" s="25">
        <v>9.78</v>
      </c>
      <c r="I8" s="25">
        <v>3.78</v>
      </c>
      <c r="J8" s="70">
        <v>0.001655439814814815</v>
      </c>
      <c r="K8" s="27">
        <f>SUM(F9:J9)</f>
        <v>2142</v>
      </c>
    </row>
    <row r="9" spans="1:11" ht="18.75">
      <c r="A9" s="57">
        <f>A8</f>
        <v>1</v>
      </c>
      <c r="B9" s="68"/>
      <c r="C9" s="58"/>
      <c r="D9" s="59" t="s">
        <v>87</v>
      </c>
      <c r="E9" s="63"/>
      <c r="F9" s="61">
        <f>IF(ISBLANK(F8),"",INT(20.0479*(15-F8)^1.835))</f>
        <v>470</v>
      </c>
      <c r="G9" s="61">
        <f>IF(ISBLANK(G8),"",INT(1.84523*(G8*100-50)^1.348))</f>
        <v>491</v>
      </c>
      <c r="H9" s="61">
        <f>IF(ISBLANK(H8),"",INT(56.0211*(H8-2.2)^1.05))</f>
        <v>469</v>
      </c>
      <c r="I9" s="61">
        <f>IF(ISBLANK(I8),"",INT(0.188807*(I8*100-160)^1.41))</f>
        <v>374</v>
      </c>
      <c r="J9" s="69">
        <f>IF(ISBLANK(J8),"",INT(0.11193*(254-((J8+0.000462962962962963)/$A$5))^1.88))</f>
        <v>338</v>
      </c>
      <c r="K9" s="71">
        <f>K8</f>
        <v>2142</v>
      </c>
    </row>
    <row r="10" spans="1:11" ht="18.75">
      <c r="A10" s="53">
        <f>A9+1</f>
        <v>2</v>
      </c>
      <c r="B10" s="67">
        <v>27</v>
      </c>
      <c r="C10" s="54" t="s">
        <v>177</v>
      </c>
      <c r="D10" s="55" t="s">
        <v>178</v>
      </c>
      <c r="E10" s="42">
        <v>39790</v>
      </c>
      <c r="F10" s="26">
        <v>10</v>
      </c>
      <c r="G10" s="26">
        <v>1.18</v>
      </c>
      <c r="H10" s="25">
        <v>9.09</v>
      </c>
      <c r="I10" s="25">
        <v>3.6</v>
      </c>
      <c r="J10" s="70">
        <v>0.0016306712962962965</v>
      </c>
      <c r="K10" s="27">
        <f>SUM(F11:J11)</f>
        <v>2041</v>
      </c>
    </row>
    <row r="11" spans="1:11" ht="18.75">
      <c r="A11" s="57">
        <f>A10</f>
        <v>2</v>
      </c>
      <c r="B11" s="68"/>
      <c r="C11" s="58"/>
      <c r="D11" s="59" t="s">
        <v>78</v>
      </c>
      <c r="E11" s="63"/>
      <c r="F11" s="61">
        <f>IF(ISBLANK(F10),"",INT(20.0479*(15-F10)^1.835))</f>
        <v>384</v>
      </c>
      <c r="G11" s="61">
        <f>IF(ISBLANK(G10),"",INT(1.84523*(G10*100-50)^1.348))</f>
        <v>544</v>
      </c>
      <c r="H11" s="61">
        <f>IF(ISBLANK(H10),"",INT(56.0211*(H10-2.2)^1.05))</f>
        <v>425</v>
      </c>
      <c r="I11" s="61">
        <f>IF(ISBLANK(I10),"",INT(0.188807*(I10*100-160)^1.41))</f>
        <v>331</v>
      </c>
      <c r="J11" s="69">
        <f>IF(ISBLANK(J10),"",INT(0.11193*(254-((J10+0.000462962962962963)/$A$5))^1.88))</f>
        <v>357</v>
      </c>
      <c r="K11" s="71">
        <f>K10</f>
        <v>2041</v>
      </c>
    </row>
    <row r="12" spans="1:11" ht="18.75">
      <c r="A12" s="53">
        <f>A11+1</f>
        <v>3</v>
      </c>
      <c r="B12" s="67">
        <v>29</v>
      </c>
      <c r="C12" s="54" t="s">
        <v>98</v>
      </c>
      <c r="D12" s="55" t="s">
        <v>181</v>
      </c>
      <c r="E12" s="42">
        <v>39576</v>
      </c>
      <c r="F12" s="26">
        <v>10.32</v>
      </c>
      <c r="G12" s="26">
        <v>1.23</v>
      </c>
      <c r="H12" s="25">
        <v>9.06</v>
      </c>
      <c r="I12" s="25">
        <v>3.58</v>
      </c>
      <c r="J12" s="70">
        <v>0.0018910879629629631</v>
      </c>
      <c r="K12" s="27">
        <f>SUM(F13:J13)</f>
        <v>1867</v>
      </c>
    </row>
    <row r="13" spans="1:11" ht="18.75">
      <c r="A13" s="57">
        <f>A12</f>
        <v>3</v>
      </c>
      <c r="B13" s="68"/>
      <c r="C13" s="58"/>
      <c r="D13" s="59" t="s">
        <v>78</v>
      </c>
      <c r="E13" s="63"/>
      <c r="F13" s="61">
        <f>IF(ISBLANK(F12),"",INT(20.0479*(15-F12)^1.835))</f>
        <v>340</v>
      </c>
      <c r="G13" s="61">
        <f>IF(ISBLANK(G12),"",INT(1.84523*(G12*100-50)^1.348))</f>
        <v>599</v>
      </c>
      <c r="H13" s="61">
        <f>IF(ISBLANK(H12),"",INT(56.0211*(H12-2.2)^1.05))</f>
        <v>423</v>
      </c>
      <c r="I13" s="61">
        <f>IF(ISBLANK(I12),"",INT(0.188807*(I12*100-160)^1.41))</f>
        <v>326</v>
      </c>
      <c r="J13" s="69">
        <f>IF(ISBLANK(J12),"",INT(0.11193*(254-((J12+0.000462962962962963)/$A$5))^1.88))</f>
        <v>179</v>
      </c>
      <c r="K13" s="71">
        <f>K12</f>
        <v>1867</v>
      </c>
    </row>
    <row r="14" spans="1:11" ht="18.75">
      <c r="A14" s="53">
        <f>A13+1</f>
        <v>4</v>
      </c>
      <c r="B14" s="67">
        <v>21</v>
      </c>
      <c r="C14" s="54" t="s">
        <v>167</v>
      </c>
      <c r="D14" s="55" t="s">
        <v>168</v>
      </c>
      <c r="E14" s="42">
        <v>39624</v>
      </c>
      <c r="F14" s="26">
        <v>10.46</v>
      </c>
      <c r="G14" s="26">
        <v>1.13</v>
      </c>
      <c r="H14" s="25">
        <v>8.35</v>
      </c>
      <c r="I14" s="25">
        <v>3.74</v>
      </c>
      <c r="J14" s="70">
        <v>0.0017089120370370372</v>
      </c>
      <c r="K14" s="27">
        <f>SUM(F15:J15)</f>
        <v>1850</v>
      </c>
    </row>
    <row r="15" spans="1:11" ht="18.75">
      <c r="A15" s="57">
        <f>A14</f>
        <v>4</v>
      </c>
      <c r="B15" s="68"/>
      <c r="C15" s="58"/>
      <c r="D15" s="59" t="s">
        <v>44</v>
      </c>
      <c r="E15" s="63"/>
      <c r="F15" s="61">
        <f>IF(ISBLANK(F14),"",INT(20.0479*(15-F14)^1.835))</f>
        <v>321</v>
      </c>
      <c r="G15" s="61">
        <f>IF(ISBLANK(G14),"",INT(1.84523*(G14*100-50)^1.348))</f>
        <v>491</v>
      </c>
      <c r="H15" s="61">
        <f>IF(ISBLANK(H14),"",INT(56.0211*(H14-2.2)^1.05))</f>
        <v>377</v>
      </c>
      <c r="I15" s="61">
        <f>IF(ISBLANK(I14),"",INT(0.188807*(I14*100-160)^1.41))</f>
        <v>364</v>
      </c>
      <c r="J15" s="69">
        <f>IF(ISBLANK(J14),"",INT(0.11193*(254-((J14+0.000462962962962963)/$A$5))^1.88))</f>
        <v>297</v>
      </c>
      <c r="K15" s="71">
        <f>K14</f>
        <v>1850</v>
      </c>
    </row>
    <row r="16" spans="1:11" ht="18.75">
      <c r="A16" s="53">
        <f>A15+1</f>
        <v>5</v>
      </c>
      <c r="B16" s="67">
        <v>22</v>
      </c>
      <c r="C16" s="54" t="s">
        <v>169</v>
      </c>
      <c r="D16" s="55" t="s">
        <v>170</v>
      </c>
      <c r="E16" s="42">
        <v>39466</v>
      </c>
      <c r="F16" s="26">
        <v>10.73</v>
      </c>
      <c r="G16" s="26">
        <v>0.93</v>
      </c>
      <c r="H16" s="25">
        <v>8.9</v>
      </c>
      <c r="I16" s="25">
        <v>3.1</v>
      </c>
      <c r="J16" s="70">
        <v>0.001747337962962963</v>
      </c>
      <c r="K16" s="27">
        <f>SUM(F17:J17)</f>
        <v>1482</v>
      </c>
    </row>
    <row r="17" spans="1:11" ht="18.75">
      <c r="A17" s="57">
        <f>A16</f>
        <v>5</v>
      </c>
      <c r="B17" s="68"/>
      <c r="C17" s="58"/>
      <c r="D17" s="59" t="s">
        <v>50</v>
      </c>
      <c r="E17" s="63"/>
      <c r="F17" s="61">
        <f>IF(ISBLANK(F16),"",INT(20.0479*(15-F16)^1.835))</f>
        <v>287</v>
      </c>
      <c r="G17" s="61">
        <f>IF(ISBLANK(G16),"",INT(1.84523*(G16*100-50)^1.348))</f>
        <v>293</v>
      </c>
      <c r="H17" s="61">
        <f>IF(ISBLANK(H16),"",INT(56.0211*(H16-2.2)^1.05))</f>
        <v>412</v>
      </c>
      <c r="I17" s="61">
        <f>IF(ISBLANK(I16),"",INT(0.188807*(I16*100-160)^1.41))</f>
        <v>220</v>
      </c>
      <c r="J17" s="69">
        <f>IF(ISBLANK(J16),"",INT(0.11193*(254-((J16+0.000462962962962963)/$A$5))^1.88))</f>
        <v>270</v>
      </c>
      <c r="K17" s="71">
        <f>K16</f>
        <v>1482</v>
      </c>
    </row>
    <row r="18" spans="1:11" ht="18.75">
      <c r="A18" s="53">
        <f>A17+1</f>
        <v>6</v>
      </c>
      <c r="B18" s="67">
        <v>26</v>
      </c>
      <c r="C18" s="54" t="s">
        <v>175</v>
      </c>
      <c r="D18" s="55" t="s">
        <v>176</v>
      </c>
      <c r="E18" s="42">
        <v>39588</v>
      </c>
      <c r="F18" s="26">
        <v>11.27</v>
      </c>
      <c r="G18" s="26">
        <v>0.88</v>
      </c>
      <c r="H18" s="25">
        <v>7.63</v>
      </c>
      <c r="I18" s="25">
        <v>3.4</v>
      </c>
      <c r="J18" s="70">
        <v>0.0017630787037037036</v>
      </c>
      <c r="K18" s="27">
        <f>SUM(F19:J19)</f>
        <v>1347</v>
      </c>
    </row>
    <row r="19" spans="1:11" ht="18.75">
      <c r="A19" s="57">
        <f>A18</f>
        <v>6</v>
      </c>
      <c r="B19" s="68"/>
      <c r="C19" s="58"/>
      <c r="D19" s="59" t="s">
        <v>56</v>
      </c>
      <c r="E19" s="63"/>
      <c r="F19" s="61">
        <f>IF(ISBLANK(F18),"",INT(20.0479*(15-F18)^1.835))</f>
        <v>224</v>
      </c>
      <c r="G19" s="61">
        <f>IF(ISBLANK(G18),"",INT(1.84523*(G18*100-50)^1.348))</f>
        <v>248</v>
      </c>
      <c r="H19" s="61">
        <f>IF(ISBLANK(H18),"",INT(56.0211*(H18-2.2)^1.05))</f>
        <v>331</v>
      </c>
      <c r="I19" s="61">
        <f>IF(ISBLANK(I18),"",INT(0.188807*(I18*100-160)^1.41))</f>
        <v>285</v>
      </c>
      <c r="J19" s="69">
        <f>IF(ISBLANK(J18),"",INT(0.11193*(254-((J18+0.000462962962962963)/$A$5))^1.88))</f>
        <v>259</v>
      </c>
      <c r="K19" s="71">
        <f>K18</f>
        <v>1347</v>
      </c>
    </row>
    <row r="20" spans="1:11" ht="18.75">
      <c r="A20" s="53">
        <f>A19+1</f>
        <v>7</v>
      </c>
      <c r="B20" s="67">
        <v>23</v>
      </c>
      <c r="C20" s="54" t="s">
        <v>171</v>
      </c>
      <c r="D20" s="55" t="s">
        <v>172</v>
      </c>
      <c r="E20" s="42" t="s">
        <v>173</v>
      </c>
      <c r="F20" s="26">
        <v>13.43</v>
      </c>
      <c r="G20" s="26">
        <v>0.88</v>
      </c>
      <c r="H20" s="25">
        <v>5.87</v>
      </c>
      <c r="I20" s="25">
        <v>2.46</v>
      </c>
      <c r="J20" s="70">
        <v>0.0018303240740740743</v>
      </c>
      <c r="K20" s="27">
        <f>SUM(F21:J21)</f>
        <v>827</v>
      </c>
    </row>
    <row r="21" spans="1:11" ht="18.75">
      <c r="A21" s="57">
        <f>A20</f>
        <v>7</v>
      </c>
      <c r="B21" s="68"/>
      <c r="C21" s="58"/>
      <c r="D21" s="59" t="s">
        <v>47</v>
      </c>
      <c r="E21" s="63"/>
      <c r="F21" s="61">
        <f>IF(ISBLANK(F20),"",INT(20.0479*(15-F20)^1.835))</f>
        <v>45</v>
      </c>
      <c r="G21" s="61">
        <f>IF(ISBLANK(G20),"",INT(1.84523*(G20*100-50)^1.348))</f>
        <v>248</v>
      </c>
      <c r="H21" s="61">
        <f>IF(ISBLANK(H20),"",INT(56.0211*(H20-2.2)^1.05))</f>
        <v>219</v>
      </c>
      <c r="I21" s="61">
        <f>IF(ISBLANK(I20),"",INT(0.188807*(I20*100-160)^1.41))</f>
        <v>100</v>
      </c>
      <c r="J21" s="69">
        <f>IF(ISBLANK(J20),"",INT(0.11193*(254-((J20+0.000462962962962963)/$A$5))^1.88))</f>
        <v>215</v>
      </c>
      <c r="K21" s="71">
        <f>K20</f>
        <v>827</v>
      </c>
    </row>
    <row r="22" spans="1:11" ht="18.75">
      <c r="A22" s="53">
        <f>A21+1</f>
        <v>8</v>
      </c>
      <c r="B22" s="67">
        <v>28</v>
      </c>
      <c r="C22" s="54" t="s">
        <v>179</v>
      </c>
      <c r="D22" s="55" t="s">
        <v>180</v>
      </c>
      <c r="E22" s="42">
        <v>39638</v>
      </c>
      <c r="F22" s="26">
        <v>13.02</v>
      </c>
      <c r="G22" s="26">
        <v>0.88</v>
      </c>
      <c r="H22" s="25">
        <v>7.08</v>
      </c>
      <c r="I22" s="25">
        <v>2.49</v>
      </c>
      <c r="J22" s="70">
        <v>0.002183449074074074</v>
      </c>
      <c r="K22" s="27">
        <f>SUM(F23:J23)</f>
        <v>766</v>
      </c>
    </row>
    <row r="23" spans="1:11" ht="18.75">
      <c r="A23" s="57">
        <f>A22</f>
        <v>8</v>
      </c>
      <c r="B23" s="68"/>
      <c r="C23" s="58"/>
      <c r="D23" s="59" t="s">
        <v>78</v>
      </c>
      <c r="E23" s="63"/>
      <c r="F23" s="61">
        <f>IF(ISBLANK(F22),"",INT(20.0479*(15-F22)^1.835))</f>
        <v>70</v>
      </c>
      <c r="G23" s="61">
        <f>IF(ISBLANK(G22),"",INT(1.84523*(G22*100-50)^1.348))</f>
        <v>248</v>
      </c>
      <c r="H23" s="61">
        <f>IF(ISBLANK(H22),"",INT(56.0211*(H22-2.2)^1.05))</f>
        <v>295</v>
      </c>
      <c r="I23" s="61">
        <f>IF(ISBLANK(I22),"",INT(0.188807*(I22*100-160)^1.41))</f>
        <v>105</v>
      </c>
      <c r="J23" s="69">
        <f>IF(ISBLANK(J22),"",INT(0.11193*(254-((J22+0.000462962962962963)/$A$5))^1.88))</f>
        <v>48</v>
      </c>
      <c r="K23" s="71">
        <f>K22</f>
        <v>766</v>
      </c>
    </row>
    <row r="24" spans="1:11" ht="18.75">
      <c r="A24" s="53" t="s">
        <v>29</v>
      </c>
      <c r="B24" s="67">
        <v>25</v>
      </c>
      <c r="C24" s="54" t="s">
        <v>37</v>
      </c>
      <c r="D24" s="55" t="s">
        <v>38</v>
      </c>
      <c r="E24" s="42">
        <v>39768</v>
      </c>
      <c r="F24" s="26">
        <v>9.9</v>
      </c>
      <c r="G24" s="26">
        <v>1.08</v>
      </c>
      <c r="H24" s="25">
        <v>6.33</v>
      </c>
      <c r="I24" s="25">
        <v>3.26</v>
      </c>
      <c r="J24" s="70">
        <v>0.001896412037037037</v>
      </c>
      <c r="K24" s="27">
        <f>SUM(F25:J25)</f>
        <v>1514</v>
      </c>
    </row>
    <row r="25" spans="1:11" ht="18.75">
      <c r="A25" s="57" t="str">
        <f>A24</f>
        <v>b.k.</v>
      </c>
      <c r="B25" s="68"/>
      <c r="C25" s="58"/>
      <c r="D25" s="59" t="s">
        <v>34</v>
      </c>
      <c r="E25" s="63"/>
      <c r="F25" s="61">
        <f>IF(ISBLANK(F24),"",INT(20.0479*(15-F24)^1.835))</f>
        <v>398</v>
      </c>
      <c r="G25" s="61">
        <f>IF(ISBLANK(G24),"",INT(1.84523*(G24*100-50)^1.348))</f>
        <v>439</v>
      </c>
      <c r="H25" s="61">
        <f>IF(ISBLANK(H24),"",INT(56.0211*(H24-2.2)^1.05))</f>
        <v>248</v>
      </c>
      <c r="I25" s="61">
        <f>IF(ISBLANK(I24),"",INT(0.188807*(I24*100-160)^1.41))</f>
        <v>254</v>
      </c>
      <c r="J25" s="69">
        <f>IF(ISBLANK(J24),"",INT(0.11193*(254-((J24+0.000462962962962963)/$A$5))^1.88))</f>
        <v>175</v>
      </c>
      <c r="K25" s="71">
        <f>K24</f>
        <v>1514</v>
      </c>
    </row>
    <row r="26" ht="12" customHeight="1"/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9.7109375" style="2" customWidth="1"/>
    <col min="3" max="3" width="12.7109375" style="2" customWidth="1"/>
    <col min="4" max="4" width="15.57421875" style="2" customWidth="1"/>
    <col min="5" max="5" width="10.7109375" style="2" customWidth="1"/>
    <col min="6" max="10" width="9.140625" style="2" customWidth="1"/>
    <col min="11" max="11" width="10.140625" style="2" bestFit="1" customWidth="1"/>
    <col min="12" max="16384" width="9.140625" style="2" customWidth="1"/>
  </cols>
  <sheetData>
    <row r="1" spans="1:10" s="8" customFormat="1" ht="15.75">
      <c r="A1" s="8" t="s">
        <v>184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82</v>
      </c>
      <c r="D2" s="9"/>
      <c r="E2" s="10"/>
      <c r="F2" s="11"/>
      <c r="G2" s="12"/>
      <c r="H2" s="14"/>
      <c r="I2" s="14"/>
      <c r="J2" s="14"/>
      <c r="K2" s="73" t="s">
        <v>17</v>
      </c>
    </row>
    <row r="3" spans="1:11" s="19" customFormat="1" ht="12" customHeight="1">
      <c r="A3" s="2"/>
      <c r="B3" s="2"/>
      <c r="C3" s="2"/>
      <c r="D3" s="2"/>
      <c r="E3" s="15"/>
      <c r="F3" s="17"/>
      <c r="G3" s="17"/>
      <c r="H3" s="18"/>
      <c r="I3" s="18"/>
      <c r="J3" s="18"/>
      <c r="K3" s="18"/>
    </row>
    <row r="4" spans="6:11" s="20" customFormat="1" ht="15.75">
      <c r="F4" s="21" t="s">
        <v>20</v>
      </c>
      <c r="G4" s="23"/>
      <c r="H4" s="24"/>
      <c r="I4" s="24"/>
      <c r="J4" s="24"/>
      <c r="K4" s="24"/>
    </row>
    <row r="5" spans="1:2" ht="13.5" thickBot="1">
      <c r="A5" s="43">
        <v>1.1574074074074073E-05</v>
      </c>
      <c r="B5" s="43"/>
    </row>
    <row r="6" spans="1:11" s="45" customFormat="1" ht="12">
      <c r="A6" s="44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29" t="s">
        <v>8</v>
      </c>
      <c r="H6" s="29" t="s">
        <v>7</v>
      </c>
      <c r="I6" s="29" t="s">
        <v>6</v>
      </c>
      <c r="J6" s="29" t="s">
        <v>12</v>
      </c>
      <c r="K6" s="29" t="s">
        <v>4</v>
      </c>
    </row>
    <row r="7" spans="1:11" s="52" customFormat="1" ht="13.5" thickBot="1">
      <c r="A7" s="46"/>
      <c r="B7" s="47"/>
      <c r="C7" s="48"/>
      <c r="D7" s="49" t="s">
        <v>3</v>
      </c>
      <c r="E7" s="47"/>
      <c r="F7" s="50" t="s">
        <v>19</v>
      </c>
      <c r="G7" s="50"/>
      <c r="H7" s="51" t="s">
        <v>11</v>
      </c>
      <c r="I7" s="50"/>
      <c r="J7" s="50"/>
      <c r="K7" s="50"/>
    </row>
    <row r="8" spans="1:11" ht="18.75">
      <c r="A8" s="53">
        <v>1</v>
      </c>
      <c r="B8" s="67">
        <v>69</v>
      </c>
      <c r="C8" s="54" t="s">
        <v>124</v>
      </c>
      <c r="D8" s="55" t="s">
        <v>125</v>
      </c>
      <c r="E8" s="42">
        <v>39816</v>
      </c>
      <c r="F8" s="56">
        <v>9.32</v>
      </c>
      <c r="G8" s="56">
        <v>1.18</v>
      </c>
      <c r="H8" s="56">
        <v>6.9</v>
      </c>
      <c r="I8" s="56">
        <v>4.09</v>
      </c>
      <c r="J8" s="64">
        <v>0.0009722222222222221</v>
      </c>
      <c r="K8" s="53">
        <f>SUM(F9:J9)</f>
        <v>2077</v>
      </c>
    </row>
    <row r="9" spans="1:11" ht="18.75">
      <c r="A9" s="57">
        <f>A8</f>
        <v>1</v>
      </c>
      <c r="B9" s="68"/>
      <c r="C9" s="58"/>
      <c r="D9" s="59" t="s">
        <v>61</v>
      </c>
      <c r="E9" s="60"/>
      <c r="F9" s="61">
        <f>IF(ISBLANK(F8),"",INT(20.0479*(15-F8)^1.835))</f>
        <v>485</v>
      </c>
      <c r="G9" s="61">
        <f>IF(ISBLANK(G8),"",INT(1.84523*(G8*100-50)^1.348))</f>
        <v>544</v>
      </c>
      <c r="H9" s="61">
        <f>IF(ISBLANK(H8),"",INT(56.0211*(H8-1.9)^1.05))</f>
        <v>303</v>
      </c>
      <c r="I9" s="61">
        <f>IF(ISBLANK(I8),"",INT(0.188807*(I8*100-160)^1.41))</f>
        <v>451</v>
      </c>
      <c r="J9" s="65">
        <f>IF(ISBLANK(J8),"",INT(0.11193*(190-((J8+0.000462962962962963)/'5-kove M8'!$A$5))^1.88))</f>
        <v>294</v>
      </c>
      <c r="K9" s="62">
        <f>K8</f>
        <v>2077</v>
      </c>
    </row>
    <row r="10" spans="1:11" ht="18.75">
      <c r="A10" s="53">
        <f>A8+1</f>
        <v>2</v>
      </c>
      <c r="B10" s="67">
        <v>72</v>
      </c>
      <c r="C10" s="54" t="s">
        <v>127</v>
      </c>
      <c r="D10" s="55" t="s">
        <v>128</v>
      </c>
      <c r="E10" s="42">
        <v>40175</v>
      </c>
      <c r="F10" s="56">
        <v>10.65</v>
      </c>
      <c r="G10" s="56">
        <v>0.98</v>
      </c>
      <c r="H10" s="56">
        <v>6.39</v>
      </c>
      <c r="I10" s="56">
        <v>3.04</v>
      </c>
      <c r="J10" s="64">
        <v>0.0010809027777777776</v>
      </c>
      <c r="K10" s="53">
        <f>SUM(F11:J11)</f>
        <v>1336</v>
      </c>
    </row>
    <row r="11" spans="1:11" ht="18.75">
      <c r="A11" s="57">
        <f>A10</f>
        <v>2</v>
      </c>
      <c r="B11" s="68"/>
      <c r="C11" s="58"/>
      <c r="D11" s="59" t="s">
        <v>78</v>
      </c>
      <c r="E11" s="60"/>
      <c r="F11" s="61">
        <f>IF(ISBLANK(F10),"",INT(20.0479*(15-F10)^1.835))</f>
        <v>297</v>
      </c>
      <c r="G11" s="61">
        <f>IF(ISBLANK(G10),"",INT(1.84523*(G10*100-50)^1.348))</f>
        <v>340</v>
      </c>
      <c r="H11" s="61">
        <f>IF(ISBLANK(H10),"",INT(56.0211*(H10-1.9)^1.05))</f>
        <v>271</v>
      </c>
      <c r="I11" s="61">
        <f>IF(ISBLANK(I10),"",INT(0.188807*(I10*100-160)^1.41))</f>
        <v>208</v>
      </c>
      <c r="J11" s="65">
        <f>IF(ISBLANK(J10),"",INT(0.11193*(190-((J10+0.000462962962962963)/'5-kove M8'!$A$5))^1.88))</f>
        <v>220</v>
      </c>
      <c r="K11" s="62">
        <f>K10</f>
        <v>1336</v>
      </c>
    </row>
    <row r="12" spans="1:11" ht="18.75">
      <c r="A12" s="53">
        <f>A10+1</f>
        <v>3</v>
      </c>
      <c r="B12" s="67">
        <v>67</v>
      </c>
      <c r="C12" s="54" t="s">
        <v>120</v>
      </c>
      <c r="D12" s="55" t="s">
        <v>121</v>
      </c>
      <c r="E12" s="42">
        <v>40129</v>
      </c>
      <c r="F12" s="56">
        <v>10.7</v>
      </c>
      <c r="G12" s="56">
        <v>0.98</v>
      </c>
      <c r="H12" s="56">
        <v>4.95</v>
      </c>
      <c r="I12" s="56">
        <v>3.13</v>
      </c>
      <c r="J12" s="64">
        <v>0.0010542824074074074</v>
      </c>
      <c r="K12" s="53">
        <f>SUM(F13:J13)</f>
        <v>1276</v>
      </c>
    </row>
    <row r="13" spans="1:11" ht="18.75">
      <c r="A13" s="57">
        <f>A12</f>
        <v>3</v>
      </c>
      <c r="B13" s="68"/>
      <c r="C13" s="58"/>
      <c r="D13" s="59" t="s">
        <v>47</v>
      </c>
      <c r="E13" s="60"/>
      <c r="F13" s="61">
        <f>IF(ISBLANK(F12),"",INT(20.0479*(15-F12)^1.835))</f>
        <v>291</v>
      </c>
      <c r="G13" s="61">
        <f>IF(ISBLANK(G12),"",INT(1.84523*(G12*100-50)^1.348))</f>
        <v>340</v>
      </c>
      <c r="H13" s="61">
        <f>IF(ISBLANK(H12),"",INT(56.0211*(H12-1.9)^1.05))</f>
        <v>180</v>
      </c>
      <c r="I13" s="61">
        <f>IF(ISBLANK(I12),"",INT(0.188807*(I12*100-160)^1.41))</f>
        <v>227</v>
      </c>
      <c r="J13" s="65">
        <f>IF(ISBLANK(J12),"",INT(0.11193*(190-((J12+0.000462962962962963)/'5-kove M8'!$A$5))^1.88))</f>
        <v>238</v>
      </c>
      <c r="K13" s="62">
        <f>K12</f>
        <v>1276</v>
      </c>
    </row>
    <row r="14" spans="1:11" ht="18.75">
      <c r="A14" s="53">
        <f>A12+1</f>
        <v>4</v>
      </c>
      <c r="B14" s="67">
        <v>64</v>
      </c>
      <c r="C14" s="54" t="s">
        <v>114</v>
      </c>
      <c r="D14" s="55" t="s">
        <v>115</v>
      </c>
      <c r="E14" s="42" t="s">
        <v>116</v>
      </c>
      <c r="F14" s="56">
        <v>11.65</v>
      </c>
      <c r="G14" s="56">
        <v>0.98</v>
      </c>
      <c r="H14" s="56">
        <v>6.6</v>
      </c>
      <c r="I14" s="56">
        <v>3.22</v>
      </c>
      <c r="J14" s="64">
        <v>0.001203125</v>
      </c>
      <c r="K14" s="53">
        <f>SUM(F15:J15)</f>
        <v>1203</v>
      </c>
    </row>
    <row r="15" spans="1:11" ht="18.75">
      <c r="A15" s="57">
        <f>A14</f>
        <v>4</v>
      </c>
      <c r="B15" s="68"/>
      <c r="C15" s="58"/>
      <c r="D15" s="59" t="s">
        <v>103</v>
      </c>
      <c r="E15" s="60"/>
      <c r="F15" s="61">
        <f>IF(ISBLANK(F14),"",INT(20.0479*(15-F14)^1.835))</f>
        <v>184</v>
      </c>
      <c r="G15" s="61">
        <f>IF(ISBLANK(G14),"",INT(1.84523*(G14*100-50)^1.348))</f>
        <v>340</v>
      </c>
      <c r="H15" s="61">
        <f>IF(ISBLANK(H14),"",INT(56.0211*(H14-1.9)^1.05))</f>
        <v>284</v>
      </c>
      <c r="I15" s="61">
        <f>IF(ISBLANK(I14),"",INT(0.188807*(I14*100-160)^1.41))</f>
        <v>246</v>
      </c>
      <c r="J15" s="65">
        <f>IF(ISBLANK(J14),"",INT(0.11193*(190-((J14+0.000462962962962963)/'5-kove M8'!$A$5))^1.88))</f>
        <v>149</v>
      </c>
      <c r="K15" s="62">
        <f>K14</f>
        <v>1203</v>
      </c>
    </row>
    <row r="16" spans="1:11" ht="18.75">
      <c r="A16" s="53">
        <f>A14+1</f>
        <v>5</v>
      </c>
      <c r="B16" s="67">
        <v>68</v>
      </c>
      <c r="C16" s="54" t="s">
        <v>122</v>
      </c>
      <c r="D16" s="55" t="s">
        <v>123</v>
      </c>
      <c r="E16" s="42">
        <v>39867</v>
      </c>
      <c r="F16" s="56">
        <v>11.24</v>
      </c>
      <c r="G16" s="56">
        <v>0.83</v>
      </c>
      <c r="H16" s="56">
        <v>6.06</v>
      </c>
      <c r="I16" s="56">
        <v>2.71</v>
      </c>
      <c r="J16" s="64">
        <v>0.0010762731481481482</v>
      </c>
      <c r="K16" s="53">
        <f>SUM(F17:J17)</f>
        <v>1049</v>
      </c>
    </row>
    <row r="17" spans="1:11" ht="18.75">
      <c r="A17" s="57">
        <f>A16</f>
        <v>5</v>
      </c>
      <c r="B17" s="68"/>
      <c r="C17" s="58"/>
      <c r="D17" s="59" t="s">
        <v>44</v>
      </c>
      <c r="E17" s="60"/>
      <c r="F17" s="61">
        <f>IF(ISBLANK(F16),"",INT(20.0479*(15-F16)^1.835))</f>
        <v>227</v>
      </c>
      <c r="G17" s="61">
        <f>IF(ISBLANK(G16),"",INT(1.84523*(G16*100-50)^1.348))</f>
        <v>205</v>
      </c>
      <c r="H17" s="61">
        <f>IF(ISBLANK(H16),"",INT(56.0211*(H16-1.9)^1.05))</f>
        <v>250</v>
      </c>
      <c r="I17" s="61">
        <f>IF(ISBLANK(I16),"",INT(0.188807*(I16*100-160)^1.41))</f>
        <v>144</v>
      </c>
      <c r="J17" s="65">
        <f>IF(ISBLANK(J16),"",INT(0.11193*(190-((J16+0.000462962962962963)/'5-kove M8'!$A$5))^1.88))</f>
        <v>223</v>
      </c>
      <c r="K17" s="62">
        <f>K16</f>
        <v>1049</v>
      </c>
    </row>
    <row r="18" spans="1:11" ht="18.75">
      <c r="A18" s="53">
        <f>A16+1</f>
        <v>6</v>
      </c>
      <c r="B18" s="67">
        <v>63</v>
      </c>
      <c r="C18" s="54" t="s">
        <v>112</v>
      </c>
      <c r="D18" s="55" t="s">
        <v>113</v>
      </c>
      <c r="E18" s="42">
        <v>40163</v>
      </c>
      <c r="F18" s="56">
        <v>11.97</v>
      </c>
      <c r="G18" s="56">
        <v>0.83</v>
      </c>
      <c r="H18" s="56">
        <v>6.96</v>
      </c>
      <c r="I18" s="56">
        <v>2.91</v>
      </c>
      <c r="J18" s="64">
        <v>0.0011474537037037037</v>
      </c>
      <c r="K18" s="53">
        <f>SUM(F19:J19)</f>
        <v>1027</v>
      </c>
    </row>
    <row r="19" spans="1:11" ht="18.75">
      <c r="A19" s="57">
        <f>A18</f>
        <v>6</v>
      </c>
      <c r="B19" s="68"/>
      <c r="C19" s="58"/>
      <c r="D19" s="59" t="s">
        <v>47</v>
      </c>
      <c r="E19" s="60"/>
      <c r="F19" s="61">
        <f>IF(ISBLANK(F18),"",INT(20.0479*(15-F18)^1.835))</f>
        <v>153</v>
      </c>
      <c r="G19" s="61">
        <f>IF(ISBLANK(G18),"",INT(1.84523*(G18*100-50)^1.348))</f>
        <v>205</v>
      </c>
      <c r="H19" s="61">
        <f>IF(ISBLANK(H18),"",INT(56.0211*(H18-1.9)^1.05))</f>
        <v>307</v>
      </c>
      <c r="I19" s="61">
        <f>IF(ISBLANK(I18),"",INT(0.188807*(I18*100-160)^1.41))</f>
        <v>182</v>
      </c>
      <c r="J19" s="65">
        <f>IF(ISBLANK(J18),"",INT(0.11193*(190-((J18+0.000462962962962963)/'5-kove M8'!$A$5))^1.88))</f>
        <v>180</v>
      </c>
      <c r="K19" s="62">
        <f>K18</f>
        <v>1027</v>
      </c>
    </row>
    <row r="20" spans="1:11" ht="18.75">
      <c r="A20" s="53">
        <f>A18+1</f>
        <v>7</v>
      </c>
      <c r="B20" s="67">
        <v>71</v>
      </c>
      <c r="C20" s="54" t="s">
        <v>71</v>
      </c>
      <c r="D20" s="55" t="s">
        <v>126</v>
      </c>
      <c r="E20" s="42">
        <v>40144</v>
      </c>
      <c r="F20" s="56">
        <v>11.58</v>
      </c>
      <c r="G20" s="56">
        <v>0.88</v>
      </c>
      <c r="H20" s="56">
        <v>5.8</v>
      </c>
      <c r="I20" s="56">
        <v>2.78</v>
      </c>
      <c r="J20" s="64">
        <v>0.0011927083333333332</v>
      </c>
      <c r="K20" s="53">
        <f>SUM(F21:J21)</f>
        <v>984</v>
      </c>
    </row>
    <row r="21" spans="1:11" ht="18.75">
      <c r="A21" s="57">
        <f>A20</f>
        <v>7</v>
      </c>
      <c r="B21" s="68"/>
      <c r="C21" s="58"/>
      <c r="D21" s="59" t="s">
        <v>78</v>
      </c>
      <c r="E21" s="60"/>
      <c r="F21" s="61">
        <f>IF(ISBLANK(F20),"",INT(20.0479*(15-F20)^1.835))</f>
        <v>191</v>
      </c>
      <c r="G21" s="61">
        <f>IF(ISBLANK(G20),"",INT(1.84523*(G20*100-50)^1.348))</f>
        <v>248</v>
      </c>
      <c r="H21" s="61">
        <f>IF(ISBLANK(H20),"",INT(56.0211*(H20-1.9)^1.05))</f>
        <v>233</v>
      </c>
      <c r="I21" s="61">
        <f>IF(ISBLANK(I20),"",INT(0.188807*(I20*100-160)^1.41))</f>
        <v>157</v>
      </c>
      <c r="J21" s="65">
        <f>IF(ISBLANK(J20),"",INT(0.11193*(190-((J20+0.000462962962962963)/'5-kove M8'!$A$5))^1.88))</f>
        <v>155</v>
      </c>
      <c r="K21" s="62">
        <f>K20</f>
        <v>984</v>
      </c>
    </row>
    <row r="22" spans="1:11" ht="18.75">
      <c r="A22" s="53">
        <f>A20+1</f>
        <v>8</v>
      </c>
      <c r="B22" s="67">
        <v>66</v>
      </c>
      <c r="C22" s="54" t="s">
        <v>118</v>
      </c>
      <c r="D22" s="55" t="s">
        <v>119</v>
      </c>
      <c r="E22" s="42">
        <v>39840</v>
      </c>
      <c r="F22" s="56">
        <v>11.87</v>
      </c>
      <c r="G22" s="56">
        <v>0.88</v>
      </c>
      <c r="H22" s="56">
        <v>5.37</v>
      </c>
      <c r="I22" s="56">
        <v>2.7</v>
      </c>
      <c r="J22" s="64">
        <v>0.001155324074074074</v>
      </c>
      <c r="K22" s="53">
        <f>SUM(F23:J23)</f>
        <v>934</v>
      </c>
    </row>
    <row r="23" spans="1:11" ht="18.75">
      <c r="A23" s="57">
        <f>A22</f>
        <v>8</v>
      </c>
      <c r="B23" s="68"/>
      <c r="C23" s="58"/>
      <c r="D23" s="59" t="s">
        <v>50</v>
      </c>
      <c r="E23" s="60"/>
      <c r="F23" s="61">
        <f>IF(ISBLANK(F22),"",INT(20.0479*(15-F22)^1.835))</f>
        <v>162</v>
      </c>
      <c r="G23" s="61">
        <f>IF(ISBLANK(G22),"",INT(1.84523*(G22*100-50)^1.348))</f>
        <v>248</v>
      </c>
      <c r="H23" s="61">
        <f>IF(ISBLANK(H22),"",INT(56.0211*(H22-1.9)^1.05))</f>
        <v>206</v>
      </c>
      <c r="I23" s="61">
        <f>IF(ISBLANK(I22),"",INT(0.188807*(I22*100-160)^1.41))</f>
        <v>142</v>
      </c>
      <c r="J23" s="65">
        <f>IF(ISBLANK(J22),"",INT(0.11193*(190-((J22+0.000462962962962963)/'5-kove M8'!$A$5))^1.88))</f>
        <v>176</v>
      </c>
      <c r="K23" s="62">
        <f>K22</f>
        <v>934</v>
      </c>
    </row>
    <row r="24" spans="1:11" ht="18.75">
      <c r="A24" s="53">
        <f>A22+1</f>
        <v>9</v>
      </c>
      <c r="B24" s="67">
        <v>62</v>
      </c>
      <c r="C24" s="54" t="s">
        <v>110</v>
      </c>
      <c r="D24" s="55" t="s">
        <v>111</v>
      </c>
      <c r="E24" s="42">
        <v>40040</v>
      </c>
      <c r="F24" s="56">
        <v>11.83</v>
      </c>
      <c r="G24" s="56">
        <v>0.88</v>
      </c>
      <c r="H24" s="56">
        <v>6.37</v>
      </c>
      <c r="I24" s="56">
        <v>2.58</v>
      </c>
      <c r="J24" s="64">
        <v>0.0012597222222222222</v>
      </c>
      <c r="K24" s="53">
        <f>SUM(F25:J25)</f>
        <v>925</v>
      </c>
    </row>
    <row r="25" spans="1:11" ht="18.75">
      <c r="A25" s="57">
        <f>A24</f>
        <v>9</v>
      </c>
      <c r="B25" s="68"/>
      <c r="C25" s="58"/>
      <c r="D25" s="59" t="s">
        <v>44</v>
      </c>
      <c r="E25" s="60"/>
      <c r="F25" s="61">
        <f>IF(ISBLANK(F24),"",INT(20.0479*(15-F24)^1.835))</f>
        <v>166</v>
      </c>
      <c r="G25" s="61">
        <f>IF(ISBLANK(G24),"",INT(1.84523*(G24*100-50)^1.348))</f>
        <v>248</v>
      </c>
      <c r="H25" s="61">
        <f>IF(ISBLANK(H24),"",INT(56.0211*(H24-1.9)^1.05))</f>
        <v>269</v>
      </c>
      <c r="I25" s="61">
        <f>IF(ISBLANK(I24),"",INT(0.188807*(I24*100-160)^1.41))</f>
        <v>121</v>
      </c>
      <c r="J25" s="65">
        <f>IF(ISBLANK(J24),"",INT(0.11193*(190-((J24+0.000462962962962963)/'5-kove M8'!$A$5))^1.88))</f>
        <v>121</v>
      </c>
      <c r="K25" s="62">
        <f>K24</f>
        <v>925</v>
      </c>
    </row>
    <row r="26" spans="1:11" ht="18.75">
      <c r="A26" s="53">
        <f>A24+1</f>
        <v>10</v>
      </c>
      <c r="B26" s="67">
        <v>61</v>
      </c>
      <c r="C26" s="54" t="s">
        <v>76</v>
      </c>
      <c r="D26" s="55" t="s">
        <v>108</v>
      </c>
      <c r="E26" s="42" t="s">
        <v>109</v>
      </c>
      <c r="F26" s="56">
        <v>11.38</v>
      </c>
      <c r="G26" s="56">
        <v>0.83</v>
      </c>
      <c r="H26" s="56">
        <v>5.23</v>
      </c>
      <c r="I26" s="56">
        <v>2.51</v>
      </c>
      <c r="J26" s="64">
        <v>0.0012809027777777777</v>
      </c>
      <c r="K26" s="53">
        <f>SUM(F27:J27)</f>
        <v>835</v>
      </c>
    </row>
    <row r="27" spans="1:11" ht="18.75">
      <c r="A27" s="57">
        <f>A26</f>
        <v>10</v>
      </c>
      <c r="B27" s="68"/>
      <c r="C27" s="58"/>
      <c r="D27" s="59" t="s">
        <v>47</v>
      </c>
      <c r="E27" s="60"/>
      <c r="F27" s="61">
        <f>IF(ISBLANK(F26),"",INT(20.0479*(15-F26)^1.835))</f>
        <v>212</v>
      </c>
      <c r="G27" s="61">
        <f>IF(ISBLANK(G26),"",INT(1.84523*(G26*100-50)^1.348))</f>
        <v>205</v>
      </c>
      <c r="H27" s="61">
        <f>IF(ISBLANK(H26),"",INT(56.0211*(H26-1.9)^1.05))</f>
        <v>198</v>
      </c>
      <c r="I27" s="61">
        <f>IF(ISBLANK(I26),"",INT(0.188807*(I26*100-160)^1.41))</f>
        <v>109</v>
      </c>
      <c r="J27" s="65">
        <f>IF(ISBLANK(J26),"",INT(0.11193*(190-((J26+0.000462962962962963)/'5-kove M8'!$A$5))^1.88))</f>
        <v>111</v>
      </c>
      <c r="K27" s="62">
        <f>K26</f>
        <v>835</v>
      </c>
    </row>
    <row r="28" spans="1:11" ht="18.75">
      <c r="A28" s="53">
        <f>A26+1</f>
        <v>11</v>
      </c>
      <c r="B28" s="67">
        <v>65</v>
      </c>
      <c r="C28" s="54" t="s">
        <v>117</v>
      </c>
      <c r="D28" s="55" t="s">
        <v>46</v>
      </c>
      <c r="E28" s="42">
        <v>40129</v>
      </c>
      <c r="F28" s="56">
        <v>14.04</v>
      </c>
      <c r="G28" s="56">
        <v>0.68</v>
      </c>
      <c r="H28" s="56">
        <v>3.13</v>
      </c>
      <c r="I28" s="56">
        <v>2.27</v>
      </c>
      <c r="J28" s="64">
        <v>0.0013596064814814816</v>
      </c>
      <c r="K28" s="53">
        <f>SUM(F29:J29)</f>
        <v>324</v>
      </c>
    </row>
    <row r="29" spans="1:11" ht="18.75">
      <c r="A29" s="57">
        <f>A28</f>
        <v>11</v>
      </c>
      <c r="B29" s="68"/>
      <c r="C29" s="58"/>
      <c r="D29" s="59" t="s">
        <v>47</v>
      </c>
      <c r="E29" s="60"/>
      <c r="F29" s="61">
        <f>IF(ISBLANK(F28),"",INT(20.0479*(15-F28)^1.835))</f>
        <v>18</v>
      </c>
      <c r="G29" s="61">
        <f>IF(ISBLANK(G28),"",INT(1.84523*(G28*100-50)^1.348))</f>
        <v>90</v>
      </c>
      <c r="H29" s="61">
        <f>IF(ISBLANK(H28),"",INT(56.0211*(H28-1.9)^1.05))</f>
        <v>69</v>
      </c>
      <c r="I29" s="61">
        <f>IF(ISBLANK(I28),"",INT(0.188807*(I28*100-160)^1.41))</f>
        <v>70</v>
      </c>
      <c r="J29" s="65">
        <f>IF(ISBLANK(J28),"",INT(0.11193*(190-((J28+0.000462962962962963)/'5-kove M8'!$A$5))^1.88))</f>
        <v>77</v>
      </c>
      <c r="K29" s="62">
        <f>K28</f>
        <v>324</v>
      </c>
    </row>
    <row r="30" spans="1:11" ht="18.75">
      <c r="A30" s="53" t="s">
        <v>29</v>
      </c>
      <c r="B30" s="67">
        <v>119</v>
      </c>
      <c r="C30" s="54" t="s">
        <v>26</v>
      </c>
      <c r="D30" s="55" t="s">
        <v>27</v>
      </c>
      <c r="E30" s="42">
        <v>39893</v>
      </c>
      <c r="F30" s="56">
        <v>12.18</v>
      </c>
      <c r="G30" s="56">
        <v>0.88</v>
      </c>
      <c r="H30" s="56">
        <v>6.19</v>
      </c>
      <c r="I30" s="56">
        <v>2.87</v>
      </c>
      <c r="J30" s="64">
        <v>0.001107060185185185</v>
      </c>
      <c r="K30" s="53">
        <f>SUM(F31:J31)</f>
        <v>1018</v>
      </c>
    </row>
    <row r="31" spans="1:11" ht="18.75">
      <c r="A31" s="57" t="str">
        <f>A30</f>
        <v>b.k.</v>
      </c>
      <c r="B31" s="68"/>
      <c r="C31" s="58"/>
      <c r="D31" s="59" t="s">
        <v>28</v>
      </c>
      <c r="E31" s="60"/>
      <c r="F31" s="61">
        <f>IF(ISBLANK(F30),"",INT(20.0479*(15-F30)^1.835))</f>
        <v>134</v>
      </c>
      <c r="G31" s="61">
        <f>IF(ISBLANK(G30),"",INT(1.84523*(G30*100-50)^1.348))</f>
        <v>248</v>
      </c>
      <c r="H31" s="61">
        <f>IF(ISBLANK(H30),"",INT(56.0211*(H30-1.9)^1.05))</f>
        <v>258</v>
      </c>
      <c r="I31" s="61">
        <f>IF(ISBLANK(I30),"",INT(0.188807*(I30*100-160)^1.41))</f>
        <v>174</v>
      </c>
      <c r="J31" s="65">
        <f>IF(ISBLANK(J30),"",INT(0.11193*(190-((J30+0.000462962962962963)/'5-kove M8'!$A$5))^1.88))</f>
        <v>204</v>
      </c>
      <c r="K31" s="62">
        <f>K30</f>
        <v>1018</v>
      </c>
    </row>
    <row r="32" spans="1:11" ht="18.75">
      <c r="A32" s="53" t="s">
        <v>29</v>
      </c>
      <c r="B32" s="67">
        <v>95</v>
      </c>
      <c r="C32" s="54" t="s">
        <v>30</v>
      </c>
      <c r="D32" s="55" t="s">
        <v>31</v>
      </c>
      <c r="E32" s="42">
        <v>39919</v>
      </c>
      <c r="F32" s="56">
        <v>19.46</v>
      </c>
      <c r="G32" s="56"/>
      <c r="H32" s="56"/>
      <c r="I32" s="56"/>
      <c r="J32" s="64"/>
      <c r="K32" s="53"/>
    </row>
    <row r="33" spans="1:11" ht="18.75">
      <c r="A33" s="57" t="str">
        <f>A32</f>
        <v>b.k.</v>
      </c>
      <c r="B33" s="68"/>
      <c r="C33" s="58"/>
      <c r="D33" s="59"/>
      <c r="E33" s="60"/>
      <c r="F33" s="61">
        <v>1</v>
      </c>
      <c r="G33" s="61">
        <f>IF(ISBLANK(G32),"",INT(1.84523*(G32*100-50)^1.348))</f>
      </c>
      <c r="H33" s="61">
        <f>IF(ISBLANK(H32),"",INT(56.0211*(H32-1.9)^1.05))</f>
      </c>
      <c r="I33" s="61">
        <f>IF(ISBLANK(I32),"",INT(0.188807*(I32*100-160)^1.41))</f>
      </c>
      <c r="J33" s="65">
        <f>IF(ISBLANK(J32),"",INT(0.11193*(190-((J32+0.000462962962962963)/'5-kove M8'!$A$5))^1.88))</f>
      </c>
      <c r="K33" s="62"/>
    </row>
  </sheetData>
  <sheetProtection/>
  <printOptions horizontalCentered="1"/>
  <pageMargins left="0.15748031496062992" right="0.15748031496062992" top="0.5905511811023623" bottom="0.5905511811023623" header="0.5118110236220472" footer="0.5118110236220472"/>
  <pageSetup fitToWidth="0" fitToHeight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7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5.421875" style="1" customWidth="1"/>
    <col min="3" max="3" width="12.00390625" style="1" customWidth="1"/>
    <col min="4" max="4" width="11.421875" style="1" customWidth="1"/>
    <col min="5" max="5" width="10.7109375" style="1" customWidth="1"/>
    <col min="6" max="9" width="8.57421875" style="1" customWidth="1"/>
    <col min="10" max="10" width="9.140625" style="1" customWidth="1"/>
    <col min="11" max="11" width="9.00390625" style="1" bestFit="1" customWidth="1"/>
    <col min="12" max="12" width="4.7109375" style="1" bestFit="1" customWidth="1"/>
    <col min="13" max="16384" width="9.140625" style="1" customWidth="1"/>
  </cols>
  <sheetData>
    <row r="1" spans="1:10" s="8" customFormat="1" ht="15.75">
      <c r="A1" s="8" t="s">
        <v>184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82</v>
      </c>
      <c r="D2" s="9"/>
      <c r="E2" s="10"/>
      <c r="F2" s="11"/>
      <c r="G2" s="12"/>
      <c r="H2" s="14"/>
      <c r="I2" s="14"/>
      <c r="J2" s="14"/>
      <c r="K2" s="73" t="s">
        <v>17</v>
      </c>
    </row>
    <row r="3" spans="1:11" s="19" customFormat="1" ht="5.25" customHeight="1">
      <c r="A3" s="2"/>
      <c r="B3" s="2"/>
      <c r="C3" s="2"/>
      <c r="D3" s="15"/>
      <c r="E3" s="16"/>
      <c r="F3" s="18"/>
      <c r="G3" s="18"/>
      <c r="H3" s="18"/>
      <c r="I3" s="17"/>
      <c r="J3" s="18"/>
      <c r="K3" s="18"/>
    </row>
    <row r="4" spans="5:11" s="20" customFormat="1" ht="15.75">
      <c r="E4" s="22"/>
      <c r="F4" s="21" t="s">
        <v>21</v>
      </c>
      <c r="G4" s="24"/>
      <c r="H4" s="24"/>
      <c r="I4" s="23"/>
      <c r="J4" s="24"/>
      <c r="K4" s="24"/>
    </row>
    <row r="5" ht="6.75" customHeight="1" thickBot="1">
      <c r="A5" s="43">
        <v>1.1574074074074073E-05</v>
      </c>
    </row>
    <row r="6" spans="1:11" s="4" customFormat="1" ht="12">
      <c r="A6" s="28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40" t="s">
        <v>8</v>
      </c>
      <c r="H6" s="30" t="s">
        <v>7</v>
      </c>
      <c r="I6" s="40" t="s">
        <v>6</v>
      </c>
      <c r="J6" s="30" t="s">
        <v>10</v>
      </c>
      <c r="K6" s="30" t="s">
        <v>4</v>
      </c>
    </row>
    <row r="7" spans="1:11" s="3" customFormat="1" ht="13.5" thickBot="1">
      <c r="A7" s="32"/>
      <c r="B7" s="31"/>
      <c r="C7" s="36"/>
      <c r="D7" s="35" t="s">
        <v>3</v>
      </c>
      <c r="E7" s="31"/>
      <c r="F7" s="50" t="s">
        <v>19</v>
      </c>
      <c r="G7" s="41"/>
      <c r="H7" s="39" t="s">
        <v>14</v>
      </c>
      <c r="I7" s="41"/>
      <c r="J7" s="39"/>
      <c r="K7" s="39"/>
    </row>
    <row r="8" spans="1:12" ht="18.75">
      <c r="A8" s="5">
        <f>A7+1</f>
        <v>1</v>
      </c>
      <c r="B8" s="67">
        <v>94</v>
      </c>
      <c r="C8" s="54" t="s">
        <v>85</v>
      </c>
      <c r="D8" s="55" t="s">
        <v>86</v>
      </c>
      <c r="E8" s="42">
        <v>39880</v>
      </c>
      <c r="F8" s="26">
        <v>9.66</v>
      </c>
      <c r="G8" s="26">
        <v>1.13</v>
      </c>
      <c r="H8" s="25">
        <v>6.41</v>
      </c>
      <c r="I8" s="25">
        <v>3.71</v>
      </c>
      <c r="J8" s="70">
        <v>0.0015635416666666669</v>
      </c>
      <c r="K8" s="27">
        <f>SUM(F9:J9)</f>
        <v>1946</v>
      </c>
      <c r="L8" s="2"/>
    </row>
    <row r="9" spans="1:12" ht="18.75">
      <c r="A9" s="6">
        <f>A8</f>
        <v>1</v>
      </c>
      <c r="B9" s="68"/>
      <c r="C9" s="58"/>
      <c r="D9" s="59" t="s">
        <v>87</v>
      </c>
      <c r="E9" s="63"/>
      <c r="F9" s="61">
        <f>IF(ISBLANK(F8),"",INT(20.0479*(15-F8)^1.835))</f>
        <v>433</v>
      </c>
      <c r="G9" s="61">
        <f>IF(ISBLANK(G8),"",INT(1.84523*(G8*100-50)^1.348))</f>
        <v>491</v>
      </c>
      <c r="H9" s="61">
        <f>IF(ISBLANK(H8),"",INT(56.0211*(H8-2.2)^1.05))</f>
        <v>253</v>
      </c>
      <c r="I9" s="61">
        <f>IF(ISBLANK(I8),"",INT(0.188807*(I8*100-160)^1.41))</f>
        <v>357</v>
      </c>
      <c r="J9" s="69">
        <f>IF(ISBLANK(J8),"",INT(0.11193*(254-((J8+0.000462962962962963)/$A$5))^1.88))</f>
        <v>412</v>
      </c>
      <c r="K9" s="71">
        <f>K8</f>
        <v>1946</v>
      </c>
      <c r="L9" s="2"/>
    </row>
    <row r="10" spans="1:12" ht="18.75">
      <c r="A10" s="5">
        <f>A9+1</f>
        <v>2</v>
      </c>
      <c r="B10" s="67">
        <v>84</v>
      </c>
      <c r="C10" s="54" t="s">
        <v>101</v>
      </c>
      <c r="D10" s="55" t="s">
        <v>102</v>
      </c>
      <c r="E10" s="42">
        <v>39911</v>
      </c>
      <c r="F10" s="26">
        <v>10.16</v>
      </c>
      <c r="G10" s="26">
        <v>0.98</v>
      </c>
      <c r="H10" s="25">
        <v>9.03</v>
      </c>
      <c r="I10" s="25">
        <v>3.73</v>
      </c>
      <c r="J10" s="70">
        <v>0.001589699074074074</v>
      </c>
      <c r="K10" s="27">
        <f>SUM(F11:J11)</f>
        <v>1875</v>
      </c>
      <c r="L10" s="2"/>
    </row>
    <row r="11" spans="1:12" ht="18.75">
      <c r="A11" s="6">
        <f>A10</f>
        <v>2</v>
      </c>
      <c r="B11" s="68"/>
      <c r="C11" s="58"/>
      <c r="D11" s="59" t="s">
        <v>103</v>
      </c>
      <c r="E11" s="63"/>
      <c r="F11" s="61">
        <f>IF(ISBLANK(F10),"",INT(20.0479*(15-F10)^1.835))</f>
        <v>362</v>
      </c>
      <c r="G11" s="61">
        <f>IF(ISBLANK(G10),"",INT(1.84523*(G10*100-50)^1.348))</f>
        <v>340</v>
      </c>
      <c r="H11" s="61">
        <f>IF(ISBLANK(H10),"",INT(56.0211*(H10-2.2)^1.05))</f>
        <v>421</v>
      </c>
      <c r="I11" s="61">
        <f>IF(ISBLANK(I10),"",INT(0.188807*(I10*100-160)^1.41))</f>
        <v>362</v>
      </c>
      <c r="J11" s="69">
        <f>IF(ISBLANK(J10),"",INT(0.11193*(254-((J10+0.000462962962962963)/$A$5))^1.88))</f>
        <v>390</v>
      </c>
      <c r="K11" s="71">
        <f>K10</f>
        <v>1875</v>
      </c>
      <c r="L11" s="2"/>
    </row>
    <row r="12" spans="1:11" ht="18.75">
      <c r="A12" s="5">
        <f>A11+1</f>
        <v>3</v>
      </c>
      <c r="B12" s="67">
        <v>70</v>
      </c>
      <c r="C12" s="54" t="s">
        <v>182</v>
      </c>
      <c r="D12" s="55" t="s">
        <v>183</v>
      </c>
      <c r="E12" s="42">
        <v>39838</v>
      </c>
      <c r="F12" s="26">
        <v>10.59</v>
      </c>
      <c r="G12" s="26">
        <v>1.03</v>
      </c>
      <c r="H12" s="25">
        <v>7.4</v>
      </c>
      <c r="I12" s="25">
        <v>3.31</v>
      </c>
      <c r="J12" s="70">
        <v>0.001955671296296296</v>
      </c>
      <c r="K12" s="27">
        <f>SUM(F13:J13)</f>
        <v>1418</v>
      </c>
    </row>
    <row r="13" spans="1:11" ht="18.75">
      <c r="A13" s="6">
        <f>A12</f>
        <v>3</v>
      </c>
      <c r="B13" s="68"/>
      <c r="C13" s="58"/>
      <c r="D13" s="59" t="s">
        <v>78</v>
      </c>
      <c r="E13" s="63"/>
      <c r="F13" s="61">
        <f>IF(ISBLANK(F12),"",INT(20.0479*(15-F12)^1.835))</f>
        <v>305</v>
      </c>
      <c r="G13" s="61">
        <f>IF(ISBLANK(G12),"",INT(1.84523*(G12*100-50)^1.348))</f>
        <v>389</v>
      </c>
      <c r="H13" s="61">
        <f>IF(ISBLANK(H12),"",INT(56.0211*(H12-2.2)^1.05))</f>
        <v>316</v>
      </c>
      <c r="I13" s="61">
        <f>IF(ISBLANK(I12),"",INT(0.188807*(I12*100-160)^1.41))</f>
        <v>265</v>
      </c>
      <c r="J13" s="69">
        <f>IF(ISBLANK(J12),"",INT(0.11193*(254-((J12+0.000462962962962963)/'5-kove V8'!$A$5))^1.88))</f>
        <v>143</v>
      </c>
      <c r="K13" s="71">
        <f>K12</f>
        <v>1418</v>
      </c>
    </row>
    <row r="14" spans="1:12" ht="18.75">
      <c r="A14" s="5">
        <f>A13+1</f>
        <v>4</v>
      </c>
      <c r="B14" s="67">
        <v>90</v>
      </c>
      <c r="C14" s="54" t="s">
        <v>92</v>
      </c>
      <c r="D14" s="55" t="s">
        <v>93</v>
      </c>
      <c r="E14" s="42">
        <v>40148</v>
      </c>
      <c r="F14" s="26">
        <v>11.13</v>
      </c>
      <c r="G14" s="26">
        <v>0.98</v>
      </c>
      <c r="H14" s="25">
        <v>5.29</v>
      </c>
      <c r="I14" s="25">
        <v>3.2</v>
      </c>
      <c r="J14" s="70">
        <v>0.0017381944444444443</v>
      </c>
      <c r="K14" s="27">
        <f>SUM(F15:J15)</f>
        <v>1281</v>
      </c>
      <c r="L14" s="2"/>
    </row>
    <row r="15" spans="1:12" ht="18.75">
      <c r="A15" s="6">
        <f>A14</f>
        <v>4</v>
      </c>
      <c r="B15" s="68"/>
      <c r="C15" s="58"/>
      <c r="D15" s="59" t="s">
        <v>87</v>
      </c>
      <c r="E15" s="63"/>
      <c r="F15" s="61">
        <f>IF(ISBLANK(F14),"",INT(20.0479*(15-F14)^1.835))</f>
        <v>240</v>
      </c>
      <c r="G15" s="61">
        <f>IF(ISBLANK(G14),"",INT(1.84523*(G14*100-50)^1.348))</f>
        <v>340</v>
      </c>
      <c r="H15" s="61">
        <f>IF(ISBLANK(H14),"",INT(56.0211*(H14-2.2)^1.05))</f>
        <v>183</v>
      </c>
      <c r="I15" s="61">
        <f>IF(ISBLANK(I14),"",INT(0.188807*(I14*100-160)^1.41))</f>
        <v>242</v>
      </c>
      <c r="J15" s="69">
        <f>IF(ISBLANK(J14),"",INT(0.11193*(254-((J14+0.000462962962962963)/$A$5))^1.88))</f>
        <v>276</v>
      </c>
      <c r="K15" s="71">
        <f>K14</f>
        <v>1281</v>
      </c>
      <c r="L15" s="2"/>
    </row>
    <row r="16" spans="1:12" ht="18.75">
      <c r="A16" s="5">
        <f>A15+1</f>
        <v>5</v>
      </c>
      <c r="B16" s="67">
        <v>88</v>
      </c>
      <c r="C16" s="54" t="s">
        <v>96</v>
      </c>
      <c r="D16" s="55" t="s">
        <v>97</v>
      </c>
      <c r="E16" s="42">
        <v>39985</v>
      </c>
      <c r="F16" s="26">
        <v>11.94</v>
      </c>
      <c r="G16" s="26">
        <v>0.93</v>
      </c>
      <c r="H16" s="25">
        <v>7.12</v>
      </c>
      <c r="I16" s="25">
        <v>3.02</v>
      </c>
      <c r="J16" s="70">
        <v>0.0016719907407407406</v>
      </c>
      <c r="K16" s="27">
        <f>SUM(F17:J17)</f>
        <v>1276</v>
      </c>
      <c r="L16" s="2"/>
    </row>
    <row r="17" spans="1:12" ht="18.75">
      <c r="A17" s="6">
        <f>A16</f>
        <v>5</v>
      </c>
      <c r="B17" s="68"/>
      <c r="C17" s="58"/>
      <c r="D17" s="59" t="s">
        <v>87</v>
      </c>
      <c r="E17" s="63"/>
      <c r="F17" s="61">
        <f>IF(ISBLANK(F16),"",INT(20.0479*(15-F16)^1.835))</f>
        <v>156</v>
      </c>
      <c r="G17" s="61">
        <f>IF(ISBLANK(G16),"",INT(1.84523*(G16*100-50)^1.348))</f>
        <v>293</v>
      </c>
      <c r="H17" s="61">
        <f>IF(ISBLANK(H16),"",INT(56.0211*(H16-2.2)^1.05))</f>
        <v>298</v>
      </c>
      <c r="I17" s="61">
        <f>IF(ISBLANK(I16),"",INT(0.188807*(I16*100-160)^1.41))</f>
        <v>204</v>
      </c>
      <c r="J17" s="69">
        <f>IF(ISBLANK(J16),"",INT(0.11193*(254-((J16+0.000462962962962963)/$A$5))^1.88))</f>
        <v>325</v>
      </c>
      <c r="K17" s="71">
        <f>K16</f>
        <v>1276</v>
      </c>
      <c r="L17" s="2"/>
    </row>
    <row r="18" spans="1:12" ht="18.75">
      <c r="A18" s="5">
        <f>A17+1</f>
        <v>6</v>
      </c>
      <c r="B18" s="67">
        <v>92</v>
      </c>
      <c r="C18" s="54" t="s">
        <v>88</v>
      </c>
      <c r="D18" s="55" t="s">
        <v>89</v>
      </c>
      <c r="E18" s="42">
        <v>40054</v>
      </c>
      <c r="F18" s="26">
        <v>10.3</v>
      </c>
      <c r="G18" s="26">
        <v>0.93</v>
      </c>
      <c r="H18" s="25">
        <v>5.95</v>
      </c>
      <c r="I18" s="25">
        <v>3.06</v>
      </c>
      <c r="J18" s="70">
        <v>0.0019108796296296298</v>
      </c>
      <c r="K18" s="27">
        <f>SUM(F19:J19)</f>
        <v>1239</v>
      </c>
      <c r="L18" s="2"/>
    </row>
    <row r="19" spans="1:12" ht="18.75">
      <c r="A19" s="6">
        <f>A18</f>
        <v>6</v>
      </c>
      <c r="B19" s="68"/>
      <c r="C19" s="58"/>
      <c r="D19" s="59" t="s">
        <v>87</v>
      </c>
      <c r="E19" s="63"/>
      <c r="F19" s="61">
        <f>IF(ISBLANK(F18),"",INT(20.0479*(15-F18)^1.835))</f>
        <v>343</v>
      </c>
      <c r="G19" s="61">
        <f>IF(ISBLANK(G18),"",INT(1.84523*(G18*100-50)^1.348))</f>
        <v>293</v>
      </c>
      <c r="H19" s="61">
        <f>IF(ISBLANK(H18),"",INT(56.0211*(H18-2.2)^1.05))</f>
        <v>224</v>
      </c>
      <c r="I19" s="61">
        <f>IF(ISBLANK(I18),"",INT(0.188807*(I18*100-160)^1.41))</f>
        <v>212</v>
      </c>
      <c r="J19" s="69">
        <f>IF(ISBLANK(J18),"",INT(0.11193*(254-((J18+0.000462962962962963)/$A$5))^1.88))</f>
        <v>167</v>
      </c>
      <c r="K19" s="71">
        <f>K18</f>
        <v>1239</v>
      </c>
      <c r="L19" s="2"/>
    </row>
    <row r="20" spans="1:12" ht="18.75">
      <c r="A20" s="5">
        <f>A19+1</f>
        <v>7</v>
      </c>
      <c r="B20" s="67">
        <v>83</v>
      </c>
      <c r="C20" s="54" t="s">
        <v>96</v>
      </c>
      <c r="D20" s="55" t="s">
        <v>104</v>
      </c>
      <c r="E20" s="42">
        <v>39998</v>
      </c>
      <c r="F20" s="26">
        <v>12.35</v>
      </c>
      <c r="G20" s="26">
        <v>0.88</v>
      </c>
      <c r="H20" s="25">
        <v>5.75</v>
      </c>
      <c r="I20" s="25">
        <v>2.83</v>
      </c>
      <c r="J20" s="70">
        <v>0.001582175925925926</v>
      </c>
      <c r="K20" s="27">
        <f>SUM(F21:J21)</f>
        <v>1141</v>
      </c>
      <c r="L20" s="2"/>
    </row>
    <row r="21" spans="1:12" ht="18.75">
      <c r="A21" s="6">
        <f>A20</f>
        <v>7</v>
      </c>
      <c r="B21" s="68"/>
      <c r="C21" s="58"/>
      <c r="D21" s="59" t="s">
        <v>41</v>
      </c>
      <c r="E21" s="63"/>
      <c r="F21" s="61">
        <f>IF(ISBLANK(F20),"",INT(20.0479*(15-F20)^1.835))</f>
        <v>119</v>
      </c>
      <c r="G21" s="61">
        <f>IF(ISBLANK(G20),"",INT(1.84523*(G20*100-50)^1.348))</f>
        <v>248</v>
      </c>
      <c r="H21" s="61">
        <f>IF(ISBLANK(H20),"",INT(56.0211*(H20-2.2)^1.05))</f>
        <v>211</v>
      </c>
      <c r="I21" s="61">
        <f>IF(ISBLANK(I20),"",INT(0.188807*(I20*100-160)^1.41))</f>
        <v>167</v>
      </c>
      <c r="J21" s="69">
        <f>IF(ISBLANK(J20),"",INT(0.11193*(254-((J20+0.000462962962962963)/$A$5))^1.88))</f>
        <v>396</v>
      </c>
      <c r="K21" s="71">
        <f>K20</f>
        <v>1141</v>
      </c>
      <c r="L21" s="2"/>
    </row>
    <row r="22" spans="1:12" ht="18.75">
      <c r="A22" s="5">
        <f>A21+1</f>
        <v>8</v>
      </c>
      <c r="B22" s="67">
        <v>91</v>
      </c>
      <c r="C22" s="54" t="s">
        <v>90</v>
      </c>
      <c r="D22" s="55" t="s">
        <v>91</v>
      </c>
      <c r="E22" s="42">
        <v>40142</v>
      </c>
      <c r="F22" s="26">
        <v>11.13</v>
      </c>
      <c r="G22" s="26">
        <v>0.83</v>
      </c>
      <c r="H22" s="25">
        <v>6.37</v>
      </c>
      <c r="I22" s="25">
        <v>3</v>
      </c>
      <c r="J22" s="70">
        <v>0.0018181712962962962</v>
      </c>
      <c r="K22" s="27">
        <f>SUM(F23:J23)</f>
        <v>1118</v>
      </c>
      <c r="L22" s="2"/>
    </row>
    <row r="23" spans="1:12" ht="18.75">
      <c r="A23" s="6">
        <f>A22</f>
        <v>8</v>
      </c>
      <c r="B23" s="68"/>
      <c r="C23" s="58"/>
      <c r="D23" s="59" t="s">
        <v>41</v>
      </c>
      <c r="E23" s="63"/>
      <c r="F23" s="61">
        <f>IF(ISBLANK(F22),"",INT(20.0479*(15-F22)^1.835))</f>
        <v>240</v>
      </c>
      <c r="G23" s="61">
        <f>IF(ISBLANK(G22),"",INT(1.84523*(G22*100-50)^1.348))</f>
        <v>205</v>
      </c>
      <c r="H23" s="61">
        <f>IF(ISBLANK(H22),"",INT(56.0211*(H22-2.2)^1.05))</f>
        <v>250</v>
      </c>
      <c r="I23" s="61">
        <f>IF(ISBLANK(I22),"",INT(0.188807*(I22*100-160)^1.41))</f>
        <v>200</v>
      </c>
      <c r="J23" s="69">
        <f>IF(ISBLANK(J22),"",INT(0.11193*(254-((J22+0.000462962962962963)/$A$5))^1.88))</f>
        <v>223</v>
      </c>
      <c r="K23" s="71">
        <f>K22</f>
        <v>1118</v>
      </c>
      <c r="L23" s="2"/>
    </row>
    <row r="24" spans="1:12" ht="18.75">
      <c r="A24" s="5">
        <f>A23+1</f>
        <v>9</v>
      </c>
      <c r="B24" s="67">
        <v>82</v>
      </c>
      <c r="C24" s="54" t="s">
        <v>105</v>
      </c>
      <c r="D24" s="55" t="s">
        <v>106</v>
      </c>
      <c r="E24" s="42">
        <v>39859</v>
      </c>
      <c r="F24" s="26">
        <v>12.28</v>
      </c>
      <c r="G24" s="26">
        <v>0.88</v>
      </c>
      <c r="H24" s="25">
        <v>6.96</v>
      </c>
      <c r="I24" s="25">
        <v>2.72</v>
      </c>
      <c r="J24" s="70">
        <v>0.0018057870370370372</v>
      </c>
      <c r="K24" s="27">
        <f>SUM(F25:J25)</f>
        <v>1038</v>
      </c>
      <c r="L24" s="2"/>
    </row>
    <row r="25" spans="1:12" ht="18.75">
      <c r="A25" s="6">
        <f>A24</f>
        <v>9</v>
      </c>
      <c r="B25" s="68"/>
      <c r="C25" s="58"/>
      <c r="D25" s="59" t="s">
        <v>56</v>
      </c>
      <c r="E25" s="63"/>
      <c r="F25" s="61">
        <f>IF(ISBLANK(F24),"",INT(20.0479*(15-F24)^1.835))</f>
        <v>125</v>
      </c>
      <c r="G25" s="61">
        <f>IF(ISBLANK(G24),"",INT(1.84523*(G24*100-50)^1.348))</f>
        <v>248</v>
      </c>
      <c r="H25" s="61">
        <f>IF(ISBLANK(H24),"",INT(56.0211*(H24-2.2)^1.05))</f>
        <v>288</v>
      </c>
      <c r="I25" s="61">
        <f>IF(ISBLANK(I24),"",INT(0.188807*(I24*100-160)^1.41))</f>
        <v>146</v>
      </c>
      <c r="J25" s="69">
        <f>IF(ISBLANK(J24),"",INT(0.11193*(254-((J24+0.000462962962962963)/$A$5))^1.88))</f>
        <v>231</v>
      </c>
      <c r="K25" s="71">
        <f>K24</f>
        <v>1038</v>
      </c>
      <c r="L25" s="2"/>
    </row>
    <row r="26" spans="1:12" ht="18.75">
      <c r="A26" s="5">
        <f>A25+1</f>
        <v>10</v>
      </c>
      <c r="B26" s="67">
        <v>85</v>
      </c>
      <c r="C26" s="54" t="s">
        <v>37</v>
      </c>
      <c r="D26" s="55" t="s">
        <v>100</v>
      </c>
      <c r="E26" s="42">
        <v>40044</v>
      </c>
      <c r="F26" s="26">
        <v>13.59</v>
      </c>
      <c r="G26" s="26">
        <v>0.93</v>
      </c>
      <c r="H26" s="25">
        <v>6.01</v>
      </c>
      <c r="I26" s="25">
        <v>3.31</v>
      </c>
      <c r="J26" s="70">
        <v>0.0018398148148148147</v>
      </c>
      <c r="K26" s="27">
        <f>SUM(F27:J27)</f>
        <v>1032</v>
      </c>
      <c r="L26" s="2"/>
    </row>
    <row r="27" spans="1:12" ht="18.75">
      <c r="A27" s="6">
        <f>A26</f>
        <v>10</v>
      </c>
      <c r="B27" s="68"/>
      <c r="C27" s="58"/>
      <c r="D27" s="59" t="s">
        <v>47</v>
      </c>
      <c r="E27" s="63"/>
      <c r="F27" s="61">
        <f>IF(ISBLANK(F26),"",INT(20.0479*(15-F26)^1.835))</f>
        <v>37</v>
      </c>
      <c r="G27" s="61">
        <f>IF(ISBLANK(G26),"",INT(1.84523*(G26*100-50)^1.348))</f>
        <v>293</v>
      </c>
      <c r="H27" s="61">
        <f>IF(ISBLANK(H26),"",INT(56.0211*(H26-2.2)^1.05))</f>
        <v>228</v>
      </c>
      <c r="I27" s="61">
        <f>IF(ISBLANK(I26),"",INT(0.188807*(I26*100-160)^1.41))</f>
        <v>265</v>
      </c>
      <c r="J27" s="69">
        <f>IF(ISBLANK(J26),"",INT(0.11193*(254-((J26+0.000462962962962963)/$A$5))^1.88))</f>
        <v>209</v>
      </c>
      <c r="K27" s="71">
        <f>K26</f>
        <v>1032</v>
      </c>
      <c r="L27" s="2"/>
    </row>
    <row r="28" spans="1:12" ht="18.75">
      <c r="A28" s="5">
        <f>A27+1</f>
        <v>11</v>
      </c>
      <c r="B28" s="67">
        <v>89</v>
      </c>
      <c r="C28" s="54" t="s">
        <v>94</v>
      </c>
      <c r="D28" s="55" t="s">
        <v>95</v>
      </c>
      <c r="E28" s="42">
        <v>39876</v>
      </c>
      <c r="F28" s="26">
        <v>11.69</v>
      </c>
      <c r="G28" s="26">
        <v>0.98</v>
      </c>
      <c r="H28" s="25">
        <v>7.09</v>
      </c>
      <c r="I28" s="25">
        <v>2.25</v>
      </c>
      <c r="J28" s="70">
        <v>0.002151041666666667</v>
      </c>
      <c r="K28" s="27">
        <f>SUM(F29:J29)</f>
        <v>942</v>
      </c>
      <c r="L28" s="2"/>
    </row>
    <row r="29" spans="1:12" ht="18.75">
      <c r="A29" s="6">
        <f>A28</f>
        <v>11</v>
      </c>
      <c r="B29" s="68"/>
      <c r="C29" s="58"/>
      <c r="D29" s="59" t="s">
        <v>56</v>
      </c>
      <c r="E29" s="63"/>
      <c r="F29" s="61">
        <f>IF(ISBLANK(F28),"",INT(20.0479*(15-F28)^1.835))</f>
        <v>180</v>
      </c>
      <c r="G29" s="61">
        <f>IF(ISBLANK(G28),"",INT(1.84523*(G28*100-50)^1.348))</f>
        <v>340</v>
      </c>
      <c r="H29" s="61">
        <f>IF(ISBLANK(H28),"",INT(56.0211*(H28-2.2)^1.05))</f>
        <v>296</v>
      </c>
      <c r="I29" s="61">
        <f>IF(ISBLANK(I28),"",INT(0.188807*(I28*100-160)^1.41))</f>
        <v>67</v>
      </c>
      <c r="J29" s="69">
        <f>IF(ISBLANK(J28),"",INT(0.11193*(254-((J28+0.000462962962962963)/$A$5))^1.88))</f>
        <v>59</v>
      </c>
      <c r="K29" s="71">
        <f>K28</f>
        <v>942</v>
      </c>
      <c r="L29" s="2"/>
    </row>
    <row r="30" spans="1:12" ht="18.75">
      <c r="A30" s="5">
        <f>A29+1</f>
        <v>12</v>
      </c>
      <c r="B30" s="67">
        <v>87</v>
      </c>
      <c r="C30" s="54" t="s">
        <v>98</v>
      </c>
      <c r="D30" s="55" t="s">
        <v>99</v>
      </c>
      <c r="E30" s="42">
        <v>39904</v>
      </c>
      <c r="F30" s="26">
        <v>11.78</v>
      </c>
      <c r="G30" s="26">
        <v>0.88</v>
      </c>
      <c r="H30" s="25">
        <v>6.68</v>
      </c>
      <c r="I30" s="25">
        <v>2.94</v>
      </c>
      <c r="J30" s="70">
        <v>0.0021496527777777777</v>
      </c>
      <c r="K30" s="27">
        <f>SUM(F31:J31)</f>
        <v>936</v>
      </c>
      <c r="L30" s="2"/>
    </row>
    <row r="31" spans="1:12" ht="18.75">
      <c r="A31" s="6">
        <f>A30</f>
        <v>12</v>
      </c>
      <c r="B31" s="68"/>
      <c r="C31" s="58"/>
      <c r="D31" s="59" t="s">
        <v>56</v>
      </c>
      <c r="E31" s="63"/>
      <c r="F31" s="61">
        <f>IF(ISBLANK(F30),"",INT(20.0479*(15-F30)^1.835))</f>
        <v>171</v>
      </c>
      <c r="G31" s="61">
        <f>IF(ISBLANK(G30),"",INT(1.84523*(G30*100-50)^1.348))</f>
        <v>248</v>
      </c>
      <c r="H31" s="61">
        <f>IF(ISBLANK(H30),"",INT(56.0211*(H30-2.2)^1.05))</f>
        <v>270</v>
      </c>
      <c r="I31" s="61">
        <f>IF(ISBLANK(I30),"",INT(0.188807*(I30*100-160)^1.41))</f>
        <v>188</v>
      </c>
      <c r="J31" s="69">
        <f>IF(ISBLANK(J30),"",INT(0.11193*(254-((J30+0.000462962962962963)/$A$5))^1.88))</f>
        <v>59</v>
      </c>
      <c r="K31" s="71">
        <f>K30</f>
        <v>936</v>
      </c>
      <c r="L31" s="2"/>
    </row>
    <row r="32" spans="1:12" ht="18.75">
      <c r="A32" s="5">
        <f>A31+1</f>
        <v>13</v>
      </c>
      <c r="B32" s="67">
        <v>81</v>
      </c>
      <c r="C32" s="54" t="s">
        <v>107</v>
      </c>
      <c r="D32" s="55" t="s">
        <v>93</v>
      </c>
      <c r="E32" s="42">
        <v>40148</v>
      </c>
      <c r="F32" s="26">
        <v>14.54</v>
      </c>
      <c r="G32" s="26">
        <v>0.73</v>
      </c>
      <c r="H32" s="25">
        <v>6.6</v>
      </c>
      <c r="I32" s="25">
        <v>3.15</v>
      </c>
      <c r="J32" s="70">
        <v>0.001746875</v>
      </c>
      <c r="K32" s="27">
        <f>SUM(F33:J33)</f>
        <v>896</v>
      </c>
      <c r="L32" s="2"/>
    </row>
    <row r="33" spans="1:12" ht="18.75">
      <c r="A33" s="6">
        <f>A32</f>
        <v>13</v>
      </c>
      <c r="B33" s="68"/>
      <c r="C33" s="58"/>
      <c r="D33" s="59" t="s">
        <v>87</v>
      </c>
      <c r="E33" s="63"/>
      <c r="F33" s="61">
        <f>IF(ISBLANK(F32),"",INT(20.0479*(15-F32)^1.835))</f>
        <v>4</v>
      </c>
      <c r="G33" s="61">
        <f>IF(ISBLANK(G32),"",INT(1.84523*(G32*100-50)^1.348))</f>
        <v>126</v>
      </c>
      <c r="H33" s="61">
        <f>IF(ISBLANK(H32),"",INT(56.0211*(H32-2.2)^1.05))</f>
        <v>265</v>
      </c>
      <c r="I33" s="61">
        <f>IF(ISBLANK(I32),"",INT(0.188807*(I32*100-160)^1.41))</f>
        <v>231</v>
      </c>
      <c r="J33" s="69">
        <f>IF(ISBLANK(J32),"",INT(0.11193*(254-((J32+0.000462962962962963)/$A$5))^1.88))</f>
        <v>270</v>
      </c>
      <c r="K33" s="71">
        <f>K32</f>
        <v>896</v>
      </c>
      <c r="L33" s="2"/>
    </row>
    <row r="34" spans="1:12" ht="18.75">
      <c r="A34" s="5" t="s">
        <v>29</v>
      </c>
      <c r="B34" s="67">
        <v>93</v>
      </c>
      <c r="C34" s="54" t="s">
        <v>35</v>
      </c>
      <c r="D34" s="55" t="s">
        <v>36</v>
      </c>
      <c r="E34" s="42">
        <v>39950</v>
      </c>
      <c r="F34" s="26">
        <v>10.3</v>
      </c>
      <c r="G34" s="26">
        <v>1.13</v>
      </c>
      <c r="H34" s="25">
        <v>10.1</v>
      </c>
      <c r="I34" s="25">
        <v>3.7</v>
      </c>
      <c r="J34" s="70">
        <v>0.0018318287037037038</v>
      </c>
      <c r="K34" s="27">
        <f>SUM(F35:J35)</f>
        <v>1893</v>
      </c>
      <c r="L34" s="2"/>
    </row>
    <row r="35" spans="1:12" ht="18.75">
      <c r="A35" s="6" t="str">
        <f>A34</f>
        <v>b.k.</v>
      </c>
      <c r="B35" s="68"/>
      <c r="C35" s="58"/>
      <c r="D35" s="59" t="s">
        <v>28</v>
      </c>
      <c r="E35" s="63"/>
      <c r="F35" s="61">
        <f>IF(ISBLANK(F34),"",INT(20.0479*(15-F34)^1.835))</f>
        <v>343</v>
      </c>
      <c r="G35" s="61">
        <f>IF(ISBLANK(G34),"",INT(1.84523*(G34*100-50)^1.348))</f>
        <v>491</v>
      </c>
      <c r="H35" s="61">
        <f>IF(ISBLANK(H34),"",INT(56.0211*(H34-2.2)^1.05))</f>
        <v>490</v>
      </c>
      <c r="I35" s="61">
        <f>IF(ISBLANK(I34),"",INT(0.188807*(I34*100-160)^1.41))</f>
        <v>355</v>
      </c>
      <c r="J35" s="69">
        <f>IF(ISBLANK(J34),"",INT(0.11193*(254-((J34+0.000462962962962963)/$A$5))^1.88))</f>
        <v>214</v>
      </c>
      <c r="K35" s="71">
        <f>K34</f>
        <v>1893</v>
      </c>
      <c r="L35" s="2"/>
    </row>
    <row r="36" spans="1:12" ht="18.75">
      <c r="A36" s="5" t="s">
        <v>29</v>
      </c>
      <c r="B36" s="67">
        <v>118</v>
      </c>
      <c r="C36" s="54" t="s">
        <v>32</v>
      </c>
      <c r="D36" s="55" t="s">
        <v>33</v>
      </c>
      <c r="E36" s="42">
        <v>39888</v>
      </c>
      <c r="F36" s="26">
        <v>20.08</v>
      </c>
      <c r="G36" s="26">
        <v>0.88</v>
      </c>
      <c r="H36" s="25">
        <v>7.9</v>
      </c>
      <c r="I36" s="25">
        <v>3.17</v>
      </c>
      <c r="J36" s="70">
        <v>0.0017908564814814816</v>
      </c>
      <c r="K36" s="27">
        <f>SUM(F37:J37)</f>
        <v>1072</v>
      </c>
      <c r="L36" s="2"/>
    </row>
    <row r="37" spans="1:12" ht="18.75">
      <c r="A37" s="6" t="str">
        <f>A36</f>
        <v>b.k.</v>
      </c>
      <c r="B37" s="68"/>
      <c r="C37" s="58"/>
      <c r="D37" s="59" t="s">
        <v>34</v>
      </c>
      <c r="E37" s="63"/>
      <c r="F37" s="61">
        <v>1</v>
      </c>
      <c r="G37" s="61">
        <f>IF(ISBLANK(G36),"",INT(1.84523*(G36*100-50)^1.348))</f>
        <v>248</v>
      </c>
      <c r="H37" s="61">
        <f>IF(ISBLANK(H36),"",INT(56.0211*(H36-2.2)^1.05))</f>
        <v>348</v>
      </c>
      <c r="I37" s="61">
        <f>IF(ISBLANK(I36),"",INT(0.188807*(I36*100-160)^1.41))</f>
        <v>235</v>
      </c>
      <c r="J37" s="69">
        <f>IF(ISBLANK(J36),"",INT(0.11193*(254-((J36+0.000462962962962963)/$A$5))^1.88))</f>
        <v>240</v>
      </c>
      <c r="K37" s="71">
        <f>K36</f>
        <v>1072</v>
      </c>
      <c r="L37" s="2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9.7109375" style="2" customWidth="1"/>
    <col min="3" max="3" width="12.7109375" style="2" customWidth="1"/>
    <col min="4" max="4" width="15.57421875" style="2" customWidth="1"/>
    <col min="5" max="5" width="10.7109375" style="2" customWidth="1"/>
    <col min="6" max="10" width="9.140625" style="2" customWidth="1"/>
    <col min="11" max="11" width="10.140625" style="2" bestFit="1" customWidth="1"/>
    <col min="12" max="16384" width="9.140625" style="2" customWidth="1"/>
  </cols>
  <sheetData>
    <row r="1" spans="1:10" s="8" customFormat="1" ht="15.75">
      <c r="A1" s="8" t="s">
        <v>184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82</v>
      </c>
      <c r="D2" s="9"/>
      <c r="E2" s="10"/>
      <c r="F2" s="11"/>
      <c r="G2" s="12"/>
      <c r="H2" s="14"/>
      <c r="I2" s="14"/>
      <c r="J2" s="14"/>
      <c r="K2" s="73" t="s">
        <v>17</v>
      </c>
    </row>
    <row r="3" spans="1:11" s="19" customFormat="1" ht="12" customHeight="1">
      <c r="A3" s="2"/>
      <c r="B3" s="2"/>
      <c r="C3" s="2"/>
      <c r="D3" s="2"/>
      <c r="E3" s="15"/>
      <c r="F3" s="17"/>
      <c r="G3" s="17"/>
      <c r="H3" s="18"/>
      <c r="I3" s="18"/>
      <c r="J3" s="18"/>
      <c r="K3" s="18"/>
    </row>
    <row r="4" spans="6:11" s="20" customFormat="1" ht="15.75">
      <c r="F4" s="21" t="s">
        <v>23</v>
      </c>
      <c r="G4" s="23"/>
      <c r="H4" s="24"/>
      <c r="I4" s="24"/>
      <c r="J4" s="24"/>
      <c r="K4" s="24"/>
    </row>
    <row r="5" spans="1:2" ht="13.5" thickBot="1">
      <c r="A5" s="43">
        <v>1.1574074074074073E-05</v>
      </c>
      <c r="B5" s="43"/>
    </row>
    <row r="6" spans="1:11" s="45" customFormat="1" ht="12">
      <c r="A6" s="44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29" t="s">
        <v>8</v>
      </c>
      <c r="H6" s="29" t="s">
        <v>7</v>
      </c>
      <c r="I6" s="29" t="s">
        <v>6</v>
      </c>
      <c r="J6" s="29" t="s">
        <v>12</v>
      </c>
      <c r="K6" s="29" t="s">
        <v>4</v>
      </c>
    </row>
    <row r="7" spans="1:11" s="52" customFormat="1" ht="13.5" thickBot="1">
      <c r="A7" s="46"/>
      <c r="B7" s="47"/>
      <c r="C7" s="48"/>
      <c r="D7" s="49" t="s">
        <v>3</v>
      </c>
      <c r="E7" s="47"/>
      <c r="F7" s="50" t="s">
        <v>18</v>
      </c>
      <c r="G7" s="50"/>
      <c r="H7" s="51" t="s">
        <v>11</v>
      </c>
      <c r="I7" s="50"/>
      <c r="J7" s="50"/>
      <c r="K7" s="50"/>
    </row>
    <row r="8" spans="1:11" ht="18.75">
      <c r="A8" s="53">
        <f>A7+1</f>
        <v>1</v>
      </c>
      <c r="B8" s="67">
        <v>46</v>
      </c>
      <c r="C8" s="54" t="s">
        <v>51</v>
      </c>
      <c r="D8" s="55" t="s">
        <v>52</v>
      </c>
      <c r="E8" s="42" t="s">
        <v>53</v>
      </c>
      <c r="F8" s="56">
        <v>11</v>
      </c>
      <c r="G8" s="56">
        <v>0.93</v>
      </c>
      <c r="H8" s="56">
        <v>5.8</v>
      </c>
      <c r="I8" s="56">
        <v>2.82</v>
      </c>
      <c r="J8" s="64">
        <v>0.001059722222222222</v>
      </c>
      <c r="K8" s="53">
        <f>SUM(F9:J9)</f>
        <v>1180</v>
      </c>
    </row>
    <row r="9" spans="1:11" ht="18.75">
      <c r="A9" s="57">
        <f>A8</f>
        <v>1</v>
      </c>
      <c r="B9" s="68"/>
      <c r="C9" s="58"/>
      <c r="D9" s="59" t="s">
        <v>47</v>
      </c>
      <c r="E9" s="60"/>
      <c r="F9" s="61">
        <f>IF(ISBLANK(F8),"",INT(20.0479*(15-F8)^1.835))</f>
        <v>255</v>
      </c>
      <c r="G9" s="61">
        <f>IF(ISBLANK(G8),"",INT(1.84523*(G8*100-50)^1.348))</f>
        <v>293</v>
      </c>
      <c r="H9" s="61">
        <f>IF(ISBLANK(H8),"",INT(56.0211*(H8-1.9)^1.05))</f>
        <v>233</v>
      </c>
      <c r="I9" s="61">
        <f>IF(ISBLANK(I8),"",INT(0.188807*(I8*100-160)^1.41))</f>
        <v>165</v>
      </c>
      <c r="J9" s="65">
        <f>IF(ISBLANK(J8),"",INT(0.11193*(190-((J8+0.000462962962962963)/$A$5))^1.88))</f>
        <v>234</v>
      </c>
      <c r="K9" s="62">
        <f>K8</f>
        <v>1180</v>
      </c>
    </row>
    <row r="10" spans="1:11" ht="18.75">
      <c r="A10" s="53">
        <f>A9+1</f>
        <v>2</v>
      </c>
      <c r="B10" s="67">
        <v>42</v>
      </c>
      <c r="C10" s="54" t="s">
        <v>59</v>
      </c>
      <c r="D10" s="55" t="s">
        <v>60</v>
      </c>
      <c r="E10" s="42">
        <v>40186</v>
      </c>
      <c r="F10" s="56">
        <v>11.26</v>
      </c>
      <c r="G10" s="56">
        <v>0.93</v>
      </c>
      <c r="H10" s="56">
        <v>3.9</v>
      </c>
      <c r="I10" s="56">
        <v>3.04</v>
      </c>
      <c r="J10" s="64">
        <v>0.0010753472222222221</v>
      </c>
      <c r="K10" s="53">
        <f>SUM(F11:J11)</f>
        <v>1065</v>
      </c>
    </row>
    <row r="11" spans="1:11" ht="18.75">
      <c r="A11" s="57">
        <f>A10</f>
        <v>2</v>
      </c>
      <c r="B11" s="68"/>
      <c r="C11" s="58"/>
      <c r="D11" s="59" t="s">
        <v>61</v>
      </c>
      <c r="E11" s="60"/>
      <c r="F11" s="61">
        <f>IF(ISBLANK(F10),"",INT(20.0479*(15-F10)^1.835))</f>
        <v>225</v>
      </c>
      <c r="G11" s="61">
        <f>IF(ISBLANK(G10),"",INT(1.84523*(G10*100-50)^1.348))</f>
        <v>293</v>
      </c>
      <c r="H11" s="61">
        <f>IF(ISBLANK(H10),"",INT(56.0211*(H10-1.9)^1.05))</f>
        <v>115</v>
      </c>
      <c r="I11" s="61">
        <f>IF(ISBLANK(I10),"",INT(0.188807*(I10*100-160)^1.41))</f>
        <v>208</v>
      </c>
      <c r="J11" s="65">
        <f>IF(ISBLANK(J10),"",INT(0.11193*(190-((J10+0.000462962962962963)/$A$5))^1.88))</f>
        <v>224</v>
      </c>
      <c r="K11" s="62">
        <f>K10</f>
        <v>1065</v>
      </c>
    </row>
    <row r="12" spans="1:11" ht="18.75">
      <c r="A12" s="53">
        <f>A11+1</f>
        <v>3</v>
      </c>
      <c r="B12" s="67">
        <v>30</v>
      </c>
      <c r="C12" s="54" t="s">
        <v>76</v>
      </c>
      <c r="D12" s="55" t="s">
        <v>77</v>
      </c>
      <c r="E12" s="42">
        <v>40223</v>
      </c>
      <c r="F12" s="56">
        <v>11.97</v>
      </c>
      <c r="G12" s="56">
        <v>0.83</v>
      </c>
      <c r="H12" s="56">
        <v>5</v>
      </c>
      <c r="I12" s="56">
        <v>2.96</v>
      </c>
      <c r="J12" s="64">
        <v>0.001025925925925926</v>
      </c>
      <c r="K12" s="53">
        <f>SUM(F13:J13)</f>
        <v>990</v>
      </c>
    </row>
    <row r="13" spans="1:11" ht="18.75">
      <c r="A13" s="57">
        <f>A12</f>
        <v>3</v>
      </c>
      <c r="B13" s="68"/>
      <c r="C13" s="58"/>
      <c r="D13" s="59" t="s">
        <v>78</v>
      </c>
      <c r="E13" s="60"/>
      <c r="F13" s="61">
        <f>IF(ISBLANK(F12),"",INT(20.0479*(15-F12)^1.835))</f>
        <v>153</v>
      </c>
      <c r="G13" s="61">
        <f>IF(ISBLANK(G12),"",INT(1.84523*(G12*100-50)^1.348))</f>
        <v>205</v>
      </c>
      <c r="H13" s="61">
        <f>IF(ISBLANK(H12),"",INT(56.0211*(H12-1.9)^1.05))</f>
        <v>183</v>
      </c>
      <c r="I13" s="61">
        <f>IF(ISBLANK(I12),"",INT(0.188807*(I12*100-160)^1.41))</f>
        <v>192</v>
      </c>
      <c r="J13" s="65">
        <f>IF(ISBLANK(J12),"",INT(0.11193*(190-((J12+0.000462962962962963)/$A$5))^1.88))</f>
        <v>257</v>
      </c>
      <c r="K13" s="62">
        <f>K12</f>
        <v>990</v>
      </c>
    </row>
    <row r="14" spans="1:11" ht="18.75">
      <c r="A14" s="53">
        <f>A13+1</f>
        <v>4</v>
      </c>
      <c r="B14" s="67">
        <v>49</v>
      </c>
      <c r="C14" s="54" t="s">
        <v>42</v>
      </c>
      <c r="D14" s="55" t="s">
        <v>43</v>
      </c>
      <c r="E14" s="42">
        <v>40317</v>
      </c>
      <c r="F14" s="56">
        <v>11.58</v>
      </c>
      <c r="G14" s="56">
        <v>0.83</v>
      </c>
      <c r="H14" s="56">
        <v>5.51</v>
      </c>
      <c r="I14" s="56">
        <v>2.7</v>
      </c>
      <c r="J14" s="64">
        <v>0.0011900462962962963</v>
      </c>
      <c r="K14" s="53">
        <f>SUM(F15:J15)</f>
        <v>909</v>
      </c>
    </row>
    <row r="15" spans="1:11" ht="18.75">
      <c r="A15" s="57">
        <f>A14</f>
        <v>4</v>
      </c>
      <c r="B15" s="68"/>
      <c r="C15" s="58"/>
      <c r="D15" s="59" t="s">
        <v>44</v>
      </c>
      <c r="E15" s="60"/>
      <c r="F15" s="61">
        <f>IF(ISBLANK(F14),"",INT(20.0479*(15-F14)^1.835))</f>
        <v>191</v>
      </c>
      <c r="G15" s="61">
        <f>IF(ISBLANK(G14),"",INT(1.84523*(G14*100-50)^1.348))</f>
        <v>205</v>
      </c>
      <c r="H15" s="61">
        <f>IF(ISBLANK(H14),"",INT(56.0211*(H14-1.9)^1.05))</f>
        <v>215</v>
      </c>
      <c r="I15" s="61">
        <f>IF(ISBLANK(I14),"",INT(0.188807*(I14*100-160)^1.41))</f>
        <v>142</v>
      </c>
      <c r="J15" s="65">
        <f>IF(ISBLANK(J14),"",INT(0.11193*(190-((J14+0.000462962962962963)/$A$5))^1.88))</f>
        <v>156</v>
      </c>
      <c r="K15" s="62">
        <f>K14</f>
        <v>909</v>
      </c>
    </row>
    <row r="16" spans="1:11" ht="18.75">
      <c r="A16" s="53">
        <f>A15+1</f>
        <v>5</v>
      </c>
      <c r="B16" s="67">
        <v>47</v>
      </c>
      <c r="C16" s="54" t="s">
        <v>48</v>
      </c>
      <c r="D16" s="55" t="s">
        <v>49</v>
      </c>
      <c r="E16" s="42">
        <v>40442</v>
      </c>
      <c r="F16" s="56">
        <v>11.62</v>
      </c>
      <c r="G16" s="56">
        <v>0.78</v>
      </c>
      <c r="H16" s="56">
        <v>4.6</v>
      </c>
      <c r="I16" s="56">
        <v>2.7</v>
      </c>
      <c r="J16" s="64">
        <v>0.0011405092592592593</v>
      </c>
      <c r="K16" s="53">
        <f>SUM(F17:J17)</f>
        <v>835</v>
      </c>
    </row>
    <row r="17" spans="1:11" ht="18.75">
      <c r="A17" s="57">
        <f>A16</f>
        <v>5</v>
      </c>
      <c r="B17" s="68"/>
      <c r="C17" s="58"/>
      <c r="D17" s="59" t="s">
        <v>50</v>
      </c>
      <c r="E17" s="60"/>
      <c r="F17" s="61">
        <f>IF(ISBLANK(F16),"",INT(20.0479*(15-F16)^1.835))</f>
        <v>187</v>
      </c>
      <c r="G17" s="61">
        <f>IF(ISBLANK(G16),"",INT(1.84523*(G16*100-50)^1.348))</f>
        <v>164</v>
      </c>
      <c r="H17" s="61">
        <f>IF(ISBLANK(H16),"",INT(56.0211*(H16-1.9)^1.05))</f>
        <v>158</v>
      </c>
      <c r="I17" s="61">
        <f>IF(ISBLANK(I16),"",INT(0.188807*(I16*100-160)^1.41))</f>
        <v>142</v>
      </c>
      <c r="J17" s="65">
        <f>IF(ISBLANK(J16),"",INT(0.11193*(190-((J16+0.000462962962962963)/$A$5))^1.88))</f>
        <v>184</v>
      </c>
      <c r="K17" s="62">
        <f>K16</f>
        <v>835</v>
      </c>
    </row>
    <row r="18" spans="1:11" ht="18.75">
      <c r="A18" s="53">
        <f>A17+1</f>
        <v>6</v>
      </c>
      <c r="B18" s="67">
        <v>33</v>
      </c>
      <c r="C18" s="54" t="s">
        <v>68</v>
      </c>
      <c r="D18" s="55" t="s">
        <v>69</v>
      </c>
      <c r="E18" s="42">
        <v>40394</v>
      </c>
      <c r="F18" s="56">
        <v>13.09</v>
      </c>
      <c r="G18" s="56">
        <v>0.88</v>
      </c>
      <c r="H18" s="56">
        <v>5.47</v>
      </c>
      <c r="I18" s="56">
        <v>2.58</v>
      </c>
      <c r="J18" s="64">
        <v>0.001374884259259259</v>
      </c>
      <c r="K18" s="53">
        <f>SUM(F19:J19)</f>
        <v>719</v>
      </c>
    </row>
    <row r="19" spans="1:11" ht="18.75">
      <c r="A19" s="57">
        <f>A18</f>
        <v>6</v>
      </c>
      <c r="B19" s="68"/>
      <c r="C19" s="58"/>
      <c r="D19" s="59" t="s">
        <v>70</v>
      </c>
      <c r="E19" s="60"/>
      <c r="F19" s="61">
        <f>IF(ISBLANK(F18),"",INT(20.0479*(15-F18)^1.835))</f>
        <v>65</v>
      </c>
      <c r="G19" s="61">
        <f>IF(ISBLANK(G18),"",INT(1.84523*(G18*100-50)^1.348))</f>
        <v>248</v>
      </c>
      <c r="H19" s="61">
        <f>IF(ISBLANK(H18),"",INT(56.0211*(H18-1.9)^1.05))</f>
        <v>213</v>
      </c>
      <c r="I19" s="61">
        <f>IF(ISBLANK(I18),"",INT(0.188807*(I18*100-160)^1.41))</f>
        <v>121</v>
      </c>
      <c r="J19" s="65">
        <f>IF(ISBLANK(J18),"",INT(0.11193*(190-((J18+0.000462962962962963)/$A$5))^1.88))</f>
        <v>72</v>
      </c>
      <c r="K19" s="62">
        <f>K18</f>
        <v>719</v>
      </c>
    </row>
    <row r="20" spans="1:11" ht="18.75">
      <c r="A20" s="53">
        <f>A19+1</f>
        <v>7</v>
      </c>
      <c r="B20" s="67">
        <v>44</v>
      </c>
      <c r="C20" s="54" t="s">
        <v>54</v>
      </c>
      <c r="D20" s="55" t="s">
        <v>55</v>
      </c>
      <c r="E20" s="42">
        <v>40328</v>
      </c>
      <c r="F20" s="56">
        <v>11.85</v>
      </c>
      <c r="G20" s="56">
        <v>0.83</v>
      </c>
      <c r="H20" s="56">
        <v>4.97</v>
      </c>
      <c r="I20" s="56">
        <v>2.7</v>
      </c>
      <c r="J20" s="64" t="s">
        <v>22</v>
      </c>
      <c r="K20" s="53">
        <f>SUM(F21:J21)</f>
        <v>692</v>
      </c>
    </row>
    <row r="21" spans="1:11" ht="18.75">
      <c r="A21" s="57">
        <f>A20</f>
        <v>7</v>
      </c>
      <c r="B21" s="68"/>
      <c r="C21" s="58"/>
      <c r="D21" s="59" t="s">
        <v>56</v>
      </c>
      <c r="E21" s="60"/>
      <c r="F21" s="61">
        <f>IF(ISBLANK(F20),"",INT(20.0479*(15-F20)^1.835))</f>
        <v>164</v>
      </c>
      <c r="G21" s="61">
        <f>IF(ISBLANK(G20),"",INT(1.84523*(G20*100-50)^1.348))</f>
        <v>205</v>
      </c>
      <c r="H21" s="61">
        <f>IF(ISBLANK(H20),"",INT(56.0211*(H20-1.9)^1.05))</f>
        <v>181</v>
      </c>
      <c r="I21" s="61">
        <f>IF(ISBLANK(I20),"",INT(0.188807*(I20*100-160)^1.41))</f>
        <v>142</v>
      </c>
      <c r="J21" s="65">
        <v>0</v>
      </c>
      <c r="K21" s="62">
        <f>K20</f>
        <v>692</v>
      </c>
    </row>
    <row r="22" spans="1:11" ht="18.75">
      <c r="A22" s="53">
        <f>A21+1</f>
        <v>8</v>
      </c>
      <c r="B22" s="67">
        <v>50</v>
      </c>
      <c r="C22" s="54" t="s">
        <v>39</v>
      </c>
      <c r="D22" s="55" t="s">
        <v>40</v>
      </c>
      <c r="E22" s="42">
        <v>40642</v>
      </c>
      <c r="F22" s="56">
        <v>13.43</v>
      </c>
      <c r="G22" s="56">
        <v>0.83</v>
      </c>
      <c r="H22" s="56">
        <v>4</v>
      </c>
      <c r="I22" s="56">
        <v>2.41</v>
      </c>
      <c r="J22" s="64">
        <v>0.001152662037037037</v>
      </c>
      <c r="K22" s="53">
        <f>SUM(F23:J23)</f>
        <v>641</v>
      </c>
    </row>
    <row r="23" spans="1:11" ht="18.75">
      <c r="A23" s="57">
        <f>A22</f>
        <v>8</v>
      </c>
      <c r="B23" s="68"/>
      <c r="C23" s="58"/>
      <c r="D23" s="59" t="s">
        <v>41</v>
      </c>
      <c r="E23" s="60"/>
      <c r="F23" s="61">
        <f>IF(ISBLANK(F22),"",INT(20.0479*(15-F22)^1.835))</f>
        <v>45</v>
      </c>
      <c r="G23" s="61">
        <f>IF(ISBLANK(G22),"",INT(1.84523*(G22*100-50)^1.348))</f>
        <v>205</v>
      </c>
      <c r="H23" s="61">
        <f>IF(ISBLANK(H22),"",INT(56.0211*(H22-1.9)^1.05))</f>
        <v>122</v>
      </c>
      <c r="I23" s="61">
        <f>IF(ISBLANK(I22),"",INT(0.188807*(I22*100-160)^1.41))</f>
        <v>92</v>
      </c>
      <c r="J23" s="65">
        <f>IF(ISBLANK(J22),"",INT(0.11193*(190-((J22+0.000462962962962963)/$A$5))^1.88))</f>
        <v>177</v>
      </c>
      <c r="K23" s="62">
        <f>K22</f>
        <v>641</v>
      </c>
    </row>
    <row r="24" spans="1:11" ht="18.75">
      <c r="A24" s="53">
        <f>A23+1</f>
        <v>9</v>
      </c>
      <c r="B24" s="67">
        <v>31</v>
      </c>
      <c r="C24" s="54" t="s">
        <v>74</v>
      </c>
      <c r="D24" s="55" t="s">
        <v>75</v>
      </c>
      <c r="E24" s="42">
        <v>40496</v>
      </c>
      <c r="F24" s="56">
        <v>12.91</v>
      </c>
      <c r="G24" s="56">
        <v>0.78</v>
      </c>
      <c r="H24" s="56">
        <v>3.97</v>
      </c>
      <c r="I24" s="56">
        <v>2.55</v>
      </c>
      <c r="J24" s="64">
        <v>0.0012079861111111113</v>
      </c>
      <c r="K24" s="53">
        <f>SUM(F25:J25)</f>
        <v>624</v>
      </c>
    </row>
    <row r="25" spans="1:11" ht="18.75">
      <c r="A25" s="57">
        <f>A24</f>
        <v>9</v>
      </c>
      <c r="B25" s="68"/>
      <c r="C25" s="58"/>
      <c r="D25" s="59" t="s">
        <v>47</v>
      </c>
      <c r="E25" s="60"/>
      <c r="F25" s="61">
        <f>IF(ISBLANK(F24),"",INT(20.0479*(15-F24)^1.835))</f>
        <v>77</v>
      </c>
      <c r="G25" s="61">
        <f>IF(ISBLANK(G24),"",INT(1.84523*(G24*100-50)^1.348))</f>
        <v>164</v>
      </c>
      <c r="H25" s="61">
        <f>IF(ISBLANK(H24),"",INT(56.0211*(H24-1.9)^1.05))</f>
        <v>120</v>
      </c>
      <c r="I25" s="61">
        <f>IF(ISBLANK(I24),"",INT(0.188807*(I24*100-160)^1.41))</f>
        <v>116</v>
      </c>
      <c r="J25" s="65">
        <f>IF(ISBLANK(J24),"",INT(0.11193*(190-((J24+0.000462962962962963)/$A$5))^1.88))</f>
        <v>147</v>
      </c>
      <c r="K25" s="62">
        <f>K24</f>
        <v>624</v>
      </c>
    </row>
    <row r="26" spans="1:11" ht="18.75">
      <c r="A26" s="53">
        <f>A25+1</f>
        <v>10</v>
      </c>
      <c r="B26" s="67">
        <v>34</v>
      </c>
      <c r="C26" s="54" t="s">
        <v>66</v>
      </c>
      <c r="D26" s="55" t="s">
        <v>67</v>
      </c>
      <c r="E26" s="42">
        <v>40645</v>
      </c>
      <c r="F26" s="56">
        <v>12.77</v>
      </c>
      <c r="G26" s="56">
        <v>0.83</v>
      </c>
      <c r="H26" s="56">
        <v>3.67</v>
      </c>
      <c r="I26" s="56">
        <v>2.28</v>
      </c>
      <c r="J26" s="64">
        <v>0.0011980324074074074</v>
      </c>
      <c r="K26" s="53">
        <f>SUM(F27:J27)</f>
        <v>618</v>
      </c>
    </row>
    <row r="27" spans="1:11" ht="18.75">
      <c r="A27" s="57">
        <f>A26</f>
        <v>10</v>
      </c>
      <c r="B27" s="68"/>
      <c r="C27" s="58"/>
      <c r="D27" s="59" t="s">
        <v>47</v>
      </c>
      <c r="E27" s="60"/>
      <c r="F27" s="61">
        <f>IF(ISBLANK(F26),"",INT(20.0479*(15-F26)^1.835))</f>
        <v>87</v>
      </c>
      <c r="G27" s="61">
        <f>IF(ISBLANK(G26),"",INT(1.84523*(G26*100-50)^1.348))</f>
        <v>205</v>
      </c>
      <c r="H27" s="61">
        <f>IF(ISBLANK(H26),"",INT(56.0211*(H26-1.9)^1.05))</f>
        <v>102</v>
      </c>
      <c r="I27" s="61">
        <f>IF(ISBLANK(I26),"",INT(0.188807*(I26*100-160)^1.41))</f>
        <v>72</v>
      </c>
      <c r="J27" s="65">
        <f>IF(ISBLANK(J26),"",INT(0.11193*(190-((J26+0.000462962962962963)/$A$5))^1.88))</f>
        <v>152</v>
      </c>
      <c r="K27" s="62">
        <f>K26</f>
        <v>618</v>
      </c>
    </row>
    <row r="28" spans="1:11" ht="18.75">
      <c r="A28" s="53">
        <f>A27+1</f>
        <v>11</v>
      </c>
      <c r="B28" s="67">
        <v>43</v>
      </c>
      <c r="C28" s="54" t="s">
        <v>57</v>
      </c>
      <c r="D28" s="55" t="s">
        <v>58</v>
      </c>
      <c r="E28" s="42">
        <v>40231</v>
      </c>
      <c r="F28" s="56">
        <v>12.7</v>
      </c>
      <c r="G28" s="56">
        <v>0.73</v>
      </c>
      <c r="H28" s="56">
        <v>3.73</v>
      </c>
      <c r="I28" s="56">
        <v>2.42</v>
      </c>
      <c r="J28" s="64">
        <v>0.0012460648148148149</v>
      </c>
      <c r="K28" s="53">
        <f>SUM(F29:J29)</f>
        <v>545</v>
      </c>
    </row>
    <row r="29" spans="1:11" ht="18.75">
      <c r="A29" s="57">
        <f>A28</f>
        <v>11</v>
      </c>
      <c r="B29" s="68"/>
      <c r="C29" s="58"/>
      <c r="D29" s="59" t="s">
        <v>56</v>
      </c>
      <c r="E29" s="60"/>
      <c r="F29" s="61">
        <f>IF(ISBLANK(F28),"",INT(20.0479*(15-F28)^1.835))</f>
        <v>92</v>
      </c>
      <c r="G29" s="61">
        <f>IF(ISBLANK(G28),"",INT(1.84523*(G28*100-50)^1.348))</f>
        <v>126</v>
      </c>
      <c r="H29" s="61">
        <f>IF(ISBLANK(H28),"",INT(56.0211*(H28-1.9)^1.05))</f>
        <v>105</v>
      </c>
      <c r="I29" s="61">
        <f>IF(ISBLANK(I28),"",INT(0.188807*(I28*100-160)^1.41))</f>
        <v>94</v>
      </c>
      <c r="J29" s="65">
        <f>IF(ISBLANK(J28),"",INT(0.11193*(190-((J28+0.000462962962962963)/$A$5))^1.88))</f>
        <v>128</v>
      </c>
      <c r="K29" s="62">
        <f>K28</f>
        <v>545</v>
      </c>
    </row>
    <row r="30" spans="1:11" ht="18.75">
      <c r="A30" s="53">
        <f>A29+1</f>
        <v>12</v>
      </c>
      <c r="B30" s="67">
        <v>35</v>
      </c>
      <c r="C30" s="54" t="s">
        <v>64</v>
      </c>
      <c r="D30" s="55" t="s">
        <v>65</v>
      </c>
      <c r="E30" s="42">
        <v>40590</v>
      </c>
      <c r="F30" s="56">
        <v>13.52</v>
      </c>
      <c r="G30" s="56">
        <v>0.73</v>
      </c>
      <c r="H30" s="56">
        <v>3.66</v>
      </c>
      <c r="I30" s="56">
        <v>2.2</v>
      </c>
      <c r="J30" s="64">
        <v>0.0013369212962962963</v>
      </c>
      <c r="K30" s="53">
        <f>SUM(F31:J31)</f>
        <v>415</v>
      </c>
    </row>
    <row r="31" spans="1:11" ht="18.75">
      <c r="A31" s="57">
        <f>A30</f>
        <v>12</v>
      </c>
      <c r="B31" s="68"/>
      <c r="C31" s="58"/>
      <c r="D31" s="59" t="s">
        <v>41</v>
      </c>
      <c r="E31" s="60"/>
      <c r="F31" s="61">
        <f>IF(ISBLANK(F30),"",INT(20.0479*(15-F30)^1.835))</f>
        <v>41</v>
      </c>
      <c r="G31" s="61">
        <f>IF(ISBLANK(G30),"",INT(1.84523*(G30*100-50)^1.348))</f>
        <v>126</v>
      </c>
      <c r="H31" s="61">
        <f>IF(ISBLANK(H30),"",INT(56.0211*(H30-1.9)^1.05))</f>
        <v>101</v>
      </c>
      <c r="I31" s="61">
        <f>IF(ISBLANK(I30),"",INT(0.188807*(I30*100-160)^1.41))</f>
        <v>60</v>
      </c>
      <c r="J31" s="65">
        <f>IF(ISBLANK(J30),"",INT(0.11193*(190-((J30+0.000462962962962963)/$A$5))^1.88))</f>
        <v>87</v>
      </c>
      <c r="K31" s="62">
        <f>K30</f>
        <v>415</v>
      </c>
    </row>
    <row r="32" spans="1:11" ht="18.75">
      <c r="A32" s="53">
        <f>A31+1</f>
        <v>13</v>
      </c>
      <c r="B32" s="67">
        <v>41</v>
      </c>
      <c r="C32" s="54" t="s">
        <v>45</v>
      </c>
      <c r="D32" s="55" t="s">
        <v>62</v>
      </c>
      <c r="E32" s="42" t="s">
        <v>63</v>
      </c>
      <c r="F32" s="56">
        <v>15.85</v>
      </c>
      <c r="G32" s="56">
        <v>0.73</v>
      </c>
      <c r="H32" s="56">
        <v>2.79</v>
      </c>
      <c r="I32" s="56">
        <v>1.73</v>
      </c>
      <c r="J32" s="64">
        <v>0.0014569444444444445</v>
      </c>
      <c r="K32" s="53">
        <f>SUM(F33:J33)</f>
        <v>227</v>
      </c>
    </row>
    <row r="33" spans="1:11" ht="18.75">
      <c r="A33" s="57">
        <f>A32</f>
        <v>13</v>
      </c>
      <c r="B33" s="68"/>
      <c r="C33" s="58"/>
      <c r="D33" s="59" t="s">
        <v>47</v>
      </c>
      <c r="E33" s="60"/>
      <c r="F33" s="61">
        <v>1</v>
      </c>
      <c r="G33" s="61">
        <f>IF(ISBLANK(G32),"",INT(1.84523*(G32*100-50)^1.348))</f>
        <v>126</v>
      </c>
      <c r="H33" s="61">
        <f>IF(ISBLANK(H32),"",INT(56.0211*(H32-1.9)^1.05))</f>
        <v>49</v>
      </c>
      <c r="I33" s="61">
        <f>IF(ISBLANK(I32),"",INT(0.188807*(I32*100-160)^1.41))</f>
        <v>7</v>
      </c>
      <c r="J33" s="65">
        <f>IF(ISBLANK(J32),"",INT(0.11193*(190-((J32+0.000462962962962963)/$A$5))^1.88))</f>
        <v>44</v>
      </c>
      <c r="K33" s="62">
        <f>K32</f>
        <v>227</v>
      </c>
    </row>
    <row r="34" spans="1:11" ht="18.75">
      <c r="A34" s="53">
        <f>A33+1</f>
        <v>14</v>
      </c>
      <c r="B34" s="67">
        <v>48</v>
      </c>
      <c r="C34" s="54" t="s">
        <v>45</v>
      </c>
      <c r="D34" s="55" t="s">
        <v>46</v>
      </c>
      <c r="E34" s="42">
        <v>41009</v>
      </c>
      <c r="F34" s="56">
        <v>15.01</v>
      </c>
      <c r="G34" s="56">
        <v>0.58</v>
      </c>
      <c r="H34" s="56">
        <v>2.88</v>
      </c>
      <c r="I34" s="56">
        <v>1.81</v>
      </c>
      <c r="J34" s="64">
        <v>0.0013935185185185188</v>
      </c>
      <c r="K34" s="53">
        <f>SUM(F35:J35)</f>
        <v>163</v>
      </c>
    </row>
    <row r="35" spans="1:11" ht="18.75">
      <c r="A35" s="57">
        <f>A34</f>
        <v>14</v>
      </c>
      <c r="B35" s="68"/>
      <c r="C35" s="58"/>
      <c r="D35" s="59" t="s">
        <v>47</v>
      </c>
      <c r="E35" s="60"/>
      <c r="F35" s="61">
        <v>1</v>
      </c>
      <c r="G35" s="61">
        <f>IF(ISBLANK(G34),"",INT(1.84523*(G34*100-50)^1.348))</f>
        <v>30</v>
      </c>
      <c r="H35" s="61">
        <f>IF(ISBLANK(H34),"",INT(56.0211*(H34-1.9)^1.05))</f>
        <v>54</v>
      </c>
      <c r="I35" s="61">
        <f>IF(ISBLANK(I34),"",INT(0.188807*(I34*100-160)^1.41))</f>
        <v>13</v>
      </c>
      <c r="J35" s="65">
        <f>IF(ISBLANK(J34),"",INT(0.11193*(190-((J34+0.000462962962962963)/$A$5))^1.88))</f>
        <v>65</v>
      </c>
      <c r="K35" s="62">
        <f>K34</f>
        <v>163</v>
      </c>
    </row>
    <row r="36" spans="1:11" ht="18.75">
      <c r="A36" s="53"/>
      <c r="B36" s="67">
        <v>32</v>
      </c>
      <c r="C36" s="54" t="s">
        <v>71</v>
      </c>
      <c r="D36" s="55" t="s">
        <v>72</v>
      </c>
      <c r="E36" s="42">
        <v>40532</v>
      </c>
      <c r="F36" s="56">
        <v>11.99</v>
      </c>
      <c r="G36" s="56">
        <v>0.88</v>
      </c>
      <c r="H36" s="56">
        <v>4.4</v>
      </c>
      <c r="I36" s="56">
        <v>2.7</v>
      </c>
      <c r="J36" s="64" t="s">
        <v>25</v>
      </c>
      <c r="K36" s="53"/>
    </row>
    <row r="37" spans="1:11" ht="18.75">
      <c r="A37" s="57"/>
      <c r="B37" s="68"/>
      <c r="C37" s="58"/>
      <c r="D37" s="59" t="s">
        <v>73</v>
      </c>
      <c r="E37" s="60"/>
      <c r="F37" s="61">
        <f>IF(ISBLANK(F36),"",INT(20.0479*(15-F36)^1.835))</f>
        <v>151</v>
      </c>
      <c r="G37" s="61">
        <f>IF(ISBLANK(G36),"",INT(1.84523*(G36*100-50)^1.348))</f>
        <v>248</v>
      </c>
      <c r="H37" s="61">
        <f>IF(ISBLANK(H36),"",INT(56.0211*(H36-1.9)^1.05))</f>
        <v>146</v>
      </c>
      <c r="I37" s="61">
        <f>IF(ISBLANK(I36),"",INT(0.188807*(I36*100-160)^1.41))</f>
        <v>142</v>
      </c>
      <c r="J37" s="65"/>
      <c r="K37" s="62"/>
    </row>
  </sheetData>
  <sheetProtection/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9.7109375" style="1" customWidth="1"/>
    <col min="3" max="3" width="12.28125" style="1" customWidth="1"/>
    <col min="4" max="4" width="11.421875" style="1" customWidth="1"/>
    <col min="5" max="5" width="10.7109375" style="1" customWidth="1"/>
    <col min="6" max="9" width="8.57421875" style="1" customWidth="1"/>
    <col min="10" max="10" width="9.140625" style="1" customWidth="1"/>
    <col min="11" max="11" width="9.00390625" style="1" bestFit="1" customWidth="1"/>
    <col min="12" max="12" width="4.7109375" style="1" bestFit="1" customWidth="1"/>
    <col min="13" max="16384" width="9.140625" style="1" customWidth="1"/>
  </cols>
  <sheetData>
    <row r="1" spans="1:10" s="8" customFormat="1" ht="15.75">
      <c r="A1" s="8" t="s">
        <v>184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82</v>
      </c>
      <c r="D2" s="9"/>
      <c r="E2" s="10"/>
      <c r="F2" s="11"/>
      <c r="G2" s="12"/>
      <c r="H2" s="14"/>
      <c r="I2" s="14"/>
      <c r="J2" s="14"/>
      <c r="K2" s="73" t="s">
        <v>17</v>
      </c>
    </row>
    <row r="3" spans="1:11" s="19" customFormat="1" ht="12" customHeight="1">
      <c r="A3" s="2"/>
      <c r="B3" s="2"/>
      <c r="C3" s="2"/>
      <c r="D3" s="15"/>
      <c r="E3" s="16"/>
      <c r="F3" s="18"/>
      <c r="G3" s="18"/>
      <c r="H3" s="18"/>
      <c r="I3" s="17"/>
      <c r="J3" s="18"/>
      <c r="K3" s="18"/>
    </row>
    <row r="4" spans="5:11" s="20" customFormat="1" ht="15.75">
      <c r="E4" s="22"/>
      <c r="F4" s="21" t="s">
        <v>24</v>
      </c>
      <c r="G4" s="24"/>
      <c r="H4" s="24"/>
      <c r="I4" s="23"/>
      <c r="J4" s="24"/>
      <c r="K4" s="24"/>
    </row>
    <row r="5" ht="13.5" thickBot="1">
      <c r="A5" s="43">
        <v>1.1574074074074073E-05</v>
      </c>
    </row>
    <row r="6" spans="1:11" s="4" customFormat="1" ht="12">
      <c r="A6" s="28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40" t="s">
        <v>8</v>
      </c>
      <c r="H6" s="30" t="s">
        <v>7</v>
      </c>
      <c r="I6" s="40" t="s">
        <v>6</v>
      </c>
      <c r="J6" s="30" t="s">
        <v>10</v>
      </c>
      <c r="K6" s="30" t="s">
        <v>4</v>
      </c>
    </row>
    <row r="7" spans="1:11" s="3" customFormat="1" ht="13.5" thickBot="1">
      <c r="A7" s="32"/>
      <c r="B7" s="31"/>
      <c r="C7" s="36"/>
      <c r="D7" s="35" t="s">
        <v>3</v>
      </c>
      <c r="E7" s="31"/>
      <c r="F7" s="50" t="s">
        <v>18</v>
      </c>
      <c r="G7" s="41"/>
      <c r="H7" s="39" t="s">
        <v>14</v>
      </c>
      <c r="I7" s="41"/>
      <c r="J7" s="39"/>
      <c r="K7" s="39"/>
    </row>
    <row r="8" spans="1:11" ht="18.75">
      <c r="A8" s="53">
        <v>1</v>
      </c>
      <c r="B8" s="67">
        <v>101</v>
      </c>
      <c r="C8" s="54" t="s">
        <v>83</v>
      </c>
      <c r="D8" s="55" t="s">
        <v>84</v>
      </c>
      <c r="E8" s="42">
        <v>40212</v>
      </c>
      <c r="F8" s="26">
        <v>10.52</v>
      </c>
      <c r="G8" s="26">
        <v>0.98</v>
      </c>
      <c r="H8" s="25">
        <v>7.98</v>
      </c>
      <c r="I8" s="25">
        <v>3.27</v>
      </c>
      <c r="J8" s="66">
        <v>0.001754050925925926</v>
      </c>
      <c r="K8" s="27">
        <f>SUM(F9:J9)</f>
        <v>1529</v>
      </c>
    </row>
    <row r="9" spans="1:11" ht="18.75">
      <c r="A9" s="57">
        <f>A8</f>
        <v>1</v>
      </c>
      <c r="B9" s="68"/>
      <c r="C9" s="58"/>
      <c r="D9" s="59" t="s">
        <v>47</v>
      </c>
      <c r="E9" s="63"/>
      <c r="F9" s="61">
        <f>IF(ISBLANK(F8),"",INT(20.0479*(15-F8)^1.835))</f>
        <v>314</v>
      </c>
      <c r="G9" s="61">
        <f>IF(ISBLANK(G8),"",INT(1.84523*(G8*100-50)^1.348))</f>
        <v>340</v>
      </c>
      <c r="H9" s="61">
        <f>IF(ISBLANK(H8),"",INT(56.0211*(H8-2.2)^1.05))</f>
        <v>353</v>
      </c>
      <c r="I9" s="61">
        <f>IF(ISBLANK(I8),"",INT(0.188807*(I8*100-160)^1.41))</f>
        <v>257</v>
      </c>
      <c r="J9" s="69">
        <f>IF(ISBLANK(J8),"",INT(0.11193*(254-((J8+0.000462962962962963)/$A$5))^1.88))</f>
        <v>265</v>
      </c>
      <c r="K9" s="7">
        <f>K8</f>
        <v>1529</v>
      </c>
    </row>
    <row r="10" spans="1:11" ht="18.75">
      <c r="A10" s="53"/>
      <c r="B10" s="67">
        <v>102</v>
      </c>
      <c r="C10" s="54" t="s">
        <v>79</v>
      </c>
      <c r="D10" s="55" t="s">
        <v>80</v>
      </c>
      <c r="E10" s="42">
        <v>40308</v>
      </c>
      <c r="F10" s="26">
        <v>11.63</v>
      </c>
      <c r="G10" s="26">
        <v>0.88</v>
      </c>
      <c r="H10" s="25">
        <v>6.92</v>
      </c>
      <c r="I10" s="25">
        <v>2.64</v>
      </c>
      <c r="J10" s="66" t="s">
        <v>25</v>
      </c>
      <c r="K10" s="27"/>
    </row>
    <row r="11" spans="1:11" ht="18.75">
      <c r="A11" s="57"/>
      <c r="B11" s="68"/>
      <c r="C11" s="58"/>
      <c r="D11" s="59" t="s">
        <v>81</v>
      </c>
      <c r="E11" s="63"/>
      <c r="F11" s="61">
        <f>IF(ISBLANK(F10),"",INT(20.0479*(15-F10)^1.835))</f>
        <v>186</v>
      </c>
      <c r="G11" s="61">
        <f>IF(ISBLANK(G10),"",INT(1.84523*(G10*100-50)^1.348))</f>
        <v>248</v>
      </c>
      <c r="H11" s="61">
        <f>IF(ISBLANK(H10),"",INT(56.0211*(H10-2.2)^1.05))</f>
        <v>285</v>
      </c>
      <c r="I11" s="61">
        <f>IF(ISBLANK(I10),"",INT(0.188807*(I10*100-160)^1.41))</f>
        <v>131</v>
      </c>
      <c r="J11" s="69"/>
      <c r="K11" s="7">
        <f>K10</f>
        <v>0</v>
      </c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Steponas Misiūnas</cp:lastModifiedBy>
  <cp:lastPrinted>2019-01-31T09:33:45Z</cp:lastPrinted>
  <dcterms:created xsi:type="dcterms:W3CDTF">2010-02-04T07:55:30Z</dcterms:created>
  <dcterms:modified xsi:type="dcterms:W3CDTF">2019-02-01T08:03:32Z</dcterms:modified>
  <cp:category/>
  <cp:version/>
  <cp:contentType/>
  <cp:contentStatus/>
</cp:coreProperties>
</file>