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-kove M" sheetId="1" r:id="rId1"/>
    <sheet name="60bb M" sheetId="2" r:id="rId2"/>
    <sheet name="Aukstis M" sheetId="3" r:id="rId3"/>
    <sheet name="Rutulys M" sheetId="4" r:id="rId4"/>
    <sheet name="Tolis M" sheetId="5" r:id="rId5"/>
    <sheet name="800 M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1">#REF!</definedName>
    <definedName name="klp" localSheetId="2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">'[4]3km sp ėj'!#REF!</definedName>
    <definedName name="kvabs" localSheetId="2">'[4]3km sp ėj'!#REF!</definedName>
    <definedName name="kvabs">'[4]3km sp ėj'!#REF!</definedName>
    <definedName name="kvall" localSheetId="1">'[4]4x200m'!#REF!</definedName>
    <definedName name="kvall">'[4]4x200m'!#REF!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'[5]startlist'!$Q$30:$S$1002</definedName>
    <definedName name="prad">'[2]TITULdata'!$S$17:$T$24</definedName>
    <definedName name="prg">'[2]TITULdata'!$J$3:$L$13</definedName>
    <definedName name="_xlnm.Print_Area" localSheetId="3">'Rutulys M'!$A:$IV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">#REF!</definedName>
    <definedName name="rzfsdm" localSheetId="2">#REF!</definedName>
    <definedName name="rzfsdm">#REF!</definedName>
    <definedName name="rzfsdv" localSheetId="1">#REF!</definedName>
    <definedName name="rzfsdv" localSheetId="2">#REF!</definedName>
    <definedName name="rzfsdv">#REF!</definedName>
    <definedName name="rzfsm">'[1]60m bb M'!$U$9:$AK$14</definedName>
    <definedName name="rzfssm" localSheetId="1">#REF!</definedName>
    <definedName name="rzfssm" localSheetId="2">#REF!</definedName>
    <definedName name="rzfssm">#REF!</definedName>
    <definedName name="rzfsv" localSheetId="1">#REF!</definedName>
    <definedName name="rzfsv" localSheetId="2">#REF!</definedName>
    <definedName name="rzfsv">#REF!</definedName>
    <definedName name="rzfswm" localSheetId="1">#REF!</definedName>
    <definedName name="rzfswm" localSheetId="2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2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">#REF!</definedName>
    <definedName name="rzsdfam" localSheetId="2">#REF!</definedName>
    <definedName name="rzsdfam">#REF!</definedName>
    <definedName name="rzsfam">'[1]60m bb M'!$B$9:$S$89</definedName>
    <definedName name="rzsfav" localSheetId="1">#REF!</definedName>
    <definedName name="rzsfav" localSheetId="2">#REF!</definedName>
    <definedName name="rzsfav">#REF!</definedName>
    <definedName name="rzsm">'[1]60m M'!$B$8:$R$89</definedName>
    <definedName name="rzssfam" localSheetId="1">#REF!</definedName>
    <definedName name="rzssfam" localSheetId="2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">#REF!</definedName>
    <definedName name="rzswfam" localSheetId="2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">#REF!</definedName>
    <definedName name="Sektoriu_Tolis_V_List" localSheetId="5">#REF!</definedName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">#REF!</definedName>
    <definedName name="tskk" localSheetId="2">#REF!</definedName>
    <definedName name="tskk">#REF!</definedName>
    <definedName name="uzb">'[5]startlist'!$E$1:$H$28</definedName>
    <definedName name="vaišis" localSheetId="1">#REF!</definedName>
    <definedName name="vaišis" localSheetId="2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<sst xmlns="http://schemas.openxmlformats.org/spreadsheetml/2006/main" count="240" uniqueCount="56">
  <si>
    <t>LIETUVOS SUAUGUSIŲJŲ IR JAUNIMO LENGVOSIOS ATLETIKOS ČEMPIONATAS</t>
  </si>
  <si>
    <t>Šiauliai, 2019 m. vasario 15 d.</t>
  </si>
  <si>
    <t>5-kovė moterys ir jaunuolės</t>
  </si>
  <si>
    <t>Koef. 2</t>
  </si>
  <si>
    <t>Vieta</t>
  </si>
  <si>
    <t>Nr.</t>
  </si>
  <si>
    <t>Vardas</t>
  </si>
  <si>
    <t>Pavardė</t>
  </si>
  <si>
    <t>Gimimo data</t>
  </si>
  <si>
    <t>Komanda</t>
  </si>
  <si>
    <t>SUC</t>
  </si>
  <si>
    <t>Klubas</t>
  </si>
  <si>
    <t>Taškai</t>
  </si>
  <si>
    <t>60 m b.b.</t>
  </si>
  <si>
    <t>Aukštis</t>
  </si>
  <si>
    <t>Rutulys</t>
  </si>
  <si>
    <t>Tolis</t>
  </si>
  <si>
    <t>800 m</t>
  </si>
  <si>
    <t>Rezultatas</t>
  </si>
  <si>
    <t>Treneris</t>
  </si>
  <si>
    <t>jaun.</t>
  </si>
  <si>
    <t>Vera</t>
  </si>
  <si>
    <t>Antonova</t>
  </si>
  <si>
    <t>2000-08-25</t>
  </si>
  <si>
    <t>Klaipėda</t>
  </si>
  <si>
    <t>Kl.LAM</t>
  </si>
  <si>
    <t>"Piramidė"</t>
  </si>
  <si>
    <t>A.Šilauskas,V.Murašovas</t>
  </si>
  <si>
    <t>Emilija</t>
  </si>
  <si>
    <t>Mockutė</t>
  </si>
  <si>
    <t>2001-05-14</t>
  </si>
  <si>
    <t>Kaunas</t>
  </si>
  <si>
    <t>Startas</t>
  </si>
  <si>
    <t>A.Skujytė</t>
  </si>
  <si>
    <t>Elzė Viktorija</t>
  </si>
  <si>
    <t>Kazlauskaitė</t>
  </si>
  <si>
    <t>2001-10-18</t>
  </si>
  <si>
    <t>Vilnius</t>
  </si>
  <si>
    <t>VMSC</t>
  </si>
  <si>
    <t>T.Krasauskienė</t>
  </si>
  <si>
    <t>60 m barjerinis bėgimas moterys ir jaunuolės</t>
  </si>
  <si>
    <t>5-kovė</t>
  </si>
  <si>
    <t>Takas</t>
  </si>
  <si>
    <t>R.laikas</t>
  </si>
  <si>
    <t>Kv.l.</t>
  </si>
  <si>
    <t>Šuolis į aukštį moterys ir jaunuolės</t>
  </si>
  <si>
    <t>Bandymai</t>
  </si>
  <si>
    <t>Rezult.</t>
  </si>
  <si>
    <t>Rutulio stūmimas moterys ir jaunuolės</t>
  </si>
  <si>
    <t>Šuolis į tolį moterys ir jaunuolės</t>
  </si>
  <si>
    <t>800 m bėgimas moterys ir jaunuolės</t>
  </si>
  <si>
    <t>X</t>
  </si>
  <si>
    <t>XO</t>
  </si>
  <si>
    <t>O</t>
  </si>
  <si>
    <t>XXO</t>
  </si>
  <si>
    <t>XXX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</si>
</sst>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:ss.00"/>
    <numFmt numFmtId="173" formatCode="yyyy\-mm\-dd;@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_(* #,##0.00_);_(* \(#,##0.00\);_(* &quot;-&quot;??_);_(@_)"/>
    <numFmt numFmtId="181" formatCode="_-* #,##0_-;\-* #,##0_-;_-* &quot;-&quot;_-;_-@_-"/>
    <numFmt numFmtId="182" formatCode="_-* #,##0.00_-;\-* #,##0.00_-;_-* &quot;-&quot;??_-;_-@_-"/>
    <numFmt numFmtId="183" formatCode="[Red]0%;[Red]\(0%\)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000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8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74" fontId="19" fillId="0" borderId="0" applyFill="0" applyBorder="0" applyAlignment="0">
      <protection/>
    </xf>
    <xf numFmtId="175" fontId="19" fillId="0" borderId="0" applyFill="0" applyBorder="0" applyAlignment="0">
      <protection/>
    </xf>
    <xf numFmtId="176" fontId="19" fillId="0" borderId="0" applyFill="0" applyBorder="0" applyAlignment="0">
      <protection/>
    </xf>
    <xf numFmtId="177" fontId="19" fillId="0" borderId="0" applyFill="0" applyBorder="0" applyAlignment="0">
      <protection/>
    </xf>
    <xf numFmtId="178" fontId="19" fillId="0" borderId="0" applyFill="0" applyBorder="0" applyAlignment="0">
      <protection/>
    </xf>
    <xf numFmtId="174" fontId="19" fillId="0" borderId="0" applyFill="0" applyBorder="0" applyAlignment="0">
      <protection/>
    </xf>
    <xf numFmtId="179" fontId="19" fillId="0" borderId="0" applyFill="0" applyBorder="0" applyAlignment="0">
      <protection/>
    </xf>
    <xf numFmtId="175" fontId="19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19" fillId="0" borderId="0" applyFill="0" applyBorder="0" applyAlignment="0">
      <protection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0" fillId="0" borderId="0" applyFill="0" applyBorder="0" applyAlignment="0">
      <protection/>
    </xf>
    <xf numFmtId="175" fontId="20" fillId="0" borderId="0" applyFill="0" applyBorder="0" applyAlignment="0">
      <protection/>
    </xf>
    <xf numFmtId="174" fontId="20" fillId="0" borderId="0" applyFill="0" applyBorder="0" applyAlignment="0">
      <protection/>
    </xf>
    <xf numFmtId="179" fontId="20" fillId="0" borderId="0" applyFill="0" applyBorder="0" applyAlignment="0">
      <protection/>
    </xf>
    <xf numFmtId="175" fontId="20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21" fillId="30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1" borderId="1" applyNumberFormat="0" applyAlignment="0" applyProtection="0"/>
    <xf numFmtId="10" fontId="21" fillId="32" borderId="8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174" fontId="25" fillId="0" borderId="0" applyFill="0" applyBorder="0" applyAlignment="0">
      <protection/>
    </xf>
    <xf numFmtId="175" fontId="25" fillId="0" borderId="0" applyFill="0" applyBorder="0" applyAlignment="0">
      <protection/>
    </xf>
    <xf numFmtId="174" fontId="25" fillId="0" borderId="0" applyFill="0" applyBorder="0" applyAlignment="0">
      <protection/>
    </xf>
    <xf numFmtId="179" fontId="25" fillId="0" borderId="0" applyFill="0" applyBorder="0" applyAlignment="0">
      <protection/>
    </xf>
    <xf numFmtId="175" fontId="25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183" fontId="26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84" fontId="2" fillId="0" borderId="0">
      <alignment/>
      <protection/>
    </xf>
    <xf numFmtId="173" fontId="24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7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3" fontId="24" fillId="0" borderId="0">
      <alignment/>
      <protection/>
    </xf>
    <xf numFmtId="185" fontId="24" fillId="0" borderId="0">
      <alignment/>
      <protection/>
    </xf>
    <xf numFmtId="183" fontId="24" fillId="0" borderId="0">
      <alignment/>
      <protection/>
    </xf>
    <xf numFmtId="186" fontId="24" fillId="0" borderId="0">
      <alignment/>
      <protection/>
    </xf>
    <xf numFmtId="186" fontId="24" fillId="0" borderId="0">
      <alignment/>
      <protection/>
    </xf>
    <xf numFmtId="186" fontId="24" fillId="0" borderId="0">
      <alignment/>
      <protection/>
    </xf>
    <xf numFmtId="186" fontId="24" fillId="0" borderId="0">
      <alignment/>
      <protection/>
    </xf>
    <xf numFmtId="186" fontId="24" fillId="0" borderId="0">
      <alignment/>
      <protection/>
    </xf>
    <xf numFmtId="186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184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21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21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187" fontId="24" fillId="0" borderId="0">
      <alignment/>
      <protection/>
    </xf>
    <xf numFmtId="187" fontId="24" fillId="0" borderId="0">
      <alignment/>
      <protection/>
    </xf>
    <xf numFmtId="187" fontId="24" fillId="0" borderId="0">
      <alignment/>
      <protection/>
    </xf>
    <xf numFmtId="187" fontId="24" fillId="0" borderId="0">
      <alignment/>
      <protection/>
    </xf>
    <xf numFmtId="18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21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173" fontId="24" fillId="0" borderId="0">
      <alignment/>
      <protection/>
    </xf>
    <xf numFmtId="0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173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3" fillId="27" borderId="11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4" fontId="28" fillId="0" borderId="0" applyFill="0" applyBorder="0" applyAlignment="0">
      <protection/>
    </xf>
    <xf numFmtId="175" fontId="28" fillId="0" borderId="0" applyFill="0" applyBorder="0" applyAlignment="0">
      <protection/>
    </xf>
    <xf numFmtId="174" fontId="28" fillId="0" borderId="0" applyFill="0" applyBorder="0" applyAlignment="0">
      <protection/>
    </xf>
    <xf numFmtId="179" fontId="28" fillId="0" borderId="0" applyFill="0" applyBorder="0" applyAlignment="0">
      <protection/>
    </xf>
    <xf numFmtId="175" fontId="28" fillId="0" borderId="0" applyFill="0" applyBorder="0" applyAlignment="0">
      <protection/>
    </xf>
    <xf numFmtId="49" fontId="19" fillId="0" borderId="0" applyFill="0" applyBorder="0" applyAlignment="0">
      <protection/>
    </xf>
    <xf numFmtId="189" fontId="19" fillId="0" borderId="0" applyFill="0" applyBorder="0" applyAlignment="0">
      <protection/>
    </xf>
    <xf numFmtId="190" fontId="19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>
      <alignment/>
      <protection/>
    </xf>
  </cellStyleXfs>
  <cellXfs count="264">
    <xf numFmtId="0" fontId="0" fillId="0" borderId="0" xfId="0" applyAlignment="1">
      <alignment/>
    </xf>
    <xf numFmtId="0" fontId="3" fillId="0" borderId="0" xfId="117" applyFont="1" applyAlignment="1">
      <alignment vertical="center"/>
      <protection/>
    </xf>
    <xf numFmtId="0" fontId="4" fillId="0" borderId="0" xfId="117" applyFont="1" applyFill="1">
      <alignment/>
      <protection/>
    </xf>
    <xf numFmtId="49" fontId="3" fillId="0" borderId="0" xfId="117" applyNumberFormat="1" applyFont="1" applyAlignment="1">
      <alignment horizontal="left" vertical="center"/>
      <protection/>
    </xf>
    <xf numFmtId="0" fontId="3" fillId="0" borderId="0" xfId="117" applyFont="1" applyAlignment="1">
      <alignment horizontal="left" vertical="center"/>
      <protection/>
    </xf>
    <xf numFmtId="0" fontId="3" fillId="0" borderId="0" xfId="117" applyFont="1" applyAlignment="1">
      <alignment horizontal="center" vertical="center"/>
      <protection/>
    </xf>
    <xf numFmtId="49" fontId="3" fillId="0" borderId="0" xfId="117" applyNumberFormat="1" applyFont="1" applyAlignment="1">
      <alignment horizontal="center" vertical="center"/>
      <protection/>
    </xf>
    <xf numFmtId="49" fontId="5" fillId="0" borderId="0" xfId="117" applyNumberFormat="1" applyFont="1" applyAlignment="1">
      <alignment horizontal="center" vertical="center"/>
      <protection/>
    </xf>
    <xf numFmtId="0" fontId="6" fillId="0" borderId="0" xfId="117" applyFont="1" applyFill="1">
      <alignment/>
      <protection/>
    </xf>
    <xf numFmtId="49" fontId="7" fillId="0" borderId="0" xfId="117" applyNumberFormat="1" applyFont="1" applyAlignment="1">
      <alignment horizontal="center" vertical="center"/>
      <protection/>
    </xf>
    <xf numFmtId="0" fontId="7" fillId="0" borderId="0" xfId="117" applyFont="1" applyAlignment="1">
      <alignment horizontal="right" vertical="center"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Fill="1" applyAlignment="1">
      <alignment horizontal="left"/>
      <protection/>
    </xf>
    <xf numFmtId="0" fontId="8" fillId="0" borderId="0" xfId="117" applyFont="1" applyAlignment="1">
      <alignment vertical="center"/>
      <protection/>
    </xf>
    <xf numFmtId="49" fontId="9" fillId="0" borderId="0" xfId="117" applyNumberFormat="1" applyFont="1" applyAlignment="1">
      <alignment horizontal="left" vertical="center"/>
      <protection/>
    </xf>
    <xf numFmtId="0" fontId="10" fillId="0" borderId="0" xfId="117" applyFont="1" applyAlignment="1">
      <alignment horizontal="left" vertical="center"/>
      <protection/>
    </xf>
    <xf numFmtId="0" fontId="11" fillId="0" borderId="0" xfId="117" applyFont="1" applyAlignment="1">
      <alignment horizontal="center" vertical="center"/>
      <protection/>
    </xf>
    <xf numFmtId="2" fontId="8" fillId="0" borderId="0" xfId="117" applyNumberFormat="1" applyFont="1" applyAlignment="1">
      <alignment horizontal="left" vertical="center"/>
      <protection/>
    </xf>
    <xf numFmtId="2" fontId="8" fillId="0" borderId="0" xfId="117" applyNumberFormat="1" applyFont="1" applyAlignment="1">
      <alignment horizontal="center" vertical="center"/>
      <protection/>
    </xf>
    <xf numFmtId="49" fontId="8" fillId="0" borderId="0" xfId="117" applyNumberFormat="1" applyFont="1" applyAlignment="1">
      <alignment horizontal="center" vertical="center"/>
      <protection/>
    </xf>
    <xf numFmtId="0" fontId="12" fillId="0" borderId="0" xfId="117" applyFont="1" applyAlignment="1">
      <alignment vertical="center"/>
      <protection/>
    </xf>
    <xf numFmtId="0" fontId="7" fillId="0" borderId="0" xfId="117" applyFont="1" applyAlignment="1">
      <alignment vertical="center"/>
      <protection/>
    </xf>
    <xf numFmtId="0" fontId="3" fillId="0" borderId="0" xfId="117" applyFont="1" applyAlignment="1">
      <alignment vertical="center"/>
      <protection/>
    </xf>
    <xf numFmtId="49" fontId="7" fillId="0" borderId="0" xfId="117" applyNumberFormat="1" applyFont="1" applyAlignment="1">
      <alignment horizontal="left" vertical="center"/>
      <protection/>
    </xf>
    <xf numFmtId="0" fontId="7" fillId="0" borderId="0" xfId="117" applyFont="1" applyAlignment="1">
      <alignment horizontal="left" vertical="center"/>
      <protection/>
    </xf>
    <xf numFmtId="0" fontId="7" fillId="0" borderId="0" xfId="117" applyFont="1" applyAlignment="1">
      <alignment horizontal="center" vertical="center"/>
      <protection/>
    </xf>
    <xf numFmtId="2" fontId="7" fillId="0" borderId="0" xfId="117" applyNumberFormat="1" applyFont="1" applyAlignment="1">
      <alignment horizontal="left" vertical="center"/>
      <protection/>
    </xf>
    <xf numFmtId="2" fontId="3" fillId="0" borderId="0" xfId="117" applyNumberFormat="1" applyFont="1" applyAlignment="1">
      <alignment horizontal="center" vertical="center"/>
      <protection/>
    </xf>
    <xf numFmtId="172" fontId="13" fillId="0" borderId="0" xfId="117" applyNumberFormat="1" applyFont="1" applyFill="1" applyAlignment="1">
      <alignment horizontal="center" vertical="center"/>
      <protection/>
    </xf>
    <xf numFmtId="1" fontId="6" fillId="0" borderId="0" xfId="117" applyNumberFormat="1" applyFont="1" applyAlignment="1">
      <alignment vertical="center"/>
      <protection/>
    </xf>
    <xf numFmtId="0" fontId="8" fillId="0" borderId="13" xfId="117" applyFont="1" applyFill="1" applyBorder="1" applyAlignment="1">
      <alignment horizontal="center" vertical="center"/>
      <protection/>
    </xf>
    <xf numFmtId="0" fontId="14" fillId="0" borderId="0" xfId="117" applyFont="1" applyAlignment="1">
      <alignment horizontal="center" vertical="center"/>
      <protection/>
    </xf>
    <xf numFmtId="0" fontId="8" fillId="0" borderId="14" xfId="117" applyFont="1" applyFill="1" applyBorder="1" applyAlignment="1">
      <alignment horizontal="center" vertical="center"/>
      <protection/>
    </xf>
    <xf numFmtId="0" fontId="8" fillId="0" borderId="0" xfId="117" applyFont="1" applyAlignment="1">
      <alignment horizontal="center" vertical="center"/>
      <protection/>
    </xf>
    <xf numFmtId="0" fontId="8" fillId="0" borderId="15" xfId="117" applyFont="1" applyBorder="1" applyAlignment="1">
      <alignment horizontal="center" vertical="center"/>
      <protection/>
    </xf>
    <xf numFmtId="0" fontId="6" fillId="0" borderId="16" xfId="117" applyFont="1" applyBorder="1" applyAlignment="1">
      <alignment horizontal="center" vertical="center"/>
      <protection/>
    </xf>
    <xf numFmtId="0" fontId="6" fillId="0" borderId="16" xfId="117" applyFont="1" applyBorder="1" applyAlignment="1">
      <alignment horizontal="right" vertical="center"/>
      <protection/>
    </xf>
    <xf numFmtId="0" fontId="8" fillId="0" borderId="0" xfId="117" applyFont="1" applyBorder="1" applyAlignment="1">
      <alignment horizontal="left" vertical="center"/>
      <protection/>
    </xf>
    <xf numFmtId="173" fontId="6" fillId="0" borderId="15" xfId="117" applyNumberFormat="1" applyFont="1" applyFill="1" applyBorder="1" applyAlignment="1">
      <alignment horizontal="center" vertical="center"/>
      <protection/>
    </xf>
    <xf numFmtId="0" fontId="12" fillId="0" borderId="17" xfId="117" applyNumberFormat="1" applyFont="1" applyBorder="1" applyAlignment="1">
      <alignment horizontal="center" vertical="center"/>
      <protection/>
    </xf>
    <xf numFmtId="0" fontId="12" fillId="0" borderId="15" xfId="117" applyNumberFormat="1" applyFont="1" applyBorder="1" applyAlignment="1">
      <alignment horizontal="center" vertical="center"/>
      <protection/>
    </xf>
    <xf numFmtId="1" fontId="67" fillId="0" borderId="15" xfId="117" applyNumberFormat="1" applyFont="1" applyBorder="1" applyAlignment="1">
      <alignment horizontal="center" vertical="center"/>
      <protection/>
    </xf>
    <xf numFmtId="2" fontId="15" fillId="0" borderId="15" xfId="117" applyNumberFormat="1" applyFont="1" applyBorder="1" applyAlignment="1">
      <alignment horizontal="center" vertical="center"/>
      <protection/>
    </xf>
    <xf numFmtId="172" fontId="15" fillId="0" borderId="15" xfId="117" applyNumberFormat="1" applyFont="1" applyBorder="1" applyAlignment="1">
      <alignment horizontal="center" vertical="center"/>
      <protection/>
    </xf>
    <xf numFmtId="0" fontId="11" fillId="0" borderId="15" xfId="117" applyFont="1" applyBorder="1" applyAlignment="1">
      <alignment horizontal="left" vertical="center"/>
      <protection/>
    </xf>
    <xf numFmtId="0" fontId="16" fillId="0" borderId="18" xfId="117" applyFont="1" applyBorder="1" applyAlignment="1">
      <alignment horizontal="center" vertical="center"/>
      <protection/>
    </xf>
    <xf numFmtId="0" fontId="16" fillId="0" borderId="19" xfId="117" applyFont="1" applyBorder="1" applyAlignment="1">
      <alignment horizontal="center" vertical="center"/>
      <protection/>
    </xf>
    <xf numFmtId="0" fontId="12" fillId="0" borderId="19" xfId="117" applyFont="1" applyBorder="1" applyAlignment="1">
      <alignment horizontal="left" vertical="center"/>
      <protection/>
    </xf>
    <xf numFmtId="0" fontId="17" fillId="0" borderId="20" xfId="117" applyFont="1" applyBorder="1" applyAlignment="1">
      <alignment horizontal="right" vertical="center"/>
      <protection/>
    </xf>
    <xf numFmtId="173" fontId="12" fillId="0" borderId="18" xfId="117" applyNumberFormat="1" applyFont="1" applyBorder="1" applyAlignment="1">
      <alignment horizontal="center" vertical="center"/>
      <protection/>
    </xf>
    <xf numFmtId="0" fontId="17" fillId="0" borderId="21" xfId="117" applyFont="1" applyBorder="1" applyAlignment="1">
      <alignment horizontal="right" vertical="center"/>
      <protection/>
    </xf>
    <xf numFmtId="0" fontId="17" fillId="0" borderId="18" xfId="117" applyFont="1" applyBorder="1" applyAlignment="1">
      <alignment horizontal="right" vertical="center"/>
      <protection/>
    </xf>
    <xf numFmtId="1" fontId="68" fillId="0" borderId="18" xfId="117" applyNumberFormat="1" applyFont="1" applyBorder="1" applyAlignment="1">
      <alignment horizontal="center" vertical="center"/>
      <protection/>
    </xf>
    <xf numFmtId="0" fontId="8" fillId="0" borderId="18" xfId="117" applyFont="1" applyBorder="1" applyAlignment="1">
      <alignment horizontal="center" vertical="center"/>
      <protection/>
    </xf>
    <xf numFmtId="0" fontId="69" fillId="0" borderId="18" xfId="117" applyFont="1" applyBorder="1" applyAlignment="1">
      <alignment horizontal="center" vertical="center"/>
      <protection/>
    </xf>
    <xf numFmtId="0" fontId="70" fillId="0" borderId="18" xfId="117" applyFont="1" applyBorder="1" applyAlignment="1">
      <alignment horizontal="left" vertical="center"/>
      <protection/>
    </xf>
    <xf numFmtId="173" fontId="6" fillId="0" borderId="22" xfId="117" applyNumberFormat="1" applyFont="1" applyFill="1" applyBorder="1" applyAlignment="1">
      <alignment horizontal="center" vertical="center"/>
      <protection/>
    </xf>
    <xf numFmtId="0" fontId="12" fillId="0" borderId="15" xfId="117" applyFont="1" applyBorder="1" applyAlignment="1">
      <alignment horizontal="left" vertical="center"/>
      <protection/>
    </xf>
    <xf numFmtId="0" fontId="2" fillId="0" borderId="0" xfId="117" applyFont="1" applyFill="1" applyBorder="1">
      <alignment/>
      <protection/>
    </xf>
    <xf numFmtId="1" fontId="8" fillId="0" borderId="0" xfId="117" applyNumberFormat="1" applyFont="1" applyAlignment="1">
      <alignment horizontal="center"/>
      <protection/>
    </xf>
    <xf numFmtId="0" fontId="6" fillId="0" borderId="0" xfId="817" applyFont="1" applyAlignment="1">
      <alignment vertical="center"/>
      <protection/>
    </xf>
    <xf numFmtId="0" fontId="8" fillId="0" borderId="0" xfId="817" applyFont="1" applyAlignment="1">
      <alignment vertical="center"/>
      <protection/>
    </xf>
    <xf numFmtId="49" fontId="9" fillId="0" borderId="0" xfId="817" applyNumberFormat="1" applyFont="1" applyAlignment="1">
      <alignment horizontal="left" vertical="center"/>
      <protection/>
    </xf>
    <xf numFmtId="0" fontId="10" fillId="0" borderId="0" xfId="817" applyFont="1" applyAlignment="1">
      <alignment horizontal="left" vertical="center"/>
      <protection/>
    </xf>
    <xf numFmtId="1" fontId="12" fillId="0" borderId="0" xfId="117" applyNumberFormat="1" applyFont="1">
      <alignment/>
      <protection/>
    </xf>
    <xf numFmtId="49" fontId="8" fillId="0" borderId="0" xfId="817" applyNumberFormat="1" applyFont="1" applyAlignment="1">
      <alignment horizontal="center" vertical="center"/>
      <protection/>
    </xf>
    <xf numFmtId="0" fontId="12" fillId="0" borderId="0" xfId="817" applyFont="1" applyAlignment="1">
      <alignment horizontal="right" vertical="center"/>
      <protection/>
    </xf>
    <xf numFmtId="0" fontId="12" fillId="0" borderId="0" xfId="817" applyFont="1" applyAlignment="1">
      <alignment vertical="center"/>
      <protection/>
    </xf>
    <xf numFmtId="0" fontId="7" fillId="0" borderId="0" xfId="817" applyFont="1" applyAlignment="1">
      <alignment vertical="center"/>
      <protection/>
    </xf>
    <xf numFmtId="0" fontId="3" fillId="0" borderId="0" xfId="817" applyFont="1" applyAlignment="1">
      <alignment vertical="center"/>
      <protection/>
    </xf>
    <xf numFmtId="49" fontId="10" fillId="0" borderId="0" xfId="817" applyNumberFormat="1" applyFont="1" applyBorder="1" applyAlignment="1">
      <alignment horizontal="left" vertical="center"/>
      <protection/>
    </xf>
    <xf numFmtId="0" fontId="11" fillId="0" borderId="0" xfId="817" applyFont="1" applyAlignment="1">
      <alignment horizontal="left" vertical="center"/>
      <protection/>
    </xf>
    <xf numFmtId="1" fontId="6" fillId="0" borderId="0" xfId="117" applyNumberFormat="1" applyFont="1">
      <alignment/>
      <protection/>
    </xf>
    <xf numFmtId="49" fontId="6" fillId="0" borderId="0" xfId="817" applyNumberFormat="1" applyFont="1" applyAlignment="1">
      <alignment horizontal="center" vertical="center"/>
      <protection/>
    </xf>
    <xf numFmtId="1" fontId="9" fillId="0" borderId="23" xfId="817" applyNumberFormat="1" applyFont="1" applyBorder="1" applyAlignment="1">
      <alignment horizontal="center" vertical="center"/>
      <protection/>
    </xf>
    <xf numFmtId="1" fontId="9" fillId="0" borderId="3" xfId="817" applyNumberFormat="1" applyFont="1" applyBorder="1" applyAlignment="1">
      <alignment horizontal="center" vertical="center"/>
      <protection/>
    </xf>
    <xf numFmtId="0" fontId="9" fillId="0" borderId="24" xfId="817" applyFont="1" applyBorder="1" applyAlignment="1">
      <alignment horizontal="right" vertical="center"/>
      <protection/>
    </xf>
    <xf numFmtId="0" fontId="9" fillId="0" borderId="25" xfId="817" applyFont="1" applyBorder="1" applyAlignment="1">
      <alignment horizontal="left" vertical="center"/>
      <protection/>
    </xf>
    <xf numFmtId="49" fontId="9" fillId="0" borderId="26" xfId="817" applyNumberFormat="1" applyFont="1" applyBorder="1" applyAlignment="1">
      <alignment horizontal="center" vertical="center"/>
      <protection/>
    </xf>
    <xf numFmtId="0" fontId="9" fillId="0" borderId="26" xfId="817" applyFont="1" applyBorder="1" applyAlignment="1">
      <alignment horizontal="center" vertical="center"/>
      <protection/>
    </xf>
    <xf numFmtId="1" fontId="9" fillId="0" borderId="26" xfId="117" applyNumberFormat="1" applyFont="1" applyBorder="1" applyAlignment="1">
      <alignment horizontal="center" vertical="center"/>
      <protection/>
    </xf>
    <xf numFmtId="49" fontId="9" fillId="0" borderId="24" xfId="817" applyNumberFormat="1" applyFont="1" applyBorder="1" applyAlignment="1">
      <alignment horizontal="center" vertical="center"/>
      <protection/>
    </xf>
    <xf numFmtId="0" fontId="9" fillId="0" borderId="27" xfId="817" applyFont="1" applyBorder="1" applyAlignment="1">
      <alignment horizontal="left" vertical="center"/>
      <protection/>
    </xf>
    <xf numFmtId="0" fontId="9" fillId="0" borderId="0" xfId="817" applyFont="1" applyAlignment="1">
      <alignment vertical="center"/>
      <protection/>
    </xf>
    <xf numFmtId="0" fontId="6" fillId="0" borderId="18" xfId="817" applyFont="1" applyBorder="1" applyAlignment="1">
      <alignment horizontal="center" vertical="center"/>
      <protection/>
    </xf>
    <xf numFmtId="0" fontId="6" fillId="0" borderId="18" xfId="117" applyFont="1" applyBorder="1" applyAlignment="1">
      <alignment horizontal="center" vertical="center"/>
      <protection/>
    </xf>
    <xf numFmtId="0" fontId="6" fillId="0" borderId="19" xfId="117" applyFont="1" applyBorder="1" applyAlignment="1">
      <alignment horizontal="right" vertical="center"/>
      <protection/>
    </xf>
    <xf numFmtId="0" fontId="8" fillId="0" borderId="21" xfId="117" applyFont="1" applyBorder="1" applyAlignment="1">
      <alignment horizontal="left" vertical="center"/>
      <protection/>
    </xf>
    <xf numFmtId="173" fontId="6" fillId="0" borderId="18" xfId="117" applyNumberFormat="1" applyFont="1" applyFill="1" applyBorder="1" applyAlignment="1">
      <alignment horizontal="center" vertical="center"/>
      <protection/>
    </xf>
    <xf numFmtId="0" fontId="12" fillId="0" borderId="18" xfId="117" applyFont="1" applyBorder="1" applyAlignment="1">
      <alignment horizontal="center" vertical="center"/>
      <protection/>
    </xf>
    <xf numFmtId="1" fontId="6" fillId="0" borderId="8" xfId="117" applyNumberFormat="1" applyFont="1" applyFill="1" applyBorder="1" applyAlignment="1">
      <alignment horizontal="center" vertical="center"/>
      <protection/>
    </xf>
    <xf numFmtId="2" fontId="8" fillId="0" borderId="18" xfId="117" applyNumberFormat="1" applyFont="1" applyBorder="1" applyAlignment="1">
      <alignment horizontal="center" vertical="center"/>
      <protection/>
    </xf>
    <xf numFmtId="2" fontId="6" fillId="0" borderId="18" xfId="817" applyNumberFormat="1" applyFont="1" applyBorder="1" applyAlignment="1">
      <alignment horizontal="center" vertical="center"/>
      <protection/>
    </xf>
    <xf numFmtId="49" fontId="6" fillId="0" borderId="8" xfId="117" applyNumberFormat="1" applyFont="1" applyFill="1" applyBorder="1" applyAlignment="1">
      <alignment horizontal="center" vertical="center"/>
      <protection/>
    </xf>
    <xf numFmtId="0" fontId="12" fillId="0" borderId="18" xfId="117" applyFont="1" applyBorder="1" applyAlignment="1">
      <alignment horizontal="left" vertical="center"/>
      <protection/>
    </xf>
    <xf numFmtId="0" fontId="6" fillId="0" borderId="8" xfId="117" applyFont="1" applyBorder="1" applyAlignment="1">
      <alignment horizontal="center" vertical="center"/>
      <protection/>
    </xf>
    <xf numFmtId="0" fontId="6" fillId="0" borderId="28" xfId="117" applyFont="1" applyBorder="1" applyAlignment="1">
      <alignment horizontal="right" vertical="center"/>
      <protection/>
    </xf>
    <xf numFmtId="0" fontId="8" fillId="0" borderId="29" xfId="117" applyFont="1" applyBorder="1" applyAlignment="1">
      <alignment horizontal="left" vertical="center"/>
      <protection/>
    </xf>
    <xf numFmtId="173" fontId="6" fillId="0" borderId="8" xfId="117" applyNumberFormat="1" applyFont="1" applyFill="1" applyBorder="1" applyAlignment="1">
      <alignment horizontal="center" vertical="center"/>
      <protection/>
    </xf>
    <xf numFmtId="0" fontId="12" fillId="0" borderId="8" xfId="117" applyFont="1" applyBorder="1" applyAlignment="1">
      <alignment horizontal="center" vertical="center"/>
      <protection/>
    </xf>
    <xf numFmtId="2" fontId="8" fillId="0" borderId="8" xfId="117" applyNumberFormat="1" applyFont="1" applyBorder="1" applyAlignment="1">
      <alignment horizontal="center" vertical="center"/>
      <protection/>
    </xf>
    <xf numFmtId="2" fontId="6" fillId="0" borderId="8" xfId="817" applyNumberFormat="1" applyFont="1" applyBorder="1" applyAlignment="1">
      <alignment horizontal="center" vertical="center"/>
      <protection/>
    </xf>
    <xf numFmtId="0" fontId="12" fillId="0" borderId="8" xfId="117" applyFont="1" applyBorder="1" applyAlignment="1">
      <alignment horizontal="left" vertical="center"/>
      <protection/>
    </xf>
    <xf numFmtId="49" fontId="12" fillId="0" borderId="0" xfId="817" applyNumberFormat="1" applyFont="1" applyAlignment="1">
      <alignment horizontal="left" vertical="center"/>
      <protection/>
    </xf>
    <xf numFmtId="0" fontId="8" fillId="0" borderId="0" xfId="117" applyFont="1" applyFill="1">
      <alignment/>
      <protection/>
    </xf>
    <xf numFmtId="0" fontId="6" fillId="0" borderId="0" xfId="117" applyFont="1" applyFill="1" applyAlignment="1">
      <alignment horizontal="center"/>
      <protection/>
    </xf>
    <xf numFmtId="0" fontId="6" fillId="0" borderId="0" xfId="117" applyFont="1" applyAlignment="1">
      <alignment horizontal="center" vertical="center"/>
      <protection/>
    </xf>
    <xf numFmtId="0" fontId="6" fillId="0" borderId="0" xfId="117" applyFont="1" applyAlignment="1">
      <alignment vertical="center"/>
      <protection/>
    </xf>
    <xf numFmtId="0" fontId="8" fillId="0" borderId="0" xfId="117" applyFont="1" applyAlignment="1">
      <alignment vertical="center"/>
      <protection/>
    </xf>
    <xf numFmtId="49" fontId="9" fillId="0" borderId="0" xfId="117" applyNumberFormat="1" applyFont="1" applyAlignment="1">
      <alignment horizontal="left" vertical="center"/>
      <protection/>
    </xf>
    <xf numFmtId="0" fontId="10" fillId="0" borderId="0" xfId="117" applyFont="1" applyAlignment="1">
      <alignment horizontal="left" vertical="center"/>
      <protection/>
    </xf>
    <xf numFmtId="0" fontId="11" fillId="0" borderId="0" xfId="117" applyFont="1" applyAlignment="1">
      <alignment horizontal="center" vertical="center"/>
      <protection/>
    </xf>
    <xf numFmtId="14" fontId="5" fillId="0" borderId="0" xfId="117" applyNumberFormat="1" applyFont="1" applyFill="1" applyAlignment="1">
      <alignment horizontal="center"/>
      <protection/>
    </xf>
    <xf numFmtId="0" fontId="12" fillId="0" borderId="0" xfId="117" applyFont="1" applyAlignment="1">
      <alignment vertical="center"/>
      <protection/>
    </xf>
    <xf numFmtId="0" fontId="7" fillId="0" borderId="0" xfId="117" applyFont="1" applyAlignment="1">
      <alignment horizontal="center" vertical="center"/>
      <protection/>
    </xf>
    <xf numFmtId="0" fontId="7" fillId="0" borderId="0" xfId="117" applyFont="1" applyAlignment="1">
      <alignment horizontal="left" vertical="center"/>
      <protection/>
    </xf>
    <xf numFmtId="0" fontId="17" fillId="0" borderId="0" xfId="117" applyFont="1" applyFill="1" applyAlignment="1">
      <alignment horizontal="center"/>
      <protection/>
    </xf>
    <xf numFmtId="0" fontId="7" fillId="0" borderId="0" xfId="117" applyFont="1" applyAlignment="1">
      <alignment vertical="center"/>
      <protection/>
    </xf>
    <xf numFmtId="49" fontId="10" fillId="0" borderId="0" xfId="117" applyNumberFormat="1" applyFont="1" applyAlignment="1">
      <alignment horizontal="left" vertical="center"/>
      <protection/>
    </xf>
    <xf numFmtId="0" fontId="11" fillId="0" borderId="0" xfId="117" applyFont="1" applyAlignment="1">
      <alignment horizontal="left" vertical="center"/>
      <protection/>
    </xf>
    <xf numFmtId="2" fontId="9" fillId="0" borderId="30" xfId="817" applyNumberFormat="1" applyFont="1" applyBorder="1" applyAlignment="1">
      <alignment horizontal="center" vertical="center"/>
      <protection/>
    </xf>
    <xf numFmtId="0" fontId="9" fillId="0" borderId="0" xfId="117" applyFont="1" applyAlignment="1">
      <alignment vertical="center"/>
      <protection/>
    </xf>
    <xf numFmtId="2" fontId="9" fillId="0" borderId="31" xfId="817" applyNumberFormat="1" applyFont="1" applyBorder="1" applyAlignment="1">
      <alignment horizontal="center" vertical="center"/>
      <protection/>
    </xf>
    <xf numFmtId="2" fontId="9" fillId="0" borderId="32" xfId="817" applyNumberFormat="1" applyFont="1" applyBorder="1" applyAlignment="1">
      <alignment horizontal="center" vertical="center"/>
      <protection/>
    </xf>
    <xf numFmtId="0" fontId="6" fillId="0" borderId="33" xfId="309" applyFont="1" applyBorder="1" applyAlignment="1">
      <alignment horizontal="center" vertical="center"/>
      <protection/>
    </xf>
    <xf numFmtId="0" fontId="6" fillId="0" borderId="34" xfId="117" applyFont="1" applyBorder="1" applyAlignment="1">
      <alignment horizontal="center" vertical="center"/>
      <protection/>
    </xf>
    <xf numFmtId="0" fontId="6" fillId="0" borderId="35" xfId="117" applyFont="1" applyBorder="1" applyAlignment="1">
      <alignment horizontal="right" vertical="center"/>
      <protection/>
    </xf>
    <xf numFmtId="0" fontId="8" fillId="0" borderId="36" xfId="117" applyFont="1" applyBorder="1" applyAlignment="1">
      <alignment horizontal="left" vertical="center"/>
      <protection/>
    </xf>
    <xf numFmtId="173" fontId="6" fillId="0" borderId="34" xfId="117" applyNumberFormat="1" applyFont="1" applyFill="1" applyBorder="1" applyAlignment="1">
      <alignment horizontal="center" vertical="center"/>
      <protection/>
    </xf>
    <xf numFmtId="0" fontId="12" fillId="0" borderId="34" xfId="117" applyFont="1" applyBorder="1" applyAlignment="1">
      <alignment horizontal="center" vertical="center"/>
      <protection/>
    </xf>
    <xf numFmtId="0" fontId="6" fillId="0" borderId="35" xfId="117" applyFont="1" applyBorder="1" applyAlignment="1">
      <alignment horizontal="center" vertical="center"/>
      <protection/>
    </xf>
    <xf numFmtId="0" fontId="6" fillId="0" borderId="37" xfId="117" applyNumberFormat="1" applyFont="1" applyFill="1" applyBorder="1" applyAlignment="1">
      <alignment horizontal="center" vertical="center"/>
      <protection/>
    </xf>
    <xf numFmtId="0" fontId="12" fillId="0" borderId="37" xfId="309" applyNumberFormat="1" applyFont="1" applyBorder="1" applyAlignment="1">
      <alignment horizontal="center" vertical="center"/>
      <protection/>
    </xf>
    <xf numFmtId="2" fontId="8" fillId="35" borderId="36" xfId="117" applyNumberFormat="1" applyFont="1" applyFill="1" applyBorder="1" applyAlignment="1">
      <alignment horizontal="center" vertical="center"/>
      <protection/>
    </xf>
    <xf numFmtId="0" fontId="6" fillId="0" borderId="8" xfId="117" applyNumberFormat="1" applyFont="1" applyFill="1" applyBorder="1" applyAlignment="1">
      <alignment horizontal="center" vertical="center"/>
      <protection/>
    </xf>
    <xf numFmtId="0" fontId="12" fillId="0" borderId="38" xfId="117" applyFont="1" applyBorder="1" applyAlignment="1">
      <alignment horizontal="left" vertical="center"/>
      <protection/>
    </xf>
    <xf numFmtId="0" fontId="6" fillId="0" borderId="39" xfId="309" applyFont="1" applyBorder="1" applyAlignment="1">
      <alignment horizontal="center" vertical="center"/>
      <protection/>
    </xf>
    <xf numFmtId="0" fontId="6" fillId="0" borderId="14" xfId="117" applyFont="1" applyBorder="1" applyAlignment="1">
      <alignment horizontal="center" vertical="center"/>
      <protection/>
    </xf>
    <xf numFmtId="0" fontId="6" fillId="0" borderId="40" xfId="117" applyFont="1" applyBorder="1" applyAlignment="1">
      <alignment horizontal="right" vertical="center"/>
      <protection/>
    </xf>
    <xf numFmtId="0" fontId="8" fillId="0" borderId="41" xfId="117" applyFont="1" applyBorder="1" applyAlignment="1">
      <alignment horizontal="left" vertical="center"/>
      <protection/>
    </xf>
    <xf numFmtId="173" fontId="6" fillId="0" borderId="14" xfId="117" applyNumberFormat="1" applyFont="1" applyFill="1" applyBorder="1" applyAlignment="1">
      <alignment horizontal="center" vertical="center"/>
      <protection/>
    </xf>
    <xf numFmtId="0" fontId="12" fillId="0" borderId="14" xfId="117" applyFont="1" applyBorder="1" applyAlignment="1">
      <alignment horizontal="center" vertical="center"/>
      <protection/>
    </xf>
    <xf numFmtId="0" fontId="6" fillId="0" borderId="40" xfId="117" applyFont="1" applyBorder="1" applyAlignment="1">
      <alignment horizontal="center" vertical="center"/>
      <protection/>
    </xf>
    <xf numFmtId="0" fontId="6" fillId="0" borderId="32" xfId="117" applyNumberFormat="1" applyFont="1" applyFill="1" applyBorder="1" applyAlignment="1">
      <alignment horizontal="center" vertical="center"/>
      <protection/>
    </xf>
    <xf numFmtId="0" fontId="12" fillId="0" borderId="42" xfId="309" applyNumberFormat="1" applyFont="1" applyBorder="1" applyAlignment="1">
      <alignment horizontal="center" vertical="center"/>
      <protection/>
    </xf>
    <xf numFmtId="0" fontId="6" fillId="35" borderId="14" xfId="817" applyFont="1" applyFill="1" applyBorder="1" applyAlignment="1">
      <alignment horizontal="center" vertical="center"/>
      <protection/>
    </xf>
    <xf numFmtId="0" fontId="12" fillId="0" borderId="43" xfId="117" applyFont="1" applyBorder="1" applyAlignment="1">
      <alignment horizontal="left" vertical="center"/>
      <protection/>
    </xf>
    <xf numFmtId="0" fontId="2" fillId="0" borderId="0" xfId="117">
      <alignment/>
      <protection/>
    </xf>
    <xf numFmtId="49" fontId="12" fillId="0" borderId="0" xfId="117" applyNumberFormat="1" applyFont="1" applyAlignment="1">
      <alignment horizontal="left" vertical="center"/>
      <protection/>
    </xf>
    <xf numFmtId="0" fontId="6" fillId="0" borderId="0" xfId="817" applyFont="1" applyAlignment="1">
      <alignment vertical="center"/>
      <protection/>
    </xf>
    <xf numFmtId="0" fontId="8" fillId="0" borderId="0" xfId="817" applyFont="1" applyAlignment="1">
      <alignment vertical="center"/>
      <protection/>
    </xf>
    <xf numFmtId="49" fontId="9" fillId="0" borderId="0" xfId="817" applyNumberFormat="1" applyFont="1" applyAlignment="1">
      <alignment horizontal="left" vertical="center"/>
      <protection/>
    </xf>
    <xf numFmtId="0" fontId="10" fillId="0" borderId="0" xfId="817" applyFont="1" applyAlignment="1">
      <alignment horizontal="left" vertical="center"/>
      <protection/>
    </xf>
    <xf numFmtId="0" fontId="12" fillId="0" borderId="0" xfId="817" applyFont="1" applyAlignment="1">
      <alignment vertical="center"/>
      <protection/>
    </xf>
    <xf numFmtId="0" fontId="7" fillId="0" borderId="0" xfId="817" applyFont="1" applyAlignment="1">
      <alignment vertical="center"/>
      <protection/>
    </xf>
    <xf numFmtId="0" fontId="3" fillId="0" borderId="0" xfId="817" applyFont="1" applyAlignment="1">
      <alignment vertical="center"/>
      <protection/>
    </xf>
    <xf numFmtId="0" fontId="7" fillId="0" borderId="0" xfId="817" applyFont="1" applyAlignment="1">
      <alignment horizontal="left" vertical="center"/>
      <protection/>
    </xf>
    <xf numFmtId="49" fontId="12" fillId="0" borderId="0" xfId="817" applyNumberFormat="1" applyFont="1" applyAlignment="1">
      <alignment horizontal="left" vertical="center"/>
      <protection/>
    </xf>
    <xf numFmtId="1" fontId="9" fillId="0" borderId="23" xfId="308" applyNumberFormat="1" applyFont="1" applyBorder="1" applyAlignment="1">
      <alignment horizontal="center" vertical="center"/>
      <protection/>
    </xf>
    <xf numFmtId="1" fontId="9" fillId="0" borderId="3" xfId="308" applyNumberFormat="1" applyFont="1" applyBorder="1" applyAlignment="1">
      <alignment horizontal="center" vertical="center"/>
      <protection/>
    </xf>
    <xf numFmtId="0" fontId="9" fillId="0" borderId="24" xfId="817" applyFont="1" applyBorder="1" applyAlignment="1">
      <alignment horizontal="right" vertical="center"/>
      <protection/>
    </xf>
    <xf numFmtId="0" fontId="9" fillId="0" borderId="25" xfId="817" applyFont="1" applyBorder="1" applyAlignment="1">
      <alignment horizontal="left" vertical="center"/>
      <protection/>
    </xf>
    <xf numFmtId="49" fontId="9" fillId="0" borderId="26" xfId="817" applyNumberFormat="1" applyFont="1" applyBorder="1" applyAlignment="1">
      <alignment horizontal="center" vertical="center"/>
      <protection/>
    </xf>
    <xf numFmtId="0" fontId="9" fillId="0" borderId="26" xfId="817" applyFont="1" applyBorder="1" applyAlignment="1">
      <alignment horizontal="center" vertical="center"/>
      <protection/>
    </xf>
    <xf numFmtId="0" fontId="9" fillId="0" borderId="27" xfId="817" applyFont="1" applyBorder="1" applyAlignment="1">
      <alignment horizontal="left" vertical="center"/>
      <protection/>
    </xf>
    <xf numFmtId="0" fontId="9" fillId="0" borderId="0" xfId="817" applyFont="1" applyAlignment="1">
      <alignment vertical="center"/>
      <protection/>
    </xf>
    <xf numFmtId="0" fontId="11" fillId="0" borderId="0" xfId="817" applyFont="1" applyAlignment="1">
      <alignment horizontal="left" vertical="center"/>
      <protection/>
    </xf>
    <xf numFmtId="2" fontId="8" fillId="0" borderId="0" xfId="817" applyNumberFormat="1" applyFont="1" applyAlignment="1">
      <alignment horizontal="center" vertical="center"/>
      <protection/>
    </xf>
    <xf numFmtId="2" fontId="7" fillId="0" borderId="0" xfId="817" applyNumberFormat="1" applyFont="1" applyAlignment="1">
      <alignment horizontal="center" vertical="center"/>
      <protection/>
    </xf>
    <xf numFmtId="1" fontId="9" fillId="0" borderId="27" xfId="817" applyNumberFormat="1" applyFont="1" applyBorder="1" applyAlignment="1">
      <alignment horizontal="center" vertical="center"/>
      <protection/>
    </xf>
    <xf numFmtId="2" fontId="6" fillId="0" borderId="0" xfId="817" applyNumberFormat="1" applyFont="1" applyAlignment="1">
      <alignment horizontal="center" vertical="center"/>
      <protection/>
    </xf>
    <xf numFmtId="1" fontId="8" fillId="0" borderId="0" xfId="117" applyNumberFormat="1" applyFont="1" applyFill="1" applyAlignment="1">
      <alignment horizontal="center"/>
      <protection/>
    </xf>
    <xf numFmtId="1" fontId="12" fillId="0" borderId="0" xfId="117" applyNumberFormat="1" applyFont="1" applyFill="1">
      <alignment/>
      <protection/>
    </xf>
    <xf numFmtId="49" fontId="8" fillId="0" borderId="0" xfId="817" applyNumberFormat="1" applyFont="1" applyAlignment="1">
      <alignment horizontal="center" vertical="center"/>
      <protection/>
    </xf>
    <xf numFmtId="0" fontId="12" fillId="0" borderId="0" xfId="817" applyFont="1" applyAlignment="1">
      <alignment horizontal="right" vertical="center"/>
      <protection/>
    </xf>
    <xf numFmtId="1" fontId="6" fillId="0" borderId="0" xfId="117" applyNumberFormat="1" applyFont="1" applyFill="1">
      <alignment/>
      <protection/>
    </xf>
    <xf numFmtId="1" fontId="9" fillId="0" borderId="26" xfId="117" applyNumberFormat="1" applyFont="1" applyFill="1" applyBorder="1" applyAlignment="1">
      <alignment horizontal="center" vertical="center"/>
      <protection/>
    </xf>
    <xf numFmtId="49" fontId="9" fillId="0" borderId="24" xfId="817" applyNumberFormat="1" applyFont="1" applyBorder="1" applyAlignment="1">
      <alignment horizontal="center" vertical="center"/>
      <protection/>
    </xf>
    <xf numFmtId="0" fontId="8" fillId="0" borderId="18" xfId="117" applyFont="1" applyFill="1" applyBorder="1" applyAlignment="1">
      <alignment horizontal="center" vertical="center"/>
      <protection/>
    </xf>
    <xf numFmtId="172" fontId="8" fillId="0" borderId="18" xfId="817" applyNumberFormat="1" applyFont="1" applyBorder="1" applyAlignment="1">
      <alignment horizontal="center" vertical="center"/>
      <protection/>
    </xf>
    <xf numFmtId="172" fontId="8" fillId="0" borderId="8" xfId="817" applyNumberFormat="1" applyFont="1" applyBorder="1" applyAlignment="1">
      <alignment horizontal="center" vertical="center"/>
      <protection/>
    </xf>
    <xf numFmtId="49" fontId="6" fillId="0" borderId="0" xfId="817" applyNumberFormat="1" applyFont="1" applyAlignment="1">
      <alignment horizontal="center" vertical="center"/>
      <protection/>
    </xf>
    <xf numFmtId="2" fontId="68" fillId="35" borderId="41" xfId="117" applyNumberFormat="1" applyFont="1" applyFill="1" applyBorder="1" applyAlignment="1">
      <alignment horizontal="center" vertical="center"/>
      <protection/>
    </xf>
    <xf numFmtId="0" fontId="8" fillId="0" borderId="44" xfId="117" applyFont="1" applyFill="1" applyBorder="1" applyAlignment="1">
      <alignment horizontal="center" vertical="center"/>
      <protection/>
    </xf>
    <xf numFmtId="0" fontId="16" fillId="0" borderId="19" xfId="117" applyFont="1" applyFill="1" applyBorder="1" applyAlignment="1">
      <alignment horizontal="center" vertical="center"/>
      <protection/>
    </xf>
    <xf numFmtId="0" fontId="8" fillId="0" borderId="16" xfId="117" applyFont="1" applyFill="1" applyBorder="1" applyAlignment="1">
      <alignment horizontal="center" vertical="center"/>
      <protection/>
    </xf>
    <xf numFmtId="193" fontId="6" fillId="0" borderId="8" xfId="817" applyNumberFormat="1" applyFont="1" applyBorder="1" applyAlignment="1">
      <alignment horizontal="center" vertical="center"/>
      <protection/>
    </xf>
    <xf numFmtId="2" fontId="18" fillId="35" borderId="8" xfId="117" applyNumberFormat="1" applyFont="1" applyFill="1" applyBorder="1" applyAlignment="1">
      <alignment horizontal="center" vertical="center"/>
      <protection/>
    </xf>
    <xf numFmtId="1" fontId="71" fillId="35" borderId="18" xfId="117" applyNumberFormat="1" applyFont="1" applyFill="1" applyBorder="1" applyAlignment="1">
      <alignment horizontal="center" vertical="center"/>
      <protection/>
    </xf>
    <xf numFmtId="1" fontId="4" fillId="0" borderId="0" xfId="117" applyNumberFormat="1" applyFont="1" applyFill="1" applyAlignment="1">
      <alignment horizontal="center"/>
      <protection/>
    </xf>
    <xf numFmtId="0" fontId="11" fillId="0" borderId="0" xfId="817" applyFont="1" applyAlignment="1">
      <alignment horizontal="center" vertical="center"/>
      <protection/>
    </xf>
    <xf numFmtId="1" fontId="6" fillId="0" borderId="0" xfId="117" applyNumberFormat="1" applyFont="1" applyFill="1">
      <alignment/>
      <protection/>
    </xf>
    <xf numFmtId="2" fontId="8" fillId="0" borderId="0" xfId="817" applyNumberFormat="1" applyFont="1" applyAlignment="1">
      <alignment horizontal="left" vertical="center"/>
      <protection/>
    </xf>
    <xf numFmtId="2" fontId="8" fillId="0" borderId="0" xfId="817" applyNumberFormat="1" applyFont="1" applyAlignment="1">
      <alignment horizontal="center" vertical="center"/>
      <protection/>
    </xf>
    <xf numFmtId="49" fontId="7" fillId="0" borderId="0" xfId="817" applyNumberFormat="1" applyFont="1" applyAlignment="1">
      <alignment horizontal="left" vertical="center"/>
      <protection/>
    </xf>
    <xf numFmtId="0" fontId="7" fillId="0" borderId="0" xfId="817" applyFont="1" applyAlignment="1">
      <alignment horizontal="center" vertical="center"/>
      <protection/>
    </xf>
    <xf numFmtId="2" fontId="7" fillId="0" borderId="0" xfId="817" applyNumberFormat="1" applyFont="1" applyAlignment="1">
      <alignment horizontal="left" vertical="center"/>
      <protection/>
    </xf>
    <xf numFmtId="2" fontId="3" fillId="0" borderId="0" xfId="817" applyNumberFormat="1" applyFont="1" applyAlignment="1">
      <alignment horizontal="center" vertical="center"/>
      <protection/>
    </xf>
    <xf numFmtId="49" fontId="3" fillId="0" borderId="0" xfId="817" applyNumberFormat="1" applyFont="1" applyAlignment="1">
      <alignment horizontal="center" vertical="center"/>
      <protection/>
    </xf>
    <xf numFmtId="2" fontId="9" fillId="0" borderId="0" xfId="817" applyNumberFormat="1" applyFont="1" applyAlignment="1">
      <alignment vertical="center"/>
      <protection/>
    </xf>
    <xf numFmtId="49" fontId="9" fillId="0" borderId="0" xfId="817" applyNumberFormat="1" applyFont="1" applyAlignment="1">
      <alignment vertical="center"/>
      <protection/>
    </xf>
    <xf numFmtId="1" fontId="14" fillId="0" borderId="26" xfId="117" applyNumberFormat="1" applyFont="1" applyFill="1" applyBorder="1" applyAlignment="1">
      <alignment horizontal="center" vertical="center"/>
      <protection/>
    </xf>
    <xf numFmtId="1" fontId="9" fillId="0" borderId="23" xfId="817" applyNumberFormat="1" applyFont="1" applyBorder="1" applyAlignment="1">
      <alignment horizontal="center" vertical="center"/>
      <protection/>
    </xf>
    <xf numFmtId="1" fontId="9" fillId="0" borderId="26" xfId="817" applyNumberFormat="1" applyFont="1" applyBorder="1" applyAlignment="1">
      <alignment horizontal="center" vertical="center"/>
      <protection/>
    </xf>
    <xf numFmtId="2" fontId="9" fillId="0" borderId="25" xfId="817" applyNumberFormat="1" applyFont="1" applyBorder="1" applyAlignment="1">
      <alignment horizontal="center" vertical="center"/>
      <protection/>
    </xf>
    <xf numFmtId="2" fontId="6" fillId="0" borderId="0" xfId="817" applyNumberFormat="1" applyFont="1" applyAlignment="1">
      <alignment horizontal="left" vertical="center"/>
      <protection/>
    </xf>
    <xf numFmtId="1" fontId="62" fillId="0" borderId="18" xfId="117" applyNumberFormat="1" applyFont="1" applyFill="1" applyBorder="1" applyAlignment="1">
      <alignment horizontal="center" vertical="center"/>
      <protection/>
    </xf>
    <xf numFmtId="2" fontId="71" fillId="0" borderId="18" xfId="817" applyNumberFormat="1" applyFont="1" applyBorder="1" applyAlignment="1">
      <alignment horizontal="center" vertical="center"/>
      <protection/>
    </xf>
    <xf numFmtId="2" fontId="67" fillId="35" borderId="18" xfId="817" applyNumberFormat="1" applyFont="1" applyFill="1" applyBorder="1" applyAlignment="1">
      <alignment horizontal="center" vertical="center"/>
      <protection/>
    </xf>
    <xf numFmtId="2" fontId="62" fillId="0" borderId="18" xfId="117" applyNumberFormat="1" applyFont="1" applyFill="1" applyBorder="1" applyAlignment="1">
      <alignment horizontal="center" vertical="center"/>
      <protection/>
    </xf>
    <xf numFmtId="1" fontId="62" fillId="0" borderId="8" xfId="117" applyNumberFormat="1" applyFont="1" applyFill="1" applyBorder="1" applyAlignment="1">
      <alignment horizontal="center" vertical="center"/>
      <protection/>
    </xf>
    <xf numFmtId="2" fontId="71" fillId="0" borderId="8" xfId="817" applyNumberFormat="1" applyFont="1" applyBorder="1" applyAlignment="1">
      <alignment horizontal="center" vertical="center"/>
      <protection/>
    </xf>
    <xf numFmtId="2" fontId="67" fillId="35" borderId="8" xfId="817" applyNumberFormat="1" applyFont="1" applyFill="1" applyBorder="1" applyAlignment="1">
      <alignment horizontal="center" vertical="center"/>
      <protection/>
    </xf>
    <xf numFmtId="2" fontId="62" fillId="0" borderId="8" xfId="117" applyNumberFormat="1" applyFont="1" applyFill="1" applyBorder="1" applyAlignment="1">
      <alignment horizontal="center" vertical="center"/>
      <protection/>
    </xf>
    <xf numFmtId="0" fontId="6" fillId="0" borderId="45" xfId="117" applyNumberFormat="1" applyFont="1" applyFill="1" applyBorder="1" applyAlignment="1">
      <alignment horizontal="center" vertical="center"/>
      <protection/>
    </xf>
    <xf numFmtId="0" fontId="7" fillId="0" borderId="0" xfId="817" applyFont="1" applyBorder="1" applyAlignment="1">
      <alignment vertical="center"/>
      <protection/>
    </xf>
    <xf numFmtId="0" fontId="3" fillId="0" borderId="0" xfId="817" applyFont="1" applyBorder="1" applyAlignment="1">
      <alignment vertical="center"/>
      <protection/>
    </xf>
    <xf numFmtId="0" fontId="3" fillId="0" borderId="0" xfId="817" applyFont="1" applyBorder="1" applyAlignment="1">
      <alignment vertical="center"/>
      <protection/>
    </xf>
    <xf numFmtId="49" fontId="3" fillId="0" borderId="0" xfId="817" applyNumberFormat="1" applyFont="1" applyBorder="1" applyAlignment="1">
      <alignment horizontal="left" vertical="center"/>
      <protection/>
    </xf>
    <xf numFmtId="172" fontId="13" fillId="0" borderId="0" xfId="117" applyNumberFormat="1" applyFont="1" applyFill="1" applyBorder="1" applyAlignment="1">
      <alignment horizontal="center" vertical="center"/>
      <protection/>
    </xf>
    <xf numFmtId="0" fontId="7" fillId="0" borderId="0" xfId="817" applyFont="1" applyBorder="1" applyAlignment="1">
      <alignment horizontal="left" vertical="center"/>
      <protection/>
    </xf>
    <xf numFmtId="1" fontId="6" fillId="0" borderId="0" xfId="117" applyNumberFormat="1" applyFont="1" applyFill="1" applyBorder="1">
      <alignment/>
      <protection/>
    </xf>
    <xf numFmtId="1" fontId="12" fillId="0" borderId="0" xfId="117" applyNumberFormat="1" applyFont="1" applyFill="1" applyBorder="1">
      <alignment/>
      <protection/>
    </xf>
    <xf numFmtId="49" fontId="7" fillId="0" borderId="0" xfId="817" applyNumberFormat="1" applyFont="1" applyBorder="1" applyAlignment="1">
      <alignment horizontal="center" vertical="center"/>
      <protection/>
    </xf>
    <xf numFmtId="0" fontId="9" fillId="0" borderId="46" xfId="117" applyFont="1" applyBorder="1" applyAlignment="1">
      <alignment horizontal="center" vertical="center"/>
      <protection/>
    </xf>
    <xf numFmtId="0" fontId="9" fillId="0" borderId="39" xfId="117" applyFont="1" applyBorder="1" applyAlignment="1">
      <alignment horizontal="center" vertical="center"/>
      <protection/>
    </xf>
    <xf numFmtId="0" fontId="9" fillId="0" borderId="13" xfId="117" applyFont="1" applyBorder="1" applyAlignment="1">
      <alignment horizontal="center" vertical="center"/>
      <protection/>
    </xf>
    <xf numFmtId="0" fontId="9" fillId="0" borderId="14" xfId="117" applyFont="1" applyBorder="1" applyAlignment="1">
      <alignment horizontal="center" vertical="center"/>
      <protection/>
    </xf>
    <xf numFmtId="0" fontId="9" fillId="0" borderId="47" xfId="117" applyFont="1" applyBorder="1" applyAlignment="1">
      <alignment horizontal="right" vertical="center"/>
      <protection/>
    </xf>
    <xf numFmtId="0" fontId="9" fillId="0" borderId="40" xfId="117" applyFont="1" applyBorder="1" applyAlignment="1">
      <alignment horizontal="right" vertical="center"/>
      <protection/>
    </xf>
    <xf numFmtId="0" fontId="9" fillId="0" borderId="48" xfId="117" applyFont="1" applyBorder="1" applyAlignment="1">
      <alignment horizontal="left" vertical="center"/>
      <protection/>
    </xf>
    <xf numFmtId="0" fontId="9" fillId="0" borderId="41" xfId="117" applyFont="1" applyBorder="1" applyAlignment="1">
      <alignment horizontal="left" vertical="center"/>
      <protection/>
    </xf>
    <xf numFmtId="173" fontId="9" fillId="0" borderId="13" xfId="117" applyNumberFormat="1" applyFont="1" applyBorder="1" applyAlignment="1">
      <alignment horizontal="center" vertical="center"/>
      <protection/>
    </xf>
    <xf numFmtId="173" fontId="9" fillId="0" borderId="14" xfId="117" applyNumberFormat="1" applyFont="1" applyBorder="1" applyAlignment="1">
      <alignment horizontal="center" vertical="center"/>
      <protection/>
    </xf>
    <xf numFmtId="0" fontId="9" fillId="0" borderId="49" xfId="117" applyFont="1" applyBorder="1" applyAlignment="1">
      <alignment horizontal="left" vertical="center"/>
      <protection/>
    </xf>
    <xf numFmtId="0" fontId="9" fillId="0" borderId="43" xfId="117" applyFont="1" applyBorder="1" applyAlignment="1">
      <alignment horizontal="left" vertical="center"/>
      <protection/>
    </xf>
    <xf numFmtId="0" fontId="9" fillId="0" borderId="13" xfId="117" applyFont="1" applyBorder="1" applyAlignment="1">
      <alignment horizontal="center" vertical="center"/>
      <protection/>
    </xf>
    <xf numFmtId="0" fontId="9" fillId="0" borderId="14" xfId="117" applyFont="1" applyBorder="1" applyAlignment="1">
      <alignment horizontal="center" vertical="center"/>
      <protection/>
    </xf>
    <xf numFmtId="1" fontId="9" fillId="0" borderId="13" xfId="117" applyNumberFormat="1" applyFont="1" applyBorder="1" applyAlignment="1">
      <alignment horizontal="center" vertical="center"/>
      <protection/>
    </xf>
    <xf numFmtId="1" fontId="9" fillId="0" borderId="14" xfId="117" applyNumberFormat="1" applyFont="1" applyBorder="1" applyAlignment="1">
      <alignment horizontal="center" vertical="center"/>
      <protection/>
    </xf>
    <xf numFmtId="49" fontId="9" fillId="0" borderId="46" xfId="117" applyNumberFormat="1" applyFont="1" applyBorder="1" applyAlignment="1">
      <alignment horizontal="center" vertical="center"/>
      <protection/>
    </xf>
    <xf numFmtId="49" fontId="9" fillId="0" borderId="39" xfId="117" applyNumberFormat="1" applyFont="1" applyBorder="1" applyAlignment="1">
      <alignment horizontal="center" vertical="center"/>
      <protection/>
    </xf>
    <xf numFmtId="49" fontId="9" fillId="0" borderId="13" xfId="117" applyNumberFormat="1" applyFont="1" applyBorder="1" applyAlignment="1">
      <alignment horizontal="center" vertical="center"/>
      <protection/>
    </xf>
    <xf numFmtId="49" fontId="9" fillId="0" borderId="14" xfId="117" applyNumberFormat="1" applyFont="1" applyBorder="1" applyAlignment="1">
      <alignment horizontal="center" vertical="center"/>
      <protection/>
    </xf>
    <xf numFmtId="0" fontId="9" fillId="0" borderId="49" xfId="117" applyFont="1" applyBorder="1" applyAlignment="1">
      <alignment horizontal="left" vertical="center"/>
      <protection/>
    </xf>
    <xf numFmtId="0" fontId="9" fillId="0" borderId="43" xfId="117" applyFont="1" applyBorder="1" applyAlignment="1">
      <alignment horizontal="left" vertical="center"/>
      <protection/>
    </xf>
    <xf numFmtId="2" fontId="12" fillId="0" borderId="50" xfId="117" applyNumberFormat="1" applyFont="1" applyBorder="1" applyAlignment="1">
      <alignment horizontal="center" vertical="center"/>
      <protection/>
    </xf>
    <xf numFmtId="2" fontId="12" fillId="0" borderId="3" xfId="117" applyNumberFormat="1" applyFont="1" applyBorder="1" applyAlignment="1">
      <alignment horizontal="center" vertical="center"/>
      <protection/>
    </xf>
    <xf numFmtId="2" fontId="12" fillId="0" borderId="51" xfId="117" applyNumberFormat="1" applyFont="1" applyBorder="1" applyAlignment="1">
      <alignment horizontal="center" vertical="center"/>
      <protection/>
    </xf>
    <xf numFmtId="1" fontId="9" fillId="0" borderId="46" xfId="308" applyNumberFormat="1" applyFont="1" applyBorder="1" applyAlignment="1">
      <alignment horizontal="center" vertical="center"/>
      <protection/>
    </xf>
    <xf numFmtId="1" fontId="9" fillId="0" borderId="39" xfId="308" applyNumberFormat="1" applyFont="1" applyBorder="1" applyAlignment="1">
      <alignment horizontal="center" vertical="center"/>
      <protection/>
    </xf>
    <xf numFmtId="1" fontId="9" fillId="0" borderId="13" xfId="308" applyNumberFormat="1" applyFont="1" applyBorder="1" applyAlignment="1">
      <alignment horizontal="center" vertical="center"/>
      <protection/>
    </xf>
    <xf numFmtId="1" fontId="9" fillId="0" borderId="14" xfId="308" applyNumberFormat="1" applyFont="1" applyBorder="1" applyAlignment="1">
      <alignment horizontal="center" vertical="center"/>
      <protection/>
    </xf>
    <xf numFmtId="0" fontId="9" fillId="0" borderId="47" xfId="117" applyFont="1" applyBorder="1" applyAlignment="1">
      <alignment horizontal="center" vertical="center"/>
      <protection/>
    </xf>
    <xf numFmtId="0" fontId="9" fillId="0" borderId="40" xfId="117" applyFont="1" applyBorder="1" applyAlignment="1">
      <alignment horizontal="center" vertical="center"/>
      <protection/>
    </xf>
    <xf numFmtId="0" fontId="9" fillId="0" borderId="48" xfId="117" applyFont="1" applyBorder="1" applyAlignment="1">
      <alignment horizontal="center" vertical="center"/>
      <protection/>
    </xf>
    <xf numFmtId="0" fontId="9" fillId="0" borderId="41" xfId="117" applyFont="1" applyBorder="1" applyAlignment="1">
      <alignment horizontal="center" vertical="center"/>
      <protection/>
    </xf>
    <xf numFmtId="0" fontId="9" fillId="0" borderId="49" xfId="117" applyFont="1" applyBorder="1" applyAlignment="1">
      <alignment horizontal="center" vertical="center"/>
      <protection/>
    </xf>
    <xf numFmtId="0" fontId="9" fillId="0" borderId="43" xfId="117" applyFont="1" applyBorder="1" applyAlignment="1">
      <alignment horizontal="center" vertical="center"/>
      <protection/>
    </xf>
    <xf numFmtId="0" fontId="9" fillId="0" borderId="52" xfId="117" applyFont="1" applyFill="1" applyBorder="1" applyAlignment="1">
      <alignment horizontal="center" vertical="center"/>
      <protection/>
    </xf>
    <xf numFmtId="0" fontId="9" fillId="0" borderId="42" xfId="117" applyFont="1" applyFill="1" applyBorder="1" applyAlignment="1">
      <alignment horizontal="center" vertical="center"/>
      <protection/>
    </xf>
    <xf numFmtId="2" fontId="12" fillId="0" borderId="30" xfId="817" applyNumberFormat="1" applyFont="1" applyBorder="1" applyAlignment="1">
      <alignment horizontal="center" vertical="center"/>
      <protection/>
    </xf>
    <xf numFmtId="2" fontId="12" fillId="0" borderId="53" xfId="817" applyNumberFormat="1" applyFont="1" applyBorder="1" applyAlignment="1">
      <alignment horizontal="center" vertical="center"/>
      <protection/>
    </xf>
    <xf numFmtId="2" fontId="12" fillId="0" borderId="54" xfId="817" applyNumberFormat="1" applyFont="1" applyBorder="1" applyAlignment="1">
      <alignment horizontal="center" vertical="center"/>
      <protection/>
    </xf>
  </cellXfs>
  <cellStyles count="8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Įprastas 2" xfId="117"/>
    <cellStyle name="Įprastas 3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Linked Cell" xfId="124"/>
    <cellStyle name="Neutral" xfId="125"/>
    <cellStyle name="Normal - Style1" xfId="126"/>
    <cellStyle name="Normal 10" xfId="127"/>
    <cellStyle name="Normal 10 2" xfId="128"/>
    <cellStyle name="Normal 10 2 2" xfId="129"/>
    <cellStyle name="Normal 10 2 2 2" xfId="130"/>
    <cellStyle name="Normal 10 2 2 3" xfId="131"/>
    <cellStyle name="Normal 10 2 2 4" xfId="132"/>
    <cellStyle name="Normal 10 2 2_DALYVIAI" xfId="133"/>
    <cellStyle name="Normal 10 2 3" xfId="134"/>
    <cellStyle name="Normal 10 2 4" xfId="135"/>
    <cellStyle name="Normal 10 2 5" xfId="136"/>
    <cellStyle name="Normal 10 2_DALYVIAI" xfId="137"/>
    <cellStyle name="Normal 10 3" xfId="138"/>
    <cellStyle name="Normal 10 3 2" xfId="139"/>
    <cellStyle name="Normal 10 3 3" xfId="140"/>
    <cellStyle name="Normal 10 3 4" xfId="141"/>
    <cellStyle name="Normal 10 3_DALYVIAI" xfId="142"/>
    <cellStyle name="Normal 10 4" xfId="143"/>
    <cellStyle name="Normal 10 5" xfId="144"/>
    <cellStyle name="Normal 10 5 2" xfId="145"/>
    <cellStyle name="Normal 10 5 3" xfId="146"/>
    <cellStyle name="Normal 10 5 4" xfId="147"/>
    <cellStyle name="Normal 10 5_DALYVIAI" xfId="148"/>
    <cellStyle name="Normal 10 6" xfId="149"/>
    <cellStyle name="Normal 10 7" xfId="150"/>
    <cellStyle name="Normal 10_DALYVIAI" xfId="151"/>
    <cellStyle name="Normal 11" xfId="152"/>
    <cellStyle name="Normal 11 2" xfId="153"/>
    <cellStyle name="Normal 11 2 2" xfId="154"/>
    <cellStyle name="Normal 11 2 3" xfId="155"/>
    <cellStyle name="Normal 11 2 4" xfId="156"/>
    <cellStyle name="Normal 11 2_DALYVIAI" xfId="157"/>
    <cellStyle name="Normal 11 3" xfId="158"/>
    <cellStyle name="Normal 11 3 2" xfId="159"/>
    <cellStyle name="Normal 11 3 3" xfId="160"/>
    <cellStyle name="Normal 11 3 4" xfId="161"/>
    <cellStyle name="Normal 11 3_DALYVIAI" xfId="162"/>
    <cellStyle name="Normal 11 4" xfId="163"/>
    <cellStyle name="Normal 11 5" xfId="164"/>
    <cellStyle name="Normal 11 5 2" xfId="165"/>
    <cellStyle name="Normal 11 5 3" xfId="166"/>
    <cellStyle name="Normal 11 5 4" xfId="167"/>
    <cellStyle name="Normal 11 5_DALYVIAI" xfId="168"/>
    <cellStyle name="Normal 11 6" xfId="169"/>
    <cellStyle name="Normal 11 7" xfId="170"/>
    <cellStyle name="Normal 11_DALYVIAI" xfId="171"/>
    <cellStyle name="Normal 12" xfId="172"/>
    <cellStyle name="Normal 12 2" xfId="173"/>
    <cellStyle name="Normal 12 2 2" xfId="174"/>
    <cellStyle name="Normal 12 2 3" xfId="175"/>
    <cellStyle name="Normal 12 2 4" xfId="176"/>
    <cellStyle name="Normal 12 2_DALYVIAI" xfId="177"/>
    <cellStyle name="Normal 12 3" xfId="178"/>
    <cellStyle name="Normal 12 4" xfId="179"/>
    <cellStyle name="Normal 12 4 2" xfId="180"/>
    <cellStyle name="Normal 12 4 3" xfId="181"/>
    <cellStyle name="Normal 12 4 4" xfId="182"/>
    <cellStyle name="Normal 12 4_DALYVIAI" xfId="183"/>
    <cellStyle name="Normal 12 5" xfId="184"/>
    <cellStyle name="Normal 12 6" xfId="185"/>
    <cellStyle name="Normal 12_DALYVIAI" xfId="186"/>
    <cellStyle name="Normal 13" xfId="187"/>
    <cellStyle name="Normal 13 2" xfId="188"/>
    <cellStyle name="Normal 13 2 2" xfId="189"/>
    <cellStyle name="Normal 13 2 2 2" xfId="190"/>
    <cellStyle name="Normal 13 2 2 3" xfId="191"/>
    <cellStyle name="Normal 13 2 2 4" xfId="192"/>
    <cellStyle name="Normal 13 2 2_DALYVIAI" xfId="193"/>
    <cellStyle name="Normal 13 2 3" xfId="194"/>
    <cellStyle name="Normal 13 2 4" xfId="195"/>
    <cellStyle name="Normal 13 2 5" xfId="196"/>
    <cellStyle name="Normal 13 2_DALYVIAI" xfId="197"/>
    <cellStyle name="Normal 13 3" xfId="198"/>
    <cellStyle name="Normal 13 3 2" xfId="199"/>
    <cellStyle name="Normal 13 3 3" xfId="200"/>
    <cellStyle name="Normal 13 3 4" xfId="201"/>
    <cellStyle name="Normal 13 3_DALYVIAI" xfId="202"/>
    <cellStyle name="Normal 13 4" xfId="203"/>
    <cellStyle name="Normal 13 5" xfId="204"/>
    <cellStyle name="Normal 13_1500 V" xfId="205"/>
    <cellStyle name="Normal 14" xfId="206"/>
    <cellStyle name="Normal 14 2" xfId="207"/>
    <cellStyle name="Normal 14 2 2" xfId="208"/>
    <cellStyle name="Normal 14 2 2 2" xfId="209"/>
    <cellStyle name="Normal 14 2 2 3" xfId="210"/>
    <cellStyle name="Normal 14 2 2 4" xfId="211"/>
    <cellStyle name="Normal 14 2 2_DALYVIAI" xfId="212"/>
    <cellStyle name="Normal 14 2 3" xfId="213"/>
    <cellStyle name="Normal 14 2 4" xfId="214"/>
    <cellStyle name="Normal 14 2 5" xfId="215"/>
    <cellStyle name="Normal 14 2_DALYVIAI" xfId="216"/>
    <cellStyle name="Normal 14 3" xfId="217"/>
    <cellStyle name="Normal 14 3 2" xfId="218"/>
    <cellStyle name="Normal 14 3 3" xfId="219"/>
    <cellStyle name="Normal 14 3 4" xfId="220"/>
    <cellStyle name="Normal 14 3_DALYVIAI" xfId="221"/>
    <cellStyle name="Normal 14 4" xfId="222"/>
    <cellStyle name="Normal 14 5" xfId="223"/>
    <cellStyle name="Normal 14_DALYVIAI" xfId="224"/>
    <cellStyle name="Normal 15" xfId="225"/>
    <cellStyle name="Normal 15 2" xfId="226"/>
    <cellStyle name="Normal 15 2 2" xfId="227"/>
    <cellStyle name="Normal 15 2 3" xfId="228"/>
    <cellStyle name="Normal 15 2 4" xfId="229"/>
    <cellStyle name="Normal 15 2_DALYVIAI" xfId="230"/>
    <cellStyle name="Normal 15 3" xfId="231"/>
    <cellStyle name="Normal 15 4" xfId="232"/>
    <cellStyle name="Normal 15 4 2" xfId="233"/>
    <cellStyle name="Normal 15 4 3" xfId="234"/>
    <cellStyle name="Normal 15 4 4" xfId="235"/>
    <cellStyle name="Normal 15 4_DALYVIAI" xfId="236"/>
    <cellStyle name="Normal 15 5" xfId="237"/>
    <cellStyle name="Normal 15 6" xfId="238"/>
    <cellStyle name="Normal 15_DALYVIAI" xfId="239"/>
    <cellStyle name="Normal 16" xfId="240"/>
    <cellStyle name="Normal 16 2" xfId="241"/>
    <cellStyle name="Normal 16 2 2" xfId="242"/>
    <cellStyle name="Normal 16 2 3" xfId="243"/>
    <cellStyle name="Normal 16 2 4" xfId="244"/>
    <cellStyle name="Normal 16 2_DALYVIAI" xfId="245"/>
    <cellStyle name="Normal 16 3" xfId="246"/>
    <cellStyle name="Normal 16_DALYVIAI" xfId="247"/>
    <cellStyle name="Normal 17" xfId="248"/>
    <cellStyle name="Normal 17 2" xfId="249"/>
    <cellStyle name="Normal 17 2 2" xfId="250"/>
    <cellStyle name="Normal 17 2 3" xfId="251"/>
    <cellStyle name="Normal 17 2 4" xfId="252"/>
    <cellStyle name="Normal 17 2_DALYVIAI" xfId="253"/>
    <cellStyle name="Normal 17 3" xfId="254"/>
    <cellStyle name="Normal 17 4" xfId="255"/>
    <cellStyle name="Normal 17 4 2" xfId="256"/>
    <cellStyle name="Normal 17 4 3" xfId="257"/>
    <cellStyle name="Normal 17 4 4" xfId="258"/>
    <cellStyle name="Normal 17 4_DALYVIAI" xfId="259"/>
    <cellStyle name="Normal 17 5" xfId="260"/>
    <cellStyle name="Normal 17 6" xfId="261"/>
    <cellStyle name="Normal 17_DALYVIAI" xfId="262"/>
    <cellStyle name="Normal 18" xfId="263"/>
    <cellStyle name="Normal 18 2" xfId="264"/>
    <cellStyle name="Normal 18 2 2" xfId="265"/>
    <cellStyle name="Normal 18 2 2 2" xfId="266"/>
    <cellStyle name="Normal 18 2 2 3" xfId="267"/>
    <cellStyle name="Normal 18 2 2 4" xfId="268"/>
    <cellStyle name="Normal 18 2 2_DALYVIAI" xfId="269"/>
    <cellStyle name="Normal 18 2 3" xfId="270"/>
    <cellStyle name="Normal 18 2 4" xfId="271"/>
    <cellStyle name="Normal 18 2 5" xfId="272"/>
    <cellStyle name="Normal 18 2_DALYVIAI" xfId="273"/>
    <cellStyle name="Normal 18 3" xfId="274"/>
    <cellStyle name="Normal 18 3 2" xfId="275"/>
    <cellStyle name="Normal 18 3 3" xfId="276"/>
    <cellStyle name="Normal 18 3 4" xfId="277"/>
    <cellStyle name="Normal 18 3_DALYVIAI" xfId="278"/>
    <cellStyle name="Normal 18 4" xfId="279"/>
    <cellStyle name="Normal 18 5" xfId="280"/>
    <cellStyle name="Normal 18_DALYVIAI" xfId="281"/>
    <cellStyle name="Normal 19" xfId="282"/>
    <cellStyle name="Normal 19 2" xfId="283"/>
    <cellStyle name="Normal 19 2 2" xfId="284"/>
    <cellStyle name="Normal 19 2 2 2" xfId="285"/>
    <cellStyle name="Normal 19 2 2 3" xfId="286"/>
    <cellStyle name="Normal 19 2 2 4" xfId="287"/>
    <cellStyle name="Normal 19 2 2_DALYVIAI" xfId="288"/>
    <cellStyle name="Normal 19 2 3" xfId="289"/>
    <cellStyle name="Normal 19 2 4" xfId="290"/>
    <cellStyle name="Normal 19 2 5" xfId="291"/>
    <cellStyle name="Normal 19 2_DALYVIAI" xfId="292"/>
    <cellStyle name="Normal 19 3" xfId="293"/>
    <cellStyle name="Normal 19 3 2" xfId="294"/>
    <cellStyle name="Normal 19 3 3" xfId="295"/>
    <cellStyle name="Normal 19 3 4" xfId="296"/>
    <cellStyle name="Normal 19 3_DALYVIAI" xfId="297"/>
    <cellStyle name="Normal 19 4" xfId="298"/>
    <cellStyle name="Normal 19 5" xfId="299"/>
    <cellStyle name="Normal 19_DALYVIAI" xfId="300"/>
    <cellStyle name="Normal 2" xfId="301"/>
    <cellStyle name="Normal 2 10" xfId="302"/>
    <cellStyle name="Normal 2 2" xfId="303"/>
    <cellStyle name="Normal 2 2 10" xfId="304"/>
    <cellStyle name="Normal 2 2 10 2" xfId="305"/>
    <cellStyle name="Normal 2 2 10 3" xfId="306"/>
    <cellStyle name="Normal 2 2 10 4" xfId="307"/>
    <cellStyle name="Normal 2 2 10_aukstis" xfId="308"/>
    <cellStyle name="Normal 2 2 10_aukstis 2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2" xfId="595"/>
    <cellStyle name="Normal 3 3" xfId="596"/>
    <cellStyle name="Normal 3 3 2" xfId="597"/>
    <cellStyle name="Normal 3 3 3" xfId="598"/>
    <cellStyle name="Normal 3 4" xfId="599"/>
    <cellStyle name="Normal 3 4 2" xfId="600"/>
    <cellStyle name="Normal 3 4 3" xfId="601"/>
    <cellStyle name="Normal 3 5" xfId="602"/>
    <cellStyle name="Normal 3 5 2" xfId="603"/>
    <cellStyle name="Normal 3 6" xfId="604"/>
    <cellStyle name="Normal 3 7" xfId="605"/>
    <cellStyle name="Normal 3 8" xfId="606"/>
    <cellStyle name="Normal 3 8 2" xfId="607"/>
    <cellStyle name="Normal 3 9" xfId="608"/>
    <cellStyle name="Normal 3 9 2" xfId="609"/>
    <cellStyle name="Normal 3_1500 V" xfId="610"/>
    <cellStyle name="Normal 30" xfId="611"/>
    <cellStyle name="Normal 31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46" xfId="698"/>
    <cellStyle name="Normal 5" xfId="699"/>
    <cellStyle name="Normal 5 2" xfId="700"/>
    <cellStyle name="Normal 5 2 2" xfId="701"/>
    <cellStyle name="Normal 5 2 2 2" xfId="702"/>
    <cellStyle name="Normal 5 2 2 3" xfId="703"/>
    <cellStyle name="Normal 5 2 2 4" xfId="704"/>
    <cellStyle name="Normal 5 2 2_DALYVIAI" xfId="705"/>
    <cellStyle name="Normal 5 2 3" xfId="706"/>
    <cellStyle name="Normal 5 2 4" xfId="707"/>
    <cellStyle name="Normal 5 2 5" xfId="708"/>
    <cellStyle name="Normal 5 2_DALYVIAI" xfId="709"/>
    <cellStyle name="Normal 5 3" xfId="710"/>
    <cellStyle name="Normal 5 3 2" xfId="711"/>
    <cellStyle name="Normal 5 3 3" xfId="712"/>
    <cellStyle name="Normal 5 3 4" xfId="713"/>
    <cellStyle name="Normal 5 3_DALYVIAI" xfId="714"/>
    <cellStyle name="Normal 5 4" xfId="715"/>
    <cellStyle name="Normal 5 5" xfId="716"/>
    <cellStyle name="Normal 5_DALYVIAI" xfId="717"/>
    <cellStyle name="Normal 53" xfId="718"/>
    <cellStyle name="Normal 6" xfId="719"/>
    <cellStyle name="Normal 6 2" xfId="720"/>
    <cellStyle name="Normal 6 2 2" xfId="721"/>
    <cellStyle name="Normal 6 2 3" xfId="722"/>
    <cellStyle name="Normal 6 2 4" xfId="723"/>
    <cellStyle name="Normal 6 2_DALYVIAI" xfId="724"/>
    <cellStyle name="Normal 6 3" xfId="725"/>
    <cellStyle name="Normal 6 3 2" xfId="726"/>
    <cellStyle name="Normal 6 3 3" xfId="727"/>
    <cellStyle name="Normal 6 3 4" xfId="728"/>
    <cellStyle name="Normal 6 3_DALYVIAI" xfId="729"/>
    <cellStyle name="Normal 6 4" xfId="730"/>
    <cellStyle name="Normal 6 4 2" xfId="731"/>
    <cellStyle name="Normal 6 4 3" xfId="732"/>
    <cellStyle name="Normal 6 4 4" xfId="733"/>
    <cellStyle name="Normal 6 4_DALYVIAI" xfId="734"/>
    <cellStyle name="Normal 6 5" xfId="735"/>
    <cellStyle name="Normal 6 6" xfId="736"/>
    <cellStyle name="Normal 6 6 2" xfId="737"/>
    <cellStyle name="Normal 6 6 3" xfId="738"/>
    <cellStyle name="Normal 6 6 4" xfId="739"/>
    <cellStyle name="Normal 6 6_DALYVIAI" xfId="740"/>
    <cellStyle name="Normal 6 7" xfId="741"/>
    <cellStyle name="Normal 6 8" xfId="742"/>
    <cellStyle name="Normal 6_DALYVIAI" xfId="743"/>
    <cellStyle name="Normal 7" xfId="744"/>
    <cellStyle name="Normal 7 2" xfId="745"/>
    <cellStyle name="Normal 7 2 2" xfId="746"/>
    <cellStyle name="Normal 7 2 2 2" xfId="747"/>
    <cellStyle name="Normal 7 2 2 3" xfId="748"/>
    <cellStyle name="Normal 7 2 2 4" xfId="749"/>
    <cellStyle name="Normal 7 2 2_DALYVIAI" xfId="750"/>
    <cellStyle name="Normal 7 2 3" xfId="751"/>
    <cellStyle name="Normal 7 2 4" xfId="752"/>
    <cellStyle name="Normal 7 2 5" xfId="753"/>
    <cellStyle name="Normal 7 2_DALYVIAI" xfId="754"/>
    <cellStyle name="Normal 7 3" xfId="755"/>
    <cellStyle name="Normal 7 4" xfId="756"/>
    <cellStyle name="Normal 7 5" xfId="757"/>
    <cellStyle name="Normal 7 6" xfId="758"/>
    <cellStyle name="Normal 7_DALYVIAI" xfId="759"/>
    <cellStyle name="Normal 8" xfId="760"/>
    <cellStyle name="Normal 8 2" xfId="761"/>
    <cellStyle name="Normal 8 2 2" xfId="762"/>
    <cellStyle name="Normal 8 2 2 2" xfId="763"/>
    <cellStyle name="Normal 8 2 2 3" xfId="764"/>
    <cellStyle name="Normal 8 2 2 4" xfId="765"/>
    <cellStyle name="Normal 8 2 2_DALYVIAI" xfId="766"/>
    <cellStyle name="Normal 8 2 3" xfId="767"/>
    <cellStyle name="Normal 8 2 4" xfId="768"/>
    <cellStyle name="Normal 8 2 5" xfId="769"/>
    <cellStyle name="Normal 8 2_DALYVIAI" xfId="770"/>
    <cellStyle name="Normal 8 3" xfId="771"/>
    <cellStyle name="Normal 8 4" xfId="772"/>
    <cellStyle name="Normal 8 4 2" xfId="773"/>
    <cellStyle name="Normal 8 4 3" xfId="774"/>
    <cellStyle name="Normal 8 4 4" xfId="775"/>
    <cellStyle name="Normal 8 4_DALYVIAI" xfId="776"/>
    <cellStyle name="Normal 8 5" xfId="777"/>
    <cellStyle name="Normal 8 6" xfId="778"/>
    <cellStyle name="Normal 8_DALYVIAI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DALYVIAI" xfId="785"/>
    <cellStyle name="Normal 9 3" xfId="786"/>
    <cellStyle name="Normal 9 3 2" xfId="787"/>
    <cellStyle name="Normal 9 3 2 2" xfId="788"/>
    <cellStyle name="Normal 9 3 2 3" xfId="789"/>
    <cellStyle name="Normal 9 3 2 4" xfId="790"/>
    <cellStyle name="Normal 9 3 2_DALYVIAI" xfId="791"/>
    <cellStyle name="Normal 9 3 3" xfId="792"/>
    <cellStyle name="Normal 9 3 4" xfId="793"/>
    <cellStyle name="Normal 9 3 5" xfId="794"/>
    <cellStyle name="Normal 9 3_DALYVIAI" xfId="795"/>
    <cellStyle name="Normal 9 4" xfId="796"/>
    <cellStyle name="Normal 9 4 2" xfId="797"/>
    <cellStyle name="Normal 9 4 3" xfId="798"/>
    <cellStyle name="Normal 9 4 4" xfId="799"/>
    <cellStyle name="Normal 9 4_DALYVIAI" xfId="800"/>
    <cellStyle name="Normal 9 5" xfId="801"/>
    <cellStyle name="Normal 9 5 2" xfId="802"/>
    <cellStyle name="Normal 9 5 3" xfId="803"/>
    <cellStyle name="Normal 9 5 4" xfId="804"/>
    <cellStyle name="Normal 9 5_DALYVIAI" xfId="805"/>
    <cellStyle name="Normal 9 6" xfId="806"/>
    <cellStyle name="Normal 9 7" xfId="807"/>
    <cellStyle name="Normal 9 7 2" xfId="808"/>
    <cellStyle name="Normal 9 7 3" xfId="809"/>
    <cellStyle name="Normal 9 7 4" xfId="810"/>
    <cellStyle name="Normal 9 7_DALYVIAI" xfId="811"/>
    <cellStyle name="Normal 9 8" xfId="812"/>
    <cellStyle name="Normal 9 9" xfId="813"/>
    <cellStyle name="Normal 9_DALYVIAI" xfId="814"/>
    <cellStyle name="Note" xfId="815"/>
    <cellStyle name="Output" xfId="816"/>
    <cellStyle name="Paprastas 2" xfId="817"/>
    <cellStyle name="Percent" xfId="818"/>
    <cellStyle name="Percent [0]" xfId="819"/>
    <cellStyle name="Percent [00]" xfId="820"/>
    <cellStyle name="Percent [2]" xfId="821"/>
    <cellStyle name="PrePop Currency (0)" xfId="822"/>
    <cellStyle name="PrePop Currency (2)" xfId="823"/>
    <cellStyle name="PrePop Units (0)" xfId="824"/>
    <cellStyle name="PrePop Units (1)" xfId="825"/>
    <cellStyle name="PrePop Units (2)" xfId="826"/>
    <cellStyle name="Text Indent A" xfId="827"/>
    <cellStyle name="Text Indent B" xfId="828"/>
    <cellStyle name="Text Indent C" xfId="829"/>
    <cellStyle name="Title" xfId="830"/>
    <cellStyle name="Total" xfId="831"/>
    <cellStyle name="Walutowy [0]_PLDT" xfId="832"/>
    <cellStyle name="Walutowy_PLDT" xfId="833"/>
    <cellStyle name="Warning Text" xfId="834"/>
    <cellStyle name="Обычный_Итоговый спартакиады 1991-92 г" xfId="8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19075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21</xdr:col>
      <xdr:colOff>457200</xdr:colOff>
      <xdr:row>4</xdr:row>
      <xdr:rowOff>104775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66675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19075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66675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19075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66675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19075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66675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19075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9050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&#268;%20daugiakov&#279;s%202019-02-14,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kove M"/>
      <sheetName val="60bb M"/>
      <sheetName val="Aukstis M"/>
      <sheetName val="Rutulys M"/>
      <sheetName val="Tolis M"/>
      <sheetName val="800 M"/>
      <sheetName val="7-kove Jn"/>
      <sheetName val="7-kove V"/>
      <sheetName val="60 V"/>
      <sheetName val="Tolis V"/>
      <sheetName val="Rutulys V"/>
      <sheetName val="Aukstis V"/>
      <sheetName val="60bb V"/>
      <sheetName val="Kartis V"/>
      <sheetName val="1000 V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5.25390625" style="11" customWidth="1"/>
    <col min="2" max="2" width="4.875" style="8" customWidth="1"/>
    <col min="3" max="3" width="3.125" style="11" bestFit="1" customWidth="1"/>
    <col min="4" max="4" width="9.375" style="11" bestFit="1" customWidth="1"/>
    <col min="5" max="5" width="11.125" style="11" customWidth="1"/>
    <col min="6" max="6" width="9.375" style="11" bestFit="1" customWidth="1"/>
    <col min="7" max="7" width="7.00390625" style="11" bestFit="1" customWidth="1"/>
    <col min="8" max="8" width="5.75390625" style="11" bestFit="1" customWidth="1"/>
    <col min="9" max="9" width="8.00390625" style="29" bestFit="1" customWidth="1"/>
    <col min="10" max="10" width="7.50390625" style="29" customWidth="1"/>
    <col min="11" max="15" width="8.00390625" style="11" customWidth="1"/>
    <col min="16" max="16" width="8.875" style="11" bestFit="1" customWidth="1"/>
    <col min="17" max="17" width="13.25390625" style="11" bestFit="1" customWidth="1"/>
    <col min="18" max="16384" width="9.00390625" style="11" customWidth="1"/>
  </cols>
  <sheetData>
    <row r="1" spans="1:14" s="1" customFormat="1" ht="17.25">
      <c r="A1" s="1" t="s">
        <v>0</v>
      </c>
      <c r="B1" s="2"/>
      <c r="E1" s="3"/>
      <c r="F1" s="4"/>
      <c r="G1" s="4"/>
      <c r="H1" s="4"/>
      <c r="I1" s="5"/>
      <c r="J1" s="5"/>
      <c r="K1" s="5"/>
      <c r="L1" s="6"/>
      <c r="M1" s="7"/>
      <c r="N1" s="7"/>
    </row>
    <row r="2" spans="1:16" s="1" customFormat="1" ht="15">
      <c r="A2" s="1" t="s">
        <v>1</v>
      </c>
      <c r="B2" s="8"/>
      <c r="E2" s="3"/>
      <c r="F2" s="4"/>
      <c r="G2" s="4"/>
      <c r="H2" s="5"/>
      <c r="I2" s="5"/>
      <c r="J2" s="5"/>
      <c r="K2" s="6"/>
      <c r="L2" s="9"/>
      <c r="M2" s="9"/>
      <c r="N2" s="6"/>
      <c r="O2" s="6"/>
      <c r="P2" s="10"/>
    </row>
    <row r="3" spans="1:19" s="20" customFormat="1" ht="12" customHeight="1">
      <c r="A3" s="11"/>
      <c r="B3" s="12"/>
      <c r="C3" s="11"/>
      <c r="D3" s="11"/>
      <c r="E3" s="11"/>
      <c r="F3" s="13"/>
      <c r="G3" s="14"/>
      <c r="H3" s="15"/>
      <c r="I3" s="15"/>
      <c r="J3" s="15"/>
      <c r="K3" s="16"/>
      <c r="L3" s="16"/>
      <c r="M3" s="17"/>
      <c r="N3" s="17"/>
      <c r="O3" s="17"/>
      <c r="P3" s="17"/>
      <c r="Q3" s="17"/>
      <c r="R3" s="18"/>
      <c r="S3" s="19"/>
    </row>
    <row r="4" spans="2:19" s="21" customFormat="1" ht="15.75" customHeight="1">
      <c r="B4" s="8"/>
      <c r="E4" s="22" t="s">
        <v>2</v>
      </c>
      <c r="G4" s="23"/>
      <c r="H4" s="24"/>
      <c r="I4" s="24"/>
      <c r="J4" s="4" t="s">
        <v>3</v>
      </c>
      <c r="K4" s="25"/>
      <c r="L4" s="25"/>
      <c r="M4" s="26"/>
      <c r="N4" s="26"/>
      <c r="O4" s="26"/>
      <c r="P4" s="26"/>
      <c r="Q4" s="26"/>
      <c r="R4" s="27"/>
      <c r="S4" s="6"/>
    </row>
    <row r="5" spans="1:3" ht="15.75" customHeight="1" thickBot="1">
      <c r="A5" s="28">
        <v>1.1574074074074073E-05</v>
      </c>
      <c r="C5" s="28"/>
    </row>
    <row r="6" spans="1:17" s="31" customFormat="1" ht="15.75" customHeight="1">
      <c r="A6" s="224" t="s">
        <v>4</v>
      </c>
      <c r="B6" s="30" t="s">
        <v>4</v>
      </c>
      <c r="C6" s="226" t="s">
        <v>5</v>
      </c>
      <c r="D6" s="228" t="s">
        <v>6</v>
      </c>
      <c r="E6" s="230" t="s">
        <v>7</v>
      </c>
      <c r="F6" s="232" t="s">
        <v>8</v>
      </c>
      <c r="G6" s="226" t="s">
        <v>9</v>
      </c>
      <c r="H6" s="226" t="s">
        <v>10</v>
      </c>
      <c r="I6" s="236" t="s">
        <v>11</v>
      </c>
      <c r="J6" s="238" t="s">
        <v>12</v>
      </c>
      <c r="K6" s="226" t="s">
        <v>13</v>
      </c>
      <c r="L6" s="226" t="s">
        <v>14</v>
      </c>
      <c r="M6" s="226" t="s">
        <v>15</v>
      </c>
      <c r="N6" s="226" t="s">
        <v>16</v>
      </c>
      <c r="O6" s="226" t="s">
        <v>17</v>
      </c>
      <c r="P6" s="226" t="s">
        <v>18</v>
      </c>
      <c r="Q6" s="234" t="s">
        <v>19</v>
      </c>
    </row>
    <row r="7" spans="1:17" s="33" customFormat="1" ht="15.75" customHeight="1" thickBot="1">
      <c r="A7" s="225"/>
      <c r="B7" s="32" t="s">
        <v>20</v>
      </c>
      <c r="C7" s="227"/>
      <c r="D7" s="229"/>
      <c r="E7" s="231"/>
      <c r="F7" s="233"/>
      <c r="G7" s="227"/>
      <c r="H7" s="227"/>
      <c r="I7" s="237"/>
      <c r="J7" s="239"/>
      <c r="K7" s="227"/>
      <c r="L7" s="227"/>
      <c r="M7" s="227"/>
      <c r="N7" s="227"/>
      <c r="O7" s="227"/>
      <c r="P7" s="227"/>
      <c r="Q7" s="235"/>
    </row>
    <row r="8" spans="1:17" ht="15.75" customHeight="1">
      <c r="A8" s="34">
        <v>1</v>
      </c>
      <c r="B8" s="185">
        <v>1</v>
      </c>
      <c r="C8" s="35">
        <v>108</v>
      </c>
      <c r="D8" s="36" t="s">
        <v>21</v>
      </c>
      <c r="E8" s="37" t="s">
        <v>22</v>
      </c>
      <c r="F8" s="38" t="s">
        <v>23</v>
      </c>
      <c r="G8" s="39" t="s">
        <v>24</v>
      </c>
      <c r="H8" s="40" t="s">
        <v>25</v>
      </c>
      <c r="I8" s="35" t="s">
        <v>26</v>
      </c>
      <c r="J8" s="41">
        <f>IF(ISBLANK(P8),"",TRUNC(0.000002899*(P8+41487)^2)-5000)*2</f>
        <v>1592</v>
      </c>
      <c r="K8" s="42">
        <v>9.76</v>
      </c>
      <c r="L8" s="42">
        <v>1.64</v>
      </c>
      <c r="M8" s="42">
        <v>11.51</v>
      </c>
      <c r="N8" s="42">
        <v>5.32</v>
      </c>
      <c r="O8" s="43">
        <v>0.0020280092592592593</v>
      </c>
      <c r="P8" s="34">
        <f>SUM(K9:O9)</f>
        <v>3229</v>
      </c>
      <c r="Q8" s="44" t="s">
        <v>27</v>
      </c>
    </row>
    <row r="9" spans="1:17" ht="15.75" customHeight="1">
      <c r="A9" s="45">
        <f>A8</f>
        <v>1</v>
      </c>
      <c r="B9" s="184"/>
      <c r="C9" s="46"/>
      <c r="D9" s="47"/>
      <c r="E9" s="48"/>
      <c r="F9" s="49"/>
      <c r="G9" s="50"/>
      <c r="H9" s="51"/>
      <c r="I9" s="46"/>
      <c r="J9" s="52"/>
      <c r="K9" s="53">
        <f>IF(ISBLANK(K8),"",INT(20.0479*(17-K8)^1.835))</f>
        <v>758</v>
      </c>
      <c r="L9" s="53">
        <f>IF(ISBLANK(L8),"",INT(1.84523*(L8*100-75)^1.348))</f>
        <v>783</v>
      </c>
      <c r="M9" s="53">
        <f>IF(ISBLANK(M8),"",INT(56.0211*(M8-1.5)^1.05))</f>
        <v>629</v>
      </c>
      <c r="N9" s="53">
        <f>IF(ISBLANK(N8),"",INT(0.188807*(N8*100-210)^1.41))</f>
        <v>648</v>
      </c>
      <c r="O9" s="53">
        <f>IF(ISBLANK(O8),"",INT(0.11193*(254-(O8/$A$5))^1.88))</f>
        <v>411</v>
      </c>
      <c r="P9" s="54">
        <f>P8</f>
        <v>3229</v>
      </c>
      <c r="Q9" s="55"/>
    </row>
    <row r="10" spans="1:17" ht="15.75" customHeight="1">
      <c r="A10" s="34">
        <v>2</v>
      </c>
      <c r="B10" s="183">
        <v>2</v>
      </c>
      <c r="C10" s="35">
        <v>44</v>
      </c>
      <c r="D10" s="36" t="s">
        <v>28</v>
      </c>
      <c r="E10" s="37" t="s">
        <v>29</v>
      </c>
      <c r="F10" s="56" t="s">
        <v>30</v>
      </c>
      <c r="G10" s="39" t="s">
        <v>31</v>
      </c>
      <c r="H10" s="40" t="s">
        <v>32</v>
      </c>
      <c r="I10" s="35"/>
      <c r="J10" s="41">
        <f>IF(ISBLANK(P10),"",TRUNC(0.000002899*(P10+41487)^2)-5000)*2</f>
        <v>1528</v>
      </c>
      <c r="K10" s="42">
        <v>9.77</v>
      </c>
      <c r="L10" s="42">
        <v>1.52</v>
      </c>
      <c r="M10" s="42">
        <v>10.83</v>
      </c>
      <c r="N10" s="42">
        <v>5.31</v>
      </c>
      <c r="O10" s="43">
        <v>0.0019539351851851853</v>
      </c>
      <c r="P10" s="34">
        <f>SUM(K11:O11)</f>
        <v>3105</v>
      </c>
      <c r="Q10" s="57" t="s">
        <v>33</v>
      </c>
    </row>
    <row r="11" spans="1:17" ht="15.75" customHeight="1">
      <c r="A11" s="45">
        <f>A10</f>
        <v>2</v>
      </c>
      <c r="B11" s="184"/>
      <c r="C11" s="46"/>
      <c r="D11" s="47"/>
      <c r="E11" s="48"/>
      <c r="F11" s="49"/>
      <c r="G11" s="50"/>
      <c r="H11" s="51"/>
      <c r="I11" s="46"/>
      <c r="J11" s="52"/>
      <c r="K11" s="53">
        <f>IF(ISBLANK(K10),"",INT(20.0479*(17-K10)^1.835))</f>
        <v>756</v>
      </c>
      <c r="L11" s="53">
        <f>IF(ISBLANK(L10),"",INT(1.84523*(L10*100-75)^1.348))</f>
        <v>644</v>
      </c>
      <c r="M11" s="53">
        <f>IF(ISBLANK(M10),"",INT(56.0211*(M10-1.5)^1.05))</f>
        <v>584</v>
      </c>
      <c r="N11" s="53">
        <f>IF(ISBLANK(N10),"",INT(0.188807*(N10*100-210)^1.41))</f>
        <v>645</v>
      </c>
      <c r="O11" s="53">
        <f>IF(ISBLANK(O10),"",INT(0.11193*(254-(O10/$A$5))^1.88))</f>
        <v>476</v>
      </c>
      <c r="P11" s="54">
        <f>P10</f>
        <v>3105</v>
      </c>
      <c r="Q11" s="55"/>
    </row>
    <row r="12" spans="1:17" ht="15.75" customHeight="1">
      <c r="A12" s="34">
        <v>3</v>
      </c>
      <c r="B12" s="183">
        <v>3</v>
      </c>
      <c r="C12" s="35">
        <v>216</v>
      </c>
      <c r="D12" s="36" t="s">
        <v>34</v>
      </c>
      <c r="E12" s="37" t="s">
        <v>35</v>
      </c>
      <c r="F12" s="56" t="s">
        <v>36</v>
      </c>
      <c r="G12" s="39" t="s">
        <v>37</v>
      </c>
      <c r="H12" s="40" t="s">
        <v>38</v>
      </c>
      <c r="I12" s="35"/>
      <c r="J12" s="41">
        <f>IF(ISBLANK(P12),"",TRUNC(0.000002899*(P12+41487)^2)-5000)*2</f>
        <v>1438</v>
      </c>
      <c r="K12" s="42">
        <v>9.61</v>
      </c>
      <c r="L12" s="42">
        <v>1.55</v>
      </c>
      <c r="M12" s="42">
        <v>8.31</v>
      </c>
      <c r="N12" s="42">
        <v>5.15</v>
      </c>
      <c r="O12" s="43">
        <v>0.0019858796296296295</v>
      </c>
      <c r="P12" s="34">
        <f>SUM(K13:O13)</f>
        <v>2932</v>
      </c>
      <c r="Q12" s="57" t="s">
        <v>39</v>
      </c>
    </row>
    <row r="13" spans="1:17" ht="15.75" customHeight="1">
      <c r="A13" s="45">
        <f>A12</f>
        <v>3</v>
      </c>
      <c r="B13" s="184"/>
      <c r="C13" s="46"/>
      <c r="D13" s="47"/>
      <c r="E13" s="48"/>
      <c r="F13" s="49"/>
      <c r="G13" s="50"/>
      <c r="H13" s="51"/>
      <c r="I13" s="46"/>
      <c r="J13" s="52"/>
      <c r="K13" s="53">
        <f>IF(ISBLANK(K12),"",INT(20.0479*(17-K12)^1.835))</f>
        <v>787</v>
      </c>
      <c r="L13" s="53">
        <f>IF(ISBLANK(L12),"",INT(1.84523*(L12*100-75)^1.348))</f>
        <v>678</v>
      </c>
      <c r="M13" s="53">
        <f>IF(ISBLANK(M12),"",INT(56.0211*(M12-1.5)^1.05))</f>
        <v>419</v>
      </c>
      <c r="N13" s="53">
        <f>IF(ISBLANK(N12),"",INT(0.188807*(N12*100-210)^1.41))</f>
        <v>601</v>
      </c>
      <c r="O13" s="53">
        <f>IF(ISBLANK(O12),"",INT(0.11193*(254-(O12/$A$5))^1.88))</f>
        <v>447</v>
      </c>
      <c r="P13" s="54">
        <f>P12</f>
        <v>2932</v>
      </c>
      <c r="Q13" s="55"/>
    </row>
    <row r="14" spans="1:10" ht="12.75">
      <c r="A14" s="58"/>
      <c r="I14" s="11"/>
      <c r="J14" s="11"/>
    </row>
    <row r="15" spans="1:10" ht="12.75">
      <c r="A15" s="58"/>
      <c r="I15" s="11"/>
      <c r="J15" s="11"/>
    </row>
    <row r="16" spans="1:10" ht="12.75">
      <c r="A16" s="58"/>
      <c r="I16" s="11"/>
      <c r="J16" s="11"/>
    </row>
    <row r="17" spans="1:10" ht="12.75">
      <c r="A17" s="58"/>
      <c r="I17" s="11"/>
      <c r="J17" s="11"/>
    </row>
    <row r="18" spans="1:10" ht="12.75">
      <c r="A18" s="58"/>
      <c r="I18" s="11"/>
      <c r="J18" s="11"/>
    </row>
    <row r="19" ht="12.75">
      <c r="I19" s="11"/>
    </row>
  </sheetData>
  <sheetProtection/>
  <mergeCells count="16"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  <mergeCell ref="A6:A7"/>
    <mergeCell ref="C6:C7"/>
    <mergeCell ref="D6:D7"/>
    <mergeCell ref="E6:E7"/>
    <mergeCell ref="F6:F7"/>
    <mergeCell ref="G6:G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5.00390625" style="60" customWidth="1"/>
    <col min="2" max="2" width="3.125" style="60" bestFit="1" customWidth="1"/>
    <col min="3" max="3" width="9.75390625" style="60" customWidth="1"/>
    <col min="4" max="4" width="9.875" style="60" bestFit="1" customWidth="1"/>
    <col min="5" max="5" width="9.375" style="103" customWidth="1"/>
    <col min="6" max="6" width="7.00390625" style="71" bestFit="1" customWidth="1"/>
    <col min="7" max="7" width="5.75390625" style="71" bestFit="1" customWidth="1"/>
    <col min="8" max="8" width="7.25390625" style="71" bestFit="1" customWidth="1"/>
    <col min="9" max="9" width="4.75390625" style="72" customWidth="1"/>
    <col min="10" max="10" width="7.875" style="73" bestFit="1" customWidth="1"/>
    <col min="11" max="11" width="6.25390625" style="65" bestFit="1" customWidth="1"/>
    <col min="12" max="12" width="4.125" style="65" bestFit="1" customWidth="1"/>
    <col min="13" max="13" width="15.25390625" style="67" bestFit="1" customWidth="1"/>
    <col min="14" max="16384" width="9.00390625" style="60" customWidth="1"/>
  </cols>
  <sheetData>
    <row r="1" spans="1:14" s="1" customFormat="1" ht="15">
      <c r="A1" s="1" t="s">
        <v>0</v>
      </c>
      <c r="D1" s="3"/>
      <c r="E1" s="4"/>
      <c r="F1" s="4"/>
      <c r="G1" s="4"/>
      <c r="H1" s="5"/>
      <c r="I1" s="59"/>
      <c r="J1" s="5"/>
      <c r="K1" s="5"/>
      <c r="L1" s="6"/>
      <c r="M1" s="7"/>
      <c r="N1" s="7"/>
    </row>
    <row r="2" spans="1:16" s="1" customFormat="1" ht="15">
      <c r="A2" s="1" t="s">
        <v>1</v>
      </c>
      <c r="D2" s="3"/>
      <c r="E2" s="4"/>
      <c r="F2" s="4"/>
      <c r="G2" s="5"/>
      <c r="H2" s="5"/>
      <c r="I2" s="59"/>
      <c r="J2" s="5"/>
      <c r="K2" s="6"/>
      <c r="L2" s="9"/>
      <c r="M2" s="9"/>
      <c r="N2" s="6"/>
      <c r="O2" s="6"/>
      <c r="P2" s="10"/>
    </row>
    <row r="3" spans="1:13" s="67" customFormat="1" ht="12" customHeight="1">
      <c r="A3" s="60"/>
      <c r="B3" s="60"/>
      <c r="C3" s="60"/>
      <c r="D3" s="61"/>
      <c r="E3" s="62"/>
      <c r="F3" s="63"/>
      <c r="G3" s="63"/>
      <c r="H3" s="63"/>
      <c r="I3" s="64"/>
      <c r="J3" s="65"/>
      <c r="K3" s="65"/>
      <c r="L3" s="65"/>
      <c r="M3" s="66"/>
    </row>
    <row r="4" spans="3:13" s="68" customFormat="1" ht="15">
      <c r="C4" s="69" t="s">
        <v>40</v>
      </c>
      <c r="D4" s="69"/>
      <c r="E4" s="62"/>
      <c r="F4" s="70"/>
      <c r="G4" s="70"/>
      <c r="H4" s="71"/>
      <c r="I4" s="72"/>
      <c r="J4" s="73"/>
      <c r="K4" s="65"/>
      <c r="L4" s="65"/>
      <c r="M4" s="67"/>
    </row>
    <row r="5" spans="3:9" ht="18" customHeight="1" thickBot="1">
      <c r="C5" s="69"/>
      <c r="D5" s="69" t="s">
        <v>41</v>
      </c>
      <c r="E5" s="62"/>
      <c r="F5" s="70"/>
      <c r="G5" s="70"/>
      <c r="I5" s="64"/>
    </row>
    <row r="6" spans="1:13" s="83" customFormat="1" ht="18" customHeight="1" thickBot="1">
      <c r="A6" s="74" t="s">
        <v>42</v>
      </c>
      <c r="B6" s="75" t="s">
        <v>5</v>
      </c>
      <c r="C6" s="76" t="s">
        <v>6</v>
      </c>
      <c r="D6" s="77" t="s">
        <v>7</v>
      </c>
      <c r="E6" s="78" t="s">
        <v>8</v>
      </c>
      <c r="F6" s="79" t="s">
        <v>9</v>
      </c>
      <c r="G6" s="79" t="s">
        <v>10</v>
      </c>
      <c r="H6" s="79" t="s">
        <v>11</v>
      </c>
      <c r="I6" s="80" t="s">
        <v>12</v>
      </c>
      <c r="J6" s="78" t="s">
        <v>18</v>
      </c>
      <c r="K6" s="78" t="s">
        <v>43</v>
      </c>
      <c r="L6" s="81" t="s">
        <v>44</v>
      </c>
      <c r="M6" s="82" t="s">
        <v>19</v>
      </c>
    </row>
    <row r="7" spans="1:13" ht="18" customHeight="1">
      <c r="A7" s="84">
        <v>1</v>
      </c>
      <c r="B7" s="85"/>
      <c r="C7" s="86"/>
      <c r="D7" s="87"/>
      <c r="E7" s="88"/>
      <c r="F7" s="89"/>
      <c r="G7" s="89"/>
      <c r="H7" s="89"/>
      <c r="I7" s="90">
        <f aca="true" t="shared" si="0" ref="I7:I12">IF(ISBLANK(J7),"",INT(20.0479*(17-J7)^1.835))</f>
      </c>
      <c r="J7" s="91"/>
      <c r="K7" s="92"/>
      <c r="L7" s="93">
        <f aca="true" t="shared" si="1" ref="L7:L12">IF(ISBLANK(J7),"",IF(J7&gt;11.24,"",IF(J7&lt;=8.18,"TSM",IF(J7&lt;=8.5,"SM",IF(J7&lt;=8.9,"KSM",IF(J7&lt;=9.5,"I A",IF(J7&lt;=10.24,"II A",IF(J7&lt;=11.24,"III A"))))))))</f>
      </c>
      <c r="M7" s="94"/>
    </row>
    <row r="8" spans="1:13" ht="18" customHeight="1">
      <c r="A8" s="84">
        <v>2</v>
      </c>
      <c r="B8" s="95"/>
      <c r="C8" s="96"/>
      <c r="D8" s="97"/>
      <c r="E8" s="98"/>
      <c r="F8" s="99"/>
      <c r="G8" s="99"/>
      <c r="H8" s="99"/>
      <c r="I8" s="90">
        <f t="shared" si="0"/>
      </c>
      <c r="J8" s="100"/>
      <c r="K8" s="101"/>
      <c r="L8" s="93">
        <f t="shared" si="1"/>
      </c>
      <c r="M8" s="102"/>
    </row>
    <row r="9" spans="1:13" ht="18" customHeight="1">
      <c r="A9" s="84">
        <v>3</v>
      </c>
      <c r="B9" s="95">
        <v>108</v>
      </c>
      <c r="C9" s="96" t="s">
        <v>21</v>
      </c>
      <c r="D9" s="97" t="s">
        <v>22</v>
      </c>
      <c r="E9" s="98" t="s">
        <v>23</v>
      </c>
      <c r="F9" s="99" t="s">
        <v>24</v>
      </c>
      <c r="G9" s="99" t="s">
        <v>25</v>
      </c>
      <c r="H9" s="99" t="s">
        <v>26</v>
      </c>
      <c r="I9" s="90">
        <f t="shared" si="0"/>
        <v>758</v>
      </c>
      <c r="J9" s="100">
        <v>9.76</v>
      </c>
      <c r="K9" s="186">
        <v>0.137</v>
      </c>
      <c r="L9" s="93" t="str">
        <f t="shared" si="1"/>
        <v>II A</v>
      </c>
      <c r="M9" s="102" t="s">
        <v>27</v>
      </c>
    </row>
    <row r="10" spans="1:13" ht="18" customHeight="1">
      <c r="A10" s="84">
        <v>4</v>
      </c>
      <c r="B10" s="95">
        <v>44</v>
      </c>
      <c r="C10" s="96" t="s">
        <v>28</v>
      </c>
      <c r="D10" s="97" t="s">
        <v>29</v>
      </c>
      <c r="E10" s="98" t="s">
        <v>30</v>
      </c>
      <c r="F10" s="99" t="s">
        <v>31</v>
      </c>
      <c r="G10" s="99" t="s">
        <v>32</v>
      </c>
      <c r="H10" s="99"/>
      <c r="I10" s="90">
        <f t="shared" si="0"/>
        <v>756</v>
      </c>
      <c r="J10" s="100">
        <v>9.77</v>
      </c>
      <c r="K10" s="186">
        <v>0.189</v>
      </c>
      <c r="L10" s="93" t="str">
        <f t="shared" si="1"/>
        <v>II A</v>
      </c>
      <c r="M10" s="102" t="s">
        <v>33</v>
      </c>
    </row>
    <row r="11" spans="1:13" ht="18" customHeight="1">
      <c r="A11" s="84">
        <v>5</v>
      </c>
      <c r="B11" s="95">
        <v>216</v>
      </c>
      <c r="C11" s="96" t="s">
        <v>34</v>
      </c>
      <c r="D11" s="97" t="s">
        <v>35</v>
      </c>
      <c r="E11" s="98" t="s">
        <v>36</v>
      </c>
      <c r="F11" s="99" t="s">
        <v>37</v>
      </c>
      <c r="G11" s="99" t="s">
        <v>38</v>
      </c>
      <c r="H11" s="99"/>
      <c r="I11" s="90">
        <f t="shared" si="0"/>
        <v>787</v>
      </c>
      <c r="J11" s="100">
        <v>9.61</v>
      </c>
      <c r="K11" s="186">
        <v>0.211</v>
      </c>
      <c r="L11" s="93" t="str">
        <f t="shared" si="1"/>
        <v>II A</v>
      </c>
      <c r="M11" s="102" t="s">
        <v>39</v>
      </c>
    </row>
    <row r="12" spans="1:13" ht="18" customHeight="1">
      <c r="A12" s="84">
        <v>6</v>
      </c>
      <c r="B12" s="95"/>
      <c r="C12" s="96"/>
      <c r="D12" s="97"/>
      <c r="E12" s="98"/>
      <c r="F12" s="99"/>
      <c r="G12" s="99"/>
      <c r="H12" s="99"/>
      <c r="I12" s="90">
        <f t="shared" si="0"/>
      </c>
      <c r="J12" s="100"/>
      <c r="K12" s="101"/>
      <c r="L12" s="93">
        <f t="shared" si="1"/>
      </c>
      <c r="M12" s="102"/>
    </row>
    <row r="15" spans="5:13" ht="12.75">
      <c r="E15" s="60"/>
      <c r="F15" s="60"/>
      <c r="G15" s="60"/>
      <c r="H15" s="60"/>
      <c r="J15" s="60"/>
      <c r="K15" s="60"/>
      <c r="L15" s="60"/>
      <c r="M15" s="60"/>
    </row>
    <row r="16" spans="5:13" ht="12.75">
      <c r="E16" s="60"/>
      <c r="F16" s="60"/>
      <c r="G16" s="60"/>
      <c r="H16" s="60"/>
      <c r="J16" s="60"/>
      <c r="K16" s="60"/>
      <c r="L16" s="60"/>
      <c r="M16" s="60"/>
    </row>
    <row r="17" spans="5:13" ht="12.75">
      <c r="E17" s="60"/>
      <c r="F17" s="60"/>
      <c r="G17" s="60"/>
      <c r="H17" s="60"/>
      <c r="J17" s="60"/>
      <c r="K17" s="60"/>
      <c r="L17" s="60"/>
      <c r="M17" s="60"/>
    </row>
  </sheetData>
  <sheetProtection/>
  <printOptions horizontalCentered="1"/>
  <pageMargins left="0.17" right="0.17" top="0.55" bottom="0.3937007874015748" header="0.1574803149606299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4.75390625" style="106" customWidth="1"/>
    <col min="2" max="2" width="3.125" style="106" bestFit="1" customWidth="1"/>
    <col min="3" max="3" width="9.75390625" style="107" customWidth="1"/>
    <col min="4" max="4" width="9.875" style="107" bestFit="1" customWidth="1"/>
    <col min="5" max="5" width="9.375" style="148" customWidth="1"/>
    <col min="6" max="6" width="7.00390625" style="119" bestFit="1" customWidth="1"/>
    <col min="7" max="7" width="5.75390625" style="119" bestFit="1" customWidth="1"/>
    <col min="8" max="8" width="8.00390625" style="111" bestFit="1" customWidth="1"/>
    <col min="9" max="9" width="5.125" style="105" bestFit="1" customWidth="1"/>
    <col min="10" max="19" width="4.125" style="107" customWidth="1"/>
    <col min="20" max="20" width="6.125" style="107" customWidth="1"/>
    <col min="21" max="21" width="5.125" style="107" customWidth="1"/>
    <col min="22" max="22" width="15.25390625" style="107" bestFit="1" customWidth="1"/>
    <col min="23" max="224" width="9.00390625" style="107" customWidth="1"/>
    <col min="225" max="16384" width="9.00390625" style="147" customWidth="1"/>
  </cols>
  <sheetData>
    <row r="1" spans="1:14" s="1" customFormat="1" ht="15">
      <c r="A1" s="1" t="s">
        <v>0</v>
      </c>
      <c r="D1" s="3"/>
      <c r="E1" s="4"/>
      <c r="F1" s="4"/>
      <c r="G1" s="4"/>
      <c r="H1" s="5"/>
      <c r="I1" s="104"/>
      <c r="J1" s="5"/>
      <c r="K1" s="5"/>
      <c r="L1" s="6"/>
      <c r="M1" s="7"/>
      <c r="N1" s="7"/>
    </row>
    <row r="2" spans="1:16" s="1" customFormat="1" ht="15">
      <c r="A2" s="1" t="s">
        <v>1</v>
      </c>
      <c r="D2" s="3"/>
      <c r="E2" s="4"/>
      <c r="F2" s="4"/>
      <c r="G2" s="5"/>
      <c r="H2" s="5"/>
      <c r="I2" s="105"/>
      <c r="J2" s="5"/>
      <c r="K2" s="6"/>
      <c r="L2" s="9"/>
      <c r="M2" s="9"/>
      <c r="N2" s="6"/>
      <c r="O2" s="6"/>
      <c r="P2" s="10"/>
    </row>
    <row r="3" spans="1:33" s="113" customFormat="1" ht="12" customHeight="1">
      <c r="A3" s="106"/>
      <c r="B3" s="106"/>
      <c r="C3" s="107"/>
      <c r="D3" s="108"/>
      <c r="E3" s="109"/>
      <c r="F3" s="110"/>
      <c r="G3" s="110"/>
      <c r="H3" s="111"/>
      <c r="I3" s="112"/>
      <c r="J3" s="11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17" customFormat="1" ht="15.75" thickBot="1">
      <c r="A4" s="114"/>
      <c r="B4" s="114"/>
      <c r="C4" s="1" t="s">
        <v>45</v>
      </c>
      <c r="D4" s="1"/>
      <c r="E4" s="3"/>
      <c r="F4" s="4"/>
      <c r="G4" s="115"/>
      <c r="H4" s="114"/>
      <c r="I4" s="116"/>
      <c r="J4" s="11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3:19" s="117" customFormat="1" ht="18" customHeight="1" thickBot="1">
      <c r="C5" s="1"/>
      <c r="D5" s="69" t="s">
        <v>41</v>
      </c>
      <c r="E5" s="109"/>
      <c r="F5" s="118"/>
      <c r="G5" s="118"/>
      <c r="H5" s="119"/>
      <c r="I5" s="105"/>
      <c r="J5" s="246" t="s">
        <v>46</v>
      </c>
      <c r="K5" s="247"/>
      <c r="L5" s="247"/>
      <c r="M5" s="247"/>
      <c r="N5" s="247"/>
      <c r="O5" s="247"/>
      <c r="P5" s="247"/>
      <c r="Q5" s="247"/>
      <c r="R5" s="247"/>
      <c r="S5" s="248"/>
    </row>
    <row r="6" spans="1:22" s="121" customFormat="1" ht="18" customHeight="1">
      <c r="A6" s="249" t="s">
        <v>4</v>
      </c>
      <c r="B6" s="251" t="s">
        <v>5</v>
      </c>
      <c r="C6" s="253" t="s">
        <v>6</v>
      </c>
      <c r="D6" s="255" t="s">
        <v>7</v>
      </c>
      <c r="E6" s="242" t="s">
        <v>8</v>
      </c>
      <c r="F6" s="236" t="s">
        <v>9</v>
      </c>
      <c r="G6" s="236" t="s">
        <v>10</v>
      </c>
      <c r="H6" s="257" t="s">
        <v>11</v>
      </c>
      <c r="I6" s="259" t="s">
        <v>12</v>
      </c>
      <c r="J6" s="120">
        <v>1.4</v>
      </c>
      <c r="K6" s="120">
        <v>1.43</v>
      </c>
      <c r="L6" s="120">
        <v>1.46</v>
      </c>
      <c r="M6" s="120">
        <v>1.49</v>
      </c>
      <c r="N6" s="120">
        <v>1.52</v>
      </c>
      <c r="O6" s="120">
        <v>1.55</v>
      </c>
      <c r="P6" s="120">
        <v>1.58</v>
      </c>
      <c r="Q6" s="120">
        <v>1.61</v>
      </c>
      <c r="R6" s="120">
        <v>1.64</v>
      </c>
      <c r="S6" s="120">
        <v>1.67</v>
      </c>
      <c r="T6" s="240" t="s">
        <v>47</v>
      </c>
      <c r="U6" s="242" t="s">
        <v>44</v>
      </c>
      <c r="V6" s="244" t="s">
        <v>19</v>
      </c>
    </row>
    <row r="7" spans="1:22" s="121" customFormat="1" ht="18" customHeight="1" thickBot="1">
      <c r="A7" s="250"/>
      <c r="B7" s="252"/>
      <c r="C7" s="254"/>
      <c r="D7" s="256"/>
      <c r="E7" s="243"/>
      <c r="F7" s="237"/>
      <c r="G7" s="237"/>
      <c r="H7" s="258"/>
      <c r="I7" s="260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241"/>
      <c r="U7" s="243"/>
      <c r="V7" s="245"/>
    </row>
    <row r="8" spans="1:22" s="107" customFormat="1" ht="18" customHeight="1">
      <c r="A8" s="124">
        <v>1</v>
      </c>
      <c r="B8" s="125">
        <v>108</v>
      </c>
      <c r="C8" s="126" t="s">
        <v>21</v>
      </c>
      <c r="D8" s="127" t="s">
        <v>22</v>
      </c>
      <c r="E8" s="128" t="s">
        <v>23</v>
      </c>
      <c r="F8" s="129" t="s">
        <v>24</v>
      </c>
      <c r="G8" s="129" t="s">
        <v>25</v>
      </c>
      <c r="H8" s="130" t="s">
        <v>26</v>
      </c>
      <c r="I8" s="131"/>
      <c r="J8" s="132"/>
      <c r="K8" s="132"/>
      <c r="L8" s="132"/>
      <c r="M8" s="132" t="s">
        <v>53</v>
      </c>
      <c r="N8" s="132" t="s">
        <v>53</v>
      </c>
      <c r="O8" s="132" t="s">
        <v>53</v>
      </c>
      <c r="P8" s="132" t="s">
        <v>53</v>
      </c>
      <c r="Q8" s="132" t="s">
        <v>52</v>
      </c>
      <c r="R8" s="132" t="s">
        <v>54</v>
      </c>
      <c r="S8" s="132" t="s">
        <v>55</v>
      </c>
      <c r="T8" s="133">
        <v>1.64</v>
      </c>
      <c r="U8" s="134" t="str">
        <f>IF(ISBLANK(T8),"",IF(T8&lt;1.39,"",IF(T8&gt;=1.91,"TSM",IF(T8&gt;=1.83,"SM",IF(T8&gt;=1.75,"KSM",IF(T8&gt;=1.65,"I A",IF(T8&gt;=1.5,"II A",IF(T8&gt;=1.39,"III A"))))))))</f>
        <v>II A</v>
      </c>
      <c r="V8" s="135" t="s">
        <v>27</v>
      </c>
    </row>
    <row r="9" spans="1:22" s="107" customFormat="1" ht="18" customHeight="1" thickBot="1">
      <c r="A9" s="136"/>
      <c r="B9" s="137"/>
      <c r="C9" s="138"/>
      <c r="D9" s="139"/>
      <c r="E9" s="140"/>
      <c r="F9" s="141"/>
      <c r="G9" s="141"/>
      <c r="H9" s="142"/>
      <c r="I9" s="143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82">
        <f>T8</f>
        <v>1.64</v>
      </c>
      <c r="U9" s="145"/>
      <c r="V9" s="146"/>
    </row>
    <row r="10" spans="1:22" s="107" customFormat="1" ht="18" customHeight="1">
      <c r="A10" s="124">
        <v>2</v>
      </c>
      <c r="B10" s="125">
        <v>216</v>
      </c>
      <c r="C10" s="126" t="s">
        <v>34</v>
      </c>
      <c r="D10" s="127" t="s">
        <v>35</v>
      </c>
      <c r="E10" s="128" t="s">
        <v>36</v>
      </c>
      <c r="F10" s="129" t="s">
        <v>37</v>
      </c>
      <c r="G10" s="129" t="s">
        <v>38</v>
      </c>
      <c r="H10" s="130"/>
      <c r="I10" s="131">
        <f>IF(ISBLANK(T10),"",INT(1.84523*(T10*100-75)^1.348))</f>
        <v>678</v>
      </c>
      <c r="J10" s="132"/>
      <c r="K10" s="132" t="s">
        <v>53</v>
      </c>
      <c r="L10" s="132" t="s">
        <v>53</v>
      </c>
      <c r="M10" s="132" t="s">
        <v>53</v>
      </c>
      <c r="N10" s="132" t="s">
        <v>53</v>
      </c>
      <c r="O10" s="132" t="s">
        <v>52</v>
      </c>
      <c r="P10" s="132" t="s">
        <v>55</v>
      </c>
      <c r="Q10" s="132"/>
      <c r="R10" s="132"/>
      <c r="S10" s="132"/>
      <c r="T10" s="133">
        <v>1.55</v>
      </c>
      <c r="U10" s="134" t="str">
        <f>IF(ISBLANK(T10),"",IF(T10&lt;1.39,"",IF(T10&gt;=1.91,"TSM",IF(T10&gt;=1.83,"SM",IF(T10&gt;=1.75,"KSM",IF(T10&gt;=1.65,"I A",IF(T10&gt;=1.5,"II A",IF(T10&gt;=1.39,"III A"))))))))</f>
        <v>II A</v>
      </c>
      <c r="V10" s="135" t="s">
        <v>39</v>
      </c>
    </row>
    <row r="11" spans="1:22" s="107" customFormat="1" ht="18" customHeight="1" thickBot="1">
      <c r="A11" s="136"/>
      <c r="B11" s="137"/>
      <c r="C11" s="138"/>
      <c r="D11" s="139"/>
      <c r="E11" s="140"/>
      <c r="F11" s="141"/>
      <c r="G11" s="141"/>
      <c r="H11" s="142"/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82">
        <f>T10</f>
        <v>1.55</v>
      </c>
      <c r="U11" s="145"/>
      <c r="V11" s="146"/>
    </row>
    <row r="12" spans="1:22" s="107" customFormat="1" ht="18" customHeight="1">
      <c r="A12" s="124">
        <v>3</v>
      </c>
      <c r="B12" s="125">
        <v>44</v>
      </c>
      <c r="C12" s="126" t="s">
        <v>28</v>
      </c>
      <c r="D12" s="127" t="s">
        <v>29</v>
      </c>
      <c r="E12" s="128" t="s">
        <v>30</v>
      </c>
      <c r="F12" s="129" t="s">
        <v>31</v>
      </c>
      <c r="G12" s="129" t="s">
        <v>32</v>
      </c>
      <c r="H12" s="130"/>
      <c r="I12" s="131">
        <f>IF(ISBLANK(T12),"",INT(1.84523*(T12*100-75)^1.348))</f>
        <v>644</v>
      </c>
      <c r="J12" s="132" t="s">
        <v>52</v>
      </c>
      <c r="K12" s="132" t="s">
        <v>53</v>
      </c>
      <c r="L12" s="132" t="s">
        <v>53</v>
      </c>
      <c r="M12" s="132" t="s">
        <v>53</v>
      </c>
      <c r="N12" s="132" t="s">
        <v>54</v>
      </c>
      <c r="O12" s="132" t="s">
        <v>55</v>
      </c>
      <c r="P12" s="132"/>
      <c r="Q12" s="132"/>
      <c r="R12" s="132"/>
      <c r="S12" s="132"/>
      <c r="T12" s="133">
        <v>1.52</v>
      </c>
      <c r="U12" s="134" t="str">
        <f>IF(ISBLANK(T12),"",IF(T12&lt;1.39,"",IF(T12&gt;=1.91,"TSM",IF(T12&gt;=1.83,"SM",IF(T12&gt;=1.75,"KSM",IF(T12&gt;=1.65,"I A",IF(T12&gt;=1.5,"II A",IF(T12&gt;=1.39,"III A"))))))))</f>
        <v>II A</v>
      </c>
      <c r="V12" s="135" t="s">
        <v>33</v>
      </c>
    </row>
    <row r="13" spans="1:22" s="107" customFormat="1" ht="18" customHeight="1" thickBot="1">
      <c r="A13" s="136"/>
      <c r="B13" s="137"/>
      <c r="C13" s="138"/>
      <c r="D13" s="139"/>
      <c r="E13" s="140"/>
      <c r="F13" s="141"/>
      <c r="G13" s="141"/>
      <c r="H13" s="142"/>
      <c r="I13" s="143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82">
        <f>T12</f>
        <v>1.52</v>
      </c>
      <c r="U13" s="145"/>
      <c r="V13" s="146"/>
    </row>
    <row r="18" s="60" customFormat="1" ht="12.75">
      <c r="I18" s="105"/>
    </row>
    <row r="19" s="60" customFormat="1" ht="12.75">
      <c r="I19" s="105"/>
    </row>
    <row r="20" s="60" customFormat="1" ht="12.75">
      <c r="I20" s="105"/>
    </row>
    <row r="21" s="60" customFormat="1" ht="12.75">
      <c r="I21" s="105"/>
    </row>
    <row r="22" s="60" customFormat="1" ht="12.75">
      <c r="I22" s="105"/>
    </row>
    <row r="23" s="60" customFormat="1" ht="12.75">
      <c r="I23" s="105"/>
    </row>
    <row r="24" spans="2:11" ht="12.75">
      <c r="B24" s="147"/>
      <c r="C24" s="147"/>
      <c r="D24" s="147"/>
      <c r="E24" s="147"/>
      <c r="F24" s="147"/>
      <c r="G24" s="147"/>
      <c r="H24" s="147"/>
      <c r="J24" s="147"/>
      <c r="K24" s="147"/>
    </row>
    <row r="25" spans="2:11" ht="12.75">
      <c r="B25" s="147"/>
      <c r="C25" s="147"/>
      <c r="D25" s="147"/>
      <c r="E25" s="147"/>
      <c r="F25" s="147"/>
      <c r="G25" s="147"/>
      <c r="H25" s="147"/>
      <c r="J25" s="147"/>
      <c r="K25" s="147"/>
    </row>
    <row r="26" spans="2:11" ht="12.75">
      <c r="B26" s="147"/>
      <c r="C26" s="147"/>
      <c r="D26" s="147"/>
      <c r="E26" s="147"/>
      <c r="F26" s="147"/>
      <c r="G26" s="147"/>
      <c r="H26" s="147"/>
      <c r="J26" s="147"/>
      <c r="K26" s="147"/>
    </row>
    <row r="27" spans="2:11" ht="12.75">
      <c r="B27" s="147"/>
      <c r="C27" s="147"/>
      <c r="D27" s="147"/>
      <c r="E27" s="147"/>
      <c r="F27" s="147"/>
      <c r="G27" s="147"/>
      <c r="H27" s="147"/>
      <c r="J27" s="147"/>
      <c r="K27" s="147"/>
    </row>
    <row r="28" spans="2:11" ht="12.75">
      <c r="B28" s="147"/>
      <c r="C28" s="147"/>
      <c r="D28" s="147"/>
      <c r="E28" s="147"/>
      <c r="F28" s="147"/>
      <c r="G28" s="147"/>
      <c r="H28" s="147"/>
      <c r="J28" s="147"/>
      <c r="K28" s="147"/>
    </row>
  </sheetData>
  <sheetProtection/>
  <mergeCells count="13">
    <mergeCell ref="G6:G7"/>
    <mergeCell ref="H6:H7"/>
    <mergeCell ref="I6:I7"/>
    <mergeCell ref="T6:T7"/>
    <mergeCell ref="U6:U7"/>
    <mergeCell ref="V6:V7"/>
    <mergeCell ref="J5:S5"/>
    <mergeCell ref="A6:A7"/>
    <mergeCell ref="B6:B7"/>
    <mergeCell ref="C6:C7"/>
    <mergeCell ref="D6:D7"/>
    <mergeCell ref="E6:E7"/>
    <mergeCell ref="F6:F7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4.625" style="149" customWidth="1"/>
    <col min="2" max="2" width="3.125" style="149" bestFit="1" customWidth="1"/>
    <col min="3" max="3" width="10.00390625" style="149" customWidth="1"/>
    <col min="4" max="4" width="9.875" style="149" bestFit="1" customWidth="1"/>
    <col min="5" max="5" width="9.375" style="157" customWidth="1"/>
    <col min="6" max="6" width="7.00390625" style="166" bestFit="1" customWidth="1"/>
    <col min="7" max="7" width="5.75390625" style="166" bestFit="1" customWidth="1"/>
    <col min="8" max="8" width="7.25390625" style="190" bestFit="1" customWidth="1"/>
    <col min="9" max="9" width="6.00390625" style="191" bestFit="1" customWidth="1"/>
    <col min="10" max="12" width="4.125" style="205" customWidth="1"/>
    <col min="13" max="13" width="7.125" style="193" customWidth="1"/>
    <col min="14" max="14" width="5.625" style="65" bestFit="1" customWidth="1"/>
    <col min="15" max="15" width="18.50390625" style="153" bestFit="1" customWidth="1"/>
    <col min="16" max="16384" width="9.00390625" style="149" customWidth="1"/>
  </cols>
  <sheetData>
    <row r="1" spans="1:14" s="1" customFormat="1" ht="17.25">
      <c r="A1" s="1" t="s">
        <v>0</v>
      </c>
      <c r="D1" s="3"/>
      <c r="E1" s="4"/>
      <c r="F1" s="4"/>
      <c r="G1" s="4"/>
      <c r="H1" s="5"/>
      <c r="I1" s="189"/>
      <c r="J1" s="5"/>
      <c r="K1" s="5"/>
      <c r="L1" s="6"/>
      <c r="M1" s="7"/>
      <c r="N1" s="7"/>
    </row>
    <row r="2" spans="1:16" s="1" customFormat="1" ht="17.25">
      <c r="A2" s="1" t="s">
        <v>1</v>
      </c>
      <c r="D2" s="3"/>
      <c r="E2" s="4"/>
      <c r="F2" s="4"/>
      <c r="G2" s="5"/>
      <c r="H2" s="5"/>
      <c r="I2" s="189"/>
      <c r="J2" s="5"/>
      <c r="K2" s="6"/>
      <c r="L2" s="9"/>
      <c r="M2" s="9"/>
      <c r="N2" s="6"/>
      <c r="O2" s="6"/>
      <c r="P2" s="10"/>
    </row>
    <row r="3" spans="1:14" s="153" customFormat="1" ht="12" customHeight="1">
      <c r="A3" s="149"/>
      <c r="B3" s="149"/>
      <c r="C3" s="149"/>
      <c r="D3" s="150"/>
      <c r="E3" s="151"/>
      <c r="F3" s="152"/>
      <c r="G3" s="152"/>
      <c r="H3" s="190"/>
      <c r="I3" s="191"/>
      <c r="J3" s="192"/>
      <c r="K3" s="192"/>
      <c r="L3" s="192"/>
      <c r="M3" s="193"/>
      <c r="N3" s="65"/>
    </row>
    <row r="4" spans="3:14" s="154" customFormat="1" ht="15.75" thickBot="1">
      <c r="C4" s="155" t="s">
        <v>48</v>
      </c>
      <c r="E4" s="194"/>
      <c r="F4" s="156"/>
      <c r="G4" s="156"/>
      <c r="H4" s="195"/>
      <c r="I4" s="191"/>
      <c r="J4" s="196"/>
      <c r="K4" s="196"/>
      <c r="L4" s="196"/>
      <c r="M4" s="197"/>
      <c r="N4" s="198"/>
    </row>
    <row r="5" spans="4:14" s="153" customFormat="1" ht="18" customHeight="1" thickBot="1">
      <c r="D5" s="69" t="s">
        <v>41</v>
      </c>
      <c r="E5" s="157"/>
      <c r="I5" s="191"/>
      <c r="J5" s="261" t="s">
        <v>46</v>
      </c>
      <c r="K5" s="262"/>
      <c r="L5" s="263"/>
      <c r="M5" s="199"/>
      <c r="N5" s="200"/>
    </row>
    <row r="6" spans="1:15" s="165" customFormat="1" ht="18" customHeight="1" thickBot="1">
      <c r="A6" s="158" t="s">
        <v>4</v>
      </c>
      <c r="B6" s="159" t="s">
        <v>5</v>
      </c>
      <c r="C6" s="160" t="s">
        <v>6</v>
      </c>
      <c r="D6" s="161" t="s">
        <v>7</v>
      </c>
      <c r="E6" s="162" t="s">
        <v>8</v>
      </c>
      <c r="F6" s="163" t="s">
        <v>9</v>
      </c>
      <c r="G6" s="79" t="s">
        <v>10</v>
      </c>
      <c r="H6" s="79" t="s">
        <v>11</v>
      </c>
      <c r="I6" s="201" t="s">
        <v>12</v>
      </c>
      <c r="J6" s="202">
        <v>1</v>
      </c>
      <c r="K6" s="203">
        <v>2</v>
      </c>
      <c r="L6" s="203">
        <v>3</v>
      </c>
      <c r="M6" s="204" t="s">
        <v>18</v>
      </c>
      <c r="N6" s="81" t="s">
        <v>44</v>
      </c>
      <c r="O6" s="164" t="s">
        <v>19</v>
      </c>
    </row>
    <row r="7" spans="1:15" ht="18" customHeight="1">
      <c r="A7" s="84">
        <v>1</v>
      </c>
      <c r="B7" s="85">
        <v>108</v>
      </c>
      <c r="C7" s="86" t="s">
        <v>21</v>
      </c>
      <c r="D7" s="87" t="s">
        <v>22</v>
      </c>
      <c r="E7" s="88" t="s">
        <v>23</v>
      </c>
      <c r="F7" s="89" t="s">
        <v>24</v>
      </c>
      <c r="G7" s="89" t="s">
        <v>25</v>
      </c>
      <c r="H7" s="89" t="s">
        <v>26</v>
      </c>
      <c r="I7" s="206">
        <f>IF(ISBLANK(M7),"",INT(56.0211*(M7-1.5)^1.05))</f>
        <v>629</v>
      </c>
      <c r="J7" s="207">
        <v>10.94</v>
      </c>
      <c r="K7" s="207">
        <v>11.3</v>
      </c>
      <c r="L7" s="207">
        <v>11.51</v>
      </c>
      <c r="M7" s="208">
        <f>MAX(J7:L7)</f>
        <v>11.51</v>
      </c>
      <c r="N7" s="209" t="str">
        <f>IF(ISBLANK(M7),"",IF(M7&lt;8.5,"",IF(M7&gt;=17.2,"TSM",IF(M7&gt;=15.8,"SM",IF(M7&gt;=14,"KSM",IF(M7&gt;=12,"I A",IF(M7&gt;=10,"II A",IF(M7&gt;=8.5,"III A"))))))))</f>
        <v>II A</v>
      </c>
      <c r="O7" s="94" t="s">
        <v>27</v>
      </c>
    </row>
    <row r="8" spans="1:15" ht="18" customHeight="1">
      <c r="A8" s="84">
        <v>2</v>
      </c>
      <c r="B8" s="95">
        <v>44</v>
      </c>
      <c r="C8" s="96" t="s">
        <v>28</v>
      </c>
      <c r="D8" s="97" t="s">
        <v>29</v>
      </c>
      <c r="E8" s="98" t="s">
        <v>30</v>
      </c>
      <c r="F8" s="99" t="s">
        <v>31</v>
      </c>
      <c r="G8" s="99" t="s">
        <v>32</v>
      </c>
      <c r="H8" s="99"/>
      <c r="I8" s="210">
        <f>IF(ISBLANK(M8),"",INT(56.0211*(M8-1.5)^1.05))</f>
        <v>584</v>
      </c>
      <c r="J8" s="211">
        <v>10.83</v>
      </c>
      <c r="K8" s="211">
        <v>10.31</v>
      </c>
      <c r="L8" s="211">
        <v>9.78</v>
      </c>
      <c r="M8" s="212">
        <f>MAX(J8:L8)</f>
        <v>10.83</v>
      </c>
      <c r="N8" s="213" t="str">
        <f>IF(ISBLANK(M8),"",IF(M8&lt;8.5,"",IF(M8&gt;=17.2,"TSM",IF(M8&gt;=15.8,"SM",IF(M8&gt;=14,"KSM",IF(M8&gt;=12,"I A",IF(M8&gt;=10,"II A",IF(M8&gt;=8.5,"III A"))))))))</f>
        <v>II A</v>
      </c>
      <c r="O8" s="102" t="s">
        <v>33</v>
      </c>
    </row>
    <row r="9" spans="1:15" ht="18" customHeight="1">
      <c r="A9" s="84">
        <v>3</v>
      </c>
      <c r="B9" s="95">
        <v>216</v>
      </c>
      <c r="C9" s="96" t="s">
        <v>34</v>
      </c>
      <c r="D9" s="97" t="s">
        <v>35</v>
      </c>
      <c r="E9" s="98" t="s">
        <v>36</v>
      </c>
      <c r="F9" s="99" t="s">
        <v>37</v>
      </c>
      <c r="G9" s="99" t="s">
        <v>38</v>
      </c>
      <c r="H9" s="99"/>
      <c r="I9" s="210">
        <f>IF(ISBLANK(M9),"",INT(56.0211*(M9-1.5)^1.05))</f>
        <v>419</v>
      </c>
      <c r="J9" s="211">
        <v>8.09</v>
      </c>
      <c r="K9" s="211">
        <v>8.31</v>
      </c>
      <c r="L9" s="211">
        <v>7.48</v>
      </c>
      <c r="M9" s="212">
        <f>MAX(J9:L9)</f>
        <v>8.31</v>
      </c>
      <c r="N9" s="213">
        <f>IF(ISBLANK(M9),"",IF(M9&lt;8.5,"",IF(M9&gt;=17.2,"TSM",IF(M9&gt;=15.8,"SM",IF(M9&gt;=14,"KSM",IF(M9&gt;=12,"I A",IF(M9&gt;=10,"II A",IF(M9&gt;=8.5,"III A"))))))))</f>
      </c>
      <c r="O9" s="102" t="s">
        <v>39</v>
      </c>
    </row>
    <row r="10" spans="5:15" ht="12.75">
      <c r="E10" s="149"/>
      <c r="F10" s="149"/>
      <c r="G10" s="149"/>
      <c r="H10" s="149"/>
      <c r="K10" s="193"/>
      <c r="L10" s="65"/>
      <c r="M10" s="153"/>
      <c r="N10" s="149"/>
      <c r="O10" s="149"/>
    </row>
    <row r="13" spans="11:15" ht="12.75">
      <c r="K13" s="193"/>
      <c r="L13" s="65"/>
      <c r="M13" s="153"/>
      <c r="N13" s="149"/>
      <c r="O13" s="149"/>
    </row>
    <row r="14" spans="11:15" ht="12.75">
      <c r="K14" s="193"/>
      <c r="L14" s="65"/>
      <c r="M14" s="153"/>
      <c r="N14" s="149"/>
      <c r="O14" s="149"/>
    </row>
    <row r="15" spans="11:15" ht="12.75">
      <c r="K15" s="193"/>
      <c r="L15" s="65"/>
      <c r="M15" s="153"/>
      <c r="N15" s="149"/>
      <c r="O15" s="149"/>
    </row>
  </sheetData>
  <sheetProtection/>
  <mergeCells count="1">
    <mergeCell ref="J5:L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4.625" style="149" customWidth="1"/>
    <col min="2" max="2" width="2.875" style="149" bestFit="1" customWidth="1"/>
    <col min="3" max="3" width="9.625" style="149" customWidth="1"/>
    <col min="4" max="4" width="9.875" style="149" bestFit="1" customWidth="1"/>
    <col min="5" max="5" width="9.375" style="157" customWidth="1"/>
    <col min="6" max="6" width="7.00390625" style="166" bestFit="1" customWidth="1"/>
    <col min="7" max="7" width="5.75390625" style="166" bestFit="1" customWidth="1"/>
    <col min="8" max="8" width="7.25390625" style="190" bestFit="1" customWidth="1"/>
    <col min="9" max="9" width="5.375" style="191" customWidth="1"/>
    <col min="10" max="12" width="4.125" style="170" customWidth="1"/>
    <col min="13" max="13" width="9.00390625" style="193" customWidth="1"/>
    <col min="14" max="14" width="5.625" style="65" bestFit="1" customWidth="1"/>
    <col min="15" max="15" width="15.25390625" style="153" bestFit="1" customWidth="1"/>
    <col min="16" max="16384" width="9.00390625" style="149" customWidth="1"/>
  </cols>
  <sheetData>
    <row r="1" spans="1:14" s="1" customFormat="1" ht="17.25">
      <c r="A1" s="1" t="s">
        <v>0</v>
      </c>
      <c r="D1" s="3"/>
      <c r="E1" s="4"/>
      <c r="F1" s="4"/>
      <c r="G1" s="4"/>
      <c r="H1" s="5"/>
      <c r="I1" s="189"/>
      <c r="J1" s="5"/>
      <c r="K1" s="5"/>
      <c r="L1" s="6"/>
      <c r="M1" s="7"/>
      <c r="N1" s="7"/>
    </row>
    <row r="2" spans="1:16" s="1" customFormat="1" ht="17.25">
      <c r="A2" s="1" t="s">
        <v>1</v>
      </c>
      <c r="D2" s="3"/>
      <c r="E2" s="4"/>
      <c r="F2" s="4"/>
      <c r="G2" s="5"/>
      <c r="H2" s="5"/>
      <c r="I2" s="189"/>
      <c r="J2" s="5"/>
      <c r="K2" s="6"/>
      <c r="L2" s="9"/>
      <c r="M2" s="9"/>
      <c r="N2" s="6"/>
      <c r="O2" s="6"/>
      <c r="P2" s="10"/>
    </row>
    <row r="3" spans="1:14" s="153" customFormat="1" ht="12" customHeight="1">
      <c r="A3" s="149"/>
      <c r="B3" s="149"/>
      <c r="C3" s="149"/>
      <c r="D3" s="150"/>
      <c r="E3" s="151"/>
      <c r="F3" s="152"/>
      <c r="G3" s="152"/>
      <c r="H3" s="190"/>
      <c r="I3" s="191"/>
      <c r="J3" s="167"/>
      <c r="K3" s="167"/>
      <c r="L3" s="167"/>
      <c r="M3" s="193"/>
      <c r="N3" s="65"/>
    </row>
    <row r="4" spans="3:14" s="154" customFormat="1" ht="15.75" thickBot="1">
      <c r="C4" s="155" t="s">
        <v>49</v>
      </c>
      <c r="E4" s="194"/>
      <c r="F4" s="156"/>
      <c r="G4" s="156"/>
      <c r="H4" s="195"/>
      <c r="I4" s="191"/>
      <c r="J4" s="168"/>
      <c r="K4" s="168"/>
      <c r="L4" s="168"/>
      <c r="M4" s="197"/>
      <c r="N4" s="198"/>
    </row>
    <row r="5" spans="4:14" s="153" customFormat="1" ht="18" customHeight="1" thickBot="1">
      <c r="D5" s="69" t="s">
        <v>41</v>
      </c>
      <c r="E5" s="157"/>
      <c r="I5" s="191"/>
      <c r="J5" s="261" t="s">
        <v>46</v>
      </c>
      <c r="K5" s="262"/>
      <c r="L5" s="263"/>
      <c r="M5" s="199"/>
      <c r="N5" s="200"/>
    </row>
    <row r="6" spans="1:15" s="165" customFormat="1" ht="18" customHeight="1" thickBot="1">
      <c r="A6" s="158" t="s">
        <v>4</v>
      </c>
      <c r="B6" s="159" t="s">
        <v>5</v>
      </c>
      <c r="C6" s="160" t="s">
        <v>6</v>
      </c>
      <c r="D6" s="161" t="s">
        <v>7</v>
      </c>
      <c r="E6" s="162" t="s">
        <v>8</v>
      </c>
      <c r="F6" s="163" t="s">
        <v>9</v>
      </c>
      <c r="G6" s="79" t="s">
        <v>10</v>
      </c>
      <c r="H6" s="79" t="s">
        <v>11</v>
      </c>
      <c r="I6" s="201" t="s">
        <v>12</v>
      </c>
      <c r="J6" s="202">
        <v>1</v>
      </c>
      <c r="K6" s="203">
        <v>2</v>
      </c>
      <c r="L6" s="169">
        <v>3</v>
      </c>
      <c r="M6" s="204" t="s">
        <v>18</v>
      </c>
      <c r="N6" s="81" t="s">
        <v>44</v>
      </c>
      <c r="O6" s="164" t="s">
        <v>19</v>
      </c>
    </row>
    <row r="7" spans="1:15" ht="18" customHeight="1">
      <c r="A7" s="84">
        <v>1</v>
      </c>
      <c r="B7" s="85">
        <v>108</v>
      </c>
      <c r="C7" s="86" t="s">
        <v>21</v>
      </c>
      <c r="D7" s="87" t="s">
        <v>22</v>
      </c>
      <c r="E7" s="88" t="s">
        <v>23</v>
      </c>
      <c r="F7" s="89" t="s">
        <v>24</v>
      </c>
      <c r="G7" s="89" t="s">
        <v>25</v>
      </c>
      <c r="H7" s="89" t="s">
        <v>26</v>
      </c>
      <c r="I7" s="188">
        <f>IF(M7=0,"",INT(0.188807*(M7*100-210)^1.41))</f>
        <v>648</v>
      </c>
      <c r="J7" s="207">
        <v>5.23</v>
      </c>
      <c r="K7" s="207">
        <v>5.3</v>
      </c>
      <c r="L7" s="207">
        <v>5.32</v>
      </c>
      <c r="M7" s="208">
        <f>MAX(J7:L7)</f>
        <v>5.32</v>
      </c>
      <c r="N7" s="187" t="str">
        <f>IF(ISBLANK(M7),"",IF(M7&lt;4.6,"",IF(M7&gt;=6.62,"TSM",IF(M7&gt;=6.3,"SM",IF(M7&gt;=6,"KSM",IF(M7&gt;=5.6,"I A",IF(M7&gt;=5.15,"II A",IF(M7&gt;=4.6,"III A"))))))))</f>
        <v>II A</v>
      </c>
      <c r="O7" s="94" t="s">
        <v>27</v>
      </c>
    </row>
    <row r="8" spans="1:15" ht="18" customHeight="1">
      <c r="A8" s="84">
        <v>2</v>
      </c>
      <c r="B8" s="95">
        <v>44</v>
      </c>
      <c r="C8" s="96" t="s">
        <v>28</v>
      </c>
      <c r="D8" s="97" t="s">
        <v>29</v>
      </c>
      <c r="E8" s="98" t="s">
        <v>30</v>
      </c>
      <c r="F8" s="99" t="s">
        <v>31</v>
      </c>
      <c r="G8" s="99" t="s">
        <v>32</v>
      </c>
      <c r="H8" s="99"/>
      <c r="I8" s="188">
        <f>IF(M8=0,"",INT(0.188807*(M8*100-210)^1.41))</f>
        <v>645</v>
      </c>
      <c r="J8" s="211">
        <v>5.31</v>
      </c>
      <c r="K8" s="211">
        <v>5.14</v>
      </c>
      <c r="L8" s="211" t="s">
        <v>51</v>
      </c>
      <c r="M8" s="212">
        <f>MAX(J8:L8)</f>
        <v>5.31</v>
      </c>
      <c r="N8" s="187" t="str">
        <f>IF(ISBLANK(M8),"",IF(M8&lt;4.6,"",IF(M8&gt;=6.62,"TSM",IF(M8&gt;=6.3,"SM",IF(M8&gt;=6,"KSM",IF(M8&gt;=5.6,"I A",IF(M8&gt;=5.15,"II A",IF(M8&gt;=4.6,"III A"))))))))</f>
        <v>II A</v>
      </c>
      <c r="O8" s="102" t="s">
        <v>33</v>
      </c>
    </row>
    <row r="9" spans="1:15" ht="18" customHeight="1">
      <c r="A9" s="84">
        <v>3</v>
      </c>
      <c r="B9" s="95">
        <v>216</v>
      </c>
      <c r="C9" s="96" t="s">
        <v>34</v>
      </c>
      <c r="D9" s="97" t="s">
        <v>35</v>
      </c>
      <c r="E9" s="98" t="s">
        <v>36</v>
      </c>
      <c r="F9" s="99" t="s">
        <v>37</v>
      </c>
      <c r="G9" s="99" t="s">
        <v>38</v>
      </c>
      <c r="H9" s="99"/>
      <c r="I9" s="188">
        <f>IF(M9=0,"",INT(0.188807*(M9*100-210)^1.41))</f>
        <v>601</v>
      </c>
      <c r="J9" s="211">
        <v>4.61</v>
      </c>
      <c r="K9" s="211">
        <v>5.05</v>
      </c>
      <c r="L9" s="211">
        <v>5.15</v>
      </c>
      <c r="M9" s="212">
        <f>MAX(J9:L9)</f>
        <v>5.15</v>
      </c>
      <c r="N9" s="187" t="str">
        <f>IF(ISBLANK(M9),"",IF(M9&lt;4.6,"",IF(M9&gt;=6.62,"TSM",IF(M9&gt;=6.3,"SM",IF(M9&gt;=6,"KSM",IF(M9&gt;=5.6,"I A",IF(M9&gt;=5.15,"II A",IF(M9&gt;=4.6,"III A"))))))))</f>
        <v>II A</v>
      </c>
      <c r="O9" s="102" t="s">
        <v>39</v>
      </c>
    </row>
    <row r="11" spans="11:15" ht="12.75">
      <c r="K11" s="193"/>
      <c r="L11" s="65"/>
      <c r="M11" s="153"/>
      <c r="N11" s="149"/>
      <c r="O11" s="149"/>
    </row>
    <row r="12" spans="11:15" ht="12.75">
      <c r="K12" s="193"/>
      <c r="L12" s="65"/>
      <c r="M12" s="153"/>
      <c r="N12" s="149"/>
      <c r="O12" s="149"/>
    </row>
    <row r="13" spans="11:15" ht="12.75">
      <c r="K13" s="193"/>
      <c r="L13" s="65"/>
      <c r="M13" s="153"/>
      <c r="N13" s="149"/>
      <c r="O13" s="149"/>
    </row>
  </sheetData>
  <sheetProtection/>
  <mergeCells count="1">
    <mergeCell ref="J5:L5"/>
  </mergeCells>
  <printOptions horizontalCentered="1"/>
  <pageMargins left="0.31496062992125984" right="0.275590551181102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5.00390625" style="149" customWidth="1"/>
    <col min="2" max="2" width="3.125" style="149" bestFit="1" customWidth="1"/>
    <col min="3" max="3" width="9.75390625" style="149" customWidth="1"/>
    <col min="4" max="4" width="13.50390625" style="149" bestFit="1" customWidth="1"/>
    <col min="5" max="5" width="9.375" style="157" customWidth="1"/>
    <col min="6" max="6" width="7.00390625" style="166" bestFit="1" customWidth="1"/>
    <col min="7" max="7" width="5.75390625" style="166" bestFit="1" customWidth="1"/>
    <col min="8" max="8" width="7.25390625" style="166" bestFit="1" customWidth="1"/>
    <col min="9" max="9" width="5.625" style="175" customWidth="1"/>
    <col min="10" max="10" width="8.00390625" style="181" customWidth="1"/>
    <col min="11" max="11" width="4.00390625" style="181" bestFit="1" customWidth="1"/>
    <col min="12" max="12" width="15.25390625" style="153" bestFit="1" customWidth="1"/>
    <col min="13" max="15" width="21.25390625" style="149" bestFit="1" customWidth="1"/>
    <col min="16" max="16" width="20.125" style="149" bestFit="1" customWidth="1"/>
    <col min="17" max="16384" width="9.00390625" style="149" customWidth="1"/>
  </cols>
  <sheetData>
    <row r="1" spans="1:12" s="1" customFormat="1" ht="15">
      <c r="A1" s="1" t="s">
        <v>0</v>
      </c>
      <c r="D1" s="3"/>
      <c r="E1" s="4"/>
      <c r="F1" s="4"/>
      <c r="G1" s="4"/>
      <c r="H1" s="5"/>
      <c r="I1" s="171"/>
      <c r="J1" s="5"/>
      <c r="K1" s="5"/>
      <c r="L1" s="6"/>
    </row>
    <row r="2" spans="1:14" s="1" customFormat="1" ht="15">
      <c r="A2" s="1" t="s">
        <v>1</v>
      </c>
      <c r="D2" s="3"/>
      <c r="E2" s="4"/>
      <c r="F2" s="4"/>
      <c r="G2" s="5"/>
      <c r="H2" s="5"/>
      <c r="I2" s="171"/>
      <c r="J2" s="5"/>
      <c r="K2" s="6"/>
      <c r="L2" s="9"/>
      <c r="M2" s="6"/>
      <c r="N2" s="10"/>
    </row>
    <row r="3" spans="1:12" s="153" customFormat="1" ht="12" customHeight="1">
      <c r="A3" s="149"/>
      <c r="B3" s="149"/>
      <c r="C3" s="149"/>
      <c r="D3" s="150"/>
      <c r="E3" s="151"/>
      <c r="F3" s="152"/>
      <c r="G3" s="152"/>
      <c r="H3" s="152"/>
      <c r="I3" s="172"/>
      <c r="J3" s="173"/>
      <c r="K3" s="173"/>
      <c r="L3" s="174"/>
    </row>
    <row r="4" spans="1:12" s="154" customFormat="1" ht="15.75" customHeight="1">
      <c r="A4" s="215"/>
      <c r="B4" s="215"/>
      <c r="C4" s="216" t="s">
        <v>50</v>
      </c>
      <c r="D4" s="217"/>
      <c r="E4" s="218"/>
      <c r="F4" s="218"/>
      <c r="G4" s="218"/>
      <c r="H4" s="220"/>
      <c r="I4" s="221"/>
      <c r="J4" s="223"/>
      <c r="K4" s="223"/>
      <c r="L4" s="215"/>
    </row>
    <row r="5" spans="1:12" s="154" customFormat="1" ht="18" customHeight="1" thickBot="1">
      <c r="A5" s="215"/>
      <c r="B5" s="215"/>
      <c r="C5" s="217"/>
      <c r="D5" s="217" t="s">
        <v>41</v>
      </c>
      <c r="E5" s="219">
        <v>1.1574074074074073E-05</v>
      </c>
      <c r="F5" s="218"/>
      <c r="G5" s="218"/>
      <c r="H5" s="220"/>
      <c r="I5" s="222"/>
      <c r="J5" s="223"/>
      <c r="K5" s="223"/>
      <c r="L5" s="215"/>
    </row>
    <row r="6" spans="1:12" s="165" customFormat="1" ht="18" customHeight="1" thickBot="1">
      <c r="A6" s="158" t="s">
        <v>4</v>
      </c>
      <c r="B6" s="159" t="s">
        <v>5</v>
      </c>
      <c r="C6" s="160" t="s">
        <v>6</v>
      </c>
      <c r="D6" s="161" t="s">
        <v>7</v>
      </c>
      <c r="E6" s="162" t="s">
        <v>8</v>
      </c>
      <c r="F6" s="163" t="s">
        <v>9</v>
      </c>
      <c r="G6" s="79" t="s">
        <v>10</v>
      </c>
      <c r="H6" s="79" t="s">
        <v>11</v>
      </c>
      <c r="I6" s="176" t="s">
        <v>12</v>
      </c>
      <c r="J6" s="162" t="s">
        <v>18</v>
      </c>
      <c r="K6" s="177" t="s">
        <v>44</v>
      </c>
      <c r="L6" s="164" t="s">
        <v>19</v>
      </c>
    </row>
    <row r="7" spans="1:12" s="60" customFormat="1" ht="18" customHeight="1">
      <c r="A7" s="84">
        <v>1</v>
      </c>
      <c r="B7" s="85">
        <v>44</v>
      </c>
      <c r="C7" s="86" t="s">
        <v>28</v>
      </c>
      <c r="D7" s="87" t="s">
        <v>29</v>
      </c>
      <c r="E7" s="88" t="s">
        <v>30</v>
      </c>
      <c r="F7" s="89" t="s">
        <v>31</v>
      </c>
      <c r="G7" s="89" t="s">
        <v>32</v>
      </c>
      <c r="H7" s="89"/>
      <c r="I7" s="178">
        <f>IF(ISBLANK(J7),"",INT(0.11193*(254-(J7/$E$5))^1.88))</f>
        <v>476</v>
      </c>
      <c r="J7" s="179">
        <v>0.0019539351851851853</v>
      </c>
      <c r="K7" s="214" t="str">
        <f>IF(ISBLANK(J7),"",IF(J7&gt;0.00202546296296296,"",IF(J7&lt;=0.00143518518518519,"TSM",IF(J7&lt;=0.00148148148148148,"SM",IF(J7&lt;=0.0015625,"KSM",IF(J7&lt;=0.00166666666666667,"I A",IF(J7&lt;=0.00181712962962963,"II A",IF(J7&lt;=0.00202546296296296,"III A"))))))))</f>
        <v>III A</v>
      </c>
      <c r="L7" s="94" t="s">
        <v>33</v>
      </c>
    </row>
    <row r="8" spans="1:12" s="60" customFormat="1" ht="18" customHeight="1">
      <c r="A8" s="84">
        <v>2</v>
      </c>
      <c r="B8" s="95">
        <v>216</v>
      </c>
      <c r="C8" s="96" t="s">
        <v>34</v>
      </c>
      <c r="D8" s="97" t="s">
        <v>35</v>
      </c>
      <c r="E8" s="98" t="s">
        <v>36</v>
      </c>
      <c r="F8" s="99" t="s">
        <v>37</v>
      </c>
      <c r="G8" s="99" t="s">
        <v>38</v>
      </c>
      <c r="H8" s="99"/>
      <c r="I8" s="178">
        <f>IF(ISBLANK(J8),"",INT(0.11193*(254-(J8/$E$5))^1.88))</f>
        <v>447</v>
      </c>
      <c r="J8" s="180">
        <v>0.0019858796296296295</v>
      </c>
      <c r="K8" s="214" t="str">
        <f>IF(ISBLANK(J8),"",IF(J8&gt;0.00202546296296296,"",IF(J8&lt;=0.00143518518518519,"TSM",IF(J8&lt;=0.00148148148148148,"SM",IF(J8&lt;=0.0015625,"KSM",IF(J8&lt;=0.00166666666666667,"I A",IF(J8&lt;=0.00181712962962963,"II A",IF(J8&lt;=0.00202546296296296,"III A"))))))))</f>
        <v>III A</v>
      </c>
      <c r="L8" s="102" t="s">
        <v>39</v>
      </c>
    </row>
    <row r="9" spans="1:12" s="60" customFormat="1" ht="18" customHeight="1">
      <c r="A9" s="84">
        <v>3</v>
      </c>
      <c r="B9" s="95">
        <v>108</v>
      </c>
      <c r="C9" s="96" t="s">
        <v>21</v>
      </c>
      <c r="D9" s="97" t="s">
        <v>22</v>
      </c>
      <c r="E9" s="98" t="s">
        <v>23</v>
      </c>
      <c r="F9" s="99" t="s">
        <v>24</v>
      </c>
      <c r="G9" s="99" t="s">
        <v>25</v>
      </c>
      <c r="H9" s="99" t="s">
        <v>26</v>
      </c>
      <c r="I9" s="178">
        <f>IF(ISBLANK(J9),"",INT(0.11193*(254-(J9/$E$5))^1.88))</f>
        <v>411</v>
      </c>
      <c r="J9" s="180">
        <v>0.0020280092592592593</v>
      </c>
      <c r="K9" s="214">
        <f>IF(ISBLANK(J9),"",IF(J9&gt;0.00202546296296296,"",IF(J9&lt;=0.00143518518518519,"TSM",IF(J9&lt;=0.00148148148148148,"SM",IF(J9&lt;=0.0015625,"KSM",IF(J9&lt;=0.00166666666666667,"I A",IF(J9&lt;=0.00181712962962963,"II A",IF(J9&lt;=0.00202546296296296,"III A"))))))))</f>
      </c>
      <c r="L9" s="102" t="s">
        <v>27</v>
      </c>
    </row>
    <row r="10" spans="1:13" ht="12.75">
      <c r="A10" s="147"/>
      <c r="B10" s="147"/>
      <c r="C10" s="147"/>
      <c r="D10" s="147"/>
      <c r="E10" s="149"/>
      <c r="F10" s="149"/>
      <c r="G10" s="149"/>
      <c r="H10" s="147"/>
      <c r="J10" s="147"/>
      <c r="K10" s="147"/>
      <c r="L10" s="147"/>
      <c r="M10" s="147"/>
    </row>
    <row r="11" spans="9:12" ht="12.75">
      <c r="I11" s="149"/>
      <c r="J11" s="149"/>
      <c r="K11" s="149"/>
      <c r="L11" s="149"/>
    </row>
    <row r="12" spans="10:12" ht="12.75">
      <c r="J12" s="149"/>
      <c r="K12" s="149"/>
      <c r="L12" s="149"/>
    </row>
    <row r="13" spans="10:12" ht="12.75">
      <c r="J13" s="149"/>
      <c r="K13" s="149"/>
      <c r="L13" s="149"/>
    </row>
    <row r="14" spans="5:7" ht="12.75">
      <c r="E14" s="149"/>
      <c r="F14" s="149"/>
      <c r="G14" s="149"/>
    </row>
  </sheetData>
  <sheetProtection/>
  <printOptions horizontalCentered="1"/>
  <pageMargins left="0.3937007874015748" right="0.3937007874015748" top="0.72" bottom="0.2362204724409449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Step</cp:lastModifiedBy>
  <cp:lastPrinted>2019-02-15T14:24:56Z</cp:lastPrinted>
  <dcterms:created xsi:type="dcterms:W3CDTF">2019-02-14T10:38:52Z</dcterms:created>
  <dcterms:modified xsi:type="dcterms:W3CDTF">2019-02-15T14:33:56Z</dcterms:modified>
  <cp:category/>
  <cp:version/>
  <cp:contentType/>
  <cp:contentStatus/>
</cp:coreProperties>
</file>