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11496" windowHeight="2412" tabRatio="904" activeTab="2"/>
  </bookViews>
  <sheets>
    <sheet name="Virselis" sheetId="35" r:id="rId1"/>
    <sheet name="60 M pb" sheetId="5" r:id="rId2"/>
    <sheet name="60 M suv" sheetId="45" r:id="rId3"/>
    <sheet name="60 V pb" sheetId="10" r:id="rId4"/>
    <sheet name="60 V suv" sheetId="46" r:id="rId5"/>
    <sheet name="400V beg" sheetId="39" r:id="rId6"/>
    <sheet name="400V suv" sheetId="47" r:id="rId7"/>
    <sheet name="800 M" sheetId="18" r:id="rId8"/>
    <sheet name="3000 V" sheetId="41" r:id="rId9"/>
    <sheet name="60bb V " sheetId="42" r:id="rId10"/>
    <sheet name="Aukštis V" sheetId="25" r:id="rId11"/>
    <sheet name="Trišuolis M" sheetId="43" r:id="rId12"/>
    <sheet name="Trišuolis V" sheetId="44" r:id="rId13"/>
    <sheet name="Rutulys M" sheetId="36" r:id="rId14"/>
    <sheet name="Rutulys V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beg">[1]nbox!$C$70:$D$105</definedName>
    <definedName name="brez">[2]beg_rez!$I$5:$AN$77</definedName>
    <definedName name="dal">[2]dal_r!$D$3:$AX$76</definedName>
    <definedName name="dfdsfdsf" localSheetId="8">#REF!</definedName>
    <definedName name="dfdsfdsf" localSheetId="6">#REF!</definedName>
    <definedName name="dfdsfdsf" localSheetId="2">#REF!</definedName>
    <definedName name="dfdsfdsf" localSheetId="4">#REF!</definedName>
    <definedName name="dfdsfdsf" localSheetId="9">#REF!</definedName>
    <definedName name="dfdsfdsf" localSheetId="13">#REF!</definedName>
    <definedName name="dfdsfdsf" localSheetId="11">#REF!</definedName>
    <definedName name="dfdsfdsf" localSheetId="12">#REF!</definedName>
    <definedName name="dfdsfdsf">#REF!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 localSheetId="8">#REF!</definedName>
    <definedName name="klp" localSheetId="6">#REF!</definedName>
    <definedName name="klp" localSheetId="2">#REF!</definedName>
    <definedName name="klp" localSheetId="4">#REF!</definedName>
    <definedName name="klp" localSheetId="9">#REF!</definedName>
    <definedName name="klp" localSheetId="13">#REF!</definedName>
    <definedName name="klp" localSheetId="11">#REF!</definedName>
    <definedName name="klp" localSheetId="12">#REF!</definedName>
    <definedName name="klp">#REF!</definedName>
    <definedName name="komj">'[2]viso J tsk'!$C$3:$F$16</definedName>
    <definedName name="komjc">'[2]viso JC tsk'!$C$3:$F$16</definedName>
    <definedName name="kph" localSheetId="8">#REF!</definedName>
    <definedName name="kph" localSheetId="6">#REF!</definedName>
    <definedName name="kph" localSheetId="2">#REF!</definedName>
    <definedName name="kph" localSheetId="4">#REF!</definedName>
    <definedName name="kph" localSheetId="9">#REF!</definedName>
    <definedName name="kph" localSheetId="13">#REF!</definedName>
    <definedName name="kph" localSheetId="11">#REF!</definedName>
    <definedName name="kph" localSheetId="12">#REF!</definedName>
    <definedName name="kph">#REF!</definedName>
    <definedName name="kv">[2]st6tk!$AF$54:$AG$63</definedName>
    <definedName name="kv4tk">[2]st4tk!$U$49:$V$58</definedName>
    <definedName name="kvabs" localSheetId="8">'[3]3km sp ėj'!#REF!</definedName>
    <definedName name="kvabs" localSheetId="6">'[3]3km sp ėj'!#REF!</definedName>
    <definedName name="kvabs" localSheetId="2">'[3]3km sp ėj'!#REF!</definedName>
    <definedName name="kvabs" localSheetId="4">'[3]3km sp ėj'!#REF!</definedName>
    <definedName name="kvabs" localSheetId="9">'[3]3km sp ėj'!#REF!</definedName>
    <definedName name="kvabs" localSheetId="13">'[3]3km sp ėj'!#REF!</definedName>
    <definedName name="kvabs" localSheetId="11">'[3]3km sp ėj'!#REF!</definedName>
    <definedName name="kvabs" localSheetId="12">'[3]3km sp ėj'!#REF!</definedName>
    <definedName name="kvabs">'[3]3km sp ėj'!#REF!</definedName>
    <definedName name="kvall" localSheetId="8">'[3]4x200m'!#REF!</definedName>
    <definedName name="kvall" localSheetId="6">'[3]4x200m'!#REF!</definedName>
    <definedName name="kvall" localSheetId="2">'[3]4x200m'!#REF!</definedName>
    <definedName name="kvall" localSheetId="4">'[3]4x200m'!#REF!</definedName>
    <definedName name="kvall" localSheetId="9">'[3]4x200m'!#REF!</definedName>
    <definedName name="kvall" localSheetId="13">'[3]4x200m'!#REF!</definedName>
    <definedName name="kvall" localSheetId="11">'[3]4x200m'!#REF!</definedName>
    <definedName name="kvall" localSheetId="12">'[3]4x200m'!#REF!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6">#REF!</definedName>
    <definedName name="rzfsdm" localSheetId="2">#REF!</definedName>
    <definedName name="rzfsdm" localSheetId="4">#REF!</definedName>
    <definedName name="rzfsdm">#REF!</definedName>
    <definedName name="rzfsdv" localSheetId="6">#REF!</definedName>
    <definedName name="rzfsdv" localSheetId="2">#REF!</definedName>
    <definedName name="rzfsdv" localSheetId="4">#REF!</definedName>
    <definedName name="rzfsdv">#REF!</definedName>
    <definedName name="rzfsm">'[1]60m bb M'!$U$9:$AK$14</definedName>
    <definedName name="rzfssm" localSheetId="8">#REF!</definedName>
    <definedName name="rzfssm" localSheetId="6">#REF!</definedName>
    <definedName name="rzfssm" localSheetId="2">#REF!</definedName>
    <definedName name="rzfssm" localSheetId="4">#REF!</definedName>
    <definedName name="rzfssm" localSheetId="9">#REF!</definedName>
    <definedName name="rzfssm" localSheetId="13">#REF!</definedName>
    <definedName name="rzfssm" localSheetId="11">#REF!</definedName>
    <definedName name="rzfssm" localSheetId="12">#REF!</definedName>
    <definedName name="rzfssm">#REF!</definedName>
    <definedName name="rzfsv" localSheetId="6">#REF!</definedName>
    <definedName name="rzfsv" localSheetId="2">#REF!</definedName>
    <definedName name="rzfsv" localSheetId="4">#REF!</definedName>
    <definedName name="rzfsv">#REF!</definedName>
    <definedName name="rzfswm" localSheetId="6">#REF!</definedName>
    <definedName name="rzfswm" localSheetId="2">#REF!</definedName>
    <definedName name="rzfswm" localSheetId="4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8">#REF!</definedName>
    <definedName name="rzim" localSheetId="6">#REF!</definedName>
    <definedName name="rzim" localSheetId="2">#REF!</definedName>
    <definedName name="rzim" localSheetId="4">#REF!</definedName>
    <definedName name="rzim" localSheetId="9">#REF!</definedName>
    <definedName name="rzim" localSheetId="13">#REF!</definedName>
    <definedName name="rzim" localSheetId="11">#REF!</definedName>
    <definedName name="rzim" localSheetId="12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6">#REF!</definedName>
    <definedName name="rzsdfam" localSheetId="2">#REF!</definedName>
    <definedName name="rzsdfam" localSheetId="4">#REF!</definedName>
    <definedName name="rzsdfam">#REF!</definedName>
    <definedName name="rzsfam">'[1]60m bb M'!$B$9:$S$89</definedName>
    <definedName name="rzsfav" localSheetId="6">#REF!</definedName>
    <definedName name="rzsfav" localSheetId="2">#REF!</definedName>
    <definedName name="rzsfav" localSheetId="4">#REF!</definedName>
    <definedName name="rzsfav">#REF!</definedName>
    <definedName name="rzsm">'[1]60m M'!$B$8:$R$89</definedName>
    <definedName name="rzssfam" localSheetId="8">#REF!</definedName>
    <definedName name="rzssfam" localSheetId="6">#REF!</definedName>
    <definedName name="rzssfam" localSheetId="2">#REF!</definedName>
    <definedName name="rzssfam" localSheetId="4">#REF!</definedName>
    <definedName name="rzssfam" localSheetId="9">#REF!</definedName>
    <definedName name="rzssfam" localSheetId="13">#REF!</definedName>
    <definedName name="rzssfam" localSheetId="11">#REF!</definedName>
    <definedName name="rzssfam" localSheetId="12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6">#REF!</definedName>
    <definedName name="rzswfam" localSheetId="2">#REF!</definedName>
    <definedName name="rzswfam" localSheetId="4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6">#REF!</definedName>
    <definedName name="Sektoriu_Tolis_V_List" localSheetId="2">#REF!</definedName>
    <definedName name="Sektoriu_Tolis_V_List" localSheetId="4">#REF!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8">#REF!</definedName>
    <definedName name="tskk" localSheetId="6">#REF!</definedName>
    <definedName name="tskk" localSheetId="2">#REF!</definedName>
    <definedName name="tskk" localSheetId="4">#REF!</definedName>
    <definedName name="tskk" localSheetId="9">#REF!</definedName>
    <definedName name="tskk" localSheetId="13">#REF!</definedName>
    <definedName name="tskk" localSheetId="11">#REF!</definedName>
    <definedName name="tskk" localSheetId="12">#REF!</definedName>
    <definedName name="tskk">#REF!</definedName>
    <definedName name="uzb">[4]startlist!$E$1:$H$28</definedName>
    <definedName name="vt4tk">[2]st4tk!$I$10:$S$81</definedName>
    <definedName name="vtbt">[2]st4tk!$K$10:$S$81</definedName>
    <definedName name="vttb">[2]st6tk!$K$10:$R$81</definedName>
    <definedName name="xdfd" localSheetId="8">#REF!</definedName>
    <definedName name="xdfd" localSheetId="6">#REF!</definedName>
    <definedName name="xdfd" localSheetId="2">#REF!</definedName>
    <definedName name="xdfd" localSheetId="4">#REF!</definedName>
    <definedName name="xdfd" localSheetId="9">#REF!</definedName>
    <definedName name="xdfd" localSheetId="13">#REF!</definedName>
    <definedName name="xdfd" localSheetId="11">#REF!</definedName>
    <definedName name="xdfd" localSheetId="12">#REF!</definedName>
    <definedName name="xdfd">#REF!</definedName>
    <definedName name="zlist">[6]List!$E$2:$L$515</definedName>
  </definedNames>
  <calcPr calcId="162913"/>
</workbook>
</file>

<file path=xl/calcChain.xml><?xml version="1.0" encoding="utf-8"?>
<calcChain xmlns="http://schemas.openxmlformats.org/spreadsheetml/2006/main">
  <c r="Q20" i="25" l="1"/>
  <c r="I20" i="25"/>
  <c r="Q19" i="25"/>
  <c r="I19" i="25"/>
  <c r="Q18" i="25"/>
  <c r="I18" i="25"/>
  <c r="Q17" i="25"/>
  <c r="I17" i="25"/>
  <c r="Q16" i="25"/>
  <c r="I16" i="25"/>
  <c r="Q15" i="25"/>
  <c r="I15" i="25"/>
  <c r="Q14" i="25"/>
  <c r="I14" i="25"/>
  <c r="Q13" i="25"/>
  <c r="I13" i="25"/>
  <c r="Q12" i="25"/>
  <c r="I12" i="25"/>
  <c r="Q11" i="25"/>
  <c r="I11" i="25"/>
  <c r="Q10" i="25"/>
  <c r="I10" i="25"/>
  <c r="Q9" i="25"/>
  <c r="I9" i="25"/>
  <c r="Q8" i="43"/>
  <c r="R8" i="43" s="1"/>
  <c r="Q12" i="44"/>
  <c r="R12" i="44" s="1"/>
  <c r="Q11" i="44"/>
  <c r="R11" i="44" s="1"/>
  <c r="Q10" i="44"/>
  <c r="R10" i="44" s="1"/>
  <c r="Q9" i="44"/>
  <c r="R9" i="44" s="1"/>
  <c r="Q8" i="44"/>
  <c r="R8" i="44" s="1"/>
  <c r="N30" i="46"/>
  <c r="N29" i="46"/>
  <c r="N28" i="46"/>
  <c r="N27" i="46"/>
  <c r="N26" i="46"/>
  <c r="N25" i="46"/>
  <c r="N24" i="46"/>
  <c r="N23" i="46"/>
  <c r="N22" i="46"/>
  <c r="N20" i="46"/>
  <c r="N18" i="46"/>
  <c r="N17" i="46"/>
  <c r="N16" i="46"/>
  <c r="N15" i="46"/>
  <c r="N13" i="46"/>
  <c r="N12" i="46"/>
  <c r="N11" i="46"/>
  <c r="N10" i="46"/>
  <c r="N9" i="46"/>
  <c r="N8" i="46"/>
  <c r="N23" i="45"/>
  <c r="N22" i="45"/>
  <c r="N20" i="45"/>
  <c r="N19" i="45"/>
  <c r="N18" i="45"/>
  <c r="N17" i="45"/>
  <c r="N16" i="45"/>
  <c r="N15" i="45"/>
  <c r="N13" i="45"/>
  <c r="N12" i="45"/>
  <c r="N11" i="45"/>
  <c r="N10" i="45"/>
  <c r="N9" i="45"/>
  <c r="Q13" i="36"/>
  <c r="R13" i="36" s="1"/>
  <c r="Q12" i="36"/>
  <c r="R12" i="36" s="1"/>
  <c r="Q11" i="36"/>
  <c r="R11" i="36" s="1"/>
  <c r="Q10" i="36"/>
  <c r="R10" i="36" s="1"/>
  <c r="Q9" i="36"/>
  <c r="R9" i="36" s="1"/>
  <c r="Q8" i="36"/>
  <c r="R8" i="36" s="1"/>
  <c r="L19" i="39"/>
  <c r="L18" i="39"/>
  <c r="L17" i="39"/>
  <c r="L16" i="39"/>
  <c r="I16" i="39"/>
  <c r="L12" i="39"/>
  <c r="L11" i="39"/>
  <c r="L10" i="39"/>
  <c r="I10" i="39"/>
  <c r="L9" i="39"/>
  <c r="I9" i="39"/>
  <c r="L12" i="47"/>
  <c r="L11" i="47"/>
  <c r="L13" i="47"/>
  <c r="L10" i="47"/>
  <c r="L9" i="47"/>
  <c r="K13" i="41"/>
  <c r="K12" i="41"/>
  <c r="K11" i="41"/>
  <c r="K10" i="41"/>
  <c r="K9" i="41"/>
  <c r="K11" i="18"/>
  <c r="K10" i="18"/>
  <c r="K9" i="18"/>
  <c r="Q8" i="15"/>
  <c r="R8" i="15" s="1"/>
  <c r="Q9" i="15"/>
  <c r="R9" i="15" s="1"/>
  <c r="Q13" i="15"/>
  <c r="R13" i="15" s="1"/>
  <c r="Q10" i="15"/>
  <c r="R10" i="15" s="1"/>
  <c r="Q11" i="15"/>
  <c r="R11" i="15" s="1"/>
  <c r="Q14" i="15"/>
  <c r="R14" i="15" s="1"/>
  <c r="Q12" i="15"/>
  <c r="R12" i="15" s="1"/>
  <c r="Q15" i="15"/>
  <c r="R15" i="15" s="1"/>
  <c r="N37" i="10"/>
  <c r="N36" i="10"/>
  <c r="N35" i="10"/>
  <c r="N34" i="10"/>
  <c r="N33" i="10"/>
  <c r="N32" i="10"/>
  <c r="N29" i="10"/>
  <c r="N28" i="10"/>
  <c r="N27" i="10"/>
  <c r="N26" i="10"/>
  <c r="N25" i="10"/>
  <c r="N24" i="10"/>
  <c r="N21" i="10"/>
  <c r="N20" i="10"/>
  <c r="N19" i="10"/>
  <c r="N18" i="10"/>
  <c r="N17" i="10"/>
  <c r="N16" i="10"/>
  <c r="N13" i="10"/>
  <c r="N12" i="10"/>
  <c r="N11" i="10"/>
  <c r="N10" i="10"/>
  <c r="N9" i="10"/>
  <c r="N8" i="10"/>
  <c r="N28" i="5"/>
  <c r="N27" i="5"/>
  <c r="N26" i="5"/>
  <c r="N25" i="5"/>
  <c r="N24" i="5"/>
  <c r="N20" i="5"/>
  <c r="N19" i="5"/>
  <c r="N18" i="5"/>
  <c r="N17" i="5"/>
  <c r="N16" i="5"/>
  <c r="N12" i="5"/>
  <c r="N11" i="5"/>
  <c r="N10" i="5"/>
  <c r="N9" i="5"/>
  <c r="N8" i="5"/>
  <c r="L11" i="42"/>
  <c r="L10" i="42"/>
  <c r="L9" i="42"/>
  <c r="L8" i="42"/>
</calcChain>
</file>

<file path=xl/sharedStrings.xml><?xml version="1.0" encoding="utf-8"?>
<sst xmlns="http://schemas.openxmlformats.org/spreadsheetml/2006/main" count="1493" uniqueCount="432">
  <si>
    <t>Nr.</t>
  </si>
  <si>
    <t xml:space="preserve">Vardas </t>
  </si>
  <si>
    <t>pavardė</t>
  </si>
  <si>
    <t>Gimimo data</t>
  </si>
  <si>
    <t>Komanda</t>
  </si>
  <si>
    <t>Klubas</t>
  </si>
  <si>
    <t>Tšk.</t>
  </si>
  <si>
    <t>Rezultatas</t>
  </si>
  <si>
    <t>Kv.l.</t>
  </si>
  <si>
    <t>Treneris</t>
  </si>
  <si>
    <t>1</t>
  </si>
  <si>
    <t>2</t>
  </si>
  <si>
    <t>3</t>
  </si>
  <si>
    <t>4</t>
  </si>
  <si>
    <t>5</t>
  </si>
  <si>
    <t>6</t>
  </si>
  <si>
    <t>Vilnius</t>
  </si>
  <si>
    <t>bėgimas iš 2</t>
  </si>
  <si>
    <t>Par. bėg.</t>
  </si>
  <si>
    <t>R.l.</t>
  </si>
  <si>
    <t>Finalas</t>
  </si>
  <si>
    <t>60 m bėgimas Moterys</t>
  </si>
  <si>
    <t>B a n d y m a i</t>
  </si>
  <si>
    <t>Eilė</t>
  </si>
  <si>
    <t xml:space="preserve">4 </t>
  </si>
  <si>
    <t>60 m bėgimas Vyrai</t>
  </si>
  <si>
    <t>Rutulio stūmimas Vyrai</t>
  </si>
  <si>
    <t>Vardas</t>
  </si>
  <si>
    <t>Rez.</t>
  </si>
  <si>
    <t>Pavardė</t>
  </si>
  <si>
    <t>Šuolis į aukštį Vyrai</t>
  </si>
  <si>
    <t>Takas</t>
  </si>
  <si>
    <t>I.Krakoviak-Tolstika,A.Tolstiks</t>
  </si>
  <si>
    <t>Klaipėda</t>
  </si>
  <si>
    <t>Agnė</t>
  </si>
  <si>
    <t>Kaunas</t>
  </si>
  <si>
    <t>Šiauliai</t>
  </si>
  <si>
    <t>Monika</t>
  </si>
  <si>
    <t>Elenska</t>
  </si>
  <si>
    <t>1996-02-17</t>
  </si>
  <si>
    <t>Mantas</t>
  </si>
  <si>
    <t>bėgimas iš 3</t>
  </si>
  <si>
    <t>Dainius</t>
  </si>
  <si>
    <t>Rokas</t>
  </si>
  <si>
    <t>Artūras</t>
  </si>
  <si>
    <t>ŠLASC</t>
  </si>
  <si>
    <t>Vilnius,Švenčionys</t>
  </si>
  <si>
    <t>Adrijus</t>
  </si>
  <si>
    <t>Glebauskas</t>
  </si>
  <si>
    <t>Marius</t>
  </si>
  <si>
    <t>Vytenis</t>
  </si>
  <si>
    <t>Ivaškevičius</t>
  </si>
  <si>
    <t>Šarūnas</t>
  </si>
  <si>
    <t>Banevičius</t>
  </si>
  <si>
    <t>1991-11-20</t>
  </si>
  <si>
    <t>Tomas</t>
  </si>
  <si>
    <t>Vyr. varžybų teisėjas                                      Jurdanas Radžius (Nacionalinė kategorija)</t>
  </si>
  <si>
    <t>400 m bėgimas Vyrai</t>
  </si>
  <si>
    <t>SUC</t>
  </si>
  <si>
    <t>800 m bėgimas Moterys</t>
  </si>
  <si>
    <t>Rutulio stūmimas Moterys</t>
  </si>
  <si>
    <t>VMSC</t>
  </si>
  <si>
    <t>Eva</t>
  </si>
  <si>
    <t>Misiūnaitė</t>
  </si>
  <si>
    <t>KMK</t>
  </si>
  <si>
    <t>LAM</t>
  </si>
  <si>
    <t>Start U</t>
  </si>
  <si>
    <t>Eglė</t>
  </si>
  <si>
    <t>Jonkutė</t>
  </si>
  <si>
    <t>Vilnius,Joniškis</t>
  </si>
  <si>
    <t>J.Radžius</t>
  </si>
  <si>
    <t>D.Skirmantienė</t>
  </si>
  <si>
    <t>Olegas</t>
  </si>
  <si>
    <t>Ivanikovas</t>
  </si>
  <si>
    <t>1999-11-17</t>
  </si>
  <si>
    <t>Čipkus</t>
  </si>
  <si>
    <t>1999-11-12</t>
  </si>
  <si>
    <t>Daniel</t>
  </si>
  <si>
    <t>Golovacki</t>
  </si>
  <si>
    <t>1996-02-12</t>
  </si>
  <si>
    <t>1998-07-15</t>
  </si>
  <si>
    <t>A.Gavelytė, A.Baranauskas</t>
  </si>
  <si>
    <t>Liekis</t>
  </si>
  <si>
    <t>Pazdrazdis</t>
  </si>
  <si>
    <t>1997-12-26</t>
  </si>
  <si>
    <t>7,18</t>
  </si>
  <si>
    <t>Lotužis</t>
  </si>
  <si>
    <t>Vilnius,Skuodas</t>
  </si>
  <si>
    <t>K.Šapka,A.Donėla</t>
  </si>
  <si>
    <t>Karolis</t>
  </si>
  <si>
    <t>V.Murašovas</t>
  </si>
  <si>
    <t>V.R.Murašovai</t>
  </si>
  <si>
    <t>Maisuradzė</t>
  </si>
  <si>
    <t>2.15</t>
  </si>
  <si>
    <t>2019 m. vasario 20 d.</t>
  </si>
  <si>
    <t>TRADICINĖS SPORTO KLUBO COSMA ŽIEMOS TAURĖS VARŽYBOS</t>
  </si>
  <si>
    <t>2019 m. vasario 20 d., Vilnius</t>
  </si>
  <si>
    <t xml:space="preserve">3000 m bėgimas Vyrai </t>
  </si>
  <si>
    <t>Emilija</t>
  </si>
  <si>
    <t>Lik</t>
  </si>
  <si>
    <t>2001-07-05</t>
  </si>
  <si>
    <t>8,16</t>
  </si>
  <si>
    <t>Lukrecija</t>
  </si>
  <si>
    <t>Vasilenkaitė</t>
  </si>
  <si>
    <t>2003-12-15</t>
  </si>
  <si>
    <t>8,27</t>
  </si>
  <si>
    <t>Miglė</t>
  </si>
  <si>
    <t>Abromaitytė</t>
  </si>
  <si>
    <t>2003-01-23</t>
  </si>
  <si>
    <t>8,14</t>
  </si>
  <si>
    <t>Guoda</t>
  </si>
  <si>
    <t>Petkevičiūtė</t>
  </si>
  <si>
    <t>2000-05-17</t>
  </si>
  <si>
    <t>R.Snarskienė</t>
  </si>
  <si>
    <t>Kornelija</t>
  </si>
  <si>
    <t>Okunevič</t>
  </si>
  <si>
    <t>1999-09-08</t>
  </si>
  <si>
    <t>VMSC, VU</t>
  </si>
  <si>
    <t>7,81</t>
  </si>
  <si>
    <t>Akvilė</t>
  </si>
  <si>
    <t>Andriukaitytė</t>
  </si>
  <si>
    <t>2000-03-09</t>
  </si>
  <si>
    <t>"COSMA"</t>
  </si>
  <si>
    <t>R.Jakubauskas, A.Ulinskas</t>
  </si>
  <si>
    <t>7,43</t>
  </si>
  <si>
    <t>Gabrielė</t>
  </si>
  <si>
    <t>Kaminskaitė</t>
  </si>
  <si>
    <t>2000-05-11</t>
  </si>
  <si>
    <t>"Greitas spurtas"</t>
  </si>
  <si>
    <t>R.Jakubauskas, R.Sakalauskienė</t>
  </si>
  <si>
    <t>7,72</t>
  </si>
  <si>
    <t>Vaida</t>
  </si>
  <si>
    <t>Padimanskaitė</t>
  </si>
  <si>
    <t>2000-08-07</t>
  </si>
  <si>
    <t xml:space="preserve">Panevėžys </t>
  </si>
  <si>
    <t xml:space="preserve"> R.Jakubauskas</t>
  </si>
  <si>
    <t>8,11</t>
  </si>
  <si>
    <t>Vesta</t>
  </si>
  <si>
    <t>Ručenko</t>
  </si>
  <si>
    <t>2003-05-23</t>
  </si>
  <si>
    <t>R.Jakubauskas</t>
  </si>
  <si>
    <t>1991-12-04</t>
  </si>
  <si>
    <t>Startas</t>
  </si>
  <si>
    <t>M.Vadeikis, L.Meuwly</t>
  </si>
  <si>
    <t>7,66</t>
  </si>
  <si>
    <t>Silvija</t>
  </si>
  <si>
    <t>Baubonytė</t>
  </si>
  <si>
    <t>1996-11-09</t>
  </si>
  <si>
    <t>Startas, LSU</t>
  </si>
  <si>
    <t>"Be1"</t>
  </si>
  <si>
    <t>J.Čižauskas</t>
  </si>
  <si>
    <t>Aistė</t>
  </si>
  <si>
    <t>Staurylaitė</t>
  </si>
  <si>
    <t>1997-01-08</t>
  </si>
  <si>
    <t>7,91</t>
  </si>
  <si>
    <t>Karolina</t>
  </si>
  <si>
    <t>Deliautaitė</t>
  </si>
  <si>
    <t>1995-08-09</t>
  </si>
  <si>
    <t>7,47</t>
  </si>
  <si>
    <t>Kamilė</t>
  </si>
  <si>
    <t>Ženevičiūtė</t>
  </si>
  <si>
    <t>2002-09-26</t>
  </si>
  <si>
    <t>E. Žiupkienė</t>
  </si>
  <si>
    <t>8,29</t>
  </si>
  <si>
    <t>R.Sargūno sp.g.</t>
  </si>
  <si>
    <t>Panevėžys,Tauragė</t>
  </si>
  <si>
    <t>Panevėžys,Kėdainiai</t>
  </si>
  <si>
    <t>Panevėžys,Šakiai</t>
  </si>
  <si>
    <t>Kostas</t>
  </si>
  <si>
    <t>Skrabulis</t>
  </si>
  <si>
    <t>1992-08-04</t>
  </si>
  <si>
    <t>M.Skrabulis</t>
  </si>
  <si>
    <t>6,86</t>
  </si>
  <si>
    <t>Ugnius</t>
  </si>
  <si>
    <t>Savickas</t>
  </si>
  <si>
    <t>1992-01-22</t>
  </si>
  <si>
    <t>6,87</t>
  </si>
  <si>
    <t>Gediminas</t>
  </si>
  <si>
    <t>Truskauskas</t>
  </si>
  <si>
    <t>1998-01-02</t>
  </si>
  <si>
    <t>M.Skrabulis, D.Skirmantienė</t>
  </si>
  <si>
    <t>Šeštokas</t>
  </si>
  <si>
    <t>1996-04-18</t>
  </si>
  <si>
    <t>7,03</t>
  </si>
  <si>
    <t>Giedrius</t>
  </si>
  <si>
    <t>Rupeika</t>
  </si>
  <si>
    <t>1992-09-10</t>
  </si>
  <si>
    <t>6,99</t>
  </si>
  <si>
    <t>Paulius</t>
  </si>
  <si>
    <t>Kazlauskas</t>
  </si>
  <si>
    <t>1994-09-07</t>
  </si>
  <si>
    <t>Kaunas,Šilutė</t>
  </si>
  <si>
    <t>savarankiškai</t>
  </si>
  <si>
    <t>7,22</t>
  </si>
  <si>
    <t>Nojus</t>
  </si>
  <si>
    <t>Budavičius</t>
  </si>
  <si>
    <t>1999-05-14</t>
  </si>
  <si>
    <t>Midlongas</t>
  </si>
  <si>
    <t>J.Strumskytė-Razgūnė</t>
  </si>
  <si>
    <t>Arnas</t>
  </si>
  <si>
    <t>Kvederavičius</t>
  </si>
  <si>
    <t>2000.12.23</t>
  </si>
  <si>
    <t>Alytus</t>
  </si>
  <si>
    <t>SRC</t>
  </si>
  <si>
    <t>V. Šmidtas</t>
  </si>
  <si>
    <t>7,32</t>
  </si>
  <si>
    <t>Elonas</t>
  </si>
  <si>
    <t>Dalinskas</t>
  </si>
  <si>
    <t>2002.04.04</t>
  </si>
  <si>
    <t>7,24</t>
  </si>
  <si>
    <t>Justinas</t>
  </si>
  <si>
    <t>Kulda</t>
  </si>
  <si>
    <t>2002.08.12</t>
  </si>
  <si>
    <t>Berūkštis</t>
  </si>
  <si>
    <t>7,11</t>
  </si>
  <si>
    <t>Dariuš</t>
  </si>
  <si>
    <t>Križanovskij</t>
  </si>
  <si>
    <t>1998-06-12</t>
  </si>
  <si>
    <t>P.Žukienė, V.Kozlov</t>
  </si>
  <si>
    <t>7,42</t>
  </si>
  <si>
    <t>7,46</t>
  </si>
  <si>
    <t>Irmantas</t>
  </si>
  <si>
    <t>Birbalas</t>
  </si>
  <si>
    <t>1996-05-16</t>
  </si>
  <si>
    <t>LSU SC</t>
  </si>
  <si>
    <t>V.Šilinskas</t>
  </si>
  <si>
    <t>7,06</t>
  </si>
  <si>
    <t>Mikas</t>
  </si>
  <si>
    <t>Beinorius</t>
  </si>
  <si>
    <t>1994-05-19</t>
  </si>
  <si>
    <t>LSU</t>
  </si>
  <si>
    <t>7,14</t>
  </si>
  <si>
    <t>Dominykas</t>
  </si>
  <si>
    <t>Brudnius</t>
  </si>
  <si>
    <t>2001-05-21</t>
  </si>
  <si>
    <t>7,63</t>
  </si>
  <si>
    <t>Rapolas</t>
  </si>
  <si>
    <t>Saulius</t>
  </si>
  <si>
    <t>1996-02-15</t>
  </si>
  <si>
    <t>Masaitis</t>
  </si>
  <si>
    <t>2001-01-17</t>
  </si>
  <si>
    <t>Trijonis</t>
  </si>
  <si>
    <t>2001-01-26</t>
  </si>
  <si>
    <t>D. Grigienė</t>
  </si>
  <si>
    <t>7,00</t>
  </si>
  <si>
    <t>Gaižauskas</t>
  </si>
  <si>
    <t>VU</t>
  </si>
  <si>
    <t>J. Armonienė</t>
  </si>
  <si>
    <t>7,36</t>
  </si>
  <si>
    <t>7,23</t>
  </si>
  <si>
    <t>VMSC,VU</t>
  </si>
  <si>
    <t>bėgimas iš 4</t>
  </si>
  <si>
    <t>Janauskas</t>
  </si>
  <si>
    <t>1987-07-25</t>
  </si>
  <si>
    <t>Klaipėda,Vilnius</t>
  </si>
  <si>
    <t>L. Grinčikaitė-Samuolė</t>
  </si>
  <si>
    <t>50.32</t>
  </si>
  <si>
    <t>Maksim</t>
  </si>
  <si>
    <t>Bolotin</t>
  </si>
  <si>
    <t>1998-05-12</t>
  </si>
  <si>
    <t>52.38</t>
  </si>
  <si>
    <t>Kaunas/Švenčionys</t>
  </si>
  <si>
    <t>ŠRSC</t>
  </si>
  <si>
    <t>G. Michniova, N. Sabaliauskienė</t>
  </si>
  <si>
    <t>50.31</t>
  </si>
  <si>
    <t>Jokūbas</t>
  </si>
  <si>
    <t>Tubutis</t>
  </si>
  <si>
    <t>1999-02-16</t>
  </si>
  <si>
    <t>Šilutė, Kaunas</t>
  </si>
  <si>
    <t>L. Leikuvienė, G. Šerėnienė</t>
  </si>
  <si>
    <t>50.99</t>
  </si>
  <si>
    <t>Rytis</t>
  </si>
  <si>
    <t>Ašmena</t>
  </si>
  <si>
    <t>2001-06-29</t>
  </si>
  <si>
    <t>Elektrėnai</t>
  </si>
  <si>
    <t>ESSC</t>
  </si>
  <si>
    <t>A.Valatkevičius</t>
  </si>
  <si>
    <t>52.80</t>
  </si>
  <si>
    <t>Aurika</t>
  </si>
  <si>
    <t>Balsytė</t>
  </si>
  <si>
    <t>1994-09-17</t>
  </si>
  <si>
    <t>J.Beržanskis, M.Norbutas</t>
  </si>
  <si>
    <t>Dominyka</t>
  </si>
  <si>
    <t>Petraškaitė</t>
  </si>
  <si>
    <t>2001.05.27</t>
  </si>
  <si>
    <t>1999 03 13</t>
  </si>
  <si>
    <t>VMSC, VK</t>
  </si>
  <si>
    <t>Sonata</t>
  </si>
  <si>
    <t>Rudytė</t>
  </si>
  <si>
    <t>2001 02 14</t>
  </si>
  <si>
    <t>Ozo gim.</t>
  </si>
  <si>
    <t xml:space="preserve">J.Radžius, R.Šinkūnas </t>
  </si>
  <si>
    <t>Marija</t>
  </si>
  <si>
    <t>Šyvytė</t>
  </si>
  <si>
    <t>1999-04-08</t>
  </si>
  <si>
    <t>"Šilainiai"</t>
  </si>
  <si>
    <t>L. Maleckis, V. Zarankienė</t>
  </si>
  <si>
    <t>Turskytė</t>
  </si>
  <si>
    <t>1997-01-27</t>
  </si>
  <si>
    <t>L. Maleckis, V. Maleckienė</t>
  </si>
  <si>
    <t>Elzė Viktorija</t>
  </si>
  <si>
    <t>Kazlauskaitė</t>
  </si>
  <si>
    <t>2001-10-18</t>
  </si>
  <si>
    <t>T.Krasauskienė</t>
  </si>
  <si>
    <t>Zarankaitė</t>
  </si>
  <si>
    <t>2000-12-22</t>
  </si>
  <si>
    <t>Utena</t>
  </si>
  <si>
    <t>DSC</t>
  </si>
  <si>
    <t>ULAK</t>
  </si>
  <si>
    <t>V.Zarankienė</t>
  </si>
  <si>
    <t>Vilnius,Rokiškis</t>
  </si>
  <si>
    <t>Trišuolis Moterys</t>
  </si>
  <si>
    <t>Trišuolis Vyrai</t>
  </si>
  <si>
    <t>Sandra</t>
  </si>
  <si>
    <t>Alejūnaitė</t>
  </si>
  <si>
    <t>1999-08-05</t>
  </si>
  <si>
    <t>J.Baikštienė,A.Tolstiks,I.Krakoviak-Tolstika</t>
  </si>
  <si>
    <t>Simona</t>
  </si>
  <si>
    <t>Grybaitė</t>
  </si>
  <si>
    <t>1998-02-10</t>
  </si>
  <si>
    <t>A.Gricevičius,I.Gricevičienė</t>
  </si>
  <si>
    <t>Startas,KTU</t>
  </si>
  <si>
    <t>Gytis</t>
  </si>
  <si>
    <t>Krivickas</t>
  </si>
  <si>
    <t>1996-03-06</t>
  </si>
  <si>
    <t>Vilnius-Anykšiai</t>
  </si>
  <si>
    <t>P.Žukienė V.Kozlov</t>
  </si>
  <si>
    <t>Jevgenijus</t>
  </si>
  <si>
    <t>Galuška</t>
  </si>
  <si>
    <t>1990-10-24</t>
  </si>
  <si>
    <t>VOLVERE RUN</t>
  </si>
  <si>
    <t>V. Kozlov P.Žukienė</t>
  </si>
  <si>
    <t>Domas</t>
  </si>
  <si>
    <t>Miciulevičius</t>
  </si>
  <si>
    <t>Romas</t>
  </si>
  <si>
    <t>Bazelis</t>
  </si>
  <si>
    <t>60 m barjerinis bėgimas Vyrai</t>
  </si>
  <si>
    <t>Kasparas</t>
  </si>
  <si>
    <t>Butkus</t>
  </si>
  <si>
    <t>2001-02-24</t>
  </si>
  <si>
    <t>Vaitaitis</t>
  </si>
  <si>
    <t>1995-01-15</t>
  </si>
  <si>
    <t>Edgaras</t>
  </si>
  <si>
    <t>Benkunskas</t>
  </si>
  <si>
    <t>1999-05-28</t>
  </si>
  <si>
    <t>I. Jakubaitytė</t>
  </si>
  <si>
    <t>1994-11-20</t>
  </si>
  <si>
    <t>Kaunas, Kėdainiai</t>
  </si>
  <si>
    <t>Aleksas</t>
  </si>
  <si>
    <t>Vilkas</t>
  </si>
  <si>
    <t>1999-02-06</t>
  </si>
  <si>
    <t>A.Baranauskas</t>
  </si>
  <si>
    <t>1996-04-25</t>
  </si>
  <si>
    <t>Kaunas, Vilnius</t>
  </si>
  <si>
    <t>A.Gavelytė, T.Krasauskienė</t>
  </si>
  <si>
    <t>Armandas</t>
  </si>
  <si>
    <t>Biekša</t>
  </si>
  <si>
    <t>2001-07-30</t>
  </si>
  <si>
    <t>1.87</t>
  </si>
  <si>
    <t>1.92</t>
  </si>
  <si>
    <t>1.97</t>
  </si>
  <si>
    <t>2.02</t>
  </si>
  <si>
    <t>2.07</t>
  </si>
  <si>
    <t>2.12</t>
  </si>
  <si>
    <t>Gelažius</t>
  </si>
  <si>
    <t>1998 04 20</t>
  </si>
  <si>
    <t>VMSC, LEU</t>
  </si>
  <si>
    <t>Mindaugas</t>
  </si>
  <si>
    <t>Jurkša</t>
  </si>
  <si>
    <t>1992-10-14</t>
  </si>
  <si>
    <t>Kaunas,Klaipėda</t>
  </si>
  <si>
    <t>L. Maleckis, V. Murašovas</t>
  </si>
  <si>
    <t>Klaipėda, Klaipėdos r.</t>
  </si>
  <si>
    <t>Arminas</t>
  </si>
  <si>
    <t>Čečkauskas</t>
  </si>
  <si>
    <t>1998-05-17</t>
  </si>
  <si>
    <t>Čepys</t>
  </si>
  <si>
    <t>2001-06-18</t>
  </si>
  <si>
    <t>V.Murašovas, A.Bajoras</t>
  </si>
  <si>
    <t>1997-06-20</t>
  </si>
  <si>
    <t>A. Miliauskas, I. Jakubaitytė</t>
  </si>
  <si>
    <t>1992-02-09</t>
  </si>
  <si>
    <t>S. Liepinaitis</t>
  </si>
  <si>
    <t>Zdanavičius</t>
  </si>
  <si>
    <t>1998-03-23</t>
  </si>
  <si>
    <t>Ričardas</t>
  </si>
  <si>
    <t>Gedminas</t>
  </si>
  <si>
    <t>1999-03-20</t>
  </si>
  <si>
    <t>O.Pavilionienė, N.Gedgaudienė</t>
  </si>
  <si>
    <t>Ernestas</t>
  </si>
  <si>
    <t>Šostakas</t>
  </si>
  <si>
    <t>1997-12-17</t>
  </si>
  <si>
    <t>G.Michniova,A.Tolstiks,I.Krakoviak-Tolstika</t>
  </si>
  <si>
    <t>Vilius</t>
  </si>
  <si>
    <t>Junevičius</t>
  </si>
  <si>
    <t>2001-10-08</t>
  </si>
  <si>
    <t>Sūduva</t>
  </si>
  <si>
    <t>MLASK</t>
  </si>
  <si>
    <t>G. Janušauskas, R. Junevičius</t>
  </si>
  <si>
    <t>2001-08-13</t>
  </si>
  <si>
    <t>M.Saliamonas</t>
  </si>
  <si>
    <t>Svarauskas</t>
  </si>
  <si>
    <t>K.Šapka,V.Nekrašas</t>
  </si>
  <si>
    <t>Marijampolė,Vilnius</t>
  </si>
  <si>
    <t>Vyr. varžybų sekretorė                                   Remigija Raišienė (Nacionalinė kategorija)</t>
  </si>
  <si>
    <t>Varžybų techninis delegatas                                Algirdas Baranauskas (nacionalinė kategorija)</t>
  </si>
  <si>
    <t>1991-12-16</t>
  </si>
  <si>
    <t>1999-03-06</t>
  </si>
  <si>
    <t>D.Pavliukovičius</t>
  </si>
  <si>
    <t>Vieta</t>
  </si>
  <si>
    <t>Finalas A</t>
  </si>
  <si>
    <t>Finalas B</t>
  </si>
  <si>
    <t>13</t>
  </si>
  <si>
    <t>14</t>
  </si>
  <si>
    <t>X</t>
  </si>
  <si>
    <t>Suvestinė</t>
  </si>
  <si>
    <t>DQ</t>
  </si>
  <si>
    <t>7</t>
  </si>
  <si>
    <t>8</t>
  </si>
  <si>
    <t>9</t>
  </si>
  <si>
    <t>10</t>
  </si>
  <si>
    <t>11</t>
  </si>
  <si>
    <t>12</t>
  </si>
  <si>
    <t>NT</t>
  </si>
  <si>
    <t>2.20</t>
  </si>
  <si>
    <t>O</t>
  </si>
  <si>
    <t>XXX</t>
  </si>
  <si>
    <t>XXO</t>
  </si>
  <si>
    <t>XO</t>
  </si>
  <si>
    <t>NM</t>
  </si>
  <si>
    <t>SM</t>
  </si>
  <si>
    <t>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</si>
</sst>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_-* #,##0.00\ &quot;Lt&quot;_-;\-* #,##0.00\ &quot;Lt&quot;_-;_-* &quot;-&quot;??\ &quot;Lt&quot;_-;_-@_-"/>
    <numFmt numFmtId="165" formatCode="_(* #,##0.00_);_(* \(#,##0.00\);_(* &quot;-&quot;??_);_(@_)"/>
    <numFmt numFmtId="166" formatCode="yyyy\-mm\-dd;@"/>
    <numFmt numFmtId="167" formatCode="m:ss.00"/>
    <numFmt numFmtId="168" formatCode="0.0"/>
    <numFmt numFmtId="169" formatCode="0.000"/>
    <numFmt numFmtId="170" formatCode="ss.00"/>
    <numFmt numFmtId="171" formatCode="_-* #,##0_-;\-* #,##0_-;_-* &quot;-&quot;_-;_-@_-"/>
    <numFmt numFmtId="172" formatCode="_-* #,##0.00_-;\-* #,##0.00_-;_-* &quot;-&quot;??_-;_-@_-"/>
    <numFmt numFmtId="173" formatCode="[m]:ss.00"/>
    <numFmt numFmtId="174" formatCode="hh:mm;@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[Red]0%;[Red]\(0%\)"/>
    <numFmt numFmtId="182" formatCode="[$-FC27]yyyy\ &quot;m.&quot;\ mmmm\ d\ &quot;d.&quot;;@"/>
    <numFmt numFmtId="183" formatCode="0%;\(0%\)"/>
    <numFmt numFmtId="184" formatCode="\ \ @"/>
    <numFmt numFmtId="185" formatCode="\ \ \ \ @"/>
    <numFmt numFmtId="186" formatCode="_-&quot;IRL&quot;* #,##0_-;\-&quot;IRL&quot;* #,##0_-;_-&quot;IRL&quot;* &quot;-&quot;_-;_-@_-"/>
    <numFmt numFmtId="187" formatCode="_-&quot;IRL&quot;* #,##0.00_-;\-&quot;IRL&quot;* #,##0.00_-;_-&quot;IRL&quot;* &quot;-&quot;??_-;_-@_-"/>
  </numFmts>
  <fonts count="52">
    <font>
      <sz val="10"/>
      <name val="Arial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10"/>
      <color indexed="12"/>
      <name val="Arial"/>
      <family val="2"/>
    </font>
    <font>
      <sz val="11"/>
      <color indexed="17"/>
      <name val="Calibri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0"/>
      <name val="HelveticaLT"/>
      <family val="2"/>
    </font>
    <font>
      <b/>
      <sz val="18"/>
      <color indexed="56"/>
      <name val="Cambria"/>
      <family val="2"/>
      <charset val="186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186"/>
    </font>
    <font>
      <sz val="10"/>
      <name val="Arial Cyr"/>
      <charset val="204"/>
    </font>
    <font>
      <b/>
      <sz val="14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14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186"/>
    </font>
    <font>
      <sz val="11"/>
      <name val="Times New Roman"/>
      <family val="1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b/>
      <sz val="13"/>
      <name val="Times New Roman"/>
      <family val="1"/>
    </font>
    <font>
      <sz val="12"/>
      <name val="Times New Roman"/>
      <family val="1"/>
      <charset val="186"/>
    </font>
    <font>
      <sz val="13"/>
      <name val="Times New Roman"/>
      <family val="1"/>
      <charset val="186"/>
    </font>
    <font>
      <sz val="9"/>
      <name val="Arial"/>
      <family val="2"/>
      <charset val="186"/>
    </font>
    <font>
      <sz val="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  <charset val="186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charset val="186"/>
      <scheme val="minor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81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178" fontId="6" fillId="0" borderId="0" applyFill="0" applyBorder="0" applyAlignment="0"/>
    <xf numFmtId="179" fontId="6" fillId="0" borderId="0" applyFill="0" applyBorder="0" applyAlignment="0"/>
    <xf numFmtId="175" fontId="6" fillId="0" borderId="0" applyFill="0" applyBorder="0" applyAlignment="0"/>
    <xf numFmtId="180" fontId="6" fillId="0" borderId="0" applyFill="0" applyBorder="0" applyAlignment="0"/>
    <xf numFmtId="176" fontId="6" fillId="0" borderId="0" applyFill="0" applyBorder="0" applyAlignment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4" fontId="6" fillId="0" borderId="0" applyFill="0" applyBorder="0" applyAlignment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5" fontId="9" fillId="0" borderId="0" applyFill="0" applyBorder="0" applyAlignment="0"/>
    <xf numFmtId="176" fontId="9" fillId="0" borderId="0" applyFill="0" applyBorder="0" applyAlignment="0"/>
    <xf numFmtId="175" fontId="9" fillId="0" borderId="0" applyFill="0" applyBorder="0" applyAlignment="0"/>
    <xf numFmtId="180" fontId="9" fillId="0" borderId="0" applyFill="0" applyBorder="0" applyAlignment="0"/>
    <xf numFmtId="176" fontId="9" fillId="0" borderId="0" applyFill="0" applyBorder="0" applyAlignment="0"/>
    <xf numFmtId="0" fontId="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38" fontId="11" fillId="3" borderId="0" applyNumberFormat="0" applyBorder="0" applyAlignment="0" applyProtection="0"/>
    <xf numFmtId="0" fontId="12" fillId="0" borderId="4" applyNumberFormat="0" applyAlignment="0" applyProtection="0">
      <alignment horizontal="left" vertical="center"/>
    </xf>
    <xf numFmtId="0" fontId="12" fillId="0" borderId="5">
      <alignment horizontal="left" vertical="center"/>
    </xf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0" fontId="11" fillId="4" borderId="6" applyNumberFormat="0" applyBorder="0" applyAlignment="0" applyProtection="0"/>
    <xf numFmtId="0" fontId="8" fillId="0" borderId="0"/>
    <xf numFmtId="0" fontId="7" fillId="0" borderId="0"/>
    <xf numFmtId="0" fontId="8" fillId="0" borderId="0"/>
    <xf numFmtId="0" fontId="48" fillId="0" borderId="0"/>
    <xf numFmtId="0" fontId="15" fillId="0" borderId="0" applyNumberFormat="0" applyFill="0" applyBorder="0" applyAlignment="0" applyProtection="0"/>
    <xf numFmtId="0" fontId="14" fillId="5" borderId="7" applyNumberFormat="0" applyAlignment="0" applyProtection="0"/>
    <xf numFmtId="175" fontId="16" fillId="0" borderId="0" applyFill="0" applyBorder="0" applyAlignment="0"/>
    <xf numFmtId="176" fontId="16" fillId="0" borderId="0" applyFill="0" applyBorder="0" applyAlignment="0"/>
    <xf numFmtId="175" fontId="16" fillId="0" borderId="0" applyFill="0" applyBorder="0" applyAlignment="0"/>
    <xf numFmtId="180" fontId="16" fillId="0" borderId="0" applyFill="0" applyBorder="0" applyAlignment="0"/>
    <xf numFmtId="176" fontId="16" fillId="0" borderId="0" applyFill="0" applyBorder="0" applyAlignment="0"/>
    <xf numFmtId="181" fontId="17" fillId="0" borderId="0"/>
    <xf numFmtId="0" fontId="8" fillId="0" borderId="0"/>
    <xf numFmtId="166" fontId="3" fillId="0" borderId="0"/>
    <xf numFmtId="0" fontId="8" fillId="0" borderId="0"/>
    <xf numFmtId="166" fontId="3" fillId="0" borderId="0"/>
    <xf numFmtId="166" fontId="3" fillId="0" borderId="0"/>
    <xf numFmtId="166" fontId="3" fillId="0" borderId="0"/>
    <xf numFmtId="0" fontId="8" fillId="0" borderId="0"/>
    <xf numFmtId="166" fontId="3" fillId="0" borderId="0"/>
    <xf numFmtId="0" fontId="8" fillId="0" borderId="0"/>
    <xf numFmtId="0" fontId="8" fillId="0" borderId="0"/>
    <xf numFmtId="166" fontId="3" fillId="0" borderId="0"/>
    <xf numFmtId="21" fontId="3" fillId="0" borderId="0"/>
    <xf numFmtId="21" fontId="3" fillId="0" borderId="0"/>
    <xf numFmtId="21" fontId="3" fillId="0" borderId="0"/>
    <xf numFmtId="21" fontId="3" fillId="0" borderId="0"/>
    <xf numFmtId="21" fontId="3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21" fontId="3" fillId="0" borderId="0"/>
    <xf numFmtId="21" fontId="3" fillId="0" borderId="0"/>
    <xf numFmtId="21" fontId="3" fillId="0" borderId="0"/>
    <xf numFmtId="21" fontId="3" fillId="0" borderId="0"/>
    <xf numFmtId="21" fontId="3" fillId="0" borderId="0"/>
    <xf numFmtId="0" fontId="7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166" fontId="3" fillId="0" borderId="0"/>
    <xf numFmtId="0" fontId="7" fillId="0" borderId="0"/>
    <xf numFmtId="166" fontId="3" fillId="0" borderId="0"/>
    <xf numFmtId="0" fontId="7" fillId="0" borderId="0"/>
    <xf numFmtId="0" fontId="7" fillId="0" borderId="0"/>
    <xf numFmtId="0" fontId="7" fillId="0" borderId="0"/>
    <xf numFmtId="166" fontId="3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0" fontId="8" fillId="0" borderId="0"/>
    <xf numFmtId="166" fontId="3" fillId="0" borderId="0"/>
    <xf numFmtId="0" fontId="7" fillId="0" borderId="0"/>
    <xf numFmtId="166" fontId="3" fillId="0" borderId="0"/>
    <xf numFmtId="0" fontId="7" fillId="0" borderId="0"/>
    <xf numFmtId="0" fontId="7" fillId="0" borderId="0"/>
    <xf numFmtId="0" fontId="7" fillId="0" borderId="0"/>
    <xf numFmtId="166" fontId="3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8" fillId="0" borderId="0"/>
    <xf numFmtId="166" fontId="3" fillId="0" borderId="0"/>
    <xf numFmtId="0" fontId="8" fillId="0" borderId="0"/>
    <xf numFmtId="166" fontId="3" fillId="0" borderId="0"/>
    <xf numFmtId="166" fontId="3" fillId="0" borderId="0"/>
    <xf numFmtId="166" fontId="3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6" fontId="8" fillId="0" borderId="0"/>
    <xf numFmtId="182" fontId="8" fillId="0" borderId="0"/>
    <xf numFmtId="166" fontId="3" fillId="0" borderId="0"/>
    <xf numFmtId="166" fontId="8" fillId="0" borderId="0"/>
    <xf numFmtId="166" fontId="8" fillId="0" borderId="0"/>
    <xf numFmtId="166" fontId="8" fillId="0" borderId="0"/>
    <xf numFmtId="166" fontId="3" fillId="0" borderId="0"/>
    <xf numFmtId="166" fontId="3" fillId="0" borderId="0"/>
    <xf numFmtId="166" fontId="3" fillId="0" borderId="0"/>
    <xf numFmtId="166" fontId="8" fillId="0" borderId="0"/>
    <xf numFmtId="166" fontId="3" fillId="0" borderId="0"/>
    <xf numFmtId="166" fontId="3" fillId="0" borderId="0"/>
    <xf numFmtId="166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8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8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82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1" fontId="3" fillId="0" borderId="0"/>
    <xf numFmtId="173" fontId="3" fillId="0" borderId="0"/>
    <xf numFmtId="181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82" fontId="3" fillId="0" borderId="0"/>
    <xf numFmtId="18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8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82" fontId="3" fillId="0" borderId="0"/>
    <xf numFmtId="166" fontId="3" fillId="0" borderId="0"/>
    <xf numFmtId="0" fontId="8" fillId="0" borderId="0"/>
    <xf numFmtId="0" fontId="8" fillId="0" borderId="0"/>
    <xf numFmtId="167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175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166" fontId="8" fillId="0" borderId="0"/>
    <xf numFmtId="166" fontId="8" fillId="0" borderId="0"/>
    <xf numFmtId="21" fontId="8" fillId="0" borderId="0"/>
    <xf numFmtId="166" fontId="8" fillId="0" borderId="0"/>
    <xf numFmtId="166" fontId="8" fillId="0" borderId="0"/>
    <xf numFmtId="166" fontId="8" fillId="0" borderId="0"/>
    <xf numFmtId="21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21" fontId="3" fillId="0" borderId="0"/>
    <xf numFmtId="21" fontId="3" fillId="0" borderId="0"/>
    <xf numFmtId="21" fontId="3" fillId="0" borderId="0"/>
    <xf numFmtId="21" fontId="3" fillId="0" borderId="0"/>
    <xf numFmtId="21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0" fontId="7" fillId="0" borderId="0"/>
    <xf numFmtId="166" fontId="3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166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14" fillId="5" borderId="7" applyNumberFormat="0" applyAlignment="0" applyProtection="0"/>
    <xf numFmtId="0" fontId="8" fillId="0" borderId="0"/>
    <xf numFmtId="0" fontId="20" fillId="0" borderId="0"/>
    <xf numFmtId="0" fontId="21" fillId="0" borderId="0"/>
    <xf numFmtId="0" fontId="22" fillId="0" borderId="0" applyAlignment="0"/>
    <xf numFmtId="0" fontId="23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0" fontId="8" fillId="0" borderId="0" applyFont="0" applyFill="0" applyBorder="0" applyAlignment="0" applyProtection="0"/>
    <xf numFmtId="175" fontId="24" fillId="0" borderId="0" applyFill="0" applyBorder="0" applyAlignment="0"/>
    <xf numFmtId="176" fontId="24" fillId="0" borderId="0" applyFill="0" applyBorder="0" applyAlignment="0"/>
    <xf numFmtId="175" fontId="24" fillId="0" borderId="0" applyFill="0" applyBorder="0" applyAlignment="0"/>
    <xf numFmtId="180" fontId="24" fillId="0" borderId="0" applyFill="0" applyBorder="0" applyAlignment="0"/>
    <xf numFmtId="176" fontId="24" fillId="0" borderId="0" applyFill="0" applyBorder="0" applyAlignment="0"/>
    <xf numFmtId="0" fontId="25" fillId="0" borderId="8" applyNumberFormat="0" applyFill="0" applyAlignment="0" applyProtection="0"/>
    <xf numFmtId="49" fontId="6" fillId="0" borderId="0" applyFill="0" applyBorder="0" applyAlignment="0"/>
    <xf numFmtId="184" fontId="6" fillId="0" borderId="0" applyFill="0" applyBorder="0" applyAlignment="0"/>
    <xf numFmtId="185" fontId="6" fillId="0" borderId="0" applyFill="0" applyBorder="0" applyAlignment="0"/>
    <xf numFmtId="0" fontId="23" fillId="0" borderId="0" applyNumberFormat="0" applyFill="0" applyBorder="0" applyAlignment="0" applyProtection="0"/>
    <xf numFmtId="0" fontId="25" fillId="0" borderId="8" applyNumberFormat="0" applyFill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</cellStyleXfs>
  <cellXfs count="239">
    <xf numFmtId="0" fontId="0" fillId="0" borderId="0" xfId="0"/>
    <xf numFmtId="49" fontId="31" fillId="0" borderId="9" xfId="0" applyNumberFormat="1" applyFont="1" applyFill="1" applyBorder="1" applyAlignment="1">
      <alignment horizontal="center"/>
    </xf>
    <xf numFmtId="49" fontId="39" fillId="0" borderId="0" xfId="0" applyNumberFormat="1" applyFont="1" applyBorder="1"/>
    <xf numFmtId="0" fontId="32" fillId="0" borderId="6" xfId="0" applyFont="1" applyBorder="1" applyAlignment="1">
      <alignment horizontal="left"/>
    </xf>
    <xf numFmtId="2" fontId="34" fillId="0" borderId="6" xfId="0" applyNumberFormat="1" applyFont="1" applyFill="1" applyBorder="1" applyAlignment="1">
      <alignment horizontal="center"/>
    </xf>
    <xf numFmtId="2" fontId="31" fillId="0" borderId="6" xfId="0" applyNumberFormat="1" applyFont="1" applyFill="1" applyBorder="1" applyAlignment="1">
      <alignment horizontal="center"/>
    </xf>
    <xf numFmtId="0" fontId="32" fillId="0" borderId="6" xfId="0" applyFont="1" applyFill="1" applyBorder="1" applyAlignment="1">
      <alignment horizontal="left"/>
    </xf>
    <xf numFmtId="2" fontId="28" fillId="6" borderId="10" xfId="0" applyNumberFormat="1" applyFont="1" applyFill="1" applyBorder="1" applyAlignment="1">
      <alignment horizontal="center"/>
    </xf>
    <xf numFmtId="49" fontId="30" fillId="0" borderId="0" xfId="785" applyNumberFormat="1" applyFont="1" applyFill="1" applyBorder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49" fontId="30" fillId="0" borderId="0" xfId="786" applyNumberFormat="1" applyFont="1" applyFill="1" applyBorder="1"/>
    <xf numFmtId="49" fontId="39" fillId="0" borderId="0" xfId="0" applyNumberFormat="1" applyFont="1" applyFill="1" applyBorder="1"/>
    <xf numFmtId="49" fontId="41" fillId="0" borderId="0" xfId="0" applyNumberFormat="1" applyFont="1" applyFill="1" applyBorder="1"/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right"/>
    </xf>
    <xf numFmtId="166" fontId="32" fillId="0" borderId="6" xfId="0" applyNumberFormat="1" applyFont="1" applyFill="1" applyBorder="1" applyAlignment="1">
      <alignment horizontal="left"/>
    </xf>
    <xf numFmtId="49" fontId="30" fillId="0" borderId="0" xfId="786" applyNumberFormat="1" applyFont="1" applyBorder="1" applyAlignment="1">
      <alignment horizontal="center"/>
    </xf>
    <xf numFmtId="49" fontId="31" fillId="0" borderId="18" xfId="0" applyNumberFormat="1" applyFont="1" applyFill="1" applyBorder="1" applyAlignment="1">
      <alignment horizontal="left" vertical="center"/>
    </xf>
    <xf numFmtId="49" fontId="40" fillId="0" borderId="0" xfId="0" applyNumberFormat="1" applyFont="1" applyAlignment="1"/>
    <xf numFmtId="49" fontId="40" fillId="0" borderId="0" xfId="0" applyNumberFormat="1" applyFont="1" applyFill="1" applyAlignment="1"/>
    <xf numFmtId="49" fontId="35" fillId="0" borderId="0" xfId="789" applyNumberFormat="1" applyFont="1" applyBorder="1" applyAlignment="1">
      <alignment horizontal="center"/>
    </xf>
    <xf numFmtId="49" fontId="30" fillId="0" borderId="0" xfId="789" applyNumberFormat="1" applyFont="1" applyBorder="1" applyAlignment="1">
      <alignment horizontal="center"/>
    </xf>
    <xf numFmtId="49" fontId="35" fillId="0" borderId="0" xfId="789" applyNumberFormat="1" applyFont="1" applyBorder="1"/>
    <xf numFmtId="49" fontId="35" fillId="0" borderId="0" xfId="789" applyNumberFormat="1" applyFont="1" applyBorder="1" applyAlignment="1">
      <alignment horizontal="left"/>
    </xf>
    <xf numFmtId="0" fontId="27" fillId="0" borderId="0" xfId="0" applyFont="1"/>
    <xf numFmtId="49" fontId="41" fillId="0" borderId="0" xfId="786" applyNumberFormat="1" applyFont="1" applyBorder="1"/>
    <xf numFmtId="0" fontId="46" fillId="0" borderId="0" xfId="0" applyFont="1" applyAlignment="1">
      <alignment horizontal="center"/>
    </xf>
    <xf numFmtId="49" fontId="35" fillId="0" borderId="0" xfId="789" applyNumberFormat="1" applyFont="1" applyBorder="1" applyAlignment="1">
      <alignment horizontal="right"/>
    </xf>
    <xf numFmtId="1" fontId="49" fillId="0" borderId="6" xfId="104" applyNumberFormat="1" applyFont="1" applyFill="1" applyBorder="1" applyAlignment="1">
      <alignment horizontal="center" vertical="center"/>
    </xf>
    <xf numFmtId="1" fontId="50" fillId="0" borderId="6" xfId="0" applyNumberFormat="1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right"/>
    </xf>
    <xf numFmtId="49" fontId="32" fillId="0" borderId="19" xfId="0" applyNumberFormat="1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49" fontId="31" fillId="0" borderId="22" xfId="0" applyNumberFormat="1" applyFont="1" applyFill="1" applyBorder="1" applyAlignment="1">
      <alignment horizontal="left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right"/>
    </xf>
    <xf numFmtId="49" fontId="32" fillId="0" borderId="23" xfId="0" applyNumberFormat="1" applyFont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31" fillId="6" borderId="23" xfId="0" applyNumberFormat="1" applyFont="1" applyFill="1" applyBorder="1" applyAlignment="1">
      <alignment horizontal="center"/>
    </xf>
    <xf numFmtId="0" fontId="31" fillId="6" borderId="19" xfId="0" applyNumberFormat="1" applyFont="1" applyFill="1" applyBorder="1" applyAlignment="1">
      <alignment horizontal="center"/>
    </xf>
    <xf numFmtId="49" fontId="31" fillId="0" borderId="26" xfId="0" applyNumberFormat="1" applyFont="1" applyFill="1" applyBorder="1" applyAlignment="1">
      <alignment horizontal="left" vertical="center"/>
    </xf>
    <xf numFmtId="1" fontId="31" fillId="6" borderId="23" xfId="0" applyNumberFormat="1" applyFont="1" applyFill="1" applyBorder="1" applyAlignment="1">
      <alignment horizontal="center"/>
    </xf>
    <xf numFmtId="1" fontId="31" fillId="6" borderId="1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right"/>
    </xf>
    <xf numFmtId="0" fontId="31" fillId="0" borderId="19" xfId="0" applyFont="1" applyBorder="1" applyAlignment="1">
      <alignment horizontal="right"/>
    </xf>
    <xf numFmtId="0" fontId="47" fillId="0" borderId="0" xfId="0" applyFont="1" applyAlignment="1">
      <alignment horizontal="center"/>
    </xf>
    <xf numFmtId="49" fontId="27" fillId="0" borderId="0" xfId="787" applyNumberFormat="1" applyFont="1" applyAlignment="1">
      <alignment horizontal="center"/>
    </xf>
    <xf numFmtId="49" fontId="30" fillId="0" borderId="0" xfId="787" applyNumberFormat="1" applyFont="1" applyAlignment="1">
      <alignment horizontal="center"/>
    </xf>
    <xf numFmtId="0" fontId="30" fillId="0" borderId="0" xfId="787" applyFont="1" applyAlignment="1">
      <alignment horizontal="center"/>
    </xf>
    <xf numFmtId="1" fontId="30" fillId="0" borderId="0" xfId="787" applyNumberFormat="1" applyFont="1" applyAlignment="1">
      <alignment horizontal="center"/>
    </xf>
    <xf numFmtId="49" fontId="30" fillId="0" borderId="0" xfId="787" applyNumberFormat="1" applyFont="1"/>
    <xf numFmtId="49" fontId="38" fillId="0" borderId="0" xfId="787" applyNumberFormat="1" applyFont="1"/>
    <xf numFmtId="49" fontId="8" fillId="0" borderId="0" xfId="787" applyNumberFormat="1"/>
    <xf numFmtId="49" fontId="41" fillId="0" borderId="0" xfId="786" applyNumberFormat="1" applyFont="1"/>
    <xf numFmtId="49" fontId="30" fillId="0" borderId="0" xfId="786" applyNumberFormat="1" applyFont="1" applyAlignment="1">
      <alignment horizontal="center"/>
    </xf>
    <xf numFmtId="0" fontId="35" fillId="0" borderId="0" xfId="787" applyFont="1"/>
    <xf numFmtId="49" fontId="35" fillId="0" borderId="0" xfId="787" applyNumberFormat="1" applyFont="1" applyAlignment="1">
      <alignment horizontal="center"/>
    </xf>
    <xf numFmtId="0" fontId="35" fillId="0" borderId="0" xfId="787" applyFont="1" applyAlignment="1">
      <alignment horizontal="center"/>
    </xf>
    <xf numFmtId="1" fontId="35" fillId="0" borderId="0" xfId="787" applyNumberFormat="1" applyFont="1" applyAlignment="1">
      <alignment horizontal="center"/>
    </xf>
    <xf numFmtId="49" fontId="33" fillId="0" borderId="0" xfId="787" applyNumberFormat="1" applyFont="1"/>
    <xf numFmtId="0" fontId="39" fillId="0" borderId="0" xfId="787" applyFont="1"/>
    <xf numFmtId="49" fontId="39" fillId="0" borderId="0" xfId="787" applyNumberFormat="1" applyFont="1" applyAlignment="1">
      <alignment horizontal="center"/>
    </xf>
    <xf numFmtId="0" fontId="40" fillId="0" borderId="0" xfId="787" applyFont="1" applyAlignment="1">
      <alignment horizontal="left"/>
    </xf>
    <xf numFmtId="0" fontId="41" fillId="0" borderId="0" xfId="787" applyFont="1"/>
    <xf numFmtId="49" fontId="41" fillId="0" borderId="0" xfId="787" applyNumberFormat="1" applyFont="1" applyAlignment="1">
      <alignment horizontal="center"/>
    </xf>
    <xf numFmtId="49" fontId="33" fillId="0" borderId="0" xfId="787" applyNumberFormat="1" applyFont="1" applyAlignment="1">
      <alignment horizontal="right"/>
    </xf>
    <xf numFmtId="49" fontId="35" fillId="0" borderId="0" xfId="787" applyNumberFormat="1" applyFont="1" applyAlignment="1">
      <alignment horizontal="left"/>
    </xf>
    <xf numFmtId="49" fontId="33" fillId="0" borderId="0" xfId="787" applyNumberFormat="1" applyFont="1" applyAlignment="1">
      <alignment horizontal="left"/>
    </xf>
    <xf numFmtId="0" fontId="33" fillId="0" borderId="9" xfId="787" applyFont="1" applyBorder="1" applyAlignment="1">
      <alignment horizontal="center"/>
    </xf>
    <xf numFmtId="49" fontId="33" fillId="0" borderId="15" xfId="787" applyNumberFormat="1" applyFont="1" applyBorder="1" applyAlignment="1">
      <alignment horizontal="center"/>
    </xf>
    <xf numFmtId="49" fontId="33" fillId="0" borderId="10" xfId="787" applyNumberFormat="1" applyFont="1" applyBorder="1" applyAlignment="1">
      <alignment horizontal="right"/>
    </xf>
    <xf numFmtId="49" fontId="33" fillId="0" borderId="11" xfId="787" applyNumberFormat="1" applyFont="1" applyBorder="1" applyAlignment="1">
      <alignment horizontal="left"/>
    </xf>
    <xf numFmtId="49" fontId="33" fillId="0" borderId="11" xfId="787" applyNumberFormat="1" applyFont="1" applyBorder="1" applyAlignment="1">
      <alignment horizontal="center"/>
    </xf>
    <xf numFmtId="0" fontId="33" fillId="0" borderId="9" xfId="787" applyFont="1" applyBorder="1" applyAlignment="1">
      <alignment horizontal="left"/>
    </xf>
    <xf numFmtId="0" fontId="33" fillId="0" borderId="9" xfId="786" applyFont="1" applyBorder="1" applyAlignment="1">
      <alignment horizontal="left"/>
    </xf>
    <xf numFmtId="1" fontId="33" fillId="0" borderId="9" xfId="787" applyNumberFormat="1" applyFont="1" applyBorder="1" applyAlignment="1">
      <alignment horizontal="center"/>
    </xf>
    <xf numFmtId="49" fontId="33" fillId="0" borderId="12" xfId="787" applyNumberFormat="1" applyFont="1" applyBorder="1" applyAlignment="1">
      <alignment horizontal="center"/>
    </xf>
    <xf numFmtId="49" fontId="33" fillId="0" borderId="9" xfId="786" applyNumberFormat="1" applyFont="1" applyBorder="1" applyAlignment="1">
      <alignment horizontal="center"/>
    </xf>
    <xf numFmtId="49" fontId="33" fillId="0" borderId="9" xfId="787" applyNumberFormat="1" applyFont="1" applyBorder="1" applyAlignment="1">
      <alignment horizontal="center"/>
    </xf>
    <xf numFmtId="49" fontId="33" fillId="0" borderId="9" xfId="787" applyNumberFormat="1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5" fillId="0" borderId="13" xfId="0" applyFont="1" applyBorder="1" applyAlignment="1">
      <alignment horizontal="right"/>
    </xf>
    <xf numFmtId="0" fontId="36" fillId="0" borderId="14" xfId="0" applyFont="1" applyBorder="1" applyAlignment="1">
      <alignment horizontal="left"/>
    </xf>
    <xf numFmtId="166" fontId="37" fillId="0" borderId="6" xfId="0" applyNumberFormat="1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1" fontId="31" fillId="0" borderId="6" xfId="0" applyNumberFormat="1" applyFont="1" applyBorder="1" applyAlignment="1">
      <alignment horizontal="center"/>
    </xf>
    <xf numFmtId="0" fontId="34" fillId="0" borderId="6" xfId="0" applyFont="1" applyBorder="1"/>
    <xf numFmtId="49" fontId="31" fillId="0" borderId="6" xfId="112" applyNumberFormat="1" applyFont="1" applyBorder="1" applyAlignment="1">
      <alignment horizontal="center" vertical="center"/>
    </xf>
    <xf numFmtId="49" fontId="38" fillId="0" borderId="0" xfId="787" applyNumberFormat="1" applyFont="1" applyAlignment="1">
      <alignment horizontal="right"/>
    </xf>
    <xf numFmtId="0" fontId="34" fillId="0" borderId="0" xfId="0" applyFont="1"/>
    <xf numFmtId="0" fontId="33" fillId="0" borderId="6" xfId="787" applyFont="1" applyBorder="1" applyAlignment="1">
      <alignment horizontal="center"/>
    </xf>
    <xf numFmtId="49" fontId="35" fillId="0" borderId="0" xfId="787" applyNumberFormat="1" applyFont="1"/>
    <xf numFmtId="49" fontId="41" fillId="0" borderId="0" xfId="787" applyNumberFormat="1" applyFont="1"/>
    <xf numFmtId="49" fontId="33" fillId="0" borderId="10" xfId="787" applyNumberFormat="1" applyFont="1" applyBorder="1" applyAlignment="1">
      <alignment horizontal="center"/>
    </xf>
    <xf numFmtId="49" fontId="33" fillId="0" borderId="6" xfId="0" applyNumberFormat="1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49" fontId="37" fillId="0" borderId="6" xfId="0" applyNumberFormat="1" applyFont="1" applyBorder="1" applyAlignment="1">
      <alignment horizontal="left"/>
    </xf>
    <xf numFmtId="2" fontId="28" fillId="0" borderId="9" xfId="0" applyNumberFormat="1" applyFont="1" applyBorder="1" applyAlignment="1">
      <alignment horizontal="center"/>
    </xf>
    <xf numFmtId="169" fontId="32" fillId="0" borderId="6" xfId="0" applyNumberFormat="1" applyFont="1" applyBorder="1" applyAlignment="1">
      <alignment horizontal="center"/>
    </xf>
    <xf numFmtId="0" fontId="32" fillId="0" borderId="0" xfId="0" applyFont="1"/>
    <xf numFmtId="0" fontId="27" fillId="0" borderId="0" xfId="104" applyFont="1"/>
    <xf numFmtId="0" fontId="33" fillId="0" borderId="6" xfId="104" applyFont="1" applyBorder="1" applyAlignment="1">
      <alignment horizontal="center"/>
    </xf>
    <xf numFmtId="0" fontId="35" fillId="0" borderId="13" xfId="104" applyFont="1" applyBorder="1" applyAlignment="1">
      <alignment horizontal="right"/>
    </xf>
    <xf numFmtId="0" fontId="36" fillId="0" borderId="14" xfId="104" applyFont="1" applyBorder="1" applyAlignment="1">
      <alignment horizontal="left"/>
    </xf>
    <xf numFmtId="0" fontId="37" fillId="0" borderId="6" xfId="104" applyFont="1" applyBorder="1" applyAlignment="1">
      <alignment horizontal="left"/>
    </xf>
    <xf numFmtId="169" fontId="34" fillId="0" borderId="6" xfId="0" applyNumberFormat="1" applyFont="1" applyBorder="1"/>
    <xf numFmtId="2" fontId="28" fillId="0" borderId="11" xfId="0" applyNumberFormat="1" applyFont="1" applyBorder="1" applyAlignment="1">
      <alignment horizontal="center"/>
    </xf>
    <xf numFmtId="49" fontId="31" fillId="0" borderId="9" xfId="0" applyNumberFormat="1" applyFont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/>
    <xf numFmtId="49" fontId="31" fillId="0" borderId="0" xfId="0" applyNumberFormat="1" applyFont="1" applyFill="1" applyBorder="1" applyAlignment="1">
      <alignment horizontal="center"/>
    </xf>
    <xf numFmtId="49" fontId="34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49" fontId="34" fillId="0" borderId="10" xfId="0" applyNumberFormat="1" applyFont="1" applyFill="1" applyBorder="1"/>
    <xf numFmtId="49" fontId="34" fillId="0" borderId="15" xfId="0" applyNumberFormat="1" applyFont="1" applyFill="1" applyBorder="1"/>
    <xf numFmtId="49" fontId="31" fillId="0" borderId="15" xfId="0" applyNumberFormat="1" applyFont="1" applyFill="1" applyBorder="1"/>
    <xf numFmtId="49" fontId="34" fillId="0" borderId="11" xfId="0" applyNumberFormat="1" applyFont="1" applyFill="1" applyBorder="1"/>
    <xf numFmtId="49" fontId="31" fillId="0" borderId="9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right"/>
    </xf>
    <xf numFmtId="49" fontId="31" fillId="0" borderId="11" xfId="0" applyNumberFormat="1" applyFont="1" applyFill="1" applyBorder="1" applyAlignment="1">
      <alignment horizontal="left"/>
    </xf>
    <xf numFmtId="49" fontId="31" fillId="0" borderId="12" xfId="0" applyNumberFormat="1" applyFont="1" applyFill="1" applyBorder="1" applyAlignment="1">
      <alignment horizontal="center"/>
    </xf>
    <xf numFmtId="0" fontId="31" fillId="0" borderId="12" xfId="0" applyNumberFormat="1" applyFont="1" applyFill="1" applyBorder="1" applyAlignment="1">
      <alignment horizontal="left"/>
    </xf>
    <xf numFmtId="0" fontId="31" fillId="0" borderId="9" xfId="786" applyNumberFormat="1" applyFont="1" applyFill="1" applyBorder="1" applyAlignment="1">
      <alignment horizontal="left"/>
    </xf>
    <xf numFmtId="1" fontId="31" fillId="0" borderId="12" xfId="0" applyNumberFormat="1" applyFont="1" applyFill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31" fillId="0" borderId="12" xfId="0" applyNumberFormat="1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1" fontId="34" fillId="0" borderId="6" xfId="0" applyNumberFormat="1" applyFont="1" applyFill="1" applyBorder="1" applyAlignment="1">
      <alignment horizontal="center"/>
    </xf>
    <xf numFmtId="2" fontId="36" fillId="0" borderId="6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/>
    <xf numFmtId="49" fontId="34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/>
    <xf numFmtId="49" fontId="42" fillId="0" borderId="0" xfId="787" applyNumberFormat="1" applyFont="1" applyAlignment="1">
      <alignment horizontal="center"/>
    </xf>
    <xf numFmtId="49" fontId="42" fillId="0" borderId="0" xfId="787" applyNumberFormat="1" applyFont="1"/>
    <xf numFmtId="167" fontId="44" fillId="0" borderId="0" xfId="0" applyNumberFormat="1" applyFont="1" applyAlignment="1">
      <alignment horizontal="center"/>
    </xf>
    <xf numFmtId="49" fontId="33" fillId="0" borderId="0" xfId="787" applyNumberFormat="1" applyFont="1" applyAlignment="1">
      <alignment horizontal="center"/>
    </xf>
    <xf numFmtId="1" fontId="33" fillId="0" borderId="12" xfId="787" applyNumberFormat="1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1" fontId="37" fillId="0" borderId="6" xfId="0" applyNumberFormat="1" applyFont="1" applyBorder="1" applyAlignment="1">
      <alignment horizontal="center"/>
    </xf>
    <xf numFmtId="167" fontId="29" fillId="0" borderId="6" xfId="114" applyNumberFormat="1" applyFont="1" applyBorder="1" applyAlignment="1">
      <alignment horizontal="center"/>
    </xf>
    <xf numFmtId="0" fontId="31" fillId="0" borderId="9" xfId="114" applyFont="1" applyBorder="1" applyAlignment="1">
      <alignment horizontal="center"/>
    </xf>
    <xf numFmtId="0" fontId="43" fillId="0" borderId="0" xfId="0" applyFont="1"/>
    <xf numFmtId="167" fontId="29" fillId="0" borderId="6" xfId="0" applyNumberFormat="1" applyFont="1" applyBorder="1" applyAlignment="1">
      <alignment horizontal="center" shrinkToFit="1"/>
    </xf>
    <xf numFmtId="0" fontId="31" fillId="0" borderId="9" xfId="584" applyFont="1" applyBorder="1" applyAlignment="1">
      <alignment horizontal="center"/>
    </xf>
    <xf numFmtId="167" fontId="29" fillId="0" borderId="6" xfId="584" applyNumberFormat="1" applyFont="1" applyBorder="1" applyAlignment="1">
      <alignment horizontal="center"/>
    </xf>
    <xf numFmtId="0" fontId="31" fillId="0" borderId="0" xfId="76" applyFont="1" applyAlignment="1">
      <alignment horizontal="center"/>
    </xf>
    <xf numFmtId="0" fontId="37" fillId="0" borderId="9" xfId="787" applyFont="1" applyBorder="1" applyAlignment="1">
      <alignment horizontal="center"/>
    </xf>
    <xf numFmtId="49" fontId="37" fillId="0" borderId="10" xfId="787" applyNumberFormat="1" applyFont="1" applyBorder="1" applyAlignment="1">
      <alignment horizontal="center"/>
    </xf>
    <xf numFmtId="49" fontId="37" fillId="0" borderId="10" xfId="787" applyNumberFormat="1" applyFont="1" applyBorder="1" applyAlignment="1">
      <alignment horizontal="right"/>
    </xf>
    <xf numFmtId="49" fontId="37" fillId="0" borderId="11" xfId="787" applyNumberFormat="1" applyFont="1" applyBorder="1" applyAlignment="1">
      <alignment horizontal="left"/>
    </xf>
    <xf numFmtId="49" fontId="37" fillId="0" borderId="11" xfId="787" applyNumberFormat="1" applyFont="1" applyBorder="1" applyAlignment="1">
      <alignment horizontal="center"/>
    </xf>
    <xf numFmtId="0" fontId="37" fillId="0" borderId="9" xfId="787" applyFont="1" applyBorder="1" applyAlignment="1">
      <alignment horizontal="left"/>
    </xf>
    <xf numFmtId="0" fontId="37" fillId="0" borderId="9" xfId="786" applyFont="1" applyBorder="1" applyAlignment="1">
      <alignment horizontal="left"/>
    </xf>
    <xf numFmtId="1" fontId="37" fillId="0" borderId="12" xfId="787" applyNumberFormat="1" applyFont="1" applyBorder="1" applyAlignment="1">
      <alignment horizontal="center"/>
    </xf>
    <xf numFmtId="49" fontId="37" fillId="0" borderId="12" xfId="787" applyNumberFormat="1" applyFont="1" applyBorder="1" applyAlignment="1">
      <alignment horizontal="center"/>
    </xf>
    <xf numFmtId="49" fontId="37" fillId="0" borderId="9" xfId="786" applyNumberFormat="1" applyFont="1" applyBorder="1" applyAlignment="1">
      <alignment horizontal="center"/>
    </xf>
    <xf numFmtId="49" fontId="37" fillId="0" borderId="9" xfId="787" applyNumberFormat="1" applyFont="1" applyBorder="1" applyAlignment="1">
      <alignment horizontal="center"/>
    </xf>
    <xf numFmtId="49" fontId="37" fillId="0" borderId="9" xfId="787" applyNumberFormat="1" applyFont="1" applyBorder="1" applyAlignment="1">
      <alignment horizontal="left"/>
    </xf>
    <xf numFmtId="0" fontId="34" fillId="0" borderId="6" xfId="76" applyFont="1" applyBorder="1" applyAlignment="1">
      <alignment horizontal="center"/>
    </xf>
    <xf numFmtId="166" fontId="37" fillId="0" borderId="6" xfId="104" applyNumberFormat="1" applyFont="1" applyBorder="1" applyAlignment="1">
      <alignment horizontal="center"/>
    </xf>
    <xf numFmtId="1" fontId="31" fillId="0" borderId="6" xfId="76" applyNumberFormat="1" applyFont="1" applyBorder="1" applyAlignment="1">
      <alignment horizontal="center"/>
    </xf>
    <xf numFmtId="170" fontId="29" fillId="0" borderId="6" xfId="76" applyNumberFormat="1" applyFont="1" applyBorder="1" applyAlignment="1">
      <alignment horizontal="center" shrinkToFit="1"/>
    </xf>
    <xf numFmtId="169" fontId="32" fillId="0" borderId="6" xfId="76" applyNumberFormat="1" applyFont="1" applyBorder="1" applyAlignment="1">
      <alignment horizontal="center"/>
    </xf>
    <xf numFmtId="0" fontId="31" fillId="0" borderId="6" xfId="76" applyFont="1" applyBorder="1" applyAlignment="1">
      <alignment horizontal="center"/>
    </xf>
    <xf numFmtId="0" fontId="32" fillId="0" borderId="0" xfId="76" applyFont="1"/>
    <xf numFmtId="0" fontId="34" fillId="0" borderId="0" xfId="76" applyFont="1"/>
    <xf numFmtId="0" fontId="33" fillId="0" borderId="6" xfId="76" applyFont="1" applyBorder="1" applyAlignment="1">
      <alignment horizontal="center"/>
    </xf>
    <xf numFmtId="0" fontId="35" fillId="0" borderId="13" xfId="76" applyFont="1" applyBorder="1" applyAlignment="1">
      <alignment horizontal="right"/>
    </xf>
    <xf numFmtId="0" fontId="36" fillId="0" borderId="14" xfId="76" applyFont="1" applyBorder="1" applyAlignment="1">
      <alignment horizontal="left"/>
    </xf>
    <xf numFmtId="166" fontId="37" fillId="0" borderId="6" xfId="76" applyNumberFormat="1" applyFont="1" applyBorder="1" applyAlignment="1">
      <alignment horizontal="center"/>
    </xf>
    <xf numFmtId="0" fontId="37" fillId="0" borderId="6" xfId="76" applyFont="1" applyBorder="1" applyAlignment="1">
      <alignment horizontal="left"/>
    </xf>
    <xf numFmtId="166" fontId="37" fillId="0" borderId="6" xfId="0" applyNumberFormat="1" applyFont="1" applyBorder="1" applyAlignment="1">
      <alignment horizontal="center"/>
    </xf>
    <xf numFmtId="2" fontId="28" fillId="0" borderId="6" xfId="104" applyNumberFormat="1" applyFont="1" applyFill="1" applyBorder="1" applyAlignment="1">
      <alignment horizontal="center"/>
    </xf>
    <xf numFmtId="2" fontId="37" fillId="0" borderId="6" xfId="104" applyNumberFormat="1" applyFont="1" applyFill="1" applyBorder="1" applyAlignment="1">
      <alignment horizontal="center"/>
    </xf>
    <xf numFmtId="49" fontId="8" fillId="0" borderId="0" xfId="787" applyNumberFormat="1" applyAlignment="1">
      <alignment horizontal="left"/>
    </xf>
    <xf numFmtId="0" fontId="34" fillId="0" borderId="0" xfId="0" applyFont="1" applyAlignment="1">
      <alignment horizontal="left"/>
    </xf>
    <xf numFmtId="49" fontId="34" fillId="0" borderId="0" xfId="0" applyNumberFormat="1" applyFont="1" applyBorder="1" applyAlignment="1">
      <alignment horizontal="center"/>
    </xf>
    <xf numFmtId="49" fontId="34" fillId="0" borderId="0" xfId="0" applyNumberFormat="1" applyFont="1" applyBorder="1"/>
    <xf numFmtId="0" fontId="34" fillId="0" borderId="0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/>
    <xf numFmtId="49" fontId="34" fillId="0" borderId="0" xfId="787" applyNumberFormat="1" applyFont="1" applyBorder="1" applyAlignment="1">
      <alignment horizontal="center"/>
    </xf>
    <xf numFmtId="0" fontId="34" fillId="0" borderId="0" xfId="787" applyNumberFormat="1" applyFont="1" applyBorder="1" applyAlignment="1">
      <alignment horizontal="center"/>
    </xf>
    <xf numFmtId="1" fontId="34" fillId="0" borderId="0" xfId="787" applyNumberFormat="1" applyFont="1" applyBorder="1" applyAlignment="1">
      <alignment horizontal="center"/>
    </xf>
    <xf numFmtId="49" fontId="31" fillId="0" borderId="0" xfId="787" applyNumberFormat="1" applyFont="1" applyBorder="1"/>
    <xf numFmtId="49" fontId="51" fillId="0" borderId="0" xfId="787" applyNumberFormat="1" applyFont="1" applyBorder="1"/>
    <xf numFmtId="49" fontId="34" fillId="0" borderId="13" xfId="0" applyNumberFormat="1" applyFont="1" applyBorder="1"/>
    <xf numFmtId="49" fontId="34" fillId="0" borderId="5" xfId="0" applyNumberFormat="1" applyFont="1" applyBorder="1"/>
    <xf numFmtId="49" fontId="31" fillId="0" borderId="5" xfId="0" applyNumberFormat="1" applyFont="1" applyBorder="1" applyAlignment="1">
      <alignment horizontal="left"/>
    </xf>
    <xf numFmtId="49" fontId="31" fillId="0" borderId="14" xfId="0" applyNumberFormat="1" applyFont="1" applyBorder="1" applyAlignment="1">
      <alignment horizontal="left"/>
    </xf>
    <xf numFmtId="49" fontId="31" fillId="0" borderId="27" xfId="0" applyNumberFormat="1" applyFont="1" applyBorder="1" applyAlignment="1">
      <alignment horizontal="center"/>
    </xf>
    <xf numFmtId="49" fontId="31" fillId="0" borderId="18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2" fontId="28" fillId="0" borderId="23" xfId="0" applyNumberFormat="1" applyFont="1" applyFill="1" applyBorder="1" applyAlignment="1">
      <alignment horizontal="center"/>
    </xf>
    <xf numFmtId="49" fontId="32" fillId="0" borderId="0" xfId="0" applyNumberFormat="1" applyFont="1" applyAlignment="1"/>
    <xf numFmtId="0" fontId="28" fillId="0" borderId="21" xfId="0" applyFont="1" applyBorder="1" applyAlignment="1">
      <alignment horizontal="left"/>
    </xf>
    <xf numFmtId="2" fontId="28" fillId="0" borderId="19" xfId="0" applyNumberFormat="1" applyFont="1" applyFill="1" applyBorder="1" applyAlignment="1">
      <alignment horizontal="center"/>
    </xf>
    <xf numFmtId="49" fontId="31" fillId="0" borderId="0" xfId="0" applyNumberFormat="1" applyFont="1" applyBorder="1"/>
    <xf numFmtId="49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/>
    <xf numFmtId="49" fontId="31" fillId="0" borderId="0" xfId="0" applyNumberFormat="1" applyFont="1" applyBorder="1" applyAlignment="1"/>
    <xf numFmtId="2" fontId="37" fillId="0" borderId="6" xfId="584" applyNumberFormat="1" applyFont="1" applyFill="1" applyBorder="1" applyAlignment="1">
      <alignment horizontal="center"/>
    </xf>
    <xf numFmtId="2" fontId="31" fillId="0" borderId="6" xfId="584" applyNumberFormat="1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169" fontId="33" fillId="0" borderId="6" xfId="0" applyNumberFormat="1" applyFont="1" applyBorder="1"/>
    <xf numFmtId="0" fontId="33" fillId="0" borderId="6" xfId="788" applyFont="1" applyBorder="1" applyAlignment="1">
      <alignment horizontal="center"/>
    </xf>
    <xf numFmtId="49" fontId="31" fillId="0" borderId="23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1" fillId="0" borderId="23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49" fontId="31" fillId="0" borderId="32" xfId="0" applyNumberFormat="1" applyFont="1" applyBorder="1" applyAlignment="1">
      <alignment horizontal="right" vertical="center"/>
    </xf>
    <xf numFmtId="49" fontId="31" fillId="0" borderId="33" xfId="0" applyNumberFormat="1" applyFont="1" applyBorder="1" applyAlignment="1">
      <alignment horizontal="right" vertical="center"/>
    </xf>
    <xf numFmtId="49" fontId="31" fillId="0" borderId="34" xfId="0" applyNumberFormat="1" applyFont="1" applyBorder="1" applyAlignment="1">
      <alignment vertical="center"/>
    </xf>
    <xf numFmtId="49" fontId="31" fillId="0" borderId="35" xfId="0" applyNumberFormat="1" applyFont="1" applyBorder="1" applyAlignment="1">
      <alignment vertical="center"/>
    </xf>
    <xf numFmtId="49" fontId="31" fillId="0" borderId="24" xfId="0" applyNumberFormat="1" applyFont="1" applyBorder="1" applyAlignment="1">
      <alignment horizontal="left" vertical="center"/>
    </xf>
    <xf numFmtId="49" fontId="31" fillId="0" borderId="36" xfId="0" applyNumberFormat="1" applyFont="1" applyBorder="1" applyAlignment="1">
      <alignment horizontal="left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28" xfId="0" applyNumberFormat="1" applyFont="1" applyBorder="1" applyAlignment="1">
      <alignment horizontal="center" vertical="center"/>
    </xf>
    <xf numFmtId="0" fontId="31" fillId="0" borderId="29" xfId="0" applyNumberFormat="1" applyFont="1" applyBorder="1" applyAlignment="1">
      <alignment vertical="center"/>
    </xf>
    <xf numFmtId="0" fontId="31" fillId="0" borderId="30" xfId="0" applyNumberFormat="1" applyFont="1" applyBorder="1" applyAlignment="1">
      <alignment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vertical="center"/>
    </xf>
    <xf numFmtId="0" fontId="31" fillId="0" borderId="31" xfId="0" applyNumberFormat="1" applyFont="1" applyBorder="1" applyAlignment="1">
      <alignment vertical="center"/>
    </xf>
    <xf numFmtId="0" fontId="31" fillId="0" borderId="34" xfId="0" applyNumberFormat="1" applyFont="1" applyBorder="1" applyAlignment="1">
      <alignment horizontal="center" vertical="center"/>
    </xf>
    <xf numFmtId="0" fontId="31" fillId="0" borderId="31" xfId="0" applyNumberFormat="1" applyFont="1" applyBorder="1" applyAlignment="1">
      <alignment horizontal="center" vertical="center"/>
    </xf>
  </cellXfs>
  <cellStyles count="814">
    <cellStyle name="1 antraštė" xfId="1"/>
    <cellStyle name="2 antraštė" xfId="2"/>
    <cellStyle name="3 antraštė" xfId="3"/>
    <cellStyle name="4 antraštė" xfId="4"/>
    <cellStyle name="Aiškinamasis teksta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mma [00]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_DALYVIAI" xfId="28"/>
    <cellStyle name="Comma 20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36"/>
    <cellStyle name="Comma 28" xfId="37"/>
    <cellStyle name="Comma 29" xfId="38"/>
    <cellStyle name="Comma 3" xfId="39"/>
    <cellStyle name="Comma 30" xfId="40"/>
    <cellStyle name="Comma 30 2" xfId="41"/>
    <cellStyle name="Comma 30 3" xfId="42"/>
    <cellStyle name="Comma 31" xfId="43"/>
    <cellStyle name="Comma 32" xfId="44"/>
    <cellStyle name="Comma 33" xfId="45"/>
    <cellStyle name="Comma 34" xfId="46"/>
    <cellStyle name="Comma 35" xfId="47"/>
    <cellStyle name="Comma 4" xfId="48"/>
    <cellStyle name="Comma 5" xfId="49"/>
    <cellStyle name="Comma 6" xfId="50"/>
    <cellStyle name="Comma 7" xfId="51"/>
    <cellStyle name="Comma 8" xfId="52"/>
    <cellStyle name="Comma 9" xfId="53"/>
    <cellStyle name="Currency [00]" xfId="54"/>
    <cellStyle name="Currency 2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 builtinId="53" customBuiltin="1"/>
    <cellStyle name="Geras" xfId="65"/>
    <cellStyle name="Good" xfId="66" builtinId="26" customBuiltin="1"/>
    <cellStyle name="Grey" xfId="67"/>
    <cellStyle name="Header1" xfId="68"/>
    <cellStyle name="Header2" xfId="69"/>
    <cellStyle name="Heading 1" xfId="70" builtinId="16" customBuiltin="1"/>
    <cellStyle name="Heading 2" xfId="71" builtinId="17" customBuiltin="1"/>
    <cellStyle name="Heading 3" xfId="72" builtinId="18" customBuiltin="1"/>
    <cellStyle name="Heading 4" xfId="73" builtinId="19" customBuiltin="1"/>
    <cellStyle name="Hiperłącze" xfId="74"/>
    <cellStyle name="Input [yellow]" xfId="75"/>
    <cellStyle name="Įprastas 2" xfId="76"/>
    <cellStyle name="Įprastas 3" xfId="77"/>
    <cellStyle name="Įprastas 4" xfId="78"/>
    <cellStyle name="Įprastas 5" xfId="79"/>
    <cellStyle name="Įspėjimo tekstas" xfId="80"/>
    <cellStyle name="Išvestis" xfId="81"/>
    <cellStyle name="Link Currency (0)" xfId="82"/>
    <cellStyle name="Link Currency (2)" xfId="83"/>
    <cellStyle name="Link Units (0)" xfId="84"/>
    <cellStyle name="Link Units (1)" xfId="85"/>
    <cellStyle name="Link Units (2)" xfId="86"/>
    <cellStyle name="Normal" xfId="0" builtinId="0"/>
    <cellStyle name="Normal - Style1" xfId="87"/>
    <cellStyle name="Normal 10" xfId="88"/>
    <cellStyle name="Normal 10 2" xfId="89"/>
    <cellStyle name="Normal 10 2 2" xfId="90"/>
    <cellStyle name="Normal 10 2 2 2" xfId="91"/>
    <cellStyle name="Normal 10 2 2 3" xfId="92"/>
    <cellStyle name="Normal 10 2 2 4" xfId="93"/>
    <cellStyle name="Normal 10 2 2_4x200 V" xfId="94"/>
    <cellStyle name="Normal 10 2 3" xfId="95"/>
    <cellStyle name="Normal 10 2 4" xfId="96"/>
    <cellStyle name="Normal 10 2 5" xfId="97"/>
    <cellStyle name="Normal 10 2_4x200 M" xfId="98"/>
    <cellStyle name="Normal 10 3" xfId="99"/>
    <cellStyle name="Normal 10 3 2" xfId="100"/>
    <cellStyle name="Normal 10 3 3" xfId="101"/>
    <cellStyle name="Normal 10 3 4" xfId="102"/>
    <cellStyle name="Normal 10 3_4x200 M" xfId="103"/>
    <cellStyle name="Normal 10 4" xfId="104"/>
    <cellStyle name="Normal 10 5" xfId="105"/>
    <cellStyle name="Normal 10 5 2" xfId="106"/>
    <cellStyle name="Normal 10 5 3" xfId="107"/>
    <cellStyle name="Normal 10 5 4" xfId="108"/>
    <cellStyle name="Normal 10 5_DALYVIAI" xfId="109"/>
    <cellStyle name="Normal 10 6" xfId="110"/>
    <cellStyle name="Normal 10 7" xfId="111"/>
    <cellStyle name="Normal 10 8 3 2" xfId="112"/>
    <cellStyle name="Normal 10 9" xfId="113"/>
    <cellStyle name="Normal 10 9 2" xfId="114"/>
    <cellStyle name="Normal 10_4x200 V" xfId="115"/>
    <cellStyle name="Normal 11" xfId="116"/>
    <cellStyle name="Normal 11 2" xfId="117"/>
    <cellStyle name="Normal 11 2 2" xfId="118"/>
    <cellStyle name="Normal 11 2 3" xfId="119"/>
    <cellStyle name="Normal 11 2 4" xfId="120"/>
    <cellStyle name="Normal 11 2_4x200 M" xfId="121"/>
    <cellStyle name="Normal 11 3" xfId="122"/>
    <cellStyle name="Normal 11 3 2" xfId="123"/>
    <cellStyle name="Normal 11 3 3" xfId="124"/>
    <cellStyle name="Normal 11 3 4" xfId="125"/>
    <cellStyle name="Normal 11 3_4x200 M" xfId="126"/>
    <cellStyle name="Normal 11 4" xfId="127"/>
    <cellStyle name="Normal 11 5" xfId="128"/>
    <cellStyle name="Normal 11 5 2" xfId="129"/>
    <cellStyle name="Normal 11 5 3" xfId="130"/>
    <cellStyle name="Normal 11 5 4" xfId="131"/>
    <cellStyle name="Normal 11 5_DALYVIAI" xfId="132"/>
    <cellStyle name="Normal 11 6" xfId="133"/>
    <cellStyle name="Normal 11 7" xfId="134"/>
    <cellStyle name="Normal 11_4x200 M" xfId="135"/>
    <cellStyle name="Normal 12" xfId="136"/>
    <cellStyle name="Normal 12 2" xfId="137"/>
    <cellStyle name="Normal 12 2 2" xfId="138"/>
    <cellStyle name="Normal 12 2 3" xfId="139"/>
    <cellStyle name="Normal 12 2 4" xfId="140"/>
    <cellStyle name="Normal 12 2_4x200 M" xfId="141"/>
    <cellStyle name="Normal 12 3" xfId="142"/>
    <cellStyle name="Normal 12 4" xfId="143"/>
    <cellStyle name="Normal 12 4 2" xfId="144"/>
    <cellStyle name="Normal 12 4 3" xfId="145"/>
    <cellStyle name="Normal 12 4 4" xfId="146"/>
    <cellStyle name="Normal 12 4_DALYVIAI" xfId="147"/>
    <cellStyle name="Normal 12 5" xfId="148"/>
    <cellStyle name="Normal 12 6" xfId="149"/>
    <cellStyle name="Normal 12_4x200 M" xfId="150"/>
    <cellStyle name="Normal 13" xfId="151"/>
    <cellStyle name="Normal 13 2" xfId="152"/>
    <cellStyle name="Normal 13 2 2" xfId="153"/>
    <cellStyle name="Normal 13 2 2 2" xfId="154"/>
    <cellStyle name="Normal 13 2 2 3" xfId="155"/>
    <cellStyle name="Normal 13 2 2 4" xfId="156"/>
    <cellStyle name="Normal 13 2 2_4x200 M" xfId="157"/>
    <cellStyle name="Normal 13 2 3" xfId="158"/>
    <cellStyle name="Normal 13 2 4" xfId="159"/>
    <cellStyle name="Normal 13 2 5" xfId="160"/>
    <cellStyle name="Normal 13 2_DALYVIAI" xfId="161"/>
    <cellStyle name="Normal 13 3" xfId="162"/>
    <cellStyle name="Normal 13 3 2" xfId="163"/>
    <cellStyle name="Normal 13 3 3" xfId="164"/>
    <cellStyle name="Normal 13 3 4" xfId="165"/>
    <cellStyle name="Normal 13 3_DALYVIAI" xfId="166"/>
    <cellStyle name="Normal 13 4" xfId="167"/>
    <cellStyle name="Normal 13 5" xfId="168"/>
    <cellStyle name="Normal 13_1500 V" xfId="169"/>
    <cellStyle name="Normal 14" xfId="170"/>
    <cellStyle name="Normal 14 2" xfId="171"/>
    <cellStyle name="Normal 14 2 2" xfId="172"/>
    <cellStyle name="Normal 14 2 2 2" xfId="173"/>
    <cellStyle name="Normal 14 2 2 3" xfId="174"/>
    <cellStyle name="Normal 14 2 2 4" xfId="175"/>
    <cellStyle name="Normal 14 2 2_4x200 M" xfId="176"/>
    <cellStyle name="Normal 14 2 3" xfId="177"/>
    <cellStyle name="Normal 14 2 4" xfId="178"/>
    <cellStyle name="Normal 14 2 5" xfId="179"/>
    <cellStyle name="Normal 14 2_DALYVIAI" xfId="180"/>
    <cellStyle name="Normal 14 3" xfId="181"/>
    <cellStyle name="Normal 14 3 2" xfId="182"/>
    <cellStyle name="Normal 14 3 3" xfId="183"/>
    <cellStyle name="Normal 14 3 4" xfId="184"/>
    <cellStyle name="Normal 14 3_DALYVIAI" xfId="185"/>
    <cellStyle name="Normal 14 4" xfId="186"/>
    <cellStyle name="Normal 14 5" xfId="187"/>
    <cellStyle name="Normal 14_4x200 M" xfId="188"/>
    <cellStyle name="Normal 15" xfId="189"/>
    <cellStyle name="Normal 15 2" xfId="190"/>
    <cellStyle name="Normal 15 2 2" xfId="191"/>
    <cellStyle name="Normal 15 2 3" xfId="192"/>
    <cellStyle name="Normal 15 2 4" xfId="193"/>
    <cellStyle name="Normal 15 2_4x200 M" xfId="194"/>
    <cellStyle name="Normal 15 3" xfId="195"/>
    <cellStyle name="Normal 15 4" xfId="196"/>
    <cellStyle name="Normal 15 4 2" xfId="197"/>
    <cellStyle name="Normal 15 4 3" xfId="198"/>
    <cellStyle name="Normal 15 4 4" xfId="199"/>
    <cellStyle name="Normal 15 4_DALYVIAI" xfId="200"/>
    <cellStyle name="Normal 15 5" xfId="201"/>
    <cellStyle name="Normal 15 6" xfId="202"/>
    <cellStyle name="Normal 15_4x200 M" xfId="203"/>
    <cellStyle name="Normal 16" xfId="204"/>
    <cellStyle name="Normal 16 2" xfId="205"/>
    <cellStyle name="Normal 16 2 2" xfId="206"/>
    <cellStyle name="Normal 16 2 3" xfId="207"/>
    <cellStyle name="Normal 16 2 4" xfId="208"/>
    <cellStyle name="Normal 16 2_4x200 M" xfId="209"/>
    <cellStyle name="Normal 16 3" xfId="210"/>
    <cellStyle name="Normal 16_4x200 M" xfId="211"/>
    <cellStyle name="Normal 17" xfId="212"/>
    <cellStyle name="Normal 17 2" xfId="213"/>
    <cellStyle name="Normal 17 2 2" xfId="214"/>
    <cellStyle name="Normal 17 2 3" xfId="215"/>
    <cellStyle name="Normal 17 2 4" xfId="216"/>
    <cellStyle name="Normal 17 2_4x200 M" xfId="217"/>
    <cellStyle name="Normal 17 3" xfId="218"/>
    <cellStyle name="Normal 17 4" xfId="219"/>
    <cellStyle name="Normal 17 4 2" xfId="220"/>
    <cellStyle name="Normal 17 4 3" xfId="221"/>
    <cellStyle name="Normal 17 4 4" xfId="222"/>
    <cellStyle name="Normal 17 4_DALYVIAI" xfId="223"/>
    <cellStyle name="Normal 17 5" xfId="224"/>
    <cellStyle name="Normal 17 6" xfId="225"/>
    <cellStyle name="Normal 17_4x200 M" xfId="226"/>
    <cellStyle name="Normal 18" xfId="227"/>
    <cellStyle name="Normal 18 2" xfId="228"/>
    <cellStyle name="Normal 18 2 2" xfId="229"/>
    <cellStyle name="Normal 18 2 2 2" xfId="230"/>
    <cellStyle name="Normal 18 2 2 3" xfId="231"/>
    <cellStyle name="Normal 18 2 2 4" xfId="232"/>
    <cellStyle name="Normal 18 2 2_4x200 M" xfId="233"/>
    <cellStyle name="Normal 18 2 3" xfId="234"/>
    <cellStyle name="Normal 18 2 4" xfId="235"/>
    <cellStyle name="Normal 18 2 5" xfId="236"/>
    <cellStyle name="Normal 18 2_DALYVIAI" xfId="237"/>
    <cellStyle name="Normal 18 3" xfId="238"/>
    <cellStyle name="Normal 18 3 2" xfId="239"/>
    <cellStyle name="Normal 18 3 3" xfId="240"/>
    <cellStyle name="Normal 18 3 4" xfId="241"/>
    <cellStyle name="Normal 18 3_DALYVIAI" xfId="242"/>
    <cellStyle name="Normal 18 4" xfId="243"/>
    <cellStyle name="Normal 18 5" xfId="244"/>
    <cellStyle name="Normal 18_4x200 M" xfId="245"/>
    <cellStyle name="Normal 19" xfId="246"/>
    <cellStyle name="Normal 19 2" xfId="247"/>
    <cellStyle name="Normal 19 2 2" xfId="248"/>
    <cellStyle name="Normal 19 2 2 2" xfId="249"/>
    <cellStyle name="Normal 19 2 2 3" xfId="250"/>
    <cellStyle name="Normal 19 2 2 4" xfId="251"/>
    <cellStyle name="Normal 19 2 2_4x200 M" xfId="252"/>
    <cellStyle name="Normal 19 2 3" xfId="253"/>
    <cellStyle name="Normal 19 2 4" xfId="254"/>
    <cellStyle name="Normal 19 2 5" xfId="255"/>
    <cellStyle name="Normal 19 2_DALYVIAI" xfId="256"/>
    <cellStyle name="Normal 19 3" xfId="257"/>
    <cellStyle name="Normal 19 3 2" xfId="258"/>
    <cellStyle name="Normal 19 3 3" xfId="259"/>
    <cellStyle name="Normal 19 3 4" xfId="260"/>
    <cellStyle name="Normal 19 3_DALYVIAI" xfId="261"/>
    <cellStyle name="Normal 19 4" xfId="262"/>
    <cellStyle name="Normal 19 5" xfId="263"/>
    <cellStyle name="Normal 19_4x200 M" xfId="264"/>
    <cellStyle name="Normal 2" xfId="265"/>
    <cellStyle name="Normal 2 2" xfId="266"/>
    <cellStyle name="Normal 2 2 10" xfId="267"/>
    <cellStyle name="Normal 2 2 10 2" xfId="268"/>
    <cellStyle name="Normal 2 2 10 3" xfId="269"/>
    <cellStyle name="Normal 2 2 10 4" xfId="270"/>
    <cellStyle name="Normal 2 2 10_4x200 V" xfId="271"/>
    <cellStyle name="Normal 2 2 11" xfId="272"/>
    <cellStyle name="Normal 2 2 12" xfId="273"/>
    <cellStyle name="Normal 2 2 2" xfId="274"/>
    <cellStyle name="Normal 2 2 2 2" xfId="275"/>
    <cellStyle name="Normal 2 2 2 2 2" xfId="276"/>
    <cellStyle name="Normal 2 2 2 2 3" xfId="277"/>
    <cellStyle name="Normal 2 2 2 2 4" xfId="278"/>
    <cellStyle name="Normal 2 2 2 2 5" xfId="279"/>
    <cellStyle name="Normal 2 2 2 2 5 2" xfId="280"/>
    <cellStyle name="Normal 2 2 2 2 5 3" xfId="281"/>
    <cellStyle name="Normal 2 2 2 2 5_4x200 V" xfId="282"/>
    <cellStyle name="Normal 2 2 2 2_4x200 V" xfId="283"/>
    <cellStyle name="Normal 2 2 2 3" xfId="284"/>
    <cellStyle name="Normal 2 2 2 4" xfId="285"/>
    <cellStyle name="Normal 2 2 2 4 2" xfId="286"/>
    <cellStyle name="Normal 2 2 2 4 3" xfId="287"/>
    <cellStyle name="Normal 2 2 2 4 4" xfId="288"/>
    <cellStyle name="Normal 2 2 2 4_4x200 M" xfId="289"/>
    <cellStyle name="Normal 2 2 2 5" xfId="290"/>
    <cellStyle name="Normal 2 2 2 6" xfId="291"/>
    <cellStyle name="Normal 2 2 2_4x200 V" xfId="292"/>
    <cellStyle name="Normal 2 2 3" xfId="293"/>
    <cellStyle name="Normal 2 2 3 10" xfId="294"/>
    <cellStyle name="Normal 2 2 3 2" xfId="295"/>
    <cellStyle name="Normal 2 2 3 2 2" xfId="296"/>
    <cellStyle name="Normal 2 2 3 2 2 2" xfId="297"/>
    <cellStyle name="Normal 2 2 3 2 2 2 2" xfId="298"/>
    <cellStyle name="Normal 2 2 3 2 2 2 3" xfId="299"/>
    <cellStyle name="Normal 2 2 3 2 2 2 4" xfId="300"/>
    <cellStyle name="Normal 2 2 3 2 2 2_4x200 M" xfId="301"/>
    <cellStyle name="Normal 2 2 3 2 2 3" xfId="302"/>
    <cellStyle name="Normal 2 2 3 2 2 3 2" xfId="303"/>
    <cellStyle name="Normal 2 2 3 2 2 3 3" xfId="304"/>
    <cellStyle name="Normal 2 2 3 2 2 3 4" xfId="305"/>
    <cellStyle name="Normal 2 2 3 2 2 3_4x200 M" xfId="306"/>
    <cellStyle name="Normal 2 2 3 2 2 4" xfId="307"/>
    <cellStyle name="Normal 2 2 3 2 2 4 2" xfId="308"/>
    <cellStyle name="Normal 2 2 3 2 2 4 3" xfId="309"/>
    <cellStyle name="Normal 2 2 3 2 2 4 4" xfId="310"/>
    <cellStyle name="Normal 2 2 3 2 2 4_4x200 M" xfId="311"/>
    <cellStyle name="Normal 2 2 3 2 2 5" xfId="312"/>
    <cellStyle name="Normal 2 2 3 2 2 5 2" xfId="313"/>
    <cellStyle name="Normal 2 2 3 2 2 5 3" xfId="314"/>
    <cellStyle name="Normal 2 2 3 2 2 5 4" xfId="315"/>
    <cellStyle name="Normal 2 2 3 2 2 5_4x200 M" xfId="316"/>
    <cellStyle name="Normal 2 2 3 2 2 6" xfId="317"/>
    <cellStyle name="Normal 2 2 3 2 2 7" xfId="318"/>
    <cellStyle name="Normal 2 2 3 2 2 8" xfId="319"/>
    <cellStyle name="Normal 2 2 3 2 2_4x200 M" xfId="320"/>
    <cellStyle name="Normal 2 2 3 2 3" xfId="321"/>
    <cellStyle name="Normal 2 2 3 2 4" xfId="322"/>
    <cellStyle name="Normal 2 2 3 2 5" xfId="323"/>
    <cellStyle name="Normal 2 2 3 2_4x200 M" xfId="324"/>
    <cellStyle name="Normal 2 2 3 3" xfId="325"/>
    <cellStyle name="Normal 2 2 3 3 2" xfId="326"/>
    <cellStyle name="Normal 2 2 3 3 2 2" xfId="327"/>
    <cellStyle name="Normal 2 2 3 3 2 3" xfId="328"/>
    <cellStyle name="Normal 2 2 3 3 2 4" xfId="329"/>
    <cellStyle name="Normal 2 2 3 3 2_4x200 M" xfId="330"/>
    <cellStyle name="Normal 2 2 3 3 3" xfId="331"/>
    <cellStyle name="Normal 2 2 3 3 3 2" xfId="332"/>
    <cellStyle name="Normal 2 2 3 3 3 3" xfId="333"/>
    <cellStyle name="Normal 2 2 3 3 3 4" xfId="334"/>
    <cellStyle name="Normal 2 2 3 3 3_4x200 M" xfId="335"/>
    <cellStyle name="Normal 2 2 3 3 4" xfId="336"/>
    <cellStyle name="Normal 2 2 3 3 5" xfId="337"/>
    <cellStyle name="Normal 2 2 3 3 6" xfId="338"/>
    <cellStyle name="Normal 2 2 3 3 7" xfId="339"/>
    <cellStyle name="Normal 2 2 3 3_4x200 M" xfId="340"/>
    <cellStyle name="Normal 2 2 3 4" xfId="341"/>
    <cellStyle name="Normal 2 2 3 4 2" xfId="342"/>
    <cellStyle name="Normal 2 2 3 4 2 2" xfId="343"/>
    <cellStyle name="Normal 2 2 3 4 2 2 2" xfId="344"/>
    <cellStyle name="Normal 2 2 3 4 2 2 3" xfId="345"/>
    <cellStyle name="Normal 2 2 3 4 2 2 4" xfId="346"/>
    <cellStyle name="Normal 2 2 3 4 2 2_4x200 M" xfId="347"/>
    <cellStyle name="Normal 2 2 3 4 2 3" xfId="348"/>
    <cellStyle name="Normal 2 2 3 4 2 3 2" xfId="349"/>
    <cellStyle name="Normal 2 2 3 4 2 3 3" xfId="350"/>
    <cellStyle name="Normal 2 2 3 4 2 3 4" xfId="351"/>
    <cellStyle name="Normal 2 2 3 4 2 3_4x200 M" xfId="352"/>
    <cellStyle name="Normal 2 2 3 4 2 4" xfId="353"/>
    <cellStyle name="Normal 2 2 3 4 2 5" xfId="354"/>
    <cellStyle name="Normal 2 2 3 4 2 6" xfId="355"/>
    <cellStyle name="Normal 2 2 3 4 2_4x200 M" xfId="356"/>
    <cellStyle name="Normal 2 2 3 4 3" xfId="357"/>
    <cellStyle name="Normal 2 2 3 4 4" xfId="358"/>
    <cellStyle name="Normal 2 2 3 4 5" xfId="359"/>
    <cellStyle name="Normal 2 2 3 4_4x200 M" xfId="360"/>
    <cellStyle name="Normal 2 2 3 5" xfId="361"/>
    <cellStyle name="Normal 2 2 3 5 2" xfId="362"/>
    <cellStyle name="Normal 2 2 3 5 2 2" xfId="363"/>
    <cellStyle name="Normal 2 2 3 5 2 3" xfId="364"/>
    <cellStyle name="Normal 2 2 3 5 2 4" xfId="365"/>
    <cellStyle name="Normal 2 2 3 5 2_4x200 M" xfId="366"/>
    <cellStyle name="Normal 2 2 3 5 3" xfId="367"/>
    <cellStyle name="Normal 2 2 3 5 3 2" xfId="368"/>
    <cellStyle name="Normal 2 2 3 5 3 3" xfId="369"/>
    <cellStyle name="Normal 2 2 3 5 3 4" xfId="370"/>
    <cellStyle name="Normal 2 2 3 5 3_4x200 M" xfId="371"/>
    <cellStyle name="Normal 2 2 3 5 4" xfId="372"/>
    <cellStyle name="Normal 2 2 3 5 4 2" xfId="373"/>
    <cellStyle name="Normal 2 2 3 5 4 3" xfId="374"/>
    <cellStyle name="Normal 2 2 3 5 4 4" xfId="375"/>
    <cellStyle name="Normal 2 2 3 5 4_4x200 M" xfId="376"/>
    <cellStyle name="Normal 2 2 3 5 5" xfId="377"/>
    <cellStyle name="Normal 2 2 3 5 5 2" xfId="378"/>
    <cellStyle name="Normal 2 2 3 5 5 3" xfId="379"/>
    <cellStyle name="Normal 2 2 3 5 5 4" xfId="380"/>
    <cellStyle name="Normal 2 2 3 5 5_4x200 M" xfId="381"/>
    <cellStyle name="Normal 2 2 3 5 6" xfId="382"/>
    <cellStyle name="Normal 2 2 3 5 7" xfId="383"/>
    <cellStyle name="Normal 2 2 3 5 8" xfId="384"/>
    <cellStyle name="Normal 2 2 3 5_4x200 M" xfId="385"/>
    <cellStyle name="Normal 2 2 3 6" xfId="386"/>
    <cellStyle name="Normal 2 2 3 6 10" xfId="387"/>
    <cellStyle name="Normal 2 2 3 6 11" xfId="388"/>
    <cellStyle name="Normal 2 2 3 6 12" xfId="389"/>
    <cellStyle name="Normal 2 2 3 6 2" xfId="390"/>
    <cellStyle name="Normal 2 2 3 6 2 2" xfId="391"/>
    <cellStyle name="Normal 2 2 3 6 2_4x200 M" xfId="392"/>
    <cellStyle name="Normal 2 2 3 6 3" xfId="393"/>
    <cellStyle name="Normal 2 2 3 6 3 2" xfId="394"/>
    <cellStyle name="Normal 2 2 3 6 3_4x200 M" xfId="395"/>
    <cellStyle name="Normal 2 2 3 6 4" xfId="396"/>
    <cellStyle name="Normal 2 2 3 6 5" xfId="397"/>
    <cellStyle name="Normal 2 2 3 6 6" xfId="398"/>
    <cellStyle name="Normal 2 2 3 6 7" xfId="399"/>
    <cellStyle name="Normal 2 2 3 6 8" xfId="400"/>
    <cellStyle name="Normal 2 2 3 6 9" xfId="401"/>
    <cellStyle name="Normal 2 2 3 6_4x200 M" xfId="402"/>
    <cellStyle name="Normal 2 2 3 7" xfId="403"/>
    <cellStyle name="Normal 2 2 3 8" xfId="404"/>
    <cellStyle name="Normal 2 2 3 9" xfId="405"/>
    <cellStyle name="Normal 2 2 3_4x200 M" xfId="406"/>
    <cellStyle name="Normal 2 2 4" xfId="407"/>
    <cellStyle name="Normal 2 2 4 2" xfId="408"/>
    <cellStyle name="Normal 2 2 4 2 2" xfId="409"/>
    <cellStyle name="Normal 2 2 4 2 3" xfId="410"/>
    <cellStyle name="Normal 2 2 4 2 4" xfId="411"/>
    <cellStyle name="Normal 2 2 4 2_4x200 M" xfId="412"/>
    <cellStyle name="Normal 2 2 4 3" xfId="413"/>
    <cellStyle name="Normal 2 2 4 4" xfId="414"/>
    <cellStyle name="Normal 2 2 4 5" xfId="415"/>
    <cellStyle name="Normal 2 2 4_4x200 M" xfId="416"/>
    <cellStyle name="Normal 2 2 5" xfId="417"/>
    <cellStyle name="Normal 2 2 5 2" xfId="418"/>
    <cellStyle name="Normal 2 2 5 2 2" xfId="419"/>
    <cellStyle name="Normal 2 2 5 2 2 2" xfId="420"/>
    <cellStyle name="Normal 2 2 5 2 2 3" xfId="421"/>
    <cellStyle name="Normal 2 2 5 2 2 4" xfId="422"/>
    <cellStyle name="Normal 2 2 5 2 2_4x200 M" xfId="423"/>
    <cellStyle name="Normal 2 2 5 2 3" xfId="424"/>
    <cellStyle name="Normal 2 2 5 2 3 2" xfId="425"/>
    <cellStyle name="Normal 2 2 5 2 3 3" xfId="426"/>
    <cellStyle name="Normal 2 2 5 2 3 4" xfId="427"/>
    <cellStyle name="Normal 2 2 5 2 3_4x200 M" xfId="428"/>
    <cellStyle name="Normal 2 2 5 2 4" xfId="429"/>
    <cellStyle name="Normal 2 2 5 2 5" xfId="430"/>
    <cellStyle name="Normal 2 2 5 2 6" xfId="431"/>
    <cellStyle name="Normal 2 2 5 2_4x200 M" xfId="432"/>
    <cellStyle name="Normal 2 2 5 3" xfId="433"/>
    <cellStyle name="Normal 2 2 5 4" xfId="434"/>
    <cellStyle name="Normal 2 2 5 5" xfId="435"/>
    <cellStyle name="Normal 2 2 5_4x200 M" xfId="436"/>
    <cellStyle name="Normal 2 2 6" xfId="437"/>
    <cellStyle name="Normal 2 2 6 2" xfId="438"/>
    <cellStyle name="Normal 2 2 6 3" xfId="439"/>
    <cellStyle name="Normal 2 2 6 4" xfId="440"/>
    <cellStyle name="Normal 2 2 6_4x200 M" xfId="441"/>
    <cellStyle name="Normal 2 2 7" xfId="442"/>
    <cellStyle name="Normal 2 2 7 2" xfId="443"/>
    <cellStyle name="Normal 2 2 7 3" xfId="444"/>
    <cellStyle name="Normal 2 2 7 4" xfId="445"/>
    <cellStyle name="Normal 2 2 7_4x200 M" xfId="446"/>
    <cellStyle name="Normal 2 2 8" xfId="447"/>
    <cellStyle name="Normal 2 2 8 2" xfId="448"/>
    <cellStyle name="Normal 2 2 8 3" xfId="449"/>
    <cellStyle name="Normal 2 2 8 4" xfId="450"/>
    <cellStyle name="Normal 2 2 8_4x200 M" xfId="451"/>
    <cellStyle name="Normal 2 2 9" xfId="452"/>
    <cellStyle name="Normal 2 2_4x200 M" xfId="453"/>
    <cellStyle name="Normal 2 3" xfId="454"/>
    <cellStyle name="Normal 2 4" xfId="455"/>
    <cellStyle name="Normal 2 4 2" xfId="456"/>
    <cellStyle name="Normal 2 4 3" xfId="457"/>
    <cellStyle name="Normal 2 4 3 2" xfId="458"/>
    <cellStyle name="Normal 2 4 3 3" xfId="459"/>
    <cellStyle name="Normal 2 4 3 4" xfId="460"/>
    <cellStyle name="Normal 2 4 3_4x200 V" xfId="461"/>
    <cellStyle name="Normal 2 4_4x200 V" xfId="462"/>
    <cellStyle name="Normal 2 5" xfId="463"/>
    <cellStyle name="Normal 2 6" xfId="464"/>
    <cellStyle name="Normal 2 7" xfId="465"/>
    <cellStyle name="Normal 2 7 2" xfId="466"/>
    <cellStyle name="Normal 2 7 3" xfId="467"/>
    <cellStyle name="Normal 2 7 4" xfId="468"/>
    <cellStyle name="Normal 2 7_DALYVIAI" xfId="469"/>
    <cellStyle name="Normal 2 8" xfId="470"/>
    <cellStyle name="Normal 2 9" xfId="471"/>
    <cellStyle name="Normal 2_4x200 V" xfId="472"/>
    <cellStyle name="Normal 20" xfId="473"/>
    <cellStyle name="Normal 20 2" xfId="474"/>
    <cellStyle name="Normal 20 2 2" xfId="475"/>
    <cellStyle name="Normal 20 2 2 2" xfId="476"/>
    <cellStyle name="Normal 20 2 2 3" xfId="477"/>
    <cellStyle name="Normal 20 2 2 4" xfId="478"/>
    <cellStyle name="Normal 20 2 2_4x200 M" xfId="479"/>
    <cellStyle name="Normal 20 2 3" xfId="480"/>
    <cellStyle name="Normal 20 2 4" xfId="481"/>
    <cellStyle name="Normal 20 2 5" xfId="482"/>
    <cellStyle name="Normal 20 2_DALYVIAI" xfId="483"/>
    <cellStyle name="Normal 20 3" xfId="484"/>
    <cellStyle name="Normal 20 3 2" xfId="485"/>
    <cellStyle name="Normal 20 3 3" xfId="486"/>
    <cellStyle name="Normal 20 3 4" xfId="487"/>
    <cellStyle name="Normal 20 3_DALYVIAI" xfId="488"/>
    <cellStyle name="Normal 20 4" xfId="489"/>
    <cellStyle name="Normal 20 5" xfId="490"/>
    <cellStyle name="Normal 20_4x200 M" xfId="491"/>
    <cellStyle name="Normal 21" xfId="492"/>
    <cellStyle name="Normal 21 2" xfId="493"/>
    <cellStyle name="Normal 21 2 2" xfId="494"/>
    <cellStyle name="Normal 21 2 2 2" xfId="495"/>
    <cellStyle name="Normal 21 2 2 3" xfId="496"/>
    <cellStyle name="Normal 21 2 2 4" xfId="497"/>
    <cellStyle name="Normal 21 2 2_4x200 V" xfId="498"/>
    <cellStyle name="Normal 21 2 3" xfId="499"/>
    <cellStyle name="Normal 21 2 4" xfId="500"/>
    <cellStyle name="Normal 21 2 5" xfId="501"/>
    <cellStyle name="Normal 21 2_DALYVIAI" xfId="502"/>
    <cellStyle name="Normal 21 3" xfId="503"/>
    <cellStyle name="Normal 21 3 2" xfId="504"/>
    <cellStyle name="Normal 21 3 3" xfId="505"/>
    <cellStyle name="Normal 21 3 4" xfId="506"/>
    <cellStyle name="Normal 21 3_DALYVIAI" xfId="507"/>
    <cellStyle name="Normal 21 4" xfId="508"/>
    <cellStyle name="Normal 21 5" xfId="509"/>
    <cellStyle name="Normal 21_4x200 V" xfId="510"/>
    <cellStyle name="Normal 22" xfId="511"/>
    <cellStyle name="Normal 22 2" xfId="512"/>
    <cellStyle name="Normal 22 2 2" xfId="513"/>
    <cellStyle name="Normal 22 2 2 2" xfId="514"/>
    <cellStyle name="Normal 22 2 2 3" xfId="515"/>
    <cellStyle name="Normal 22 2 2 4" xfId="516"/>
    <cellStyle name="Normal 22 2 2_4x200 M" xfId="517"/>
    <cellStyle name="Normal 22 2 3" xfId="518"/>
    <cellStyle name="Normal 22 2 4" xfId="519"/>
    <cellStyle name="Normal 22 2 5" xfId="520"/>
    <cellStyle name="Normal 22 2_DALYVIAI" xfId="521"/>
    <cellStyle name="Normal 22 3" xfId="522"/>
    <cellStyle name="Normal 22 3 2" xfId="523"/>
    <cellStyle name="Normal 22 3 3" xfId="524"/>
    <cellStyle name="Normal 22 3 4" xfId="525"/>
    <cellStyle name="Normal 22 3_DALYVIAI" xfId="526"/>
    <cellStyle name="Normal 22 4" xfId="527"/>
    <cellStyle name="Normal 22 5" xfId="528"/>
    <cellStyle name="Normal 22_4x200 M" xfId="529"/>
    <cellStyle name="Normal 23" xfId="530"/>
    <cellStyle name="Normal 23 2" xfId="531"/>
    <cellStyle name="Normal 23 3" xfId="532"/>
    <cellStyle name="Normal 24" xfId="533"/>
    <cellStyle name="Normal 24 2" xfId="534"/>
    <cellStyle name="Normal 24 3" xfId="535"/>
    <cellStyle name="Normal 24 4" xfId="536"/>
    <cellStyle name="Normal 24 5" xfId="537"/>
    <cellStyle name="Normal 24_DALYVIAI" xfId="538"/>
    <cellStyle name="Normal 25" xfId="539"/>
    <cellStyle name="Normal 25 2" xfId="540"/>
    <cellStyle name="Normal 25 3" xfId="541"/>
    <cellStyle name="Normal 25_4x200 M" xfId="542"/>
    <cellStyle name="Normal 26" xfId="543"/>
    <cellStyle name="Normal 26 2" xfId="544"/>
    <cellStyle name="Normal 26 3" xfId="545"/>
    <cellStyle name="Normal 26 4" xfId="546"/>
    <cellStyle name="Normal 26_DALYVIAI" xfId="547"/>
    <cellStyle name="Normal 27" xfId="548"/>
    <cellStyle name="Normal 28" xfId="549"/>
    <cellStyle name="Normal 29" xfId="550"/>
    <cellStyle name="Normal 3" xfId="551"/>
    <cellStyle name="Normal 3 10" xfId="552"/>
    <cellStyle name="Normal 3 11" xfId="553"/>
    <cellStyle name="Normal 3 12" xfId="554"/>
    <cellStyle name="Normal 3 12 2" xfId="555"/>
    <cellStyle name="Normal 3 12 3" xfId="556"/>
    <cellStyle name="Normal 3 12 4" xfId="557"/>
    <cellStyle name="Normal 3 12_DALYVIAI" xfId="558"/>
    <cellStyle name="Normal 3 13" xfId="559"/>
    <cellStyle name="Normal 3 14" xfId="560"/>
    <cellStyle name="Normal 3 2" xfId="561"/>
    <cellStyle name="Normal 3 3" xfId="562"/>
    <cellStyle name="Normal 3 3 2" xfId="563"/>
    <cellStyle name="Normal 3 3 3" xfId="564"/>
    <cellStyle name="Normal 3 3_4x200 V" xfId="565"/>
    <cellStyle name="Normal 3 4" xfId="566"/>
    <cellStyle name="Normal 3 4 2" xfId="567"/>
    <cellStyle name="Normal 3 4 3" xfId="568"/>
    <cellStyle name="Normal 3 4_4x200 V" xfId="569"/>
    <cellStyle name="Normal 3 5" xfId="570"/>
    <cellStyle name="Normal 3 5 2" xfId="571"/>
    <cellStyle name="Normal 3 5_4x200 V" xfId="572"/>
    <cellStyle name="Normal 3 6" xfId="573"/>
    <cellStyle name="Normal 3 7" xfId="574"/>
    <cellStyle name="Normal 3 8" xfId="575"/>
    <cellStyle name="Normal 3 8 2" xfId="576"/>
    <cellStyle name="Normal 3 8_4x200 V" xfId="577"/>
    <cellStyle name="Normal 3 9" xfId="578"/>
    <cellStyle name="Normal 3 9 2" xfId="579"/>
    <cellStyle name="Normal 3 9_4x200 V" xfId="580"/>
    <cellStyle name="Normal 3_1500 V" xfId="581"/>
    <cellStyle name="Normal 30" xfId="582"/>
    <cellStyle name="Normal 31" xfId="583"/>
    <cellStyle name="Normal 32 3 2" xfId="584"/>
    <cellStyle name="Normal 4" xfId="585"/>
    <cellStyle name="Normal 4 10" xfId="586"/>
    <cellStyle name="Normal 4 11" xfId="587"/>
    <cellStyle name="Normal 4 11 2" xfId="588"/>
    <cellStyle name="Normal 4 11 3" xfId="589"/>
    <cellStyle name="Normal 4 11 4" xfId="590"/>
    <cellStyle name="Normal 4 11_DALYVIAI" xfId="591"/>
    <cellStyle name="Normal 4 12" xfId="592"/>
    <cellStyle name="Normal 4 13" xfId="593"/>
    <cellStyle name="Normal 4 2" xfId="594"/>
    <cellStyle name="Normal 4 2 2" xfId="595"/>
    <cellStyle name="Normal 4 2 2 2" xfId="596"/>
    <cellStyle name="Normal 4 2 2 3" xfId="597"/>
    <cellStyle name="Normal 4 2 2 4" xfId="598"/>
    <cellStyle name="Normal 4 2 2_4x200 M" xfId="599"/>
    <cellStyle name="Normal 4 2 3" xfId="600"/>
    <cellStyle name="Normal 4 2 3 2" xfId="601"/>
    <cellStyle name="Normal 4 2 3 3" xfId="602"/>
    <cellStyle name="Normal 4 2 3 4" xfId="603"/>
    <cellStyle name="Normal 4 2 3_4x200 M" xfId="604"/>
    <cellStyle name="Normal 4 2 4" xfId="605"/>
    <cellStyle name="Normal 4 2 5" xfId="606"/>
    <cellStyle name="Normal 4 2 6" xfId="607"/>
    <cellStyle name="Normal 4 2_4x200 M" xfId="608"/>
    <cellStyle name="Normal 4 3" xfId="609"/>
    <cellStyle name="Normal 4 3 2" xfId="610"/>
    <cellStyle name="Normal 4 3 3" xfId="611"/>
    <cellStyle name="Normal 4 3 4" xfId="612"/>
    <cellStyle name="Normal 4 3_4x200 M" xfId="613"/>
    <cellStyle name="Normal 4 4" xfId="614"/>
    <cellStyle name="Normal 4 4 2" xfId="615"/>
    <cellStyle name="Normal 4 4 3" xfId="616"/>
    <cellStyle name="Normal 4 4 4" xfId="617"/>
    <cellStyle name="Normal 4 4_4x200 M" xfId="618"/>
    <cellStyle name="Normal 4 5" xfId="619"/>
    <cellStyle name="Normal 4 5 2" xfId="620"/>
    <cellStyle name="Normal 4 5 3" xfId="621"/>
    <cellStyle name="Normal 4 5 4" xfId="622"/>
    <cellStyle name="Normal 4 5_4x200 M" xfId="623"/>
    <cellStyle name="Normal 4 6" xfId="624"/>
    <cellStyle name="Normal 4 6 2" xfId="625"/>
    <cellStyle name="Normal 4 6 3" xfId="626"/>
    <cellStyle name="Normal 4 6 4" xfId="627"/>
    <cellStyle name="Normal 4 6_4x200 M" xfId="628"/>
    <cellStyle name="Normal 4 7" xfId="629"/>
    <cellStyle name="Normal 4 7 2" xfId="630"/>
    <cellStyle name="Normal 4 7 3" xfId="631"/>
    <cellStyle name="Normal 4 7 4" xfId="632"/>
    <cellStyle name="Normal 4 7_4x200 M" xfId="633"/>
    <cellStyle name="Normal 4 8" xfId="634"/>
    <cellStyle name="Normal 4 8 2" xfId="635"/>
    <cellStyle name="Normal 4 8 3" xfId="636"/>
    <cellStyle name="Normal 4 8 4" xfId="637"/>
    <cellStyle name="Normal 4 8_4x200 M" xfId="638"/>
    <cellStyle name="Normal 4 9" xfId="639"/>
    <cellStyle name="Normal 4 9 2" xfId="640"/>
    <cellStyle name="Normal 4 9 2 2" xfId="641"/>
    <cellStyle name="Normal 4 9 2 3" xfId="642"/>
    <cellStyle name="Normal 4 9 2 4" xfId="643"/>
    <cellStyle name="Normal 4 9 2_4x200 M" xfId="644"/>
    <cellStyle name="Normal 4 9 3" xfId="645"/>
    <cellStyle name="Normal 4 9 3 2" xfId="646"/>
    <cellStyle name="Normal 4 9 3 3" xfId="647"/>
    <cellStyle name="Normal 4 9 3 4" xfId="648"/>
    <cellStyle name="Normal 4 9 3_4x200 M" xfId="649"/>
    <cellStyle name="Normal 4 9 4" xfId="650"/>
    <cellStyle name="Normal 4 9 4 2" xfId="651"/>
    <cellStyle name="Normal 4 9 4 3" xfId="652"/>
    <cellStyle name="Normal 4 9 4 4" xfId="653"/>
    <cellStyle name="Normal 4 9 4_4x200 M" xfId="654"/>
    <cellStyle name="Normal 4 9 5" xfId="655"/>
    <cellStyle name="Normal 4 9 5 2" xfId="656"/>
    <cellStyle name="Normal 4 9 5 3" xfId="657"/>
    <cellStyle name="Normal 4 9 5 4" xfId="658"/>
    <cellStyle name="Normal 4 9 5_4x200 M" xfId="659"/>
    <cellStyle name="Normal 4 9 6" xfId="660"/>
    <cellStyle name="Normal 4 9 6 2" xfId="661"/>
    <cellStyle name="Normal 4 9 6 3" xfId="662"/>
    <cellStyle name="Normal 4 9 6 4" xfId="663"/>
    <cellStyle name="Normal 4 9 6_4x200 M" xfId="664"/>
    <cellStyle name="Normal 4 9 7" xfId="665"/>
    <cellStyle name="Normal 4 9 8" xfId="666"/>
    <cellStyle name="Normal 4 9 9" xfId="667"/>
    <cellStyle name="Normal 4 9_4x200 M" xfId="668"/>
    <cellStyle name="Normal 4_4x200 M" xfId="669"/>
    <cellStyle name="Normal 5" xfId="670"/>
    <cellStyle name="Normal 5 2" xfId="671"/>
    <cellStyle name="Normal 5 2 2" xfId="672"/>
    <cellStyle name="Normal 5 2 2 2" xfId="673"/>
    <cellStyle name="Normal 5 2 2 3" xfId="674"/>
    <cellStyle name="Normal 5 2 2 4" xfId="675"/>
    <cellStyle name="Normal 5 2 2_4x200 M" xfId="676"/>
    <cellStyle name="Normal 5 2 3" xfId="677"/>
    <cellStyle name="Normal 5 2 4" xfId="678"/>
    <cellStyle name="Normal 5 2 5" xfId="679"/>
    <cellStyle name="Normal 5 2_DALYVIAI" xfId="680"/>
    <cellStyle name="Normal 5 3" xfId="681"/>
    <cellStyle name="Normal 5 3 2" xfId="682"/>
    <cellStyle name="Normal 5 3 3" xfId="683"/>
    <cellStyle name="Normal 5 3 4" xfId="684"/>
    <cellStyle name="Normal 5 3_DALYVIAI" xfId="685"/>
    <cellStyle name="Normal 5 4" xfId="686"/>
    <cellStyle name="Normal 5 5" xfId="687"/>
    <cellStyle name="Normal 5_4x200 M" xfId="688"/>
    <cellStyle name="Normal 6" xfId="689"/>
    <cellStyle name="Normal 6 2" xfId="690"/>
    <cellStyle name="Normal 6 2 2" xfId="691"/>
    <cellStyle name="Normal 6 2 3" xfId="692"/>
    <cellStyle name="Normal 6 2 4" xfId="693"/>
    <cellStyle name="Normal 6 2_4x200 M" xfId="694"/>
    <cellStyle name="Normal 6 3" xfId="695"/>
    <cellStyle name="Normal 6 3 2" xfId="696"/>
    <cellStyle name="Normal 6 3 3" xfId="697"/>
    <cellStyle name="Normal 6 3 4" xfId="698"/>
    <cellStyle name="Normal 6 3_4x200 M" xfId="699"/>
    <cellStyle name="Normal 6 4" xfId="700"/>
    <cellStyle name="Normal 6 4 2" xfId="701"/>
    <cellStyle name="Normal 6 4 3" xfId="702"/>
    <cellStyle name="Normal 6 4 4" xfId="703"/>
    <cellStyle name="Normal 6 4_4x200 M" xfId="704"/>
    <cellStyle name="Normal 6 5" xfId="705"/>
    <cellStyle name="Normal 6 6" xfId="706"/>
    <cellStyle name="Normal 6 6 2" xfId="707"/>
    <cellStyle name="Normal 6 6 3" xfId="708"/>
    <cellStyle name="Normal 6 6 4" xfId="709"/>
    <cellStyle name="Normal 6 6_DALYVIAI" xfId="710"/>
    <cellStyle name="Normal 6 7" xfId="711"/>
    <cellStyle name="Normal 6 8" xfId="712"/>
    <cellStyle name="Normal 6_4x200 M" xfId="713"/>
    <cellStyle name="Normal 7" xfId="714"/>
    <cellStyle name="Normal 7 2" xfId="715"/>
    <cellStyle name="Normal 7 2 2" xfId="716"/>
    <cellStyle name="Normal 7 2 2 2" xfId="717"/>
    <cellStyle name="Normal 7 2 2 3" xfId="718"/>
    <cellStyle name="Normal 7 2 2 4" xfId="719"/>
    <cellStyle name="Normal 7 2 2_DALYVIAI" xfId="720"/>
    <cellStyle name="Normal 7 2 3" xfId="721"/>
    <cellStyle name="Normal 7 2 4" xfId="722"/>
    <cellStyle name="Normal 7 2 5" xfId="723"/>
    <cellStyle name="Normal 7 2_4x200 M" xfId="724"/>
    <cellStyle name="Normal 7 3" xfId="725"/>
    <cellStyle name="Normal 7 4" xfId="726"/>
    <cellStyle name="Normal 7 5" xfId="727"/>
    <cellStyle name="Normal 7 6" xfId="728"/>
    <cellStyle name="Normal 7_DALYVIAI" xfId="729"/>
    <cellStyle name="Normal 8" xfId="730"/>
    <cellStyle name="Normal 8 2" xfId="731"/>
    <cellStyle name="Normal 8 2 2" xfId="732"/>
    <cellStyle name="Normal 8 2 2 2" xfId="733"/>
    <cellStyle name="Normal 8 2 2 3" xfId="734"/>
    <cellStyle name="Normal 8 2 2 4" xfId="735"/>
    <cellStyle name="Normal 8 2 2_4x200 M" xfId="736"/>
    <cellStyle name="Normal 8 2 3" xfId="737"/>
    <cellStyle name="Normal 8 2 4" xfId="738"/>
    <cellStyle name="Normal 8 2 5" xfId="739"/>
    <cellStyle name="Normal 8 2_4x200 M" xfId="740"/>
    <cellStyle name="Normal 8 3" xfId="741"/>
    <cellStyle name="Normal 8 4" xfId="742"/>
    <cellStyle name="Normal 8 4 2" xfId="743"/>
    <cellStyle name="Normal 8 4 3" xfId="744"/>
    <cellStyle name="Normal 8 4 4" xfId="745"/>
    <cellStyle name="Normal 8 4_DALYVIAI" xfId="746"/>
    <cellStyle name="Normal 8 5" xfId="747"/>
    <cellStyle name="Normal 8 6" xfId="748"/>
    <cellStyle name="Normal 8_4x200 M" xfId="749"/>
    <cellStyle name="Normal 9" xfId="750"/>
    <cellStyle name="Normal 9 2" xfId="751"/>
    <cellStyle name="Normal 9 2 2" xfId="752"/>
    <cellStyle name="Normal 9 2 3" xfId="753"/>
    <cellStyle name="Normal 9 2 4" xfId="754"/>
    <cellStyle name="Normal 9 2_4x200 M" xfId="755"/>
    <cellStyle name="Normal 9 3" xfId="756"/>
    <cellStyle name="Normal 9 3 2" xfId="757"/>
    <cellStyle name="Normal 9 3 2 2" xfId="758"/>
    <cellStyle name="Normal 9 3 2 3" xfId="759"/>
    <cellStyle name="Normal 9 3 2 4" xfId="760"/>
    <cellStyle name="Normal 9 3 2_4x200 M" xfId="761"/>
    <cellStyle name="Normal 9 3 3" xfId="762"/>
    <cellStyle name="Normal 9 3 4" xfId="763"/>
    <cellStyle name="Normal 9 3 5" xfId="764"/>
    <cellStyle name="Normal 9 3_4x200 M" xfId="765"/>
    <cellStyle name="Normal 9 4" xfId="766"/>
    <cellStyle name="Normal 9 4 2" xfId="767"/>
    <cellStyle name="Normal 9 4 3" xfId="768"/>
    <cellStyle name="Normal 9 4 4" xfId="769"/>
    <cellStyle name="Normal 9 4_4x200 M" xfId="770"/>
    <cellStyle name="Normal 9 5" xfId="771"/>
    <cellStyle name="Normal 9 5 2" xfId="772"/>
    <cellStyle name="Normal 9 5 3" xfId="773"/>
    <cellStyle name="Normal 9 5 4" xfId="774"/>
    <cellStyle name="Normal 9 5_4x200 M" xfId="775"/>
    <cellStyle name="Normal 9 6" xfId="776"/>
    <cellStyle name="Normal 9 7" xfId="777"/>
    <cellStyle name="Normal 9 7 2" xfId="778"/>
    <cellStyle name="Normal 9 7 3" xfId="779"/>
    <cellStyle name="Normal 9 7 4" xfId="780"/>
    <cellStyle name="Normal 9 7_DALYVIAI" xfId="781"/>
    <cellStyle name="Normal 9 8" xfId="782"/>
    <cellStyle name="Normal 9 9" xfId="783"/>
    <cellStyle name="Normal 9_4x200 M" xfId="784"/>
    <cellStyle name="Normal_2000V" xfId="785"/>
    <cellStyle name="Normal_60 bbM1" xfId="786"/>
    <cellStyle name="Normal_60 M1" xfId="787"/>
    <cellStyle name="Normal_kategorijos(1)" xfId="788"/>
    <cellStyle name="Normal_LLAF taure" xfId="789"/>
    <cellStyle name="Output" xfId="790" builtinId="21" customBuiltin="1"/>
    <cellStyle name="Paprastas 2" xfId="791"/>
    <cellStyle name="Paprastas 3" xfId="792"/>
    <cellStyle name="Paprastas 3 2" xfId="793"/>
    <cellStyle name="Paprastas_Lapas1" xfId="794"/>
    <cellStyle name="Pavadinimas" xfId="795"/>
    <cellStyle name="Percent [0]" xfId="796"/>
    <cellStyle name="Percent [00]" xfId="797"/>
    <cellStyle name="Percent [2]" xfId="798"/>
    <cellStyle name="PrePop Currency (0)" xfId="799"/>
    <cellStyle name="PrePop Currency (2)" xfId="800"/>
    <cellStyle name="PrePop Units (0)" xfId="801"/>
    <cellStyle name="PrePop Units (1)" xfId="802"/>
    <cellStyle name="PrePop Units (2)" xfId="803"/>
    <cellStyle name="Suma" xfId="804"/>
    <cellStyle name="Text Indent A" xfId="805"/>
    <cellStyle name="Text Indent B" xfId="806"/>
    <cellStyle name="Text Indent C" xfId="807"/>
    <cellStyle name="Title" xfId="808" builtinId="15" customBuiltin="1"/>
    <cellStyle name="Total" xfId="809" builtinId="25" customBuiltin="1"/>
    <cellStyle name="Walutowy [0]_PLDT" xfId="810"/>
    <cellStyle name="Walutowy_PLDT" xfId="811"/>
    <cellStyle name="Warning Text" xfId="812" builtinId="11" customBuiltin="1"/>
    <cellStyle name="Обычный_Итоговый спартакиады 1991-92 г" xfId="8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2219325</xdr:colOff>
      <xdr:row>1</xdr:row>
      <xdr:rowOff>161925</xdr:rowOff>
    </xdr:from>
    <xdr:to>
      <xdr:col>0</xdr:col>
      <xdr:colOff>6543675</xdr:colOff>
      <xdr:row>11</xdr:row>
      <xdr:rowOff>133350</xdr:rowOff>
    </xdr:to>
    <xdr:pic>
      <xdr:nvPicPr>
        <xdr:cNvPr id="34847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352425"/>
          <a:ext cx="432435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1</xdr:row>
      <xdr:rowOff>0</xdr:rowOff>
    </xdr:from>
    <xdr:to>
      <xdr:col>13</xdr:col>
      <xdr:colOff>9525</xdr:colOff>
      <xdr:row>5</xdr:row>
      <xdr:rowOff>95250</xdr:rowOff>
    </xdr:to>
    <xdr:pic>
      <xdr:nvPicPr>
        <xdr:cNvPr id="43015" name="Picture 1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22860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95250</xdr:colOff>
      <xdr:row>1</xdr:row>
      <xdr:rowOff>0</xdr:rowOff>
    </xdr:from>
    <xdr:to>
      <xdr:col>13</xdr:col>
      <xdr:colOff>9525</xdr:colOff>
      <xdr:row>5</xdr:row>
      <xdr:rowOff>95250</xdr:rowOff>
    </xdr:to>
    <xdr:pic>
      <xdr:nvPicPr>
        <xdr:cNvPr id="3" name="Picture 1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22860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304800</xdr:colOff>
      <xdr:row>1</xdr:row>
      <xdr:rowOff>0</xdr:rowOff>
    </xdr:from>
    <xdr:to>
      <xdr:col>17</xdr:col>
      <xdr:colOff>1285875</xdr:colOff>
      <xdr:row>5</xdr:row>
      <xdr:rowOff>38100</xdr:rowOff>
    </xdr:to>
    <xdr:pic>
      <xdr:nvPicPr>
        <xdr:cNvPr id="25666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238125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314325</xdr:colOff>
      <xdr:row>1</xdr:row>
      <xdr:rowOff>0</xdr:rowOff>
    </xdr:from>
    <xdr:to>
      <xdr:col>17</xdr:col>
      <xdr:colOff>1285875</xdr:colOff>
      <xdr:row>5</xdr:row>
      <xdr:rowOff>38100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238125"/>
          <a:ext cx="1800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314325</xdr:colOff>
      <xdr:row>1</xdr:row>
      <xdr:rowOff>0</xdr:rowOff>
    </xdr:from>
    <xdr:to>
      <xdr:col>17</xdr:col>
      <xdr:colOff>1285875</xdr:colOff>
      <xdr:row>5</xdr:row>
      <xdr:rowOff>38100</xdr:rowOff>
    </xdr:to>
    <xdr:pic>
      <xdr:nvPicPr>
        <xdr:cNvPr id="4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238125"/>
          <a:ext cx="1800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0</xdr:rowOff>
    </xdr:from>
    <xdr:to>
      <xdr:col>18</xdr:col>
      <xdr:colOff>1495425</xdr:colOff>
      <xdr:row>4</xdr:row>
      <xdr:rowOff>66675</xdr:rowOff>
    </xdr:to>
    <xdr:pic>
      <xdr:nvPicPr>
        <xdr:cNvPr id="40967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0" y="257175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1495425</xdr:colOff>
      <xdr:row>4</xdr:row>
      <xdr:rowOff>66675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5" y="257175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466725</xdr:colOff>
      <xdr:row>1</xdr:row>
      <xdr:rowOff>9525</xdr:rowOff>
    </xdr:from>
    <xdr:to>
      <xdr:col>18</xdr:col>
      <xdr:colOff>1371600</xdr:colOff>
      <xdr:row>4</xdr:row>
      <xdr:rowOff>76200</xdr:rowOff>
    </xdr:to>
    <xdr:pic>
      <xdr:nvPicPr>
        <xdr:cNvPr id="44039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26670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466725</xdr:colOff>
      <xdr:row>1</xdr:row>
      <xdr:rowOff>9525</xdr:rowOff>
    </xdr:from>
    <xdr:to>
      <xdr:col>18</xdr:col>
      <xdr:colOff>1362075</xdr:colOff>
      <xdr:row>4</xdr:row>
      <xdr:rowOff>76200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266700"/>
          <a:ext cx="1800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228600</xdr:colOff>
      <xdr:row>0</xdr:row>
      <xdr:rowOff>238125</xdr:rowOff>
    </xdr:from>
    <xdr:to>
      <xdr:col>18</xdr:col>
      <xdr:colOff>1133475</xdr:colOff>
      <xdr:row>4</xdr:row>
      <xdr:rowOff>47625</xdr:rowOff>
    </xdr:to>
    <xdr:pic>
      <xdr:nvPicPr>
        <xdr:cNvPr id="35866" name="Picture 3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238125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219075</xdr:colOff>
      <xdr:row>0</xdr:row>
      <xdr:rowOff>238125</xdr:rowOff>
    </xdr:from>
    <xdr:to>
      <xdr:col>18</xdr:col>
      <xdr:colOff>1133475</xdr:colOff>
      <xdr:row>4</xdr:row>
      <xdr:rowOff>47625</xdr:rowOff>
    </xdr:to>
    <xdr:pic>
      <xdr:nvPicPr>
        <xdr:cNvPr id="3" name="Picture 3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238125"/>
          <a:ext cx="18192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219075</xdr:colOff>
      <xdr:row>0</xdr:row>
      <xdr:rowOff>247650</xdr:rowOff>
    </xdr:from>
    <xdr:to>
      <xdr:col>18</xdr:col>
      <xdr:colOff>1123950</xdr:colOff>
      <xdr:row>4</xdr:row>
      <xdr:rowOff>57150</xdr:rowOff>
    </xdr:to>
    <xdr:pic>
      <xdr:nvPicPr>
        <xdr:cNvPr id="15431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0" y="24765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219075</xdr:colOff>
      <xdr:row>0</xdr:row>
      <xdr:rowOff>257175</xdr:rowOff>
    </xdr:from>
    <xdr:to>
      <xdr:col>18</xdr:col>
      <xdr:colOff>1123950</xdr:colOff>
      <xdr:row>4</xdr:row>
      <xdr:rowOff>66675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0450" y="257175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85725</xdr:rowOff>
    </xdr:from>
    <xdr:to>
      <xdr:col>14</xdr:col>
      <xdr:colOff>1466850</xdr:colOff>
      <xdr:row>4</xdr:row>
      <xdr:rowOff>0</xdr:rowOff>
    </xdr:to>
    <xdr:pic>
      <xdr:nvPicPr>
        <xdr:cNvPr id="5209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85725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0</xdr:row>
      <xdr:rowOff>85725</xdr:rowOff>
    </xdr:from>
    <xdr:to>
      <xdr:col>14</xdr:col>
      <xdr:colOff>1428750</xdr:colOff>
      <xdr:row>4</xdr:row>
      <xdr:rowOff>0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85725"/>
          <a:ext cx="1771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0</xdr:row>
      <xdr:rowOff>85725</xdr:rowOff>
    </xdr:from>
    <xdr:to>
      <xdr:col>14</xdr:col>
      <xdr:colOff>1428750</xdr:colOff>
      <xdr:row>4</xdr:row>
      <xdr:rowOff>0</xdr:rowOff>
    </xdr:to>
    <xdr:pic>
      <xdr:nvPicPr>
        <xdr:cNvPr id="2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0400" y="85725"/>
          <a:ext cx="1771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19050</xdr:colOff>
      <xdr:row>0</xdr:row>
      <xdr:rowOff>85725</xdr:rowOff>
    </xdr:from>
    <xdr:to>
      <xdr:col>14</xdr:col>
      <xdr:colOff>1428750</xdr:colOff>
      <xdr:row>4</xdr:row>
      <xdr:rowOff>0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91350" y="85725"/>
          <a:ext cx="1771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1</xdr:row>
      <xdr:rowOff>19050</xdr:rowOff>
    </xdr:from>
    <xdr:to>
      <xdr:col>18</xdr:col>
      <xdr:colOff>95250</xdr:colOff>
      <xdr:row>5</xdr:row>
      <xdr:rowOff>114300</xdr:rowOff>
    </xdr:to>
    <xdr:pic>
      <xdr:nvPicPr>
        <xdr:cNvPr id="10318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24765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304800</xdr:colOff>
      <xdr:row>1</xdr:row>
      <xdr:rowOff>38100</xdr:rowOff>
    </xdr:from>
    <xdr:to>
      <xdr:col>14</xdr:col>
      <xdr:colOff>1390650</xdr:colOff>
      <xdr:row>5</xdr:row>
      <xdr:rowOff>133350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26670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1</xdr:row>
      <xdr:rowOff>19050</xdr:rowOff>
    </xdr:from>
    <xdr:to>
      <xdr:col>18</xdr:col>
      <xdr:colOff>95250</xdr:colOff>
      <xdr:row>5</xdr:row>
      <xdr:rowOff>114300</xdr:rowOff>
    </xdr:to>
    <xdr:pic>
      <xdr:nvPicPr>
        <xdr:cNvPr id="2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0725" y="24765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57150</xdr:colOff>
      <xdr:row>1</xdr:row>
      <xdr:rowOff>19050</xdr:rowOff>
    </xdr:from>
    <xdr:to>
      <xdr:col>18</xdr:col>
      <xdr:colOff>95250</xdr:colOff>
      <xdr:row>5</xdr:row>
      <xdr:rowOff>114300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4765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0</xdr:row>
      <xdr:rowOff>171450</xdr:rowOff>
    </xdr:from>
    <xdr:to>
      <xdr:col>12</xdr:col>
      <xdr:colOff>1447800</xdr:colOff>
      <xdr:row>5</xdr:row>
      <xdr:rowOff>95250</xdr:rowOff>
    </xdr:to>
    <xdr:pic>
      <xdr:nvPicPr>
        <xdr:cNvPr id="38929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0375" y="17145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323850</xdr:colOff>
      <xdr:row>0</xdr:row>
      <xdr:rowOff>171450</xdr:rowOff>
    </xdr:from>
    <xdr:to>
      <xdr:col>12</xdr:col>
      <xdr:colOff>1409700</xdr:colOff>
      <xdr:row>5</xdr:row>
      <xdr:rowOff>95250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0850" y="171450"/>
          <a:ext cx="1771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171450</xdr:rowOff>
    </xdr:from>
    <xdr:to>
      <xdr:col>12</xdr:col>
      <xdr:colOff>1409700</xdr:colOff>
      <xdr:row>5</xdr:row>
      <xdr:rowOff>95250</xdr:rowOff>
    </xdr:to>
    <xdr:pic>
      <xdr:nvPicPr>
        <xdr:cNvPr id="2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171450"/>
          <a:ext cx="1771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38100</xdr:rowOff>
    </xdr:from>
    <xdr:to>
      <xdr:col>11</xdr:col>
      <xdr:colOff>1419225</xdr:colOff>
      <xdr:row>4</xdr:row>
      <xdr:rowOff>152400</xdr:rowOff>
    </xdr:to>
    <xdr:pic>
      <xdr:nvPicPr>
        <xdr:cNvPr id="19521" name="Picture 3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8875" y="26670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</xdr:row>
      <xdr:rowOff>38100</xdr:rowOff>
    </xdr:from>
    <xdr:to>
      <xdr:col>11</xdr:col>
      <xdr:colOff>1381125</xdr:colOff>
      <xdr:row>4</xdr:row>
      <xdr:rowOff>152400</xdr:rowOff>
    </xdr:to>
    <xdr:pic>
      <xdr:nvPicPr>
        <xdr:cNvPr id="3" name="Picture 3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8875" y="266700"/>
          <a:ext cx="1771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11</xdr:col>
      <xdr:colOff>1419225</xdr:colOff>
      <xdr:row>4</xdr:row>
      <xdr:rowOff>114300</xdr:rowOff>
    </xdr:to>
    <xdr:pic>
      <xdr:nvPicPr>
        <xdr:cNvPr id="41991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228600"/>
          <a:ext cx="18097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1381125</xdr:colOff>
      <xdr:row>4</xdr:row>
      <xdr:rowOff>114300</xdr:rowOff>
    </xdr:to>
    <xdr:pic>
      <xdr:nvPicPr>
        <xdr:cNvPr id="3" name="Picture 2" descr="C:\Users\Martas\AppData\Local\Temp\Rar$DI11.6906\COSMA_zodinis_CMYK_jpeg_mely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228600"/>
          <a:ext cx="17716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nts%20and%20Settings\User\Desktop\Varzybos\protokolai2009ziema\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I26"/>
  <sheetViews>
    <sheetView topLeftCell="A4" workbookViewId="0">
      <selection activeCell="A13" sqref="A13"/>
    </sheetView>
  </sheetViews>
  <sheetFormatPr defaultColWidth="13.6640625" defaultRowHeight="13.8"/>
  <cols>
    <col min="1" max="1" width="134.5546875" style="27" customWidth="1"/>
    <col min="2" max="2" width="12.109375" style="27" customWidth="1"/>
    <col min="3" max="3" width="14.44140625" style="31" customWidth="1"/>
    <col min="4" max="4" width="19.88671875" style="27" customWidth="1"/>
    <col min="5" max="5" width="14.33203125" style="24" customWidth="1"/>
    <col min="6" max="6" width="14.88671875" style="27" customWidth="1"/>
    <col min="7" max="7" width="27" style="27" customWidth="1"/>
    <col min="8" max="8" width="13.6640625" style="27" customWidth="1"/>
    <col min="9" max="9" width="41.33203125" style="27" customWidth="1"/>
    <col min="10" max="16384" width="13.6640625" style="26"/>
  </cols>
  <sheetData>
    <row r="15" spans="1:1" ht="22.8">
      <c r="A15" s="50" t="s">
        <v>95</v>
      </c>
    </row>
    <row r="16" spans="1:1" ht="20.399999999999999">
      <c r="A16" s="30"/>
    </row>
    <row r="17" spans="1:1" ht="18">
      <c r="A17" s="20" t="s">
        <v>94</v>
      </c>
    </row>
    <row r="18" spans="1:1" ht="18">
      <c r="A18" s="20" t="s">
        <v>16</v>
      </c>
    </row>
    <row r="19" spans="1:1" ht="17.25" customHeight="1">
      <c r="A19" s="25"/>
    </row>
    <row r="20" spans="1:1" ht="17.25" customHeight="1">
      <c r="A20" s="25"/>
    </row>
    <row r="21" spans="1:1" ht="17.25" customHeight="1">
      <c r="A21" s="25"/>
    </row>
    <row r="22" spans="1:1" ht="18">
      <c r="A22" s="25" t="s">
        <v>56</v>
      </c>
    </row>
    <row r="23" spans="1:1" ht="18">
      <c r="A23" s="25"/>
    </row>
    <row r="24" spans="1:1" ht="18">
      <c r="A24" s="25" t="s">
        <v>404</v>
      </c>
    </row>
    <row r="26" spans="1:1" ht="18">
      <c r="A26" s="25" t="s">
        <v>405</v>
      </c>
    </row>
  </sheetData>
  <pageMargins left="0.35416666666666669" right="0.35416666666666669" top="0.78749999999999998" bottom="0.98402777777777783" header="0.51180555555555562" footer="0.51180555555555562"/>
  <pageSetup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11"/>
  <sheetViews>
    <sheetView zoomScaleNormal="85" workbookViewId="0">
      <selection activeCell="G21" sqref="G21"/>
    </sheetView>
  </sheetViews>
  <sheetFormatPr defaultColWidth="12.109375" defaultRowHeight="13.8"/>
  <cols>
    <col min="1" max="1" width="4.6640625" style="60" customWidth="1"/>
    <col min="2" max="2" width="4.44140625" style="61" customWidth="1"/>
    <col min="3" max="3" width="11.88671875" style="71" customWidth="1"/>
    <col min="4" max="4" width="15.6640625" style="71" customWidth="1"/>
    <col min="5" max="5" width="9.33203125" style="61" customWidth="1"/>
    <col min="6" max="6" width="11.109375" style="60" customWidth="1"/>
    <col min="7" max="7" width="9.33203125" style="60" customWidth="1"/>
    <col min="8" max="8" width="11" style="60" customWidth="1"/>
    <col min="9" max="9" width="6.44140625" style="63" hidden="1" customWidth="1"/>
    <col min="10" max="10" width="8.88671875" style="61" customWidth="1"/>
    <col min="11" max="11" width="6.5546875" style="61" customWidth="1"/>
    <col min="12" max="12" width="5.88671875" style="61" customWidth="1"/>
    <col min="13" max="13" width="16" style="64" customWidth="1"/>
    <col min="14" max="14" width="5.5546875" style="56" customWidth="1"/>
    <col min="15" max="15" width="6.5546875" style="57" customWidth="1"/>
    <col min="16" max="16" width="6.109375" style="57" customWidth="1"/>
    <col min="17" max="16384" width="12.109375" style="57"/>
  </cols>
  <sheetData>
    <row r="1" spans="1:14" ht="18" customHeight="1">
      <c r="A1" s="28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2"/>
      <c r="M1" s="55"/>
    </row>
    <row r="2" spans="1:14" ht="17.2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2"/>
      <c r="M2" s="55"/>
    </row>
    <row r="3" spans="1:14" ht="6" customHeight="1">
      <c r="C3" s="61"/>
      <c r="D3" s="61"/>
      <c r="F3" s="62"/>
      <c r="G3" s="62"/>
      <c r="H3" s="62"/>
    </row>
    <row r="4" spans="1:14" ht="15.75" customHeight="1">
      <c r="A4" s="65" t="s">
        <v>336</v>
      </c>
      <c r="B4" s="66"/>
      <c r="C4" s="61"/>
      <c r="D4" s="61"/>
      <c r="F4" s="67"/>
      <c r="G4" s="62"/>
      <c r="H4" s="62"/>
    </row>
    <row r="5" spans="1:14" ht="4.5" customHeight="1">
      <c r="C5" s="61"/>
      <c r="D5" s="61"/>
      <c r="F5" s="62"/>
      <c r="G5" s="62"/>
      <c r="H5" s="62"/>
    </row>
    <row r="6" spans="1:14" ht="15" customHeight="1">
      <c r="A6" s="68"/>
      <c r="B6" s="69"/>
      <c r="C6" s="70"/>
      <c r="D6" s="71" t="s">
        <v>20</v>
      </c>
      <c r="E6" s="72"/>
      <c r="F6" s="62"/>
      <c r="G6" s="62"/>
      <c r="H6" s="62"/>
    </row>
    <row r="7" spans="1:14" ht="12" customHeight="1">
      <c r="A7" s="73" t="s">
        <v>409</v>
      </c>
      <c r="B7" s="74" t="s">
        <v>0</v>
      </c>
      <c r="C7" s="75" t="s">
        <v>1</v>
      </c>
      <c r="D7" s="76" t="s">
        <v>2</v>
      </c>
      <c r="E7" s="77" t="s">
        <v>3</v>
      </c>
      <c r="F7" s="78" t="s">
        <v>4</v>
      </c>
      <c r="G7" s="79" t="s">
        <v>58</v>
      </c>
      <c r="H7" s="78" t="s">
        <v>5</v>
      </c>
      <c r="I7" s="80" t="s">
        <v>6</v>
      </c>
      <c r="J7" s="81" t="s">
        <v>7</v>
      </c>
      <c r="K7" s="82" t="s">
        <v>19</v>
      </c>
      <c r="L7" s="83" t="s">
        <v>8</v>
      </c>
      <c r="M7" s="84" t="s">
        <v>9</v>
      </c>
    </row>
    <row r="8" spans="1:14" s="95" customFormat="1" ht="16.5" customHeight="1">
      <c r="A8" s="85">
        <v>1</v>
      </c>
      <c r="B8" s="86">
        <v>122</v>
      </c>
      <c r="C8" s="87" t="s">
        <v>236</v>
      </c>
      <c r="D8" s="88" t="s">
        <v>237</v>
      </c>
      <c r="E8" s="89" t="s">
        <v>238</v>
      </c>
      <c r="F8" s="90" t="s">
        <v>16</v>
      </c>
      <c r="G8" s="90" t="s">
        <v>61</v>
      </c>
      <c r="H8" s="90" t="s">
        <v>122</v>
      </c>
      <c r="I8" s="91"/>
      <c r="J8" s="7">
        <v>7.95</v>
      </c>
      <c r="K8" s="216">
        <v>0.16900000000000001</v>
      </c>
      <c r="L8" s="93" t="str">
        <f>IF(ISBLANK(J8),"",IF(J8&gt;10.4,"",IF(J8&lt;=7.75,"TSM",IF(J8&lt;=8.1,"SM",IF(J8&lt;=8.55,"KSM",IF(J8&lt;=9.1,"I A",IF(J8&lt;=9.7,"II A",IF(J8&lt;=10.4,"III A"))))))))</f>
        <v>SM</v>
      </c>
      <c r="M8" s="90" t="s">
        <v>162</v>
      </c>
      <c r="N8" s="94"/>
    </row>
    <row r="9" spans="1:14" s="95" customFormat="1" ht="16.5" customHeight="1">
      <c r="A9" s="96">
        <v>2</v>
      </c>
      <c r="B9" s="86">
        <v>130</v>
      </c>
      <c r="C9" s="87" t="s">
        <v>342</v>
      </c>
      <c r="D9" s="88" t="s">
        <v>343</v>
      </c>
      <c r="E9" s="89" t="s">
        <v>344</v>
      </c>
      <c r="F9" s="90" t="s">
        <v>35</v>
      </c>
      <c r="G9" s="90" t="s">
        <v>142</v>
      </c>
      <c r="H9" s="90" t="s">
        <v>149</v>
      </c>
      <c r="I9" s="91"/>
      <c r="J9" s="7">
        <v>8.5299999999999994</v>
      </c>
      <c r="K9" s="216">
        <v>0.17199999999999999</v>
      </c>
      <c r="L9" s="93" t="str">
        <f>IF(ISBLANK(J9),"",IF(J9&gt;10.4,"",IF(J9&lt;=7.75,"TSM",IF(J9&lt;=8.1,"SM",IF(J9&lt;=8.55,"KSM",IF(J9&lt;=9.1,"I A",IF(J9&lt;=9.7,"II A",IF(J9&lt;=10.4,"III A"))))))))</f>
        <v>KSM</v>
      </c>
      <c r="M9" s="90" t="s">
        <v>345</v>
      </c>
      <c r="N9" s="94"/>
    </row>
    <row r="10" spans="1:14" s="95" customFormat="1" ht="16.5" customHeight="1">
      <c r="A10" s="85">
        <v>3</v>
      </c>
      <c r="B10" s="86">
        <v>128</v>
      </c>
      <c r="C10" s="87" t="s">
        <v>49</v>
      </c>
      <c r="D10" s="88" t="s">
        <v>340</v>
      </c>
      <c r="E10" s="89" t="s">
        <v>341</v>
      </c>
      <c r="F10" s="90" t="s">
        <v>16</v>
      </c>
      <c r="G10" s="90"/>
      <c r="H10" s="90"/>
      <c r="I10" s="91"/>
      <c r="J10" s="7">
        <v>9.1</v>
      </c>
      <c r="K10" s="216">
        <v>0.14299999999999999</v>
      </c>
      <c r="L10" s="93" t="str">
        <f>IF(ISBLANK(J10),"",IF(J10&gt;10.4,"",IF(J10&lt;=7.75,"TSM",IF(J10&lt;=8.1,"SM",IF(J10&lt;=8.55,"KSM",IF(J10&lt;=9.1,"I A",IF(J10&lt;=9.7,"II A",IF(J10&lt;=10.4,"III A"))))))))</f>
        <v>I A</v>
      </c>
      <c r="M10" s="90" t="s">
        <v>162</v>
      </c>
      <c r="N10" s="94"/>
    </row>
    <row r="11" spans="1:14" s="95" customFormat="1" ht="16.5" customHeight="1">
      <c r="A11" s="96">
        <v>4</v>
      </c>
      <c r="B11" s="86">
        <v>126</v>
      </c>
      <c r="C11" s="87" t="s">
        <v>337</v>
      </c>
      <c r="D11" s="88" t="s">
        <v>338</v>
      </c>
      <c r="E11" s="89" t="s">
        <v>339</v>
      </c>
      <c r="F11" s="90" t="s">
        <v>16</v>
      </c>
      <c r="G11" s="90" t="s">
        <v>61</v>
      </c>
      <c r="H11" s="90"/>
      <c r="I11" s="91"/>
      <c r="J11" s="7">
        <v>9.83</v>
      </c>
      <c r="K11" s="216">
        <v>0.23799999999999999</v>
      </c>
      <c r="L11" s="93" t="str">
        <f>IF(ISBLANK(J11),"",IF(J11&gt;10.4,"",IF(J11&lt;=7.75,"TSM",IF(J11&lt;=8.1,"SM",IF(J11&lt;=8.55,"KSM",IF(J11&lt;=9.1,"I A",IF(J11&lt;=9.7,"II A",IF(J11&lt;=10.4,"III A"))))))))</f>
        <v>III A</v>
      </c>
      <c r="M11" s="90" t="s">
        <v>162</v>
      </c>
      <c r="N11" s="94"/>
    </row>
  </sheetData>
  <printOptions horizontalCentered="1"/>
  <pageMargins left="0.196850393700787" right="0.196850393700787" top="0.59055118110236204" bottom="0" header="0.511811023622047" footer="0.511811023622047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T20"/>
  <sheetViews>
    <sheetView workbookViewId="0">
      <selection activeCell="M23" sqref="M23"/>
    </sheetView>
  </sheetViews>
  <sheetFormatPr defaultColWidth="12.109375" defaultRowHeight="13.8"/>
  <cols>
    <col min="1" max="1" width="4" style="210" customWidth="1"/>
    <col min="2" max="2" width="3.6640625" style="210" customWidth="1"/>
    <col min="3" max="3" width="9.109375" style="210" customWidth="1"/>
    <col min="4" max="4" width="11.44140625" style="210" customWidth="1"/>
    <col min="5" max="5" width="9.33203125" style="211" customWidth="1"/>
    <col min="6" max="6" width="13" style="212" customWidth="1"/>
    <col min="7" max="7" width="8.109375" style="212" customWidth="1"/>
    <col min="8" max="8" width="8" style="212" customWidth="1"/>
    <col min="9" max="9" width="5" style="190" hidden="1" customWidth="1"/>
    <col min="10" max="15" width="5" style="210" customWidth="1"/>
    <col min="16" max="16" width="7.109375" style="211" customWidth="1"/>
    <col min="17" max="17" width="5.33203125" style="187" customWidth="1"/>
    <col min="18" max="18" width="20" style="213" customWidth="1"/>
    <col min="19" max="19" width="4.44140625" style="210" customWidth="1"/>
    <col min="20" max="16384" width="12.109375" style="210"/>
  </cols>
  <sheetData>
    <row r="1" spans="1:20" s="188" customFormat="1" ht="17.399999999999999">
      <c r="A1" s="28" t="s">
        <v>95</v>
      </c>
      <c r="B1" s="187"/>
      <c r="E1" s="187"/>
      <c r="F1" s="189"/>
      <c r="G1" s="189"/>
      <c r="H1" s="189"/>
      <c r="I1" s="190"/>
      <c r="P1" s="187"/>
      <c r="Q1" s="187"/>
      <c r="R1" s="191"/>
    </row>
    <row r="2" spans="1:20" s="188" customFormat="1" ht="16.8">
      <c r="A2" s="29" t="s">
        <v>96</v>
      </c>
      <c r="B2" s="187"/>
      <c r="E2" s="187"/>
      <c r="F2" s="189"/>
      <c r="G2" s="189"/>
      <c r="H2" s="189"/>
      <c r="I2" s="190"/>
      <c r="P2" s="187"/>
      <c r="Q2" s="187"/>
      <c r="R2" s="191"/>
    </row>
    <row r="3" spans="1:20" s="188" customFormat="1" ht="9" customHeight="1">
      <c r="B3" s="187"/>
      <c r="E3" s="187"/>
      <c r="F3" s="189"/>
      <c r="G3" s="189"/>
      <c r="H3" s="189"/>
      <c r="I3" s="190"/>
      <c r="P3" s="187"/>
      <c r="Q3" s="187"/>
      <c r="R3" s="191"/>
    </row>
    <row r="4" spans="1:20" s="188" customFormat="1" ht="18.75" customHeight="1">
      <c r="A4" s="2" t="s">
        <v>30</v>
      </c>
      <c r="B4" s="187"/>
      <c r="E4" s="187"/>
      <c r="F4" s="189"/>
      <c r="G4" s="189"/>
      <c r="H4" s="189"/>
      <c r="I4" s="190"/>
      <c r="P4" s="187"/>
      <c r="Q4" s="187"/>
      <c r="R4" s="191"/>
    </row>
    <row r="5" spans="1:20" s="196" customFormat="1" ht="3.75" customHeight="1">
      <c r="A5" s="192"/>
      <c r="B5" s="192"/>
      <c r="C5" s="192"/>
      <c r="D5" s="192"/>
      <c r="E5" s="192"/>
      <c r="F5" s="193"/>
      <c r="G5" s="193"/>
      <c r="H5" s="193"/>
      <c r="I5" s="194"/>
      <c r="J5" s="192"/>
      <c r="K5" s="192"/>
      <c r="L5" s="192"/>
      <c r="M5" s="192"/>
      <c r="N5" s="192"/>
      <c r="O5" s="195"/>
    </row>
    <row r="6" spans="1:20" s="188" customFormat="1" ht="12" customHeight="1">
      <c r="B6" s="187"/>
      <c r="E6" s="187"/>
      <c r="F6" s="189"/>
      <c r="G6" s="189"/>
      <c r="H6" s="189"/>
      <c r="I6" s="190"/>
      <c r="J6" s="197"/>
      <c r="K6" s="198"/>
      <c r="L6" s="198"/>
      <c r="M6" s="199" t="s">
        <v>22</v>
      </c>
      <c r="N6" s="198"/>
      <c r="O6" s="200"/>
      <c r="P6" s="187"/>
      <c r="Q6" s="187"/>
      <c r="R6" s="191"/>
    </row>
    <row r="7" spans="1:20" s="203" customFormat="1" ht="13.5" customHeight="1">
      <c r="A7" s="219" t="s">
        <v>409</v>
      </c>
      <c r="B7" s="221" t="s">
        <v>0</v>
      </c>
      <c r="C7" s="223" t="s">
        <v>27</v>
      </c>
      <c r="D7" s="225" t="s">
        <v>2</v>
      </c>
      <c r="E7" s="233" t="s">
        <v>3</v>
      </c>
      <c r="F7" s="235" t="s">
        <v>4</v>
      </c>
      <c r="G7" s="235" t="s">
        <v>58</v>
      </c>
      <c r="H7" s="231" t="s">
        <v>5</v>
      </c>
      <c r="I7" s="227" t="s">
        <v>6</v>
      </c>
      <c r="J7" s="201" t="s">
        <v>358</v>
      </c>
      <c r="K7" s="202" t="s">
        <v>359</v>
      </c>
      <c r="L7" s="202" t="s">
        <v>360</v>
      </c>
      <c r="M7" s="202" t="s">
        <v>361</v>
      </c>
      <c r="N7" s="202" t="s">
        <v>362</v>
      </c>
      <c r="O7" s="202" t="s">
        <v>363</v>
      </c>
      <c r="P7" s="237" t="s">
        <v>28</v>
      </c>
      <c r="Q7" s="229" t="s">
        <v>8</v>
      </c>
      <c r="R7" s="231" t="s">
        <v>9</v>
      </c>
    </row>
    <row r="8" spans="1:20" s="203" customFormat="1" ht="13.5" customHeight="1">
      <c r="A8" s="220"/>
      <c r="B8" s="222"/>
      <c r="C8" s="224"/>
      <c r="D8" s="226"/>
      <c r="E8" s="234"/>
      <c r="F8" s="236"/>
      <c r="G8" s="236"/>
      <c r="H8" s="232"/>
      <c r="I8" s="228"/>
      <c r="J8" s="204" t="s">
        <v>93</v>
      </c>
      <c r="K8" s="204" t="s">
        <v>424</v>
      </c>
      <c r="L8" s="204"/>
      <c r="M8" s="204"/>
      <c r="N8" s="204"/>
      <c r="O8" s="204"/>
      <c r="P8" s="238"/>
      <c r="Q8" s="230"/>
      <c r="R8" s="232"/>
    </row>
    <row r="9" spans="1:20" s="23" customFormat="1" ht="18" customHeight="1">
      <c r="A9" s="39">
        <v>1</v>
      </c>
      <c r="B9" s="48">
        <v>102</v>
      </c>
      <c r="C9" s="40" t="s">
        <v>47</v>
      </c>
      <c r="D9" s="205" t="s">
        <v>48</v>
      </c>
      <c r="E9" s="41" t="s">
        <v>346</v>
      </c>
      <c r="F9" s="42" t="s">
        <v>347</v>
      </c>
      <c r="G9" s="42" t="s">
        <v>142</v>
      </c>
      <c r="H9" s="42" t="s">
        <v>122</v>
      </c>
      <c r="I9" s="46">
        <f t="shared" ref="I9:I10" si="0">IF(ISBLANK(P9),"",TRUNC(35.04*(P9+10.966)^2)-5000)</f>
        <v>1027</v>
      </c>
      <c r="J9" s="45"/>
      <c r="K9" s="21"/>
      <c r="L9" s="21"/>
      <c r="M9" s="21"/>
      <c r="N9" s="21" t="s">
        <v>425</v>
      </c>
      <c r="O9" s="38" t="s">
        <v>425</v>
      </c>
      <c r="P9" s="206">
        <v>2.15</v>
      </c>
      <c r="Q9" s="43" t="str">
        <f t="shared" ref="Q9:Q10" si="1">IF(ISBLANK(P9),"",IF(P9&lt;1.6,"",IF(P9&gt;=2.28,"TSM",IF(P9&gt;=2.15,"SM",IF(P9&gt;=2.03,"KSM",IF(P9&gt;=1.9,"I A",IF(P9&gt;=1.75,"II A",IF(P9&gt;=1.6,"III A"))))))))</f>
        <v>SM</v>
      </c>
      <c r="R9" s="42" t="s">
        <v>81</v>
      </c>
      <c r="S9" s="207"/>
      <c r="T9" s="22"/>
    </row>
    <row r="10" spans="1:20" s="23" customFormat="1" ht="18" customHeight="1">
      <c r="A10" s="34"/>
      <c r="B10" s="49"/>
      <c r="C10" s="35"/>
      <c r="D10" s="208"/>
      <c r="E10" s="36"/>
      <c r="F10" s="37"/>
      <c r="G10" s="37"/>
      <c r="H10" s="37"/>
      <c r="I10" s="47" t="str">
        <f t="shared" si="0"/>
        <v/>
      </c>
      <c r="J10" s="45" t="s">
        <v>425</v>
      </c>
      <c r="K10" s="21" t="s">
        <v>426</v>
      </c>
      <c r="L10" s="21"/>
      <c r="M10" s="21"/>
      <c r="N10" s="21"/>
      <c r="O10" s="38"/>
      <c r="P10" s="209"/>
      <c r="Q10" s="44" t="str">
        <f t="shared" si="1"/>
        <v/>
      </c>
      <c r="R10" s="37"/>
      <c r="S10" s="207"/>
      <c r="T10" s="22"/>
    </row>
    <row r="11" spans="1:20" s="23" customFormat="1" ht="18" customHeight="1">
      <c r="A11" s="39">
        <v>2</v>
      </c>
      <c r="B11" s="48">
        <v>107</v>
      </c>
      <c r="C11" s="40" t="s">
        <v>40</v>
      </c>
      <c r="D11" s="205" t="s">
        <v>82</v>
      </c>
      <c r="E11" s="41" t="s">
        <v>352</v>
      </c>
      <c r="F11" s="42" t="s">
        <v>353</v>
      </c>
      <c r="G11" s="42" t="s">
        <v>61</v>
      </c>
      <c r="H11" s="42" t="s">
        <v>64</v>
      </c>
      <c r="I11" s="46">
        <f t="shared" ref="I11:I20" si="2">IF(ISBLANK(P11),"",TRUNC(35.04*(P11+10.966)^2)-5000)</f>
        <v>1000</v>
      </c>
      <c r="J11" s="45"/>
      <c r="K11" s="21" t="s">
        <v>425</v>
      </c>
      <c r="L11" s="21" t="s">
        <v>425</v>
      </c>
      <c r="M11" s="21" t="s">
        <v>425</v>
      </c>
      <c r="N11" s="21" t="s">
        <v>425</v>
      </c>
      <c r="O11" s="38" t="s">
        <v>425</v>
      </c>
      <c r="P11" s="206">
        <v>2.12</v>
      </c>
      <c r="Q11" s="43" t="str">
        <f t="shared" ref="Q11:Q20" si="3">IF(ISBLANK(P11),"",IF(P11&lt;1.6,"",IF(P11&gt;=2.28,"TSM",IF(P11&gt;=2.15,"SM",IF(P11&gt;=2.03,"KSM",IF(P11&gt;=1.9,"I A",IF(P11&gt;=1.75,"II A",IF(P11&gt;=1.6,"III A"))))))))</f>
        <v>KSM</v>
      </c>
      <c r="R11" s="42" t="s">
        <v>354</v>
      </c>
      <c r="S11" s="207"/>
      <c r="T11" s="22"/>
    </row>
    <row r="12" spans="1:20" s="23" customFormat="1" ht="18" customHeight="1">
      <c r="A12" s="34"/>
      <c r="B12" s="49"/>
      <c r="C12" s="35"/>
      <c r="D12" s="208"/>
      <c r="E12" s="36"/>
      <c r="F12" s="37"/>
      <c r="G12" s="37"/>
      <c r="H12" s="37"/>
      <c r="I12" s="47" t="str">
        <f t="shared" si="2"/>
        <v/>
      </c>
      <c r="J12" s="45" t="s">
        <v>426</v>
      </c>
      <c r="K12" s="21"/>
      <c r="L12" s="21"/>
      <c r="M12" s="21"/>
      <c r="N12" s="21"/>
      <c r="O12" s="38"/>
      <c r="P12" s="209"/>
      <c r="Q12" s="44" t="str">
        <f t="shared" si="3"/>
        <v/>
      </c>
      <c r="R12" s="37"/>
      <c r="S12" s="207"/>
      <c r="T12" s="22"/>
    </row>
    <row r="13" spans="1:20" s="23" customFormat="1" ht="18" customHeight="1">
      <c r="A13" s="39">
        <v>3</v>
      </c>
      <c r="B13" s="48">
        <v>105</v>
      </c>
      <c r="C13" s="40" t="s">
        <v>42</v>
      </c>
      <c r="D13" s="205" t="s">
        <v>83</v>
      </c>
      <c r="E13" s="41" t="s">
        <v>84</v>
      </c>
      <c r="F13" s="42" t="s">
        <v>35</v>
      </c>
      <c r="G13" s="42" t="s">
        <v>142</v>
      </c>
      <c r="H13" s="42" t="s">
        <v>64</v>
      </c>
      <c r="I13" s="46">
        <f t="shared" si="2"/>
        <v>954</v>
      </c>
      <c r="J13" s="45"/>
      <c r="K13" s="21" t="s">
        <v>425</v>
      </c>
      <c r="L13" s="21" t="s">
        <v>425</v>
      </c>
      <c r="M13" s="21" t="s">
        <v>427</v>
      </c>
      <c r="N13" s="21" t="s">
        <v>425</v>
      </c>
      <c r="O13" s="38" t="s">
        <v>426</v>
      </c>
      <c r="P13" s="206">
        <v>2.0699999999999998</v>
      </c>
      <c r="Q13" s="43" t="str">
        <f t="shared" si="3"/>
        <v>KSM</v>
      </c>
      <c r="R13" s="42" t="s">
        <v>81</v>
      </c>
      <c r="S13" s="207"/>
      <c r="T13" s="22"/>
    </row>
    <row r="14" spans="1:20" s="23" customFormat="1" ht="18" customHeight="1">
      <c r="A14" s="34"/>
      <c r="B14" s="49"/>
      <c r="C14" s="35"/>
      <c r="D14" s="208"/>
      <c r="E14" s="36"/>
      <c r="F14" s="37"/>
      <c r="G14" s="37"/>
      <c r="H14" s="37"/>
      <c r="I14" s="47" t="str">
        <f t="shared" si="2"/>
        <v/>
      </c>
      <c r="J14" s="45"/>
      <c r="K14" s="21"/>
      <c r="L14" s="21"/>
      <c r="M14" s="21"/>
      <c r="N14" s="21"/>
      <c r="O14" s="38"/>
      <c r="P14" s="209"/>
      <c r="Q14" s="44" t="str">
        <f t="shared" si="3"/>
        <v/>
      </c>
      <c r="R14" s="37"/>
      <c r="S14" s="207"/>
      <c r="T14" s="22"/>
    </row>
    <row r="15" spans="1:20" s="23" customFormat="1" ht="18" customHeight="1">
      <c r="A15" s="39">
        <v>4</v>
      </c>
      <c r="B15" s="48">
        <v>103</v>
      </c>
      <c r="C15" s="40" t="s">
        <v>348</v>
      </c>
      <c r="D15" s="205" t="s">
        <v>349</v>
      </c>
      <c r="E15" s="41" t="s">
        <v>350</v>
      </c>
      <c r="F15" s="42" t="s">
        <v>35</v>
      </c>
      <c r="G15" s="42" t="s">
        <v>142</v>
      </c>
      <c r="H15" s="42" t="s">
        <v>122</v>
      </c>
      <c r="I15" s="46">
        <f t="shared" si="2"/>
        <v>863</v>
      </c>
      <c r="J15" s="45" t="s">
        <v>425</v>
      </c>
      <c r="K15" s="21" t="s">
        <v>425</v>
      </c>
      <c r="L15" s="21" t="s">
        <v>428</v>
      </c>
      <c r="M15" s="21" t="s">
        <v>426</v>
      </c>
      <c r="N15" s="21"/>
      <c r="O15" s="38"/>
      <c r="P15" s="206">
        <v>1.97</v>
      </c>
      <c r="Q15" s="43" t="str">
        <f t="shared" si="3"/>
        <v>I A</v>
      </c>
      <c r="R15" s="42" t="s">
        <v>351</v>
      </c>
      <c r="S15" s="207"/>
      <c r="T15" s="22"/>
    </row>
    <row r="16" spans="1:20" s="23" customFormat="1" ht="18" customHeight="1">
      <c r="A16" s="34"/>
      <c r="B16" s="49"/>
      <c r="C16" s="35"/>
      <c r="D16" s="208"/>
      <c r="E16" s="36"/>
      <c r="F16" s="37"/>
      <c r="G16" s="37"/>
      <c r="H16" s="37"/>
      <c r="I16" s="47" t="str">
        <f t="shared" si="2"/>
        <v/>
      </c>
      <c r="J16" s="45"/>
      <c r="K16" s="21"/>
      <c r="L16" s="21"/>
      <c r="M16" s="21"/>
      <c r="N16" s="21"/>
      <c r="O16" s="38"/>
      <c r="P16" s="209"/>
      <c r="Q16" s="44" t="str">
        <f t="shared" si="3"/>
        <v/>
      </c>
      <c r="R16" s="37"/>
      <c r="S16" s="207"/>
      <c r="T16" s="22"/>
    </row>
    <row r="17" spans="1:20" s="23" customFormat="1" ht="18" customHeight="1">
      <c r="A17" s="39">
        <v>5</v>
      </c>
      <c r="B17" s="48">
        <v>128</v>
      </c>
      <c r="C17" s="40" t="s">
        <v>49</v>
      </c>
      <c r="D17" s="205" t="s">
        <v>340</v>
      </c>
      <c r="E17" s="41" t="s">
        <v>341</v>
      </c>
      <c r="F17" s="42" t="s">
        <v>16</v>
      </c>
      <c r="G17" s="42"/>
      <c r="H17" s="42"/>
      <c r="I17" s="46">
        <f t="shared" si="2"/>
        <v>773</v>
      </c>
      <c r="J17" s="45" t="s">
        <v>425</v>
      </c>
      <c r="K17" s="21" t="s">
        <v>426</v>
      </c>
      <c r="L17" s="21"/>
      <c r="M17" s="21"/>
      <c r="N17" s="21"/>
      <c r="O17" s="38"/>
      <c r="P17" s="206">
        <v>1.87</v>
      </c>
      <c r="Q17" s="43" t="str">
        <f t="shared" si="3"/>
        <v>II A</v>
      </c>
      <c r="R17" s="42" t="s">
        <v>162</v>
      </c>
      <c r="S17" s="207"/>
      <c r="T17" s="22"/>
    </row>
    <row r="18" spans="1:20" s="23" customFormat="1" ht="18" customHeight="1">
      <c r="A18" s="34"/>
      <c r="B18" s="49"/>
      <c r="C18" s="35"/>
      <c r="D18" s="208"/>
      <c r="E18" s="36"/>
      <c r="F18" s="37"/>
      <c r="G18" s="37"/>
      <c r="H18" s="37"/>
      <c r="I18" s="47" t="str">
        <f t="shared" si="2"/>
        <v/>
      </c>
      <c r="J18" s="45"/>
      <c r="K18" s="21"/>
      <c r="L18" s="21"/>
      <c r="M18" s="21"/>
      <c r="N18" s="21"/>
      <c r="O18" s="38"/>
      <c r="P18" s="209"/>
      <c r="Q18" s="44" t="str">
        <f t="shared" si="3"/>
        <v/>
      </c>
      <c r="R18" s="37"/>
      <c r="S18" s="207"/>
      <c r="T18" s="22"/>
    </row>
    <row r="19" spans="1:20" s="23" customFormat="1" ht="18" customHeight="1">
      <c r="A19" s="39">
        <v>5</v>
      </c>
      <c r="B19" s="48">
        <v>137</v>
      </c>
      <c r="C19" s="40" t="s">
        <v>355</v>
      </c>
      <c r="D19" s="205" t="s">
        <v>356</v>
      </c>
      <c r="E19" s="41" t="s">
        <v>357</v>
      </c>
      <c r="F19" s="42" t="s">
        <v>16</v>
      </c>
      <c r="G19" s="42" t="s">
        <v>61</v>
      </c>
      <c r="H19" s="42"/>
      <c r="I19" s="46">
        <f t="shared" si="2"/>
        <v>773</v>
      </c>
      <c r="J19" s="45" t="s">
        <v>425</v>
      </c>
      <c r="K19" s="21" t="s">
        <v>426</v>
      </c>
      <c r="L19" s="21"/>
      <c r="M19" s="21"/>
      <c r="N19" s="21"/>
      <c r="O19" s="38"/>
      <c r="P19" s="206">
        <v>1.87</v>
      </c>
      <c r="Q19" s="43" t="str">
        <f t="shared" si="3"/>
        <v>II A</v>
      </c>
      <c r="R19" s="42" t="s">
        <v>71</v>
      </c>
      <c r="S19" s="207"/>
      <c r="T19" s="22"/>
    </row>
    <row r="20" spans="1:20" s="23" customFormat="1" ht="18" customHeight="1">
      <c r="A20" s="34"/>
      <c r="B20" s="49"/>
      <c r="C20" s="35"/>
      <c r="D20" s="208"/>
      <c r="E20" s="36"/>
      <c r="F20" s="37"/>
      <c r="G20" s="37"/>
      <c r="H20" s="37"/>
      <c r="I20" s="47" t="str">
        <f t="shared" si="2"/>
        <v/>
      </c>
      <c r="J20" s="45"/>
      <c r="K20" s="21"/>
      <c r="L20" s="21"/>
      <c r="M20" s="21"/>
      <c r="N20" s="21"/>
      <c r="O20" s="38"/>
      <c r="P20" s="209"/>
      <c r="Q20" s="44" t="str">
        <f t="shared" si="3"/>
        <v/>
      </c>
      <c r="R20" s="37"/>
      <c r="S20" s="207"/>
      <c r="T20" s="22"/>
    </row>
  </sheetData>
  <mergeCells count="12">
    <mergeCell ref="Q7:Q8"/>
    <mergeCell ref="R7:R8"/>
    <mergeCell ref="E7:E8"/>
    <mergeCell ref="F7:F8"/>
    <mergeCell ref="G7:G8"/>
    <mergeCell ref="H7:H8"/>
    <mergeCell ref="P7:P8"/>
    <mergeCell ref="A7:A8"/>
    <mergeCell ref="B7:B8"/>
    <mergeCell ref="C7:C8"/>
    <mergeCell ref="D7:D8"/>
    <mergeCell ref="I7:I8"/>
  </mergeCells>
  <phoneticPr fontId="45" type="noConversion"/>
  <printOptions horizontalCentered="1"/>
  <pageMargins left="0.19685039370078741" right="0.19685039370078741" top="0.78740157480314965" bottom="0.3937007874015748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9"/>
  <sheetViews>
    <sheetView workbookViewId="0">
      <selection activeCell="D18" sqref="D18"/>
    </sheetView>
  </sheetViews>
  <sheetFormatPr defaultColWidth="12.109375" defaultRowHeight="13.8"/>
  <cols>
    <col min="1" max="1" width="4.109375" style="115" customWidth="1"/>
    <col min="2" max="2" width="3.6640625" style="115" customWidth="1"/>
    <col min="3" max="3" width="8.33203125" style="140" customWidth="1"/>
    <col min="4" max="4" width="12.109375" style="140" customWidth="1"/>
    <col min="5" max="5" width="8.88671875" style="118" customWidth="1"/>
    <col min="6" max="6" width="9.44140625" style="141" customWidth="1"/>
    <col min="7" max="7" width="8.6640625" style="141" customWidth="1"/>
    <col min="8" max="8" width="8.109375" style="141" customWidth="1"/>
    <col min="9" max="9" width="5.88671875" style="114" hidden="1" customWidth="1"/>
    <col min="10" max="12" width="5.6640625" style="115" customWidth="1"/>
    <col min="13" max="13" width="4.109375" style="115" customWidth="1"/>
    <col min="14" max="16" width="5.6640625" style="115" customWidth="1"/>
    <col min="17" max="17" width="8.88671875" style="116" customWidth="1"/>
    <col min="18" max="18" width="4.6640625" style="116" customWidth="1"/>
    <col min="19" max="19" width="30.33203125" style="115" customWidth="1"/>
    <col min="20" max="20" width="5.44140625" style="115" customWidth="1"/>
    <col min="21" max="16384" width="12.109375" style="115"/>
  </cols>
  <sheetData>
    <row r="1" spans="1:21" ht="20.25" customHeight="1">
      <c r="A1" s="28" t="s">
        <v>95</v>
      </c>
      <c r="B1" s="8"/>
      <c r="C1" s="9"/>
      <c r="D1" s="9"/>
      <c r="E1" s="9"/>
      <c r="F1" s="10"/>
      <c r="G1" s="10"/>
      <c r="H1" s="10"/>
      <c r="P1" s="116"/>
      <c r="S1" s="116"/>
      <c r="T1" s="116"/>
      <c r="U1" s="116"/>
    </row>
    <row r="2" spans="1:21" ht="20.25" customHeight="1">
      <c r="A2" s="29" t="s">
        <v>96</v>
      </c>
      <c r="B2" s="11"/>
      <c r="C2" s="9"/>
      <c r="D2" s="9"/>
      <c r="E2" s="9"/>
      <c r="F2" s="10"/>
      <c r="G2" s="10"/>
      <c r="H2" s="10"/>
      <c r="P2" s="116"/>
      <c r="S2" s="116"/>
      <c r="T2" s="116"/>
      <c r="U2" s="116"/>
    </row>
    <row r="3" spans="1:21" s="117" customFormat="1" ht="9" customHeight="1">
      <c r="C3" s="118"/>
      <c r="D3" s="118"/>
      <c r="E3" s="118"/>
      <c r="F3" s="119"/>
      <c r="G3" s="119"/>
      <c r="H3" s="119"/>
      <c r="I3" s="120"/>
      <c r="Q3" s="118"/>
      <c r="R3" s="118"/>
      <c r="S3" s="115"/>
    </row>
    <row r="4" spans="1:21" s="117" customFormat="1" ht="16.8">
      <c r="A4" s="12" t="s">
        <v>311</v>
      </c>
      <c r="B4" s="13"/>
      <c r="C4" s="118"/>
      <c r="D4" s="118"/>
      <c r="E4" s="118"/>
      <c r="F4" s="119"/>
      <c r="G4" s="119"/>
      <c r="H4" s="119"/>
      <c r="I4" s="120"/>
      <c r="Q4" s="118"/>
      <c r="R4" s="118"/>
      <c r="S4" s="115"/>
    </row>
    <row r="5" spans="1:21" s="117" customFormat="1" ht="15" customHeight="1">
      <c r="A5" s="115"/>
      <c r="B5" s="14"/>
      <c r="C5" s="15"/>
      <c r="D5" s="118"/>
      <c r="E5" s="118"/>
      <c r="F5" s="119"/>
      <c r="G5" s="119"/>
      <c r="H5" s="119"/>
      <c r="I5" s="120"/>
      <c r="Q5" s="118"/>
      <c r="R5" s="118"/>
      <c r="S5" s="115"/>
    </row>
    <row r="6" spans="1:21" s="117" customFormat="1" ht="12.75" customHeight="1">
      <c r="C6" s="118"/>
      <c r="D6" s="118"/>
      <c r="E6" s="118"/>
      <c r="F6" s="119"/>
      <c r="G6" s="119"/>
      <c r="H6" s="119"/>
      <c r="I6" s="120"/>
      <c r="J6" s="121"/>
      <c r="K6" s="122"/>
      <c r="L6" s="123" t="s">
        <v>22</v>
      </c>
      <c r="M6" s="123"/>
      <c r="N6" s="122"/>
      <c r="O6" s="122"/>
      <c r="P6" s="124"/>
      <c r="Q6" s="118"/>
      <c r="R6" s="118"/>
      <c r="S6" s="115"/>
    </row>
    <row r="7" spans="1:21" s="135" customFormat="1" ht="13.2">
      <c r="A7" s="1" t="s">
        <v>409</v>
      </c>
      <c r="B7" s="126" t="s">
        <v>0</v>
      </c>
      <c r="C7" s="127" t="s">
        <v>1</v>
      </c>
      <c r="D7" s="128" t="s">
        <v>2</v>
      </c>
      <c r="E7" s="129" t="s">
        <v>3</v>
      </c>
      <c r="F7" s="130" t="s">
        <v>4</v>
      </c>
      <c r="G7" s="130" t="s">
        <v>58</v>
      </c>
      <c r="H7" s="130" t="s">
        <v>5</v>
      </c>
      <c r="I7" s="132" t="s">
        <v>6</v>
      </c>
      <c r="J7" s="129" t="s">
        <v>10</v>
      </c>
      <c r="K7" s="129" t="s">
        <v>11</v>
      </c>
      <c r="L7" s="129" t="s">
        <v>12</v>
      </c>
      <c r="M7" s="129" t="s">
        <v>23</v>
      </c>
      <c r="N7" s="129" t="s">
        <v>24</v>
      </c>
      <c r="O7" s="129" t="s">
        <v>14</v>
      </c>
      <c r="P7" s="129" t="s">
        <v>15</v>
      </c>
      <c r="Q7" s="133" t="s">
        <v>7</v>
      </c>
      <c r="R7" s="129" t="s">
        <v>8</v>
      </c>
      <c r="S7" s="134" t="s">
        <v>9</v>
      </c>
    </row>
    <row r="8" spans="1:21" s="139" customFormat="1" ht="21" customHeight="1">
      <c r="A8" s="16">
        <v>1</v>
      </c>
      <c r="B8" s="17">
        <v>135</v>
      </c>
      <c r="C8" s="18" t="s">
        <v>317</v>
      </c>
      <c r="D8" s="136" t="s">
        <v>318</v>
      </c>
      <c r="E8" s="19" t="s">
        <v>319</v>
      </c>
      <c r="F8" s="6" t="s">
        <v>35</v>
      </c>
      <c r="G8" s="6" t="s">
        <v>321</v>
      </c>
      <c r="H8" s="6" t="s">
        <v>64</v>
      </c>
      <c r="I8" s="32"/>
      <c r="J8" s="4">
        <v>11.67</v>
      </c>
      <c r="K8" s="4">
        <v>12.04</v>
      </c>
      <c r="L8" s="4">
        <v>12.08</v>
      </c>
      <c r="M8" s="137">
        <v>2</v>
      </c>
      <c r="N8" s="4" t="s">
        <v>414</v>
      </c>
      <c r="O8" s="4">
        <v>11.99</v>
      </c>
      <c r="P8" s="4"/>
      <c r="Q8" s="183">
        <f>MAX(J8:L8,N8:P8)</f>
        <v>12.08</v>
      </c>
      <c r="R8" s="215" t="str">
        <f>IF(ISBLANK(Q8),"",IF(Q8&lt;10.4,"",IF(Q8&gt;=14,"TSM",IF(Q8&gt;=13.45,"SM",IF(Q8&gt;=12.8,"KSM",IF(Q8&gt;=12,"I A",IF(Q8&gt;=11.2,"II A",IF(Q8&gt;=10.4,"III A"))))))))</f>
        <v>I A</v>
      </c>
      <c r="S8" s="6" t="s">
        <v>320</v>
      </c>
    </row>
    <row r="9" spans="1:21" s="139" customFormat="1" ht="21" customHeight="1">
      <c r="A9" s="16"/>
      <c r="B9" s="17">
        <v>53</v>
      </c>
      <c r="C9" s="18" t="s">
        <v>313</v>
      </c>
      <c r="D9" s="136" t="s">
        <v>314</v>
      </c>
      <c r="E9" s="19" t="s">
        <v>315</v>
      </c>
      <c r="F9" s="6" t="s">
        <v>16</v>
      </c>
      <c r="G9" s="6" t="s">
        <v>61</v>
      </c>
      <c r="H9" s="6"/>
      <c r="I9" s="32"/>
      <c r="J9" s="4" t="s">
        <v>414</v>
      </c>
      <c r="K9" s="4" t="s">
        <v>414</v>
      </c>
      <c r="L9" s="4" t="s">
        <v>414</v>
      </c>
      <c r="M9" s="137">
        <v>1</v>
      </c>
      <c r="N9" s="4" t="s">
        <v>414</v>
      </c>
      <c r="O9" s="4" t="s">
        <v>414</v>
      </c>
      <c r="P9" s="4" t="s">
        <v>414</v>
      </c>
      <c r="Q9" s="183" t="s">
        <v>429</v>
      </c>
      <c r="R9" s="215"/>
      <c r="S9" s="6" t="s">
        <v>316</v>
      </c>
    </row>
  </sheetData>
  <printOptions horizontalCentered="1"/>
  <pageMargins left="0.11811023622047245" right="0.11811023622047245" top="0.78740157480314965" bottom="0.3937007874015748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13"/>
  <sheetViews>
    <sheetView workbookViewId="0">
      <selection activeCell="K19" sqref="K19"/>
    </sheetView>
  </sheetViews>
  <sheetFormatPr defaultColWidth="12.109375" defaultRowHeight="13.8"/>
  <cols>
    <col min="1" max="1" width="3.88671875" style="115" customWidth="1"/>
    <col min="2" max="2" width="3.33203125" style="115" customWidth="1"/>
    <col min="3" max="3" width="9.109375" style="140" customWidth="1"/>
    <col min="4" max="4" width="12.109375" style="140" customWidth="1"/>
    <col min="5" max="5" width="8.88671875" style="118" customWidth="1"/>
    <col min="6" max="6" width="13.33203125" style="141" customWidth="1"/>
    <col min="7" max="7" width="6.44140625" style="141" customWidth="1"/>
    <col min="8" max="8" width="8" style="141" customWidth="1"/>
    <col min="9" max="9" width="5.88671875" style="114" hidden="1" customWidth="1"/>
    <col min="10" max="12" width="5.6640625" style="115" customWidth="1"/>
    <col min="13" max="13" width="3.6640625" style="115" customWidth="1"/>
    <col min="14" max="16" width="5.6640625" style="115" customWidth="1"/>
    <col min="17" max="17" width="8.88671875" style="116" customWidth="1"/>
    <col min="18" max="18" width="4.6640625" style="116" customWidth="1"/>
    <col min="19" max="19" width="31.109375" style="115" customWidth="1"/>
    <col min="20" max="20" width="4.88671875" style="115" customWidth="1"/>
    <col min="21" max="16384" width="12.109375" style="115"/>
  </cols>
  <sheetData>
    <row r="1" spans="1:21" ht="20.25" customHeight="1">
      <c r="A1" s="28" t="s">
        <v>95</v>
      </c>
      <c r="B1" s="8"/>
      <c r="C1" s="9"/>
      <c r="D1" s="9"/>
      <c r="E1" s="9"/>
      <c r="F1" s="10"/>
      <c r="G1" s="10"/>
      <c r="H1" s="10"/>
      <c r="P1" s="116"/>
      <c r="S1" s="116"/>
      <c r="T1" s="116"/>
      <c r="U1" s="116"/>
    </row>
    <row r="2" spans="1:21" ht="20.25" customHeight="1">
      <c r="A2" s="29" t="s">
        <v>96</v>
      </c>
      <c r="B2" s="11"/>
      <c r="C2" s="9"/>
      <c r="D2" s="9"/>
      <c r="E2" s="9"/>
      <c r="F2" s="10"/>
      <c r="G2" s="10"/>
      <c r="H2" s="10"/>
      <c r="P2" s="116"/>
      <c r="S2" s="116"/>
      <c r="T2" s="116"/>
      <c r="U2" s="116"/>
    </row>
    <row r="3" spans="1:21" s="117" customFormat="1" ht="9" customHeight="1">
      <c r="C3" s="118"/>
      <c r="D3" s="118"/>
      <c r="E3" s="118"/>
      <c r="F3" s="119"/>
      <c r="G3" s="119"/>
      <c r="H3" s="119"/>
      <c r="I3" s="120"/>
      <c r="Q3" s="118"/>
      <c r="R3" s="118"/>
      <c r="S3" s="115"/>
    </row>
    <row r="4" spans="1:21" s="117" customFormat="1" ht="16.8">
      <c r="A4" s="12" t="s">
        <v>312</v>
      </c>
      <c r="B4" s="13"/>
      <c r="C4" s="118"/>
      <c r="D4" s="118"/>
      <c r="E4" s="118"/>
      <c r="F4" s="119"/>
      <c r="G4" s="119"/>
      <c r="H4" s="119"/>
      <c r="I4" s="120"/>
      <c r="Q4" s="118"/>
      <c r="R4" s="118"/>
      <c r="S4" s="115"/>
    </row>
    <row r="5" spans="1:21" s="117" customFormat="1" ht="15" customHeight="1">
      <c r="A5" s="115"/>
      <c r="B5" s="14"/>
      <c r="C5" s="15"/>
      <c r="D5" s="118"/>
      <c r="E5" s="118"/>
      <c r="F5" s="119"/>
      <c r="G5" s="119"/>
      <c r="H5" s="119"/>
      <c r="I5" s="120"/>
      <c r="Q5" s="118"/>
      <c r="R5" s="118"/>
      <c r="S5" s="115"/>
    </row>
    <row r="6" spans="1:21" s="117" customFormat="1" ht="12.75" customHeight="1">
      <c r="C6" s="118"/>
      <c r="D6" s="118"/>
      <c r="E6" s="118"/>
      <c r="F6" s="119"/>
      <c r="G6" s="119"/>
      <c r="H6" s="119"/>
      <c r="I6" s="120"/>
      <c r="J6" s="121"/>
      <c r="K6" s="122"/>
      <c r="L6" s="123" t="s">
        <v>22</v>
      </c>
      <c r="M6" s="123"/>
      <c r="N6" s="122"/>
      <c r="O6" s="122"/>
      <c r="P6" s="124"/>
      <c r="Q6" s="118"/>
      <c r="R6" s="118"/>
      <c r="S6" s="115"/>
    </row>
    <row r="7" spans="1:21" s="135" customFormat="1" ht="13.2">
      <c r="A7" s="125" t="s">
        <v>409</v>
      </c>
      <c r="B7" s="126" t="s">
        <v>0</v>
      </c>
      <c r="C7" s="127" t="s">
        <v>1</v>
      </c>
      <c r="D7" s="128" t="s">
        <v>2</v>
      </c>
      <c r="E7" s="129" t="s">
        <v>3</v>
      </c>
      <c r="F7" s="130" t="s">
        <v>4</v>
      </c>
      <c r="G7" s="131" t="s">
        <v>58</v>
      </c>
      <c r="H7" s="130" t="s">
        <v>5</v>
      </c>
      <c r="I7" s="132" t="s">
        <v>6</v>
      </c>
      <c r="J7" s="129" t="s">
        <v>10</v>
      </c>
      <c r="K7" s="129" t="s">
        <v>11</v>
      </c>
      <c r="L7" s="129" t="s">
        <v>12</v>
      </c>
      <c r="M7" s="129" t="s">
        <v>23</v>
      </c>
      <c r="N7" s="129" t="s">
        <v>24</v>
      </c>
      <c r="O7" s="129" t="s">
        <v>14</v>
      </c>
      <c r="P7" s="129" t="s">
        <v>15</v>
      </c>
      <c r="Q7" s="133" t="s">
        <v>7</v>
      </c>
      <c r="R7" s="129" t="s">
        <v>8</v>
      </c>
      <c r="S7" s="134" t="s">
        <v>9</v>
      </c>
    </row>
    <row r="8" spans="1:21" s="139" customFormat="1" ht="21" customHeight="1">
      <c r="A8" s="16">
        <v>1</v>
      </c>
      <c r="B8" s="17">
        <v>134</v>
      </c>
      <c r="C8" s="18" t="s">
        <v>188</v>
      </c>
      <c r="D8" s="136" t="s">
        <v>401</v>
      </c>
      <c r="E8" s="19">
        <v>34491</v>
      </c>
      <c r="F8" s="6" t="s">
        <v>46</v>
      </c>
      <c r="G8" s="6" t="s">
        <v>61</v>
      </c>
      <c r="H8" s="6" t="s">
        <v>122</v>
      </c>
      <c r="I8" s="33"/>
      <c r="J8" s="4" t="s">
        <v>414</v>
      </c>
      <c r="K8" s="4">
        <v>15.27</v>
      </c>
      <c r="L8" s="4" t="s">
        <v>414</v>
      </c>
      <c r="M8" s="137">
        <v>6</v>
      </c>
      <c r="N8" s="4">
        <v>15.09</v>
      </c>
      <c r="O8" s="4" t="s">
        <v>414</v>
      </c>
      <c r="P8" s="4" t="s">
        <v>414</v>
      </c>
      <c r="Q8" s="138">
        <f>MAX(J8:L8,N8:P8)</f>
        <v>15.27</v>
      </c>
      <c r="R8" s="214" t="str">
        <f>IF(ISBLANK(Q8),"",IF(Q8&lt;12.2,"",IF(Q8&gt;=16.65,"TSM",IF(Q8&gt;=16.1,"SM",IF(Q8&gt;=15.2,"KSM",IF(Q8&gt;=14.2,"I A",IF(Q8&gt;=13.2,"II A",IF(Q8&gt;=12.2,"III A"))))))))</f>
        <v>KSM</v>
      </c>
      <c r="S8" s="6" t="s">
        <v>402</v>
      </c>
    </row>
    <row r="9" spans="1:21" s="139" customFormat="1" ht="21" customHeight="1">
      <c r="A9" s="16">
        <v>2</v>
      </c>
      <c r="B9" s="17">
        <v>133</v>
      </c>
      <c r="C9" s="18" t="s">
        <v>55</v>
      </c>
      <c r="D9" s="136" t="s">
        <v>86</v>
      </c>
      <c r="E9" s="19">
        <v>33968</v>
      </c>
      <c r="F9" s="6" t="s">
        <v>87</v>
      </c>
      <c r="G9" s="6" t="s">
        <v>61</v>
      </c>
      <c r="H9" s="6" t="s">
        <v>122</v>
      </c>
      <c r="I9" s="33"/>
      <c r="J9" s="4">
        <v>14.68</v>
      </c>
      <c r="K9" s="4">
        <v>12.54</v>
      </c>
      <c r="L9" s="4">
        <v>14.23</v>
      </c>
      <c r="M9" s="137">
        <v>5</v>
      </c>
      <c r="N9" s="4">
        <v>14.15</v>
      </c>
      <c r="O9" s="4" t="s">
        <v>414</v>
      </c>
      <c r="P9" s="4">
        <v>14.59</v>
      </c>
      <c r="Q9" s="138">
        <f>MAX(J9:L9,N9:P9)</f>
        <v>14.68</v>
      </c>
      <c r="R9" s="214" t="str">
        <f>IF(ISBLANK(Q9),"",IF(Q9&lt;12.2,"",IF(Q9&gt;=16.65,"TSM",IF(Q9&gt;=16.1,"SM",IF(Q9&gt;=15.2,"KSM",IF(Q9&gt;=14.2,"I A",IF(Q9&gt;=13.2,"II A",IF(Q9&gt;=12.2,"III A"))))))))</f>
        <v>I A</v>
      </c>
      <c r="S9" s="6" t="s">
        <v>88</v>
      </c>
    </row>
    <row r="10" spans="1:21" s="139" customFormat="1" ht="21" customHeight="1">
      <c r="A10" s="16">
        <v>3</v>
      </c>
      <c r="B10" s="17">
        <v>70</v>
      </c>
      <c r="C10" s="18" t="s">
        <v>393</v>
      </c>
      <c r="D10" s="136" t="s">
        <v>394</v>
      </c>
      <c r="E10" s="19" t="s">
        <v>395</v>
      </c>
      <c r="F10" s="6" t="s">
        <v>403</v>
      </c>
      <c r="G10" s="6" t="s">
        <v>396</v>
      </c>
      <c r="H10" s="6" t="s">
        <v>397</v>
      </c>
      <c r="I10" s="33"/>
      <c r="J10" s="4" t="s">
        <v>414</v>
      </c>
      <c r="K10" s="4" t="s">
        <v>414</v>
      </c>
      <c r="L10" s="4" t="s">
        <v>414</v>
      </c>
      <c r="M10" s="137">
        <v>2</v>
      </c>
      <c r="N10" s="4" t="s">
        <v>414</v>
      </c>
      <c r="O10" s="4">
        <v>14.42</v>
      </c>
      <c r="P10" s="4">
        <v>14.66</v>
      </c>
      <c r="Q10" s="138">
        <f>MAX(J10:L10,N10:P10)</f>
        <v>14.66</v>
      </c>
      <c r="R10" s="214" t="str">
        <f>IF(ISBLANK(Q10),"",IF(Q10&lt;12.2,"",IF(Q10&gt;=16.65,"TSM",IF(Q10&gt;=16.1,"SM",IF(Q10&gt;=15.2,"KSM",IF(Q10&gt;=14.2,"I A",IF(Q10&gt;=13.2,"II A",IF(Q10&gt;=12.2,"III A"))))))))</f>
        <v>I A</v>
      </c>
      <c r="S10" s="6" t="s">
        <v>398</v>
      </c>
    </row>
    <row r="11" spans="1:21" s="139" customFormat="1" ht="21" customHeight="1">
      <c r="A11" s="16">
        <v>4</v>
      </c>
      <c r="B11" s="17">
        <v>38</v>
      </c>
      <c r="C11" s="18" t="s">
        <v>389</v>
      </c>
      <c r="D11" s="136" t="s">
        <v>390</v>
      </c>
      <c r="E11" s="19" t="s">
        <v>391</v>
      </c>
      <c r="F11" s="6" t="s">
        <v>16</v>
      </c>
      <c r="G11" s="6" t="s">
        <v>61</v>
      </c>
      <c r="H11" s="6"/>
      <c r="I11" s="33"/>
      <c r="J11" s="4" t="s">
        <v>414</v>
      </c>
      <c r="K11" s="4">
        <v>12.52</v>
      </c>
      <c r="L11" s="4" t="s">
        <v>414</v>
      </c>
      <c r="M11" s="137">
        <v>3</v>
      </c>
      <c r="N11" s="4">
        <v>13.35</v>
      </c>
      <c r="O11" s="4">
        <v>13.74</v>
      </c>
      <c r="P11" s="4">
        <v>14.25</v>
      </c>
      <c r="Q11" s="138">
        <f>MAX(J11:L11,N11:P11)</f>
        <v>14.25</v>
      </c>
      <c r="R11" s="214" t="str">
        <f>IF(ISBLANK(Q11),"",IF(Q11&lt;12.2,"",IF(Q11&gt;=16.65,"TSM",IF(Q11&gt;=16.1,"SM",IF(Q11&gt;=15.2,"KSM",IF(Q11&gt;=14.2,"I A",IF(Q11&gt;=13.2,"II A",IF(Q11&gt;=12.2,"III A"))))))))</f>
        <v>I A</v>
      </c>
      <c r="S11" s="6" t="s">
        <v>392</v>
      </c>
    </row>
    <row r="12" spans="1:21" s="139" customFormat="1" ht="21" customHeight="1">
      <c r="A12" s="16">
        <v>5</v>
      </c>
      <c r="B12" s="17">
        <v>93</v>
      </c>
      <c r="C12" s="18" t="s">
        <v>188</v>
      </c>
      <c r="D12" s="136" t="s">
        <v>51</v>
      </c>
      <c r="E12" s="19" t="s">
        <v>399</v>
      </c>
      <c r="F12" s="6" t="s">
        <v>306</v>
      </c>
      <c r="G12" s="6" t="s">
        <v>307</v>
      </c>
      <c r="H12" s="6" t="s">
        <v>308</v>
      </c>
      <c r="I12" s="33"/>
      <c r="J12" s="4">
        <v>12.12</v>
      </c>
      <c r="K12" s="4" t="s">
        <v>414</v>
      </c>
      <c r="L12" s="4">
        <v>13.37</v>
      </c>
      <c r="M12" s="137">
        <v>4</v>
      </c>
      <c r="N12" s="4">
        <v>13.79</v>
      </c>
      <c r="O12" s="4">
        <v>13.96</v>
      </c>
      <c r="P12" s="4">
        <v>13.69</v>
      </c>
      <c r="Q12" s="138">
        <f>MAX(J12:L12,N12:P12)</f>
        <v>13.96</v>
      </c>
      <c r="R12" s="214" t="str">
        <f>IF(ISBLANK(Q12),"",IF(Q12&lt;12.2,"",IF(Q12&gt;=16.65,"TSM",IF(Q12&gt;=16.1,"SM",IF(Q12&gt;=15.2,"KSM",IF(Q12&gt;=14.2,"I A",IF(Q12&gt;=13.2,"II A",IF(Q12&gt;=12.2,"III A"))))))))</f>
        <v>II A</v>
      </c>
      <c r="S12" s="6" t="s">
        <v>400</v>
      </c>
    </row>
    <row r="13" spans="1:21" s="139" customFormat="1" ht="21" customHeight="1">
      <c r="A13" s="16"/>
      <c r="B13" s="17">
        <v>2</v>
      </c>
      <c r="C13" s="18" t="s">
        <v>385</v>
      </c>
      <c r="D13" s="136" t="s">
        <v>386</v>
      </c>
      <c r="E13" s="19" t="s">
        <v>387</v>
      </c>
      <c r="F13" s="6" t="s">
        <v>35</v>
      </c>
      <c r="G13" s="6" t="s">
        <v>142</v>
      </c>
      <c r="H13" s="6"/>
      <c r="I13" s="33"/>
      <c r="J13" s="4" t="s">
        <v>414</v>
      </c>
      <c r="K13" s="4" t="s">
        <v>414</v>
      </c>
      <c r="L13" s="4" t="s">
        <v>414</v>
      </c>
      <c r="M13" s="137">
        <v>1</v>
      </c>
      <c r="N13" s="4" t="s">
        <v>414</v>
      </c>
      <c r="O13" s="4" t="s">
        <v>414</v>
      </c>
      <c r="P13" s="4" t="s">
        <v>414</v>
      </c>
      <c r="Q13" s="138" t="s">
        <v>429</v>
      </c>
      <c r="R13" s="214"/>
      <c r="S13" s="6" t="s">
        <v>388</v>
      </c>
    </row>
  </sheetData>
  <printOptions horizontalCentered="1"/>
  <pageMargins left="0.11811023622047245" right="0.11811023622047245" top="0.78740157480314965" bottom="0.3937007874015748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13"/>
  <sheetViews>
    <sheetView workbookViewId="0">
      <selection activeCell="N20" sqref="N20"/>
    </sheetView>
  </sheetViews>
  <sheetFormatPr defaultColWidth="12.109375" defaultRowHeight="13.8"/>
  <cols>
    <col min="1" max="1" width="4" style="115" customWidth="1"/>
    <col min="2" max="2" width="4.109375" style="115" customWidth="1"/>
    <col min="3" max="3" width="10" style="140" customWidth="1"/>
    <col min="4" max="4" width="11.33203125" style="140" bestFit="1" customWidth="1"/>
    <col min="5" max="5" width="8.88671875" style="118" customWidth="1"/>
    <col min="6" max="6" width="10.44140625" style="141" customWidth="1"/>
    <col min="7" max="7" width="8.109375" style="141" bestFit="1" customWidth="1"/>
    <col min="8" max="8" width="7.88671875" style="141" bestFit="1" customWidth="1"/>
    <col min="9" max="9" width="5.88671875" style="114" hidden="1" customWidth="1"/>
    <col min="10" max="12" width="5.6640625" style="115" customWidth="1"/>
    <col min="13" max="13" width="4" style="115" customWidth="1"/>
    <col min="14" max="16" width="5.6640625" style="115" customWidth="1"/>
    <col min="17" max="17" width="8.88671875" style="116" customWidth="1"/>
    <col min="18" max="18" width="4.6640625" style="116" customWidth="1"/>
    <col min="19" max="19" width="19" style="115" customWidth="1"/>
    <col min="20" max="20" width="5.44140625" style="115" customWidth="1"/>
    <col min="21" max="16384" width="12.109375" style="115"/>
  </cols>
  <sheetData>
    <row r="1" spans="1:21" ht="20.25" customHeight="1">
      <c r="A1" s="28" t="s">
        <v>95</v>
      </c>
      <c r="B1" s="8"/>
      <c r="C1" s="9"/>
      <c r="D1" s="9"/>
      <c r="E1" s="9"/>
      <c r="F1" s="10"/>
      <c r="G1" s="10"/>
      <c r="H1" s="10"/>
      <c r="P1" s="116"/>
      <c r="S1" s="116"/>
      <c r="T1" s="116"/>
      <c r="U1" s="116"/>
    </row>
    <row r="2" spans="1:21" ht="20.25" customHeight="1">
      <c r="A2" s="29" t="s">
        <v>96</v>
      </c>
      <c r="B2" s="11"/>
      <c r="C2" s="9"/>
      <c r="D2" s="9"/>
      <c r="E2" s="9"/>
      <c r="F2" s="10"/>
      <c r="G2" s="10"/>
      <c r="H2" s="10"/>
      <c r="P2" s="116"/>
      <c r="S2" s="116"/>
      <c r="T2" s="116"/>
      <c r="U2" s="116"/>
    </row>
    <row r="3" spans="1:21" s="117" customFormat="1" ht="9" customHeight="1">
      <c r="C3" s="118"/>
      <c r="D3" s="118"/>
      <c r="E3" s="118"/>
      <c r="F3" s="119"/>
      <c r="G3" s="119"/>
      <c r="H3" s="119"/>
      <c r="I3" s="120"/>
      <c r="Q3" s="118"/>
      <c r="R3" s="118"/>
      <c r="S3" s="115"/>
    </row>
    <row r="4" spans="1:21" s="117" customFormat="1" ht="16.8">
      <c r="A4" s="12" t="s">
        <v>60</v>
      </c>
      <c r="B4" s="13"/>
      <c r="C4" s="118"/>
      <c r="D4" s="118"/>
      <c r="E4" s="118"/>
      <c r="F4" s="119"/>
      <c r="G4" s="119"/>
      <c r="H4" s="119"/>
      <c r="I4" s="120"/>
      <c r="Q4" s="118"/>
      <c r="R4" s="118"/>
      <c r="S4" s="115"/>
    </row>
    <row r="5" spans="1:21" s="117" customFormat="1" ht="15" customHeight="1">
      <c r="A5" s="115"/>
      <c r="B5" s="14"/>
      <c r="C5" s="15"/>
      <c r="D5" s="118"/>
      <c r="E5" s="118"/>
      <c r="F5" s="119"/>
      <c r="G5" s="119"/>
      <c r="H5" s="119"/>
      <c r="I5" s="120"/>
      <c r="Q5" s="118"/>
      <c r="R5" s="118"/>
      <c r="S5" s="115"/>
    </row>
    <row r="6" spans="1:21" s="117" customFormat="1" ht="12.75" customHeight="1">
      <c r="C6" s="118"/>
      <c r="D6" s="118"/>
      <c r="E6" s="118"/>
      <c r="F6" s="119"/>
      <c r="G6" s="119"/>
      <c r="H6" s="119"/>
      <c r="I6" s="120"/>
      <c r="J6" s="121"/>
      <c r="K6" s="122"/>
      <c r="L6" s="123" t="s">
        <v>22</v>
      </c>
      <c r="M6" s="123"/>
      <c r="N6" s="122"/>
      <c r="O6" s="122"/>
      <c r="P6" s="124"/>
      <c r="Q6" s="118"/>
      <c r="R6" s="118"/>
      <c r="S6" s="115"/>
    </row>
    <row r="7" spans="1:21" s="135" customFormat="1" ht="13.2">
      <c r="A7" s="125" t="s">
        <v>409</v>
      </c>
      <c r="B7" s="126" t="s">
        <v>0</v>
      </c>
      <c r="C7" s="127" t="s">
        <v>1</v>
      </c>
      <c r="D7" s="128" t="s">
        <v>2</v>
      </c>
      <c r="E7" s="129" t="s">
        <v>3</v>
      </c>
      <c r="F7" s="130" t="s">
        <v>4</v>
      </c>
      <c r="G7" s="130" t="s">
        <v>58</v>
      </c>
      <c r="H7" s="130" t="s">
        <v>5</v>
      </c>
      <c r="I7" s="132" t="s">
        <v>6</v>
      </c>
      <c r="J7" s="129" t="s">
        <v>10</v>
      </c>
      <c r="K7" s="129" t="s">
        <v>11</v>
      </c>
      <c r="L7" s="129" t="s">
        <v>12</v>
      </c>
      <c r="M7" s="129" t="s">
        <v>23</v>
      </c>
      <c r="N7" s="129" t="s">
        <v>24</v>
      </c>
      <c r="O7" s="129" t="s">
        <v>14</v>
      </c>
      <c r="P7" s="129" t="s">
        <v>15</v>
      </c>
      <c r="Q7" s="133" t="s">
        <v>7</v>
      </c>
      <c r="R7" s="129" t="s">
        <v>8</v>
      </c>
      <c r="S7" s="134" t="s">
        <v>9</v>
      </c>
    </row>
    <row r="8" spans="1:21" s="139" customFormat="1" ht="21" customHeight="1">
      <c r="A8" s="16">
        <v>1</v>
      </c>
      <c r="B8" s="17">
        <v>8</v>
      </c>
      <c r="C8" s="18" t="s">
        <v>34</v>
      </c>
      <c r="D8" s="136" t="s">
        <v>68</v>
      </c>
      <c r="E8" s="19" t="s">
        <v>285</v>
      </c>
      <c r="F8" s="6" t="s">
        <v>69</v>
      </c>
      <c r="G8" s="6" t="s">
        <v>286</v>
      </c>
      <c r="H8" s="6" t="s">
        <v>122</v>
      </c>
      <c r="I8" s="32"/>
      <c r="J8" s="4">
        <v>13.72</v>
      </c>
      <c r="K8" s="4">
        <v>13.28</v>
      </c>
      <c r="L8" s="4">
        <v>13.93</v>
      </c>
      <c r="M8" s="137">
        <v>6</v>
      </c>
      <c r="N8" s="4">
        <v>14.42</v>
      </c>
      <c r="O8" s="4" t="s">
        <v>414</v>
      </c>
      <c r="P8" s="4">
        <v>14</v>
      </c>
      <c r="Q8" s="183">
        <f t="shared" ref="Q8:Q13" si="0">MAX(J8:L8,N8:P8)</f>
        <v>14.42</v>
      </c>
      <c r="R8" s="184" t="str">
        <f t="shared" ref="R8:R13" si="1">IF(ISBLANK(Q8),"",IF(Q8&lt;8.5,"",IF(Q8&gt;=17.2,"TSM",IF(Q8&gt;=15.8,"SM",IF(Q8&gt;=14,"KSM",IF(Q8&gt;=12,"I A",IF(Q8&gt;=10,"II A",IF(Q8&gt;=8.5,"III A"))))))))</f>
        <v>KSM</v>
      </c>
      <c r="S8" s="6" t="s">
        <v>70</v>
      </c>
    </row>
    <row r="9" spans="1:21" s="139" customFormat="1" ht="21" customHeight="1">
      <c r="A9" s="16">
        <v>2</v>
      </c>
      <c r="B9" s="17">
        <v>16</v>
      </c>
      <c r="C9" s="18" t="s">
        <v>292</v>
      </c>
      <c r="D9" s="136" t="s">
        <v>293</v>
      </c>
      <c r="E9" s="19" t="s">
        <v>294</v>
      </c>
      <c r="F9" s="6" t="s">
        <v>35</v>
      </c>
      <c r="G9" s="6" t="s">
        <v>142</v>
      </c>
      <c r="H9" s="6" t="s">
        <v>295</v>
      </c>
      <c r="I9" s="32"/>
      <c r="J9" s="4" t="s">
        <v>414</v>
      </c>
      <c r="K9" s="4">
        <v>13.65</v>
      </c>
      <c r="L9" s="4">
        <v>13.6</v>
      </c>
      <c r="M9" s="137">
        <v>5</v>
      </c>
      <c r="N9" s="4">
        <v>13.96</v>
      </c>
      <c r="O9" s="4" t="s">
        <v>414</v>
      </c>
      <c r="P9" s="4" t="s">
        <v>414</v>
      </c>
      <c r="Q9" s="183">
        <f t="shared" si="0"/>
        <v>13.96</v>
      </c>
      <c r="R9" s="184" t="str">
        <f t="shared" si="1"/>
        <v>I A</v>
      </c>
      <c r="S9" s="6" t="s">
        <v>296</v>
      </c>
    </row>
    <row r="10" spans="1:21" s="139" customFormat="1" ht="21" customHeight="1">
      <c r="A10" s="16">
        <v>3</v>
      </c>
      <c r="B10" s="17">
        <v>86</v>
      </c>
      <c r="C10" s="18" t="s">
        <v>67</v>
      </c>
      <c r="D10" s="136" t="s">
        <v>304</v>
      </c>
      <c r="E10" s="19" t="s">
        <v>305</v>
      </c>
      <c r="F10" s="6" t="s">
        <v>306</v>
      </c>
      <c r="G10" s="6" t="s">
        <v>307</v>
      </c>
      <c r="H10" s="6" t="s">
        <v>308</v>
      </c>
      <c r="I10" s="32"/>
      <c r="J10" s="4">
        <v>12.6</v>
      </c>
      <c r="K10" s="4">
        <v>13.5</v>
      </c>
      <c r="L10" s="4">
        <v>12.97</v>
      </c>
      <c r="M10" s="137">
        <v>4</v>
      </c>
      <c r="N10" s="4" t="s">
        <v>414</v>
      </c>
      <c r="O10" s="4">
        <v>13.72</v>
      </c>
      <c r="P10" s="4" t="s">
        <v>414</v>
      </c>
      <c r="Q10" s="183">
        <f t="shared" si="0"/>
        <v>13.72</v>
      </c>
      <c r="R10" s="184" t="str">
        <f t="shared" si="1"/>
        <v>I A</v>
      </c>
      <c r="S10" s="6" t="s">
        <v>309</v>
      </c>
    </row>
    <row r="11" spans="1:21" s="139" customFormat="1" ht="21" customHeight="1">
      <c r="A11" s="16">
        <v>4</v>
      </c>
      <c r="B11" s="17">
        <v>23</v>
      </c>
      <c r="C11" s="18" t="s">
        <v>159</v>
      </c>
      <c r="D11" s="136" t="s">
        <v>297</v>
      </c>
      <c r="E11" s="19" t="s">
        <v>298</v>
      </c>
      <c r="F11" s="6" t="s">
        <v>35</v>
      </c>
      <c r="G11" s="6" t="s">
        <v>142</v>
      </c>
      <c r="H11" s="6" t="s">
        <v>295</v>
      </c>
      <c r="I11" s="32"/>
      <c r="J11" s="4">
        <v>12.18</v>
      </c>
      <c r="K11" s="4">
        <v>12.52</v>
      </c>
      <c r="L11" s="4">
        <v>11.97</v>
      </c>
      <c r="M11" s="137">
        <v>3</v>
      </c>
      <c r="N11" s="4" t="s">
        <v>414</v>
      </c>
      <c r="O11" s="4">
        <v>12.25</v>
      </c>
      <c r="P11" s="4" t="s">
        <v>414</v>
      </c>
      <c r="Q11" s="183">
        <f t="shared" si="0"/>
        <v>12.52</v>
      </c>
      <c r="R11" s="184" t="str">
        <f t="shared" si="1"/>
        <v>I A</v>
      </c>
      <c r="S11" s="6" t="s">
        <v>299</v>
      </c>
    </row>
    <row r="12" spans="1:21" s="139" customFormat="1" ht="21" customHeight="1">
      <c r="A12" s="16">
        <v>5</v>
      </c>
      <c r="B12" s="17">
        <v>15</v>
      </c>
      <c r="C12" s="18" t="s">
        <v>287</v>
      </c>
      <c r="D12" s="136" t="s">
        <v>288</v>
      </c>
      <c r="E12" s="19" t="s">
        <v>289</v>
      </c>
      <c r="F12" s="6" t="s">
        <v>310</v>
      </c>
      <c r="G12" s="6" t="s">
        <v>290</v>
      </c>
      <c r="H12" s="6" t="s">
        <v>122</v>
      </c>
      <c r="I12" s="32"/>
      <c r="J12" s="4">
        <v>11.55</v>
      </c>
      <c r="K12" s="4">
        <v>11.35</v>
      </c>
      <c r="L12" s="4">
        <v>12.18</v>
      </c>
      <c r="M12" s="137">
        <v>2</v>
      </c>
      <c r="N12" s="4" t="s">
        <v>414</v>
      </c>
      <c r="O12" s="4" t="s">
        <v>414</v>
      </c>
      <c r="P12" s="4" t="s">
        <v>414</v>
      </c>
      <c r="Q12" s="183">
        <f t="shared" si="0"/>
        <v>12.18</v>
      </c>
      <c r="R12" s="184" t="str">
        <f t="shared" si="1"/>
        <v>I A</v>
      </c>
      <c r="S12" s="6" t="s">
        <v>291</v>
      </c>
    </row>
    <row r="13" spans="1:21" s="139" customFormat="1" ht="21" customHeight="1">
      <c r="A13" s="16">
        <v>6</v>
      </c>
      <c r="B13" s="17">
        <v>76</v>
      </c>
      <c r="C13" s="18" t="s">
        <v>300</v>
      </c>
      <c r="D13" s="136" t="s">
        <v>301</v>
      </c>
      <c r="E13" s="19" t="s">
        <v>302</v>
      </c>
      <c r="F13" s="6" t="s">
        <v>16</v>
      </c>
      <c r="G13" s="6" t="s">
        <v>61</v>
      </c>
      <c r="H13" s="6"/>
      <c r="I13" s="32"/>
      <c r="J13" s="4">
        <v>7.7</v>
      </c>
      <c r="K13" s="4">
        <v>7.98</v>
      </c>
      <c r="L13" s="4">
        <v>8.89</v>
      </c>
      <c r="M13" s="137">
        <v>1</v>
      </c>
      <c r="N13" s="4">
        <v>8.5299999999999994</v>
      </c>
      <c r="O13" s="4">
        <v>8.39</v>
      </c>
      <c r="P13" s="4">
        <v>8.31</v>
      </c>
      <c r="Q13" s="183">
        <f t="shared" si="0"/>
        <v>8.89</v>
      </c>
      <c r="R13" s="184" t="str">
        <f t="shared" si="1"/>
        <v>III A</v>
      </c>
      <c r="S13" s="6" t="s">
        <v>303</v>
      </c>
    </row>
  </sheetData>
  <printOptions horizontalCentered="1"/>
  <pageMargins left="0.11811023622047245" right="0.11811023622047245" top="0.78740157480314965" bottom="0.3937007874015748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15"/>
  <sheetViews>
    <sheetView workbookViewId="0">
      <selection activeCell="H14" sqref="H14"/>
    </sheetView>
  </sheetViews>
  <sheetFormatPr defaultColWidth="12.109375" defaultRowHeight="13.8"/>
  <cols>
    <col min="1" max="1" width="4" style="115" customWidth="1"/>
    <col min="2" max="2" width="3.6640625" style="115" customWidth="1"/>
    <col min="3" max="3" width="9.6640625" style="140" customWidth="1"/>
    <col min="4" max="4" width="12.109375" style="140" customWidth="1"/>
    <col min="5" max="5" width="8.88671875" style="118" customWidth="1"/>
    <col min="6" max="6" width="14.6640625" style="141" customWidth="1"/>
    <col min="7" max="7" width="9.44140625" style="141" customWidth="1"/>
    <col min="8" max="8" width="7.44140625" style="141" customWidth="1"/>
    <col min="9" max="9" width="5.88671875" style="114" hidden="1" customWidth="1"/>
    <col min="10" max="12" width="5.6640625" style="115" customWidth="1"/>
    <col min="13" max="13" width="4.109375" style="115" customWidth="1"/>
    <col min="14" max="16" width="5.6640625" style="115" customWidth="1"/>
    <col min="17" max="17" width="8.88671875" style="116" customWidth="1"/>
    <col min="18" max="18" width="4.6640625" style="116" customWidth="1"/>
    <col min="19" max="19" width="20.109375" style="115" customWidth="1"/>
    <col min="20" max="20" width="4.88671875" style="115" customWidth="1"/>
    <col min="21" max="16384" width="12.109375" style="115"/>
  </cols>
  <sheetData>
    <row r="1" spans="1:21" ht="20.25" customHeight="1">
      <c r="A1" s="28" t="s">
        <v>95</v>
      </c>
      <c r="B1" s="8"/>
      <c r="C1" s="9"/>
      <c r="D1" s="9"/>
      <c r="E1" s="9"/>
      <c r="F1" s="10"/>
      <c r="G1" s="10"/>
      <c r="H1" s="10"/>
      <c r="P1" s="116"/>
      <c r="S1" s="116"/>
      <c r="T1" s="116"/>
      <c r="U1" s="116"/>
    </row>
    <row r="2" spans="1:21" ht="20.25" customHeight="1">
      <c r="A2" s="29" t="s">
        <v>96</v>
      </c>
      <c r="B2" s="11"/>
      <c r="C2" s="9"/>
      <c r="D2" s="9"/>
      <c r="E2" s="9"/>
      <c r="F2" s="10"/>
      <c r="G2" s="10"/>
      <c r="H2" s="10"/>
      <c r="P2" s="116"/>
      <c r="S2" s="116"/>
      <c r="T2" s="116"/>
      <c r="U2" s="116"/>
    </row>
    <row r="3" spans="1:21" s="117" customFormat="1" ht="9" customHeight="1">
      <c r="C3" s="118"/>
      <c r="D3" s="118"/>
      <c r="E3" s="118"/>
      <c r="F3" s="119"/>
      <c r="G3" s="119"/>
      <c r="H3" s="119"/>
      <c r="I3" s="120"/>
      <c r="Q3" s="118"/>
      <c r="R3" s="118"/>
      <c r="S3" s="115"/>
    </row>
    <row r="4" spans="1:21" s="117" customFormat="1" ht="16.8">
      <c r="A4" s="12" t="s">
        <v>26</v>
      </c>
      <c r="B4" s="13"/>
      <c r="C4" s="118"/>
      <c r="D4" s="118"/>
      <c r="E4" s="118"/>
      <c r="F4" s="119"/>
      <c r="G4" s="119"/>
      <c r="H4" s="119"/>
      <c r="I4" s="120"/>
      <c r="Q4" s="118"/>
      <c r="R4" s="118"/>
      <c r="S4" s="115"/>
    </row>
    <row r="5" spans="1:21" s="117" customFormat="1" ht="15" customHeight="1">
      <c r="A5" s="115"/>
      <c r="B5" s="14"/>
      <c r="C5" s="15"/>
      <c r="D5" s="118"/>
      <c r="E5" s="118"/>
      <c r="F5" s="119"/>
      <c r="G5" s="119"/>
      <c r="H5" s="119"/>
      <c r="I5" s="120"/>
      <c r="Q5" s="118"/>
      <c r="R5" s="118"/>
      <c r="S5" s="115"/>
    </row>
    <row r="6" spans="1:21" s="117" customFormat="1" ht="12.75" customHeight="1">
      <c r="C6" s="118"/>
      <c r="D6" s="118"/>
      <c r="E6" s="118"/>
      <c r="F6" s="119"/>
      <c r="G6" s="119"/>
      <c r="H6" s="119"/>
      <c r="I6" s="120"/>
      <c r="J6" s="121"/>
      <c r="K6" s="122"/>
      <c r="L6" s="123" t="s">
        <v>22</v>
      </c>
      <c r="M6" s="123"/>
      <c r="N6" s="122"/>
      <c r="O6" s="122"/>
      <c r="P6" s="124"/>
      <c r="Q6" s="118"/>
      <c r="R6" s="118"/>
      <c r="S6" s="115"/>
    </row>
    <row r="7" spans="1:21" s="135" customFormat="1" ht="13.2">
      <c r="A7" s="125" t="s">
        <v>409</v>
      </c>
      <c r="B7" s="126" t="s">
        <v>0</v>
      </c>
      <c r="C7" s="127" t="s">
        <v>1</v>
      </c>
      <c r="D7" s="128" t="s">
        <v>2</v>
      </c>
      <c r="E7" s="129" t="s">
        <v>3</v>
      </c>
      <c r="F7" s="130" t="s">
        <v>4</v>
      </c>
      <c r="G7" s="131" t="s">
        <v>58</v>
      </c>
      <c r="H7" s="130" t="s">
        <v>5</v>
      </c>
      <c r="I7" s="132" t="s">
        <v>6</v>
      </c>
      <c r="J7" s="129" t="s">
        <v>10</v>
      </c>
      <c r="K7" s="129" t="s">
        <v>11</v>
      </c>
      <c r="L7" s="129" t="s">
        <v>12</v>
      </c>
      <c r="M7" s="129" t="s">
        <v>23</v>
      </c>
      <c r="N7" s="129" t="s">
        <v>24</v>
      </c>
      <c r="O7" s="129" t="s">
        <v>14</v>
      </c>
      <c r="P7" s="129" t="s">
        <v>15</v>
      </c>
      <c r="Q7" s="133" t="s">
        <v>7</v>
      </c>
      <c r="R7" s="129" t="s">
        <v>8</v>
      </c>
      <c r="S7" s="134" t="s">
        <v>9</v>
      </c>
    </row>
    <row r="8" spans="1:21" s="139" customFormat="1" ht="21" customHeight="1">
      <c r="A8" s="16">
        <v>1</v>
      </c>
      <c r="B8" s="17">
        <v>114</v>
      </c>
      <c r="C8" s="18" t="s">
        <v>52</v>
      </c>
      <c r="D8" s="136" t="s">
        <v>53</v>
      </c>
      <c r="E8" s="19" t="s">
        <v>54</v>
      </c>
      <c r="F8" s="6" t="s">
        <v>372</v>
      </c>
      <c r="G8" s="6" t="s">
        <v>65</v>
      </c>
      <c r="H8" s="6" t="s">
        <v>122</v>
      </c>
      <c r="I8" s="33"/>
      <c r="J8" s="4">
        <v>17.72</v>
      </c>
      <c r="K8" s="4">
        <v>18.79</v>
      </c>
      <c r="L8" s="4">
        <v>18.16</v>
      </c>
      <c r="M8" s="137">
        <v>8</v>
      </c>
      <c r="N8" s="4">
        <v>18.25</v>
      </c>
      <c r="O8" s="4">
        <v>18.170000000000002</v>
      </c>
      <c r="P8" s="4">
        <v>18.21</v>
      </c>
      <c r="Q8" s="138">
        <f t="shared" ref="Q8:Q15" si="0">MAX(J8:L8,N8:P8)</f>
        <v>18.79</v>
      </c>
      <c r="R8" s="5" t="str">
        <f t="shared" ref="R8:R15" si="1">IF(ISBLANK(Q8),"",IF(Q8&lt;10.2,"",IF(Q8&gt;=19.9,"TSM",IF(Q8&gt;=17.5,"SM",IF(Q8&gt;=15.6,"KSM",IF(Q8&gt;=13.8,"I A",IF(Q8&gt;=12,"II A",IF(Q8&gt;=10.2,"III A"))))))))</f>
        <v>SM</v>
      </c>
      <c r="S8" s="6" t="s">
        <v>90</v>
      </c>
    </row>
    <row r="9" spans="1:21" s="139" customFormat="1" ht="21" customHeight="1">
      <c r="A9" s="16">
        <v>2</v>
      </c>
      <c r="B9" s="17">
        <v>6</v>
      </c>
      <c r="C9" s="18" t="s">
        <v>188</v>
      </c>
      <c r="D9" s="136" t="s">
        <v>364</v>
      </c>
      <c r="E9" s="19" t="s">
        <v>365</v>
      </c>
      <c r="F9" s="6" t="s">
        <v>69</v>
      </c>
      <c r="G9" s="6" t="s">
        <v>366</v>
      </c>
      <c r="H9" s="6" t="s">
        <v>122</v>
      </c>
      <c r="I9" s="33"/>
      <c r="J9" s="4">
        <v>16.38</v>
      </c>
      <c r="K9" s="4" t="s">
        <v>414</v>
      </c>
      <c r="L9" s="4" t="s">
        <v>414</v>
      </c>
      <c r="M9" s="137">
        <v>6</v>
      </c>
      <c r="N9" s="4" t="s">
        <v>414</v>
      </c>
      <c r="O9" s="4">
        <v>16.02</v>
      </c>
      <c r="P9" s="4">
        <v>16.86</v>
      </c>
      <c r="Q9" s="138">
        <f t="shared" si="0"/>
        <v>16.86</v>
      </c>
      <c r="R9" s="5" t="str">
        <f t="shared" si="1"/>
        <v>KSM</v>
      </c>
      <c r="S9" s="6" t="s">
        <v>70</v>
      </c>
    </row>
    <row r="10" spans="1:21" s="139" customFormat="1" ht="21" customHeight="1">
      <c r="A10" s="16">
        <v>3</v>
      </c>
      <c r="B10" s="17">
        <v>115</v>
      </c>
      <c r="C10" s="18" t="s">
        <v>373</v>
      </c>
      <c r="D10" s="136" t="s">
        <v>374</v>
      </c>
      <c r="E10" s="19" t="s">
        <v>375</v>
      </c>
      <c r="F10" s="6" t="s">
        <v>33</v>
      </c>
      <c r="G10" s="6" t="s">
        <v>65</v>
      </c>
      <c r="H10" s="6" t="s">
        <v>66</v>
      </c>
      <c r="I10" s="33"/>
      <c r="J10" s="4">
        <v>16.440000000000001</v>
      </c>
      <c r="K10" s="4">
        <v>16.690000000000001</v>
      </c>
      <c r="L10" s="4" t="s">
        <v>414</v>
      </c>
      <c r="M10" s="137">
        <v>7</v>
      </c>
      <c r="N10" s="4" t="s">
        <v>414</v>
      </c>
      <c r="O10" s="4" t="s">
        <v>414</v>
      </c>
      <c r="P10" s="4" t="s">
        <v>414</v>
      </c>
      <c r="Q10" s="138">
        <f t="shared" si="0"/>
        <v>16.690000000000001</v>
      </c>
      <c r="R10" s="5" t="str">
        <f t="shared" si="1"/>
        <v>KSM</v>
      </c>
      <c r="S10" s="6" t="s">
        <v>91</v>
      </c>
    </row>
    <row r="11" spans="1:21" s="139" customFormat="1" ht="21" customHeight="1">
      <c r="A11" s="16">
        <v>4</v>
      </c>
      <c r="B11" s="17">
        <v>141</v>
      </c>
      <c r="C11" s="18" t="s">
        <v>50</v>
      </c>
      <c r="D11" s="136" t="s">
        <v>51</v>
      </c>
      <c r="E11" s="19" t="s">
        <v>381</v>
      </c>
      <c r="F11" s="6" t="s">
        <v>16</v>
      </c>
      <c r="G11" s="6"/>
      <c r="H11" s="6"/>
      <c r="I11" s="33"/>
      <c r="J11" s="4">
        <v>15.45</v>
      </c>
      <c r="K11" s="4">
        <v>15.88</v>
      </c>
      <c r="L11" s="4" t="s">
        <v>414</v>
      </c>
      <c r="M11" s="137">
        <v>5</v>
      </c>
      <c r="N11" s="4">
        <v>15.77</v>
      </c>
      <c r="O11" s="4">
        <v>16.170000000000002</v>
      </c>
      <c r="P11" s="4" t="s">
        <v>414</v>
      </c>
      <c r="Q11" s="138">
        <f t="shared" si="0"/>
        <v>16.170000000000002</v>
      </c>
      <c r="R11" s="5" t="str">
        <f t="shared" si="1"/>
        <v>KSM</v>
      </c>
      <c r="S11" s="6" t="s">
        <v>382</v>
      </c>
    </row>
    <row r="12" spans="1:21" s="139" customFormat="1" ht="21" customHeight="1">
      <c r="A12" s="16">
        <v>5</v>
      </c>
      <c r="B12" s="17">
        <v>132</v>
      </c>
      <c r="C12" s="18" t="s">
        <v>89</v>
      </c>
      <c r="D12" s="136" t="s">
        <v>92</v>
      </c>
      <c r="E12" s="19" t="s">
        <v>379</v>
      </c>
      <c r="F12" s="6" t="s">
        <v>35</v>
      </c>
      <c r="G12" s="6" t="s">
        <v>142</v>
      </c>
      <c r="H12" s="6" t="s">
        <v>149</v>
      </c>
      <c r="I12" s="33"/>
      <c r="J12" s="4">
        <v>15.61</v>
      </c>
      <c r="K12" s="4">
        <v>15.51</v>
      </c>
      <c r="L12" s="4">
        <v>15.73</v>
      </c>
      <c r="M12" s="137">
        <v>4</v>
      </c>
      <c r="N12" s="4">
        <v>15.42</v>
      </c>
      <c r="O12" s="4" t="s">
        <v>414</v>
      </c>
      <c r="P12" s="4">
        <v>15.49</v>
      </c>
      <c r="Q12" s="138">
        <f t="shared" si="0"/>
        <v>15.73</v>
      </c>
      <c r="R12" s="5" t="str">
        <f t="shared" si="1"/>
        <v>KSM</v>
      </c>
      <c r="S12" s="6" t="s">
        <v>380</v>
      </c>
    </row>
    <row r="13" spans="1:21" s="139" customFormat="1" ht="21" customHeight="1">
      <c r="A13" s="16">
        <v>6</v>
      </c>
      <c r="B13" s="17">
        <v>26</v>
      </c>
      <c r="C13" s="18" t="s">
        <v>367</v>
      </c>
      <c r="D13" s="136" t="s">
        <v>368</v>
      </c>
      <c r="E13" s="19" t="s">
        <v>369</v>
      </c>
      <c r="F13" s="6" t="s">
        <v>370</v>
      </c>
      <c r="G13" s="6" t="s">
        <v>142</v>
      </c>
      <c r="H13" s="6" t="s">
        <v>66</v>
      </c>
      <c r="I13" s="33"/>
      <c r="J13" s="4">
        <v>14.99</v>
      </c>
      <c r="K13" s="4" t="s">
        <v>414</v>
      </c>
      <c r="L13" s="4">
        <v>15.29</v>
      </c>
      <c r="M13" s="137">
        <v>3</v>
      </c>
      <c r="N13" s="4">
        <v>15.05</v>
      </c>
      <c r="O13" s="4" t="s">
        <v>414</v>
      </c>
      <c r="P13" s="4" t="s">
        <v>414</v>
      </c>
      <c r="Q13" s="138">
        <f t="shared" si="0"/>
        <v>15.29</v>
      </c>
      <c r="R13" s="5" t="str">
        <f t="shared" si="1"/>
        <v>I A</v>
      </c>
      <c r="S13" s="6" t="s">
        <v>371</v>
      </c>
    </row>
    <row r="14" spans="1:21" s="139" customFormat="1" ht="21" customHeight="1">
      <c r="A14" s="16">
        <v>7</v>
      </c>
      <c r="B14" s="17">
        <v>116</v>
      </c>
      <c r="C14" s="18" t="s">
        <v>232</v>
      </c>
      <c r="D14" s="136" t="s">
        <v>376</v>
      </c>
      <c r="E14" s="19" t="s">
        <v>377</v>
      </c>
      <c r="F14" s="6" t="s">
        <v>33</v>
      </c>
      <c r="G14" s="6" t="s">
        <v>65</v>
      </c>
      <c r="H14" s="6" t="s">
        <v>66</v>
      </c>
      <c r="I14" s="33"/>
      <c r="J14" s="4">
        <v>14.49</v>
      </c>
      <c r="K14" s="4">
        <v>15.04</v>
      </c>
      <c r="L14" s="4">
        <v>14.72</v>
      </c>
      <c r="M14" s="137">
        <v>2</v>
      </c>
      <c r="N14" s="4" t="s">
        <v>414</v>
      </c>
      <c r="O14" s="4" t="s">
        <v>414</v>
      </c>
      <c r="P14" s="4" t="s">
        <v>414</v>
      </c>
      <c r="Q14" s="138">
        <f t="shared" si="0"/>
        <v>15.04</v>
      </c>
      <c r="R14" s="5" t="str">
        <f t="shared" si="1"/>
        <v>I A</v>
      </c>
      <c r="S14" s="6" t="s">
        <v>378</v>
      </c>
    </row>
    <row r="15" spans="1:21" s="139" customFormat="1" ht="21" customHeight="1">
      <c r="A15" s="16">
        <v>8</v>
      </c>
      <c r="B15" s="17">
        <v>142</v>
      </c>
      <c r="C15" s="18" t="s">
        <v>52</v>
      </c>
      <c r="D15" s="136" t="s">
        <v>383</v>
      </c>
      <c r="E15" s="19" t="s">
        <v>384</v>
      </c>
      <c r="F15" s="6" t="s">
        <v>16</v>
      </c>
      <c r="G15" s="6"/>
      <c r="H15" s="6"/>
      <c r="I15" s="33"/>
      <c r="J15" s="4">
        <v>13.4</v>
      </c>
      <c r="K15" s="4" t="s">
        <v>414</v>
      </c>
      <c r="L15" s="4">
        <v>13.58</v>
      </c>
      <c r="M15" s="137">
        <v>1</v>
      </c>
      <c r="N15" s="4">
        <v>13.91</v>
      </c>
      <c r="O15" s="4" t="s">
        <v>414</v>
      </c>
      <c r="P15" s="4">
        <v>13.77</v>
      </c>
      <c r="Q15" s="138">
        <f t="shared" si="0"/>
        <v>13.91</v>
      </c>
      <c r="R15" s="5" t="str">
        <f t="shared" si="1"/>
        <v>I A</v>
      </c>
      <c r="S15" s="6" t="s">
        <v>382</v>
      </c>
    </row>
  </sheetData>
  <sortState ref="A8:U15">
    <sortCondition descending="1" ref="Q8:Q15"/>
  </sortState>
  <phoneticPr fontId="45" type="noConversion"/>
  <printOptions horizontalCentered="1"/>
  <pageMargins left="0.11811023622047245" right="0.11811023622047245" top="0.78740157480314965" bottom="0.3937007874015748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P29"/>
  <sheetViews>
    <sheetView topLeftCell="A7" zoomScaleNormal="85" workbookViewId="0">
      <selection activeCell="H17" sqref="H17"/>
    </sheetView>
  </sheetViews>
  <sheetFormatPr defaultColWidth="12.109375" defaultRowHeight="13.8"/>
  <cols>
    <col min="1" max="1" width="4.6640625" style="97" customWidth="1"/>
    <col min="2" max="2" width="4.44140625" style="61" customWidth="1"/>
    <col min="3" max="3" width="8.88671875" style="71" bestFit="1" customWidth="1"/>
    <col min="4" max="4" width="14.88671875" style="71" customWidth="1"/>
    <col min="5" max="5" width="9.44140625" style="61" customWidth="1"/>
    <col min="6" max="6" width="13.33203125" style="60" customWidth="1"/>
    <col min="7" max="7" width="10.6640625" style="60" customWidth="1"/>
    <col min="8" max="8" width="12.5546875" style="60" customWidth="1"/>
    <col min="9" max="9" width="6.44140625" style="63" hidden="1" customWidth="1"/>
    <col min="10" max="10" width="7.88671875" style="61" bestFit="1" customWidth="1"/>
    <col min="11" max="11" width="5.5546875" style="61" customWidth="1"/>
    <col min="12" max="12" width="7.44140625" style="61" hidden="1" customWidth="1"/>
    <col min="13" max="13" width="4.88671875" style="61" hidden="1" customWidth="1"/>
    <col min="14" max="14" width="5.44140625" style="61" customWidth="1"/>
    <col min="15" max="15" width="22.44140625" style="64" customWidth="1"/>
    <col min="16" max="16" width="6.6640625" style="56" hidden="1" customWidth="1"/>
    <col min="17" max="18" width="4.44140625" style="57" customWidth="1"/>
    <col min="19" max="16384" width="12.109375" style="57"/>
  </cols>
  <sheetData>
    <row r="1" spans="1:16" ht="18" customHeight="1">
      <c r="A1" s="28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2"/>
      <c r="M1" s="52"/>
      <c r="N1" s="52"/>
      <c r="O1" s="55"/>
    </row>
    <row r="2" spans="1:16" ht="16.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2"/>
      <c r="M2" s="52"/>
      <c r="N2" s="52"/>
      <c r="O2" s="55"/>
    </row>
    <row r="3" spans="1:16" ht="6.75" customHeight="1">
      <c r="A3" s="60"/>
      <c r="C3" s="61"/>
      <c r="D3" s="61"/>
      <c r="F3" s="62"/>
      <c r="G3" s="62"/>
      <c r="H3" s="62"/>
    </row>
    <row r="4" spans="1:16" ht="16.5" customHeight="1">
      <c r="A4" s="65" t="s">
        <v>21</v>
      </c>
      <c r="B4" s="66"/>
      <c r="C4" s="61"/>
      <c r="D4" s="61"/>
      <c r="F4" s="67"/>
      <c r="G4" s="62"/>
      <c r="H4" s="62"/>
    </row>
    <row r="5" spans="1:16" ht="6.75" customHeight="1">
      <c r="C5" s="61"/>
      <c r="D5" s="61"/>
      <c r="F5" s="62"/>
      <c r="G5" s="62"/>
      <c r="H5" s="62"/>
    </row>
    <row r="6" spans="1:16" ht="12.75" customHeight="1">
      <c r="A6" s="98"/>
      <c r="B6" s="69"/>
      <c r="C6" s="70" t="s">
        <v>10</v>
      </c>
      <c r="D6" s="72" t="s">
        <v>41</v>
      </c>
      <c r="E6" s="72"/>
      <c r="F6" s="62"/>
      <c r="G6" s="62"/>
      <c r="H6" s="62"/>
    </row>
    <row r="7" spans="1:16" ht="12" customHeight="1">
      <c r="A7" s="73" t="s">
        <v>31</v>
      </c>
      <c r="B7" s="99" t="s">
        <v>0</v>
      </c>
      <c r="C7" s="75" t="s">
        <v>1</v>
      </c>
      <c r="D7" s="76" t="s">
        <v>2</v>
      </c>
      <c r="E7" s="77" t="s">
        <v>3</v>
      </c>
      <c r="F7" s="78" t="s">
        <v>4</v>
      </c>
      <c r="G7" s="79" t="s">
        <v>58</v>
      </c>
      <c r="H7" s="78" t="s">
        <v>5</v>
      </c>
      <c r="I7" s="80" t="s">
        <v>6</v>
      </c>
      <c r="J7" s="83" t="s">
        <v>18</v>
      </c>
      <c r="K7" s="82" t="s">
        <v>19</v>
      </c>
      <c r="L7" s="83" t="s">
        <v>20</v>
      </c>
      <c r="M7" s="82" t="s">
        <v>19</v>
      </c>
      <c r="N7" s="83" t="s">
        <v>8</v>
      </c>
      <c r="O7" s="84" t="s">
        <v>9</v>
      </c>
    </row>
    <row r="8" spans="1:16" s="95" customFormat="1" ht="16.5" customHeight="1">
      <c r="A8" s="100" t="s">
        <v>10</v>
      </c>
      <c r="B8" s="101"/>
      <c r="C8" s="87"/>
      <c r="D8" s="88"/>
      <c r="E8" s="102"/>
      <c r="F8" s="90"/>
      <c r="G8" s="90"/>
      <c r="H8" s="90"/>
      <c r="I8" s="91"/>
      <c r="J8" s="103"/>
      <c r="K8" s="104"/>
      <c r="L8" s="103"/>
      <c r="M8" s="104"/>
      <c r="N8" s="218" t="str">
        <f>IF(ISBLANK(J8),"",IF(J8&gt;9.04,"",IF(J8&lt;=7.25,"TSM",IF(J8&lt;=7.45,"SM",IF(J8&lt;=7.7,"KSM",IF(J8&lt;=8,"I A",IF(J8&lt;=8.44,"II A",IF(J8&lt;=9.04,"III A"))))))))</f>
        <v/>
      </c>
      <c r="O8" s="3"/>
      <c r="P8" s="105"/>
    </row>
    <row r="9" spans="1:16" s="95" customFormat="1" ht="16.5" customHeight="1">
      <c r="A9" s="100">
        <v>2</v>
      </c>
      <c r="B9" s="101">
        <v>58</v>
      </c>
      <c r="C9" s="87" t="s">
        <v>102</v>
      </c>
      <c r="D9" s="88" t="s">
        <v>103</v>
      </c>
      <c r="E9" s="102" t="s">
        <v>104</v>
      </c>
      <c r="F9" s="90" t="s">
        <v>16</v>
      </c>
      <c r="G9" s="90" t="s">
        <v>61</v>
      </c>
      <c r="H9" s="90"/>
      <c r="I9" s="91"/>
      <c r="J9" s="103">
        <v>8.2200000000000006</v>
      </c>
      <c r="K9" s="104">
        <v>0.22700000000000001</v>
      </c>
      <c r="L9" s="103"/>
      <c r="M9" s="104"/>
      <c r="N9" s="218" t="str">
        <f>IF(ISBLANK(J9),"",IF(J9&gt;9.04,"",IF(J9&lt;=7.25,"TSM",IF(J9&lt;=7.45,"SM",IF(J9&lt;=7.7,"KSM",IF(J9&lt;=8,"I A",IF(J9&lt;=8.44,"II A",IF(J9&lt;=9.04,"III A"))))))))</f>
        <v>II A</v>
      </c>
      <c r="O9" s="3" t="s">
        <v>32</v>
      </c>
      <c r="P9" s="105" t="s">
        <v>105</v>
      </c>
    </row>
    <row r="10" spans="1:16" s="95" customFormat="1" ht="16.5" customHeight="1">
      <c r="A10" s="100" t="s">
        <v>12</v>
      </c>
      <c r="B10" s="101">
        <v>113</v>
      </c>
      <c r="C10" s="87" t="s">
        <v>62</v>
      </c>
      <c r="D10" s="88" t="s">
        <v>63</v>
      </c>
      <c r="E10" s="102" t="s">
        <v>141</v>
      </c>
      <c r="F10" s="90" t="s">
        <v>35</v>
      </c>
      <c r="G10" s="90" t="s">
        <v>142</v>
      </c>
      <c r="H10" s="90" t="s">
        <v>64</v>
      </c>
      <c r="I10" s="91"/>
      <c r="J10" s="103">
        <v>7.6</v>
      </c>
      <c r="K10" s="104">
        <v>0.125</v>
      </c>
      <c r="L10" s="103"/>
      <c r="M10" s="104"/>
      <c r="N10" s="218" t="str">
        <f>IF(ISBLANK(J10),"",IF(J10&gt;9.04,"",IF(J10&lt;=7.25,"TSM",IF(J10&lt;=7.45,"SM",IF(J10&lt;=7.7,"KSM",IF(J10&lt;=8,"I A",IF(J10&lt;=8.44,"II A",IF(J10&lt;=9.04,"III A"))))))))</f>
        <v>KSM</v>
      </c>
      <c r="O10" s="3" t="s">
        <v>143</v>
      </c>
      <c r="P10" s="105" t="s">
        <v>144</v>
      </c>
    </row>
    <row r="11" spans="1:16" s="95" customFormat="1" ht="16.5" customHeight="1">
      <c r="A11" s="100" t="s">
        <v>13</v>
      </c>
      <c r="B11" s="101">
        <v>99</v>
      </c>
      <c r="C11" s="87" t="s">
        <v>151</v>
      </c>
      <c r="D11" s="88" t="s">
        <v>152</v>
      </c>
      <c r="E11" s="102" t="s">
        <v>153</v>
      </c>
      <c r="F11" s="90" t="s">
        <v>35</v>
      </c>
      <c r="G11" s="90" t="s">
        <v>148</v>
      </c>
      <c r="H11" s="90" t="s">
        <v>149</v>
      </c>
      <c r="I11" s="91"/>
      <c r="J11" s="103">
        <v>7.95</v>
      </c>
      <c r="K11" s="104">
        <v>0.17699999999999999</v>
      </c>
      <c r="L11" s="103"/>
      <c r="M11" s="104"/>
      <c r="N11" s="218" t="str">
        <f>IF(ISBLANK(J11),"",IF(J11&gt;9.04,"",IF(J11&lt;=7.25,"TSM",IF(J11&lt;=7.45,"SM",IF(J11&lt;=7.7,"KSM",IF(J11&lt;=8,"I A",IF(J11&lt;=8.44,"II A",IF(J11&lt;=9.04,"III A"))))))))</f>
        <v>I A</v>
      </c>
      <c r="O11" s="3" t="s">
        <v>150</v>
      </c>
      <c r="P11" s="105" t="s">
        <v>154</v>
      </c>
    </row>
    <row r="12" spans="1:16" s="95" customFormat="1" ht="16.5" customHeight="1">
      <c r="A12" s="100" t="s">
        <v>14</v>
      </c>
      <c r="B12" s="101">
        <v>101</v>
      </c>
      <c r="C12" s="87" t="s">
        <v>137</v>
      </c>
      <c r="D12" s="88" t="s">
        <v>138</v>
      </c>
      <c r="E12" s="102" t="s">
        <v>139</v>
      </c>
      <c r="F12" s="90" t="s">
        <v>165</v>
      </c>
      <c r="G12" s="90" t="s">
        <v>164</v>
      </c>
      <c r="H12" s="90" t="s">
        <v>128</v>
      </c>
      <c r="I12" s="91"/>
      <c r="J12" s="103">
        <v>8.1300000000000008</v>
      </c>
      <c r="K12" s="104">
        <v>0.158</v>
      </c>
      <c r="L12" s="103"/>
      <c r="M12" s="104"/>
      <c r="N12" s="218" t="str">
        <f>IF(ISBLANK(J12),"",IF(J12&gt;9.04,"",IF(J12&lt;=7.25,"TSM",IF(J12&lt;=7.45,"SM",IF(J12&lt;=7.7,"KSM",IF(J12&lt;=8,"I A",IF(J12&lt;=8.44,"II A",IF(J12&lt;=9.04,"III A"))))))))</f>
        <v>II A</v>
      </c>
      <c r="O12" s="3" t="s">
        <v>140</v>
      </c>
      <c r="P12" s="105" t="s">
        <v>109</v>
      </c>
    </row>
    <row r="13" spans="1:16" s="95" customFormat="1" ht="16.5" customHeight="1">
      <c r="A13" s="100" t="s">
        <v>15</v>
      </c>
      <c r="B13" s="101"/>
      <c r="C13" s="87"/>
      <c r="D13" s="88"/>
      <c r="E13" s="102"/>
      <c r="F13" s="90"/>
      <c r="G13" s="90"/>
      <c r="H13" s="90"/>
      <c r="I13" s="91"/>
      <c r="J13" s="103"/>
      <c r="K13" s="104"/>
      <c r="L13" s="103"/>
      <c r="M13" s="104"/>
      <c r="N13" s="218"/>
      <c r="O13" s="3"/>
      <c r="P13" s="105"/>
    </row>
    <row r="14" spans="1:16" ht="12.75" customHeight="1">
      <c r="A14" s="98"/>
      <c r="B14" s="69"/>
      <c r="C14" s="70" t="s">
        <v>11</v>
      </c>
      <c r="D14" s="72" t="s">
        <v>41</v>
      </c>
      <c r="E14" s="72"/>
      <c r="F14" s="62"/>
      <c r="G14" s="62"/>
      <c r="H14" s="62"/>
    </row>
    <row r="15" spans="1:16" ht="12" customHeight="1">
      <c r="A15" s="73" t="s">
        <v>31</v>
      </c>
      <c r="B15" s="99" t="s">
        <v>0</v>
      </c>
      <c r="C15" s="75" t="s">
        <v>1</v>
      </c>
      <c r="D15" s="76" t="s">
        <v>2</v>
      </c>
      <c r="E15" s="77" t="s">
        <v>3</v>
      </c>
      <c r="F15" s="78" t="s">
        <v>4</v>
      </c>
      <c r="G15" s="79" t="s">
        <v>58</v>
      </c>
      <c r="H15" s="78" t="s">
        <v>5</v>
      </c>
      <c r="I15" s="80" t="s">
        <v>6</v>
      </c>
      <c r="J15" s="83" t="s">
        <v>18</v>
      </c>
      <c r="K15" s="82" t="s">
        <v>19</v>
      </c>
      <c r="L15" s="83" t="s">
        <v>20</v>
      </c>
      <c r="M15" s="82" t="s">
        <v>19</v>
      </c>
      <c r="N15" s="83" t="s">
        <v>8</v>
      </c>
      <c r="O15" s="84" t="s">
        <v>9</v>
      </c>
    </row>
    <row r="16" spans="1:16" s="95" customFormat="1" ht="16.5" customHeight="1">
      <c r="A16" s="100" t="s">
        <v>10</v>
      </c>
      <c r="B16" s="101">
        <v>94</v>
      </c>
      <c r="C16" s="87" t="s">
        <v>110</v>
      </c>
      <c r="D16" s="88" t="s">
        <v>111</v>
      </c>
      <c r="E16" s="102" t="s">
        <v>112</v>
      </c>
      <c r="F16" s="90" t="s">
        <v>16</v>
      </c>
      <c r="G16" s="90" t="s">
        <v>61</v>
      </c>
      <c r="H16" s="90"/>
      <c r="I16" s="91"/>
      <c r="J16" s="103">
        <v>8.32</v>
      </c>
      <c r="K16" s="104">
        <v>0.53700000000000003</v>
      </c>
      <c r="L16" s="103"/>
      <c r="M16" s="104"/>
      <c r="N16" s="218" t="str">
        <f>IF(ISBLANK(J16),"",IF(J16&gt;9.04,"",IF(J16&lt;=7.25,"TSM",IF(J16&lt;=7.45,"SM",IF(J16&lt;=7.7,"KSM",IF(J16&lt;=8,"I A",IF(J16&lt;=8.44,"II A",IF(J16&lt;=9.04,"III A"))))))))</f>
        <v>II A</v>
      </c>
      <c r="O16" s="3" t="s">
        <v>113</v>
      </c>
      <c r="P16" s="105"/>
    </row>
    <row r="17" spans="1:16" s="95" customFormat="1" ht="16.5" customHeight="1">
      <c r="A17" s="100">
        <v>2</v>
      </c>
      <c r="B17" s="101">
        <v>55</v>
      </c>
      <c r="C17" s="87" t="s">
        <v>98</v>
      </c>
      <c r="D17" s="88" t="s">
        <v>99</v>
      </c>
      <c r="E17" s="102" t="s">
        <v>100</v>
      </c>
      <c r="F17" s="90" t="s">
        <v>16</v>
      </c>
      <c r="G17" s="90" t="s">
        <v>61</v>
      </c>
      <c r="H17" s="90"/>
      <c r="I17" s="91"/>
      <c r="J17" s="103">
        <v>8.17</v>
      </c>
      <c r="K17" s="104">
        <v>0.253</v>
      </c>
      <c r="L17" s="103"/>
      <c r="M17" s="104"/>
      <c r="N17" s="218" t="str">
        <f>IF(ISBLANK(J17),"",IF(J17&gt;9.04,"",IF(J17&lt;=7.25,"TSM",IF(J17&lt;=7.45,"SM",IF(J17&lt;=7.7,"KSM",IF(J17&lt;=8,"I A",IF(J17&lt;=8.44,"II A",IF(J17&lt;=9.04,"III A"))))))))</f>
        <v>II A</v>
      </c>
      <c r="O17" s="3" t="s">
        <v>32</v>
      </c>
      <c r="P17" s="105" t="s">
        <v>101</v>
      </c>
    </row>
    <row r="18" spans="1:16" s="95" customFormat="1" ht="16.5" customHeight="1">
      <c r="A18" s="100" t="s">
        <v>12</v>
      </c>
      <c r="B18" s="101">
        <v>121</v>
      </c>
      <c r="C18" s="87" t="s">
        <v>155</v>
      </c>
      <c r="D18" s="88" t="s">
        <v>156</v>
      </c>
      <c r="E18" s="102" t="s">
        <v>157</v>
      </c>
      <c r="F18" s="90" t="s">
        <v>35</v>
      </c>
      <c r="G18" s="90" t="s">
        <v>142</v>
      </c>
      <c r="H18" s="90" t="s">
        <v>149</v>
      </c>
      <c r="I18" s="91"/>
      <c r="J18" s="103">
        <v>7.57</v>
      </c>
      <c r="K18" s="104">
        <v>0.23499999999999999</v>
      </c>
      <c r="L18" s="103"/>
      <c r="M18" s="104"/>
      <c r="N18" s="218" t="str">
        <f>IF(ISBLANK(J18),"",IF(J18&gt;9.04,"",IF(J18&lt;=7.25,"TSM",IF(J18&lt;=7.45,"SM",IF(J18&lt;=7.7,"KSM",IF(J18&lt;=8,"I A",IF(J18&lt;=8.44,"II A",IF(J18&lt;=9.04,"III A"))))))))</f>
        <v>KSM</v>
      </c>
      <c r="O18" s="3" t="s">
        <v>150</v>
      </c>
      <c r="P18" s="105" t="s">
        <v>158</v>
      </c>
    </row>
    <row r="19" spans="1:16" s="95" customFormat="1" ht="16.5" customHeight="1">
      <c r="A19" s="100" t="s">
        <v>13</v>
      </c>
      <c r="B19" s="101">
        <v>98</v>
      </c>
      <c r="C19" s="87" t="s">
        <v>125</v>
      </c>
      <c r="D19" s="88" t="s">
        <v>126</v>
      </c>
      <c r="E19" s="102" t="s">
        <v>127</v>
      </c>
      <c r="F19" s="90" t="s">
        <v>166</v>
      </c>
      <c r="G19" s="90" t="s">
        <v>164</v>
      </c>
      <c r="H19" s="90" t="s">
        <v>128</v>
      </c>
      <c r="I19" s="91"/>
      <c r="J19" s="103">
        <v>7.87</v>
      </c>
      <c r="K19" s="104">
        <v>0.13500000000000001</v>
      </c>
      <c r="L19" s="103"/>
      <c r="M19" s="104"/>
      <c r="N19" s="218" t="str">
        <f>IF(ISBLANK(J19),"",IF(J19&gt;9.04,"",IF(J19&lt;=7.25,"TSM",IF(J19&lt;=7.45,"SM",IF(J19&lt;=7.7,"KSM",IF(J19&lt;=8,"I A",IF(J19&lt;=8.44,"II A",IF(J19&lt;=9.04,"III A"))))))))</f>
        <v>I A</v>
      </c>
      <c r="O19" s="3" t="s">
        <v>129</v>
      </c>
      <c r="P19" s="105" t="s">
        <v>130</v>
      </c>
    </row>
    <row r="20" spans="1:16" s="95" customFormat="1" ht="16.5" customHeight="1">
      <c r="A20" s="100" t="s">
        <v>14</v>
      </c>
      <c r="B20" s="101">
        <v>100</v>
      </c>
      <c r="C20" s="87" t="s">
        <v>131</v>
      </c>
      <c r="D20" s="88" t="s">
        <v>132</v>
      </c>
      <c r="E20" s="102" t="s">
        <v>133</v>
      </c>
      <c r="F20" s="90" t="s">
        <v>134</v>
      </c>
      <c r="G20" s="90" t="s">
        <v>164</v>
      </c>
      <c r="H20" s="90" t="s">
        <v>128</v>
      </c>
      <c r="I20" s="91"/>
      <c r="J20" s="103">
        <v>8.07</v>
      </c>
      <c r="K20" s="104">
        <v>0.17299999999999999</v>
      </c>
      <c r="L20" s="103"/>
      <c r="M20" s="104"/>
      <c r="N20" s="218" t="str">
        <f>IF(ISBLANK(J20),"",IF(J20&gt;9.04,"",IF(J20&lt;=7.25,"TSM",IF(J20&lt;=7.45,"SM",IF(J20&lt;=7.7,"KSM",IF(J20&lt;=8,"I A",IF(J20&lt;=8.44,"II A",IF(J20&lt;=9.04,"III A"))))))))</f>
        <v>II A</v>
      </c>
      <c r="O20" s="3" t="s">
        <v>135</v>
      </c>
      <c r="P20" s="105" t="s">
        <v>136</v>
      </c>
    </row>
    <row r="21" spans="1:16" s="95" customFormat="1" ht="16.5" customHeight="1">
      <c r="A21" s="100" t="s">
        <v>15</v>
      </c>
      <c r="B21" s="101"/>
      <c r="C21" s="87"/>
      <c r="D21" s="88"/>
      <c r="E21" s="102"/>
      <c r="F21" s="90"/>
      <c r="G21" s="90"/>
      <c r="H21" s="90"/>
      <c r="I21" s="91"/>
      <c r="J21" s="103"/>
      <c r="K21" s="104"/>
      <c r="L21" s="103"/>
      <c r="M21" s="104"/>
      <c r="N21" s="218"/>
      <c r="O21" s="3"/>
      <c r="P21" s="105"/>
    </row>
    <row r="22" spans="1:16" ht="12.75" customHeight="1">
      <c r="A22" s="98"/>
      <c r="B22" s="69"/>
      <c r="C22" s="70" t="s">
        <v>12</v>
      </c>
      <c r="D22" s="72" t="s">
        <v>41</v>
      </c>
      <c r="E22" s="72"/>
      <c r="F22" s="62"/>
      <c r="G22" s="62"/>
      <c r="H22" s="62"/>
    </row>
    <row r="23" spans="1:16" ht="12" customHeight="1">
      <c r="A23" s="73" t="s">
        <v>31</v>
      </c>
      <c r="B23" s="99" t="s">
        <v>0</v>
      </c>
      <c r="C23" s="75" t="s">
        <v>1</v>
      </c>
      <c r="D23" s="76" t="s">
        <v>2</v>
      </c>
      <c r="E23" s="77" t="s">
        <v>3</v>
      </c>
      <c r="F23" s="78" t="s">
        <v>4</v>
      </c>
      <c r="G23" s="79" t="s">
        <v>58</v>
      </c>
      <c r="H23" s="78" t="s">
        <v>5</v>
      </c>
      <c r="I23" s="80" t="s">
        <v>6</v>
      </c>
      <c r="J23" s="83" t="s">
        <v>18</v>
      </c>
      <c r="K23" s="82" t="s">
        <v>19</v>
      </c>
      <c r="L23" s="83" t="s">
        <v>20</v>
      </c>
      <c r="M23" s="82" t="s">
        <v>19</v>
      </c>
      <c r="N23" s="83" t="s">
        <v>8</v>
      </c>
      <c r="O23" s="84" t="s">
        <v>9</v>
      </c>
    </row>
    <row r="24" spans="1:16" s="95" customFormat="1" ht="16.5" customHeight="1">
      <c r="A24" s="100" t="s">
        <v>10</v>
      </c>
      <c r="B24" s="101">
        <v>123</v>
      </c>
      <c r="C24" s="87" t="s">
        <v>159</v>
      </c>
      <c r="D24" s="88" t="s">
        <v>160</v>
      </c>
      <c r="E24" s="102" t="s">
        <v>161</v>
      </c>
      <c r="F24" s="90" t="s">
        <v>16</v>
      </c>
      <c r="G24" s="90" t="s">
        <v>61</v>
      </c>
      <c r="H24" s="90"/>
      <c r="I24" s="91"/>
      <c r="J24" s="103">
        <v>8.33</v>
      </c>
      <c r="K24" s="104">
        <v>0.315</v>
      </c>
      <c r="L24" s="103"/>
      <c r="M24" s="104"/>
      <c r="N24" s="218" t="str">
        <f>IF(ISBLANK(J24),"",IF(J24&gt;9.04,"",IF(J24&lt;=7.25,"TSM",IF(J24&lt;=7.45,"SM",IF(J24&lt;=7.7,"KSM",IF(J24&lt;=8,"I A",IF(J24&lt;=8.44,"II A",IF(J24&lt;=9.04,"III A"))))))))</f>
        <v>II A</v>
      </c>
      <c r="O24" s="3" t="s">
        <v>162</v>
      </c>
      <c r="P24" s="105" t="s">
        <v>163</v>
      </c>
    </row>
    <row r="25" spans="1:16" s="95" customFormat="1" ht="16.5" customHeight="1">
      <c r="A25" s="100">
        <v>2</v>
      </c>
      <c r="B25" s="101">
        <v>118</v>
      </c>
      <c r="C25" s="87" t="s">
        <v>145</v>
      </c>
      <c r="D25" s="88" t="s">
        <v>146</v>
      </c>
      <c r="E25" s="102" t="s">
        <v>147</v>
      </c>
      <c r="F25" s="90" t="s">
        <v>35</v>
      </c>
      <c r="G25" s="90" t="s">
        <v>148</v>
      </c>
      <c r="H25" s="90" t="s">
        <v>149</v>
      </c>
      <c r="I25" s="91"/>
      <c r="J25" s="103">
        <v>8.31</v>
      </c>
      <c r="K25" s="104">
        <v>0.53800000000000003</v>
      </c>
      <c r="L25" s="103"/>
      <c r="M25" s="104"/>
      <c r="N25" s="218" t="str">
        <f>IF(ISBLANK(J25),"",IF(J25&gt;9.04,"",IF(J25&lt;=7.25,"TSM",IF(J25&lt;=7.45,"SM",IF(J25&lt;=7.7,"KSM",IF(J25&lt;=8,"I A",IF(J25&lt;=8.44,"II A",IF(J25&lt;=9.04,"III A"))))))))</f>
        <v>II A</v>
      </c>
      <c r="O25" s="3" t="s">
        <v>150</v>
      </c>
      <c r="P25" s="105" t="s">
        <v>109</v>
      </c>
    </row>
    <row r="26" spans="1:16" s="95" customFormat="1" ht="16.5" customHeight="1">
      <c r="A26" s="100" t="s">
        <v>12</v>
      </c>
      <c r="B26" s="101">
        <v>96</v>
      </c>
      <c r="C26" s="87" t="s">
        <v>119</v>
      </c>
      <c r="D26" s="88" t="s">
        <v>120</v>
      </c>
      <c r="E26" s="102" t="s">
        <v>121</v>
      </c>
      <c r="F26" s="90" t="s">
        <v>167</v>
      </c>
      <c r="G26" s="90" t="s">
        <v>164</v>
      </c>
      <c r="H26" s="90" t="s">
        <v>122</v>
      </c>
      <c r="I26" s="91"/>
      <c r="J26" s="103">
        <v>7.47</v>
      </c>
      <c r="K26" s="104">
        <v>0.14799999999999999</v>
      </c>
      <c r="L26" s="103"/>
      <c r="M26" s="104"/>
      <c r="N26" s="218" t="str">
        <f>IF(ISBLANK(J26),"",IF(J26&gt;9.04,"",IF(J26&lt;=7.25,"TSM",IF(J26&lt;=7.45,"SM",IF(J26&lt;=7.7,"KSM",IF(J26&lt;=8,"I A",IF(J26&lt;=8.44,"II A",IF(J26&lt;=9.04,"III A"))))))))</f>
        <v>KSM</v>
      </c>
      <c r="O26" s="3" t="s">
        <v>123</v>
      </c>
      <c r="P26" s="105" t="s">
        <v>124</v>
      </c>
    </row>
    <row r="27" spans="1:16" s="95" customFormat="1" ht="16.5" customHeight="1">
      <c r="A27" s="100" t="s">
        <v>13</v>
      </c>
      <c r="B27" s="101">
        <v>95</v>
      </c>
      <c r="C27" s="87" t="s">
        <v>114</v>
      </c>
      <c r="D27" s="88" t="s">
        <v>115</v>
      </c>
      <c r="E27" s="102" t="s">
        <v>116</v>
      </c>
      <c r="F27" s="90" t="s">
        <v>16</v>
      </c>
      <c r="G27" s="90" t="s">
        <v>117</v>
      </c>
      <c r="H27" s="90"/>
      <c r="I27" s="91"/>
      <c r="J27" s="103">
        <v>7.88</v>
      </c>
      <c r="K27" s="104">
        <v>0.184</v>
      </c>
      <c r="L27" s="103"/>
      <c r="M27" s="104"/>
      <c r="N27" s="218" t="str">
        <f>IF(ISBLANK(J27),"",IF(J27&gt;9.04,"",IF(J27&lt;=7.25,"TSM",IF(J27&lt;=7.45,"SM",IF(J27&lt;=7.7,"KSM",IF(J27&lt;=8,"I A",IF(J27&lt;=8.44,"II A",IF(J27&lt;=9.04,"III A"))))))))</f>
        <v>I A</v>
      </c>
      <c r="O27" s="3" t="s">
        <v>113</v>
      </c>
      <c r="P27" s="105" t="s">
        <v>118</v>
      </c>
    </row>
    <row r="28" spans="1:16" s="95" customFormat="1" ht="16.5" customHeight="1">
      <c r="A28" s="100" t="s">
        <v>14</v>
      </c>
      <c r="B28" s="101">
        <v>59</v>
      </c>
      <c r="C28" s="87" t="s">
        <v>106</v>
      </c>
      <c r="D28" s="88" t="s">
        <v>107</v>
      </c>
      <c r="E28" s="102" t="s">
        <v>108</v>
      </c>
      <c r="F28" s="90" t="s">
        <v>16</v>
      </c>
      <c r="G28" s="90" t="s">
        <v>61</v>
      </c>
      <c r="H28" s="90"/>
      <c r="I28" s="91"/>
      <c r="J28" s="103">
        <v>8.26</v>
      </c>
      <c r="K28" s="104">
        <v>0.248</v>
      </c>
      <c r="L28" s="103"/>
      <c r="M28" s="104"/>
      <c r="N28" s="218" t="str">
        <f>IF(ISBLANK(J28),"",IF(J28&gt;9.04,"",IF(J28&lt;=7.25,"TSM",IF(J28&lt;=7.45,"SM",IF(J28&lt;=7.7,"KSM",IF(J28&lt;=8,"I A",IF(J28&lt;=8.44,"II A",IF(J28&lt;=9.04,"III A"))))))))</f>
        <v>II A</v>
      </c>
      <c r="O28" s="3" t="s">
        <v>32</v>
      </c>
      <c r="P28" s="105" t="s">
        <v>109</v>
      </c>
    </row>
    <row r="29" spans="1:16" s="95" customFormat="1" ht="16.5" customHeight="1">
      <c r="A29" s="100" t="s">
        <v>15</v>
      </c>
      <c r="B29" s="101"/>
      <c r="C29" s="87"/>
      <c r="D29" s="88"/>
      <c r="E29" s="102"/>
      <c r="F29" s="90"/>
      <c r="G29" s="90"/>
      <c r="H29" s="90"/>
      <c r="I29" s="91"/>
      <c r="J29" s="103"/>
      <c r="K29" s="104"/>
      <c r="L29" s="103"/>
      <c r="M29" s="104"/>
      <c r="N29" s="218"/>
      <c r="O29" s="3"/>
      <c r="P29" s="105"/>
    </row>
  </sheetData>
  <phoneticPr fontId="45" type="noConversion"/>
  <printOptions horizontalCentered="1"/>
  <pageMargins left="0.196850393700787" right="0.196850393700787" top="0.59055118110236204" bottom="0" header="0.511811023622047" footer="0.511811023622047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23"/>
  <sheetViews>
    <sheetView tabSelected="1" topLeftCell="A4" zoomScaleNormal="85" workbookViewId="0">
      <selection activeCell="F26" sqref="F26"/>
    </sheetView>
  </sheetViews>
  <sheetFormatPr defaultColWidth="12.109375" defaultRowHeight="13.8"/>
  <cols>
    <col min="1" max="1" width="4.6640625" style="97" customWidth="1"/>
    <col min="2" max="2" width="4.44140625" style="61" customWidth="1"/>
    <col min="3" max="3" width="8.88671875" style="71" bestFit="1" customWidth="1"/>
    <col min="4" max="4" width="14.88671875" style="71" customWidth="1"/>
    <col min="5" max="5" width="9.44140625" style="61" customWidth="1"/>
    <col min="6" max="6" width="13.33203125" style="60" customWidth="1"/>
    <col min="7" max="7" width="10.6640625" style="60" customWidth="1"/>
    <col min="8" max="8" width="12.5546875" style="60" customWidth="1"/>
    <col min="9" max="9" width="6.44140625" style="63" hidden="1" customWidth="1"/>
    <col min="10" max="10" width="7.88671875" style="61" bestFit="1" customWidth="1"/>
    <col min="11" max="11" width="5.5546875" style="61" customWidth="1"/>
    <col min="12" max="12" width="7.44140625" style="61" customWidth="1"/>
    <col min="13" max="13" width="4.88671875" style="61" customWidth="1"/>
    <col min="14" max="14" width="5.44140625" style="61" customWidth="1"/>
    <col min="15" max="15" width="22.44140625" style="64" customWidth="1"/>
    <col min="16" max="16" width="6.6640625" style="56" hidden="1" customWidth="1"/>
    <col min="17" max="17" width="4.44140625" style="185" customWidth="1"/>
    <col min="18" max="18" width="4.44140625" style="57" customWidth="1"/>
    <col min="19" max="16384" width="12.109375" style="57"/>
  </cols>
  <sheetData>
    <row r="1" spans="1:17" ht="18" customHeight="1">
      <c r="A1" s="28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2"/>
      <c r="M1" s="52"/>
      <c r="N1" s="52"/>
      <c r="O1" s="55"/>
    </row>
    <row r="2" spans="1:17" ht="16.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2"/>
      <c r="M2" s="52"/>
      <c r="N2" s="52"/>
      <c r="O2" s="55"/>
    </row>
    <row r="3" spans="1:17" ht="6.75" customHeight="1">
      <c r="A3" s="60"/>
      <c r="C3" s="61"/>
      <c r="D3" s="61"/>
      <c r="F3" s="62"/>
      <c r="G3" s="62"/>
      <c r="H3" s="62"/>
    </row>
    <row r="4" spans="1:17" ht="16.5" customHeight="1">
      <c r="A4" s="65" t="s">
        <v>21</v>
      </c>
      <c r="B4" s="66"/>
      <c r="C4" s="61"/>
      <c r="D4" s="61"/>
      <c r="F4" s="67"/>
      <c r="G4" s="62"/>
      <c r="H4" s="62"/>
    </row>
    <row r="5" spans="1:17" ht="16.5" customHeight="1">
      <c r="A5" s="65"/>
      <c r="B5" s="66"/>
      <c r="C5" s="61"/>
      <c r="D5" s="61" t="s">
        <v>415</v>
      </c>
      <c r="F5" s="67"/>
      <c r="G5" s="62"/>
      <c r="H5" s="62"/>
    </row>
    <row r="6" spans="1:17" ht="6.75" customHeight="1">
      <c r="C6" s="61"/>
      <c r="D6" s="61"/>
      <c r="F6" s="62"/>
      <c r="G6" s="62"/>
      <c r="H6" s="62"/>
    </row>
    <row r="7" spans="1:17" ht="12" customHeight="1">
      <c r="A7" s="73" t="s">
        <v>409</v>
      </c>
      <c r="B7" s="99" t="s">
        <v>0</v>
      </c>
      <c r="C7" s="75" t="s">
        <v>1</v>
      </c>
      <c r="D7" s="76" t="s">
        <v>2</v>
      </c>
      <c r="E7" s="77" t="s">
        <v>3</v>
      </c>
      <c r="F7" s="78" t="s">
        <v>4</v>
      </c>
      <c r="G7" s="79" t="s">
        <v>58</v>
      </c>
      <c r="H7" s="78" t="s">
        <v>5</v>
      </c>
      <c r="I7" s="80" t="s">
        <v>6</v>
      </c>
      <c r="J7" s="83" t="s">
        <v>18</v>
      </c>
      <c r="K7" s="82" t="s">
        <v>19</v>
      </c>
      <c r="L7" s="83" t="s">
        <v>410</v>
      </c>
      <c r="M7" s="82" t="s">
        <v>19</v>
      </c>
      <c r="N7" s="83" t="s">
        <v>8</v>
      </c>
      <c r="O7" s="84" t="s">
        <v>9</v>
      </c>
    </row>
    <row r="8" spans="1:17" s="95" customFormat="1" ht="16.5" customHeight="1">
      <c r="A8" s="100" t="s">
        <v>10</v>
      </c>
      <c r="B8" s="101">
        <v>96</v>
      </c>
      <c r="C8" s="87" t="s">
        <v>119</v>
      </c>
      <c r="D8" s="88" t="s">
        <v>120</v>
      </c>
      <c r="E8" s="102" t="s">
        <v>121</v>
      </c>
      <c r="F8" s="90" t="s">
        <v>167</v>
      </c>
      <c r="G8" s="90" t="s">
        <v>164</v>
      </c>
      <c r="H8" s="90" t="s">
        <v>122</v>
      </c>
      <c r="I8" s="91"/>
      <c r="J8" s="103">
        <v>7.47</v>
      </c>
      <c r="K8" s="104">
        <v>0.14799999999999999</v>
      </c>
      <c r="L8" s="103">
        <v>7.4</v>
      </c>
      <c r="M8" s="104">
        <v>0.151</v>
      </c>
      <c r="N8" s="218" t="s">
        <v>430</v>
      </c>
      <c r="O8" s="3" t="s">
        <v>123</v>
      </c>
      <c r="P8" s="105" t="s">
        <v>124</v>
      </c>
      <c r="Q8" s="186"/>
    </row>
    <row r="9" spans="1:17" s="95" customFormat="1" ht="16.5" customHeight="1">
      <c r="A9" s="100" t="s">
        <v>11</v>
      </c>
      <c r="B9" s="101">
        <v>121</v>
      </c>
      <c r="C9" s="87" t="s">
        <v>155</v>
      </c>
      <c r="D9" s="88" t="s">
        <v>156</v>
      </c>
      <c r="E9" s="102" t="s">
        <v>157</v>
      </c>
      <c r="F9" s="90" t="s">
        <v>35</v>
      </c>
      <c r="G9" s="90" t="s">
        <v>142</v>
      </c>
      <c r="H9" s="90" t="s">
        <v>149</v>
      </c>
      <c r="I9" s="91"/>
      <c r="J9" s="103">
        <v>7.57</v>
      </c>
      <c r="K9" s="104">
        <v>0.23499999999999999</v>
      </c>
      <c r="L9" s="103">
        <v>7.49</v>
      </c>
      <c r="M9" s="104">
        <v>0.16600000000000001</v>
      </c>
      <c r="N9" s="218" t="str">
        <f t="shared" ref="N9:N13" si="0">IF(ISBLANK(J9),"",IF(J9&gt;9.04,"",IF(J9&lt;=7.25,"TSM",IF(J9&lt;=7.45,"SM",IF(J9&lt;=7.7,"KSM",IF(J9&lt;=8,"I A",IF(J9&lt;=8.44,"II A",IF(J9&lt;=9.04,"III A"))))))))</f>
        <v>KSM</v>
      </c>
      <c r="O9" s="3" t="s">
        <v>150</v>
      </c>
      <c r="P9" s="105" t="s">
        <v>158</v>
      </c>
      <c r="Q9" s="186"/>
    </row>
    <row r="10" spans="1:17" s="95" customFormat="1" ht="16.2" customHeight="1">
      <c r="A10" s="100" t="s">
        <v>12</v>
      </c>
      <c r="B10" s="101">
        <v>113</v>
      </c>
      <c r="C10" s="87" t="s">
        <v>62</v>
      </c>
      <c r="D10" s="88" t="s">
        <v>63</v>
      </c>
      <c r="E10" s="102" t="s">
        <v>141</v>
      </c>
      <c r="F10" s="90" t="s">
        <v>35</v>
      </c>
      <c r="G10" s="90" t="s">
        <v>142</v>
      </c>
      <c r="H10" s="90" t="s">
        <v>64</v>
      </c>
      <c r="I10" s="91"/>
      <c r="J10" s="103">
        <v>7.6</v>
      </c>
      <c r="K10" s="104">
        <v>0.125</v>
      </c>
      <c r="L10" s="103">
        <v>7.52</v>
      </c>
      <c r="M10" s="104">
        <v>0.14199999999999999</v>
      </c>
      <c r="N10" s="218" t="str">
        <f t="shared" si="0"/>
        <v>KSM</v>
      </c>
      <c r="O10" s="3" t="s">
        <v>143</v>
      </c>
      <c r="P10" s="105" t="s">
        <v>144</v>
      </c>
      <c r="Q10" s="186"/>
    </row>
    <row r="11" spans="1:17" s="95" customFormat="1" ht="16.5" customHeight="1">
      <c r="A11" s="100" t="s">
        <v>13</v>
      </c>
      <c r="B11" s="101">
        <v>99</v>
      </c>
      <c r="C11" s="87" t="s">
        <v>151</v>
      </c>
      <c r="D11" s="88" t="s">
        <v>152</v>
      </c>
      <c r="E11" s="102" t="s">
        <v>153</v>
      </c>
      <c r="F11" s="90" t="s">
        <v>35</v>
      </c>
      <c r="G11" s="90" t="s">
        <v>148</v>
      </c>
      <c r="H11" s="90" t="s">
        <v>149</v>
      </c>
      <c r="I11" s="91"/>
      <c r="J11" s="103">
        <v>7.95</v>
      </c>
      <c r="K11" s="104">
        <v>0.17699999999999999</v>
      </c>
      <c r="L11" s="103">
        <v>7.89</v>
      </c>
      <c r="M11" s="104">
        <v>0.16900000000000001</v>
      </c>
      <c r="N11" s="218" t="str">
        <f t="shared" si="0"/>
        <v>I A</v>
      </c>
      <c r="O11" s="3" t="s">
        <v>150</v>
      </c>
      <c r="P11" s="105" t="s">
        <v>154</v>
      </c>
      <c r="Q11" s="186"/>
    </row>
    <row r="12" spans="1:17" s="95" customFormat="1" ht="16.5" customHeight="1">
      <c r="A12" s="100" t="s">
        <v>14</v>
      </c>
      <c r="B12" s="101">
        <v>95</v>
      </c>
      <c r="C12" s="87" t="s">
        <v>114</v>
      </c>
      <c r="D12" s="88" t="s">
        <v>115</v>
      </c>
      <c r="E12" s="102" t="s">
        <v>116</v>
      </c>
      <c r="F12" s="90" t="s">
        <v>16</v>
      </c>
      <c r="G12" s="90" t="s">
        <v>117</v>
      </c>
      <c r="H12" s="90"/>
      <c r="I12" s="91"/>
      <c r="J12" s="103">
        <v>7.88</v>
      </c>
      <c r="K12" s="104">
        <v>0.184</v>
      </c>
      <c r="L12" s="103">
        <v>7.9</v>
      </c>
      <c r="M12" s="104">
        <v>0.19</v>
      </c>
      <c r="N12" s="218" t="str">
        <f t="shared" si="0"/>
        <v>I A</v>
      </c>
      <c r="O12" s="3" t="s">
        <v>113</v>
      </c>
      <c r="P12" s="105" t="s">
        <v>118</v>
      </c>
      <c r="Q12" s="186"/>
    </row>
    <row r="13" spans="1:17" s="95" customFormat="1" ht="16.5" customHeight="1">
      <c r="A13" s="100" t="s">
        <v>15</v>
      </c>
      <c r="B13" s="101">
        <v>98</v>
      </c>
      <c r="C13" s="87" t="s">
        <v>125</v>
      </c>
      <c r="D13" s="88" t="s">
        <v>126</v>
      </c>
      <c r="E13" s="102" t="s">
        <v>127</v>
      </c>
      <c r="F13" s="90" t="s">
        <v>166</v>
      </c>
      <c r="G13" s="90" t="s">
        <v>164</v>
      </c>
      <c r="H13" s="90" t="s">
        <v>128</v>
      </c>
      <c r="I13" s="91"/>
      <c r="J13" s="103">
        <v>7.87</v>
      </c>
      <c r="K13" s="104">
        <v>0.13500000000000001</v>
      </c>
      <c r="L13" s="103">
        <v>7.95</v>
      </c>
      <c r="M13" s="104">
        <v>0.188</v>
      </c>
      <c r="N13" s="218" t="str">
        <f t="shared" si="0"/>
        <v>I A</v>
      </c>
      <c r="O13" s="3" t="s">
        <v>129</v>
      </c>
      <c r="P13" s="105" t="s">
        <v>130</v>
      </c>
      <c r="Q13" s="186"/>
    </row>
    <row r="14" spans="1:17" ht="12" customHeight="1">
      <c r="A14" s="73" t="s">
        <v>409</v>
      </c>
      <c r="B14" s="99" t="s">
        <v>0</v>
      </c>
      <c r="C14" s="75" t="s">
        <v>1</v>
      </c>
      <c r="D14" s="76" t="s">
        <v>2</v>
      </c>
      <c r="E14" s="77" t="s">
        <v>3</v>
      </c>
      <c r="F14" s="78" t="s">
        <v>4</v>
      </c>
      <c r="G14" s="79" t="s">
        <v>58</v>
      </c>
      <c r="H14" s="78" t="s">
        <v>5</v>
      </c>
      <c r="I14" s="80" t="s">
        <v>6</v>
      </c>
      <c r="J14" s="83" t="s">
        <v>18</v>
      </c>
      <c r="K14" s="82" t="s">
        <v>19</v>
      </c>
      <c r="L14" s="83" t="s">
        <v>411</v>
      </c>
      <c r="M14" s="82" t="s">
        <v>19</v>
      </c>
      <c r="N14" s="83" t="s">
        <v>8</v>
      </c>
      <c r="O14" s="84" t="s">
        <v>9</v>
      </c>
    </row>
    <row r="15" spans="1:17" s="95" customFormat="1" ht="16.5" customHeight="1">
      <c r="A15" s="100" t="s">
        <v>417</v>
      </c>
      <c r="B15" s="101">
        <v>100</v>
      </c>
      <c r="C15" s="87" t="s">
        <v>131</v>
      </c>
      <c r="D15" s="88" t="s">
        <v>132</v>
      </c>
      <c r="E15" s="102" t="s">
        <v>133</v>
      </c>
      <c r="F15" s="90" t="s">
        <v>134</v>
      </c>
      <c r="G15" s="90" t="s">
        <v>164</v>
      </c>
      <c r="H15" s="90" t="s">
        <v>128</v>
      </c>
      <c r="I15" s="91"/>
      <c r="J15" s="103">
        <v>8.07</v>
      </c>
      <c r="K15" s="104">
        <v>0.17299999999999999</v>
      </c>
      <c r="L15" s="103">
        <v>8.01</v>
      </c>
      <c r="M15" s="104">
        <v>0.191</v>
      </c>
      <c r="N15" s="218" t="str">
        <f t="shared" ref="N15:N20" si="1">IF(ISBLANK(J15),"",IF(J15&gt;9.04,"",IF(J15&lt;=7.25,"TSM",IF(J15&lt;=7.45,"SM",IF(J15&lt;=7.7,"KSM",IF(J15&lt;=8,"I A",IF(J15&lt;=8.44,"II A",IF(J15&lt;=9.04,"III A"))))))))</f>
        <v>II A</v>
      </c>
      <c r="O15" s="3" t="s">
        <v>135</v>
      </c>
      <c r="P15" s="105" t="s">
        <v>136</v>
      </c>
      <c r="Q15" s="186"/>
    </row>
    <row r="16" spans="1:17" s="95" customFormat="1" ht="16.5" customHeight="1">
      <c r="A16" s="100" t="s">
        <v>418</v>
      </c>
      <c r="B16" s="101">
        <v>101</v>
      </c>
      <c r="C16" s="87" t="s">
        <v>137</v>
      </c>
      <c r="D16" s="88" t="s">
        <v>138</v>
      </c>
      <c r="E16" s="102" t="s">
        <v>139</v>
      </c>
      <c r="F16" s="90" t="s">
        <v>165</v>
      </c>
      <c r="G16" s="90" t="s">
        <v>164</v>
      </c>
      <c r="H16" s="90" t="s">
        <v>128</v>
      </c>
      <c r="I16" s="91"/>
      <c r="J16" s="103">
        <v>8.1300000000000008</v>
      </c>
      <c r="K16" s="104">
        <v>0.158</v>
      </c>
      <c r="L16" s="103">
        <v>8.1199999999999992</v>
      </c>
      <c r="M16" s="104">
        <v>0.24399999999999999</v>
      </c>
      <c r="N16" s="218" t="str">
        <f t="shared" si="1"/>
        <v>II A</v>
      </c>
      <c r="O16" s="3" t="s">
        <v>140</v>
      </c>
      <c r="P16" s="105" t="s">
        <v>109</v>
      </c>
      <c r="Q16" s="186"/>
    </row>
    <row r="17" spans="1:17" s="95" customFormat="1" ht="16.5" customHeight="1">
      <c r="A17" s="100" t="s">
        <v>419</v>
      </c>
      <c r="B17" s="101">
        <v>59</v>
      </c>
      <c r="C17" s="87" t="s">
        <v>106</v>
      </c>
      <c r="D17" s="88" t="s">
        <v>107</v>
      </c>
      <c r="E17" s="102" t="s">
        <v>108</v>
      </c>
      <c r="F17" s="90" t="s">
        <v>16</v>
      </c>
      <c r="G17" s="90" t="s">
        <v>61</v>
      </c>
      <c r="H17" s="90"/>
      <c r="I17" s="91"/>
      <c r="J17" s="103">
        <v>8.26</v>
      </c>
      <c r="K17" s="104">
        <v>0.248</v>
      </c>
      <c r="L17" s="103">
        <v>8.19</v>
      </c>
      <c r="M17" s="104">
        <v>0.26100000000000001</v>
      </c>
      <c r="N17" s="218" t="str">
        <f t="shared" si="1"/>
        <v>II A</v>
      </c>
      <c r="O17" s="3" t="s">
        <v>32</v>
      </c>
      <c r="P17" s="105" t="s">
        <v>109</v>
      </c>
      <c r="Q17" s="186">
        <v>1</v>
      </c>
    </row>
    <row r="18" spans="1:17" s="95" customFormat="1" ht="16.5" customHeight="1">
      <c r="A18" s="100" t="s">
        <v>420</v>
      </c>
      <c r="B18" s="101">
        <v>58</v>
      </c>
      <c r="C18" s="87" t="s">
        <v>102</v>
      </c>
      <c r="D18" s="88" t="s">
        <v>103</v>
      </c>
      <c r="E18" s="102" t="s">
        <v>104</v>
      </c>
      <c r="F18" s="90" t="s">
        <v>16</v>
      </c>
      <c r="G18" s="90" t="s">
        <v>61</v>
      </c>
      <c r="H18" s="90"/>
      <c r="I18" s="91"/>
      <c r="J18" s="103">
        <v>8.2200000000000006</v>
      </c>
      <c r="K18" s="104">
        <v>0.22700000000000001</v>
      </c>
      <c r="L18" s="103">
        <v>8.19</v>
      </c>
      <c r="M18" s="104">
        <v>0.24</v>
      </c>
      <c r="N18" s="218" t="str">
        <f t="shared" si="1"/>
        <v>II A</v>
      </c>
      <c r="O18" s="3" t="s">
        <v>32</v>
      </c>
      <c r="P18" s="105" t="s">
        <v>105</v>
      </c>
      <c r="Q18" s="186">
        <v>2</v>
      </c>
    </row>
    <row r="19" spans="1:17" s="95" customFormat="1" ht="16.5" customHeight="1">
      <c r="A19" s="100" t="s">
        <v>421</v>
      </c>
      <c r="B19" s="101">
        <v>55</v>
      </c>
      <c r="C19" s="87" t="s">
        <v>98</v>
      </c>
      <c r="D19" s="88" t="s">
        <v>99</v>
      </c>
      <c r="E19" s="102" t="s">
        <v>100</v>
      </c>
      <c r="F19" s="90" t="s">
        <v>16</v>
      </c>
      <c r="G19" s="90" t="s">
        <v>61</v>
      </c>
      <c r="H19" s="90"/>
      <c r="I19" s="91"/>
      <c r="J19" s="103">
        <v>8.17</v>
      </c>
      <c r="K19" s="104">
        <v>0.253</v>
      </c>
      <c r="L19" s="103">
        <v>8.19</v>
      </c>
      <c r="M19" s="104">
        <v>0.20200000000000001</v>
      </c>
      <c r="N19" s="218" t="str">
        <f t="shared" si="1"/>
        <v>II A</v>
      </c>
      <c r="O19" s="3" t="s">
        <v>32</v>
      </c>
      <c r="P19" s="105" t="s">
        <v>101</v>
      </c>
      <c r="Q19" s="186">
        <v>3</v>
      </c>
    </row>
    <row r="20" spans="1:17" s="95" customFormat="1" ht="16.5" customHeight="1">
      <c r="A20" s="100" t="s">
        <v>422</v>
      </c>
      <c r="B20" s="101">
        <v>118</v>
      </c>
      <c r="C20" s="87" t="s">
        <v>145</v>
      </c>
      <c r="D20" s="88" t="s">
        <v>146</v>
      </c>
      <c r="E20" s="102" t="s">
        <v>147</v>
      </c>
      <c r="F20" s="90" t="s">
        <v>35</v>
      </c>
      <c r="G20" s="90" t="s">
        <v>148</v>
      </c>
      <c r="H20" s="90" t="s">
        <v>149</v>
      </c>
      <c r="I20" s="91"/>
      <c r="J20" s="103">
        <v>8.31</v>
      </c>
      <c r="K20" s="104">
        <v>0.53800000000000003</v>
      </c>
      <c r="L20" s="103">
        <v>8.3000000000000007</v>
      </c>
      <c r="M20" s="104" t="s">
        <v>423</v>
      </c>
      <c r="N20" s="218" t="str">
        <f t="shared" si="1"/>
        <v>II A</v>
      </c>
      <c r="O20" s="3" t="s">
        <v>150</v>
      </c>
      <c r="P20" s="105" t="s">
        <v>109</v>
      </c>
      <c r="Q20" s="186"/>
    </row>
    <row r="21" spans="1:17" ht="12" customHeight="1">
      <c r="A21" s="73" t="s">
        <v>409</v>
      </c>
      <c r="B21" s="99" t="s">
        <v>0</v>
      </c>
      <c r="C21" s="75" t="s">
        <v>1</v>
      </c>
      <c r="D21" s="76" t="s">
        <v>2</v>
      </c>
      <c r="E21" s="77" t="s">
        <v>3</v>
      </c>
      <c r="F21" s="78" t="s">
        <v>4</v>
      </c>
      <c r="G21" s="79" t="s">
        <v>58</v>
      </c>
      <c r="H21" s="78" t="s">
        <v>5</v>
      </c>
      <c r="I21" s="80" t="s">
        <v>6</v>
      </c>
      <c r="J21" s="83" t="s">
        <v>18</v>
      </c>
      <c r="K21" s="82" t="s">
        <v>19</v>
      </c>
      <c r="L21" s="83"/>
      <c r="M21" s="82"/>
      <c r="N21" s="83" t="s">
        <v>8</v>
      </c>
      <c r="O21" s="84" t="s">
        <v>9</v>
      </c>
    </row>
    <row r="22" spans="1:17" s="95" customFormat="1" ht="16.5" customHeight="1">
      <c r="A22" s="100" t="s">
        <v>412</v>
      </c>
      <c r="B22" s="101">
        <v>94</v>
      </c>
      <c r="C22" s="87" t="s">
        <v>110</v>
      </c>
      <c r="D22" s="88" t="s">
        <v>111</v>
      </c>
      <c r="E22" s="102" t="s">
        <v>112</v>
      </c>
      <c r="F22" s="90" t="s">
        <v>16</v>
      </c>
      <c r="G22" s="90" t="s">
        <v>61</v>
      </c>
      <c r="H22" s="90"/>
      <c r="I22" s="91"/>
      <c r="J22" s="103">
        <v>8.32</v>
      </c>
      <c r="K22" s="104">
        <v>0.53700000000000003</v>
      </c>
      <c r="L22" s="103"/>
      <c r="M22" s="104"/>
      <c r="N22" s="218" t="str">
        <f>IF(ISBLANK(J22),"",IF(J22&gt;9.04,"",IF(J22&lt;=7.25,"TSM",IF(J22&lt;=7.45,"SM",IF(J22&lt;=7.7,"KSM",IF(J22&lt;=8,"I A",IF(J22&lt;=8.44,"II A",IF(J22&lt;=9.04,"III A"))))))))</f>
        <v>II A</v>
      </c>
      <c r="O22" s="3" t="s">
        <v>113</v>
      </c>
      <c r="P22" s="105"/>
      <c r="Q22" s="186"/>
    </row>
    <row r="23" spans="1:17" s="95" customFormat="1" ht="16.5" customHeight="1">
      <c r="A23" s="100" t="s">
        <v>413</v>
      </c>
      <c r="B23" s="101">
        <v>123</v>
      </c>
      <c r="C23" s="87" t="s">
        <v>159</v>
      </c>
      <c r="D23" s="88" t="s">
        <v>160</v>
      </c>
      <c r="E23" s="102" t="s">
        <v>161</v>
      </c>
      <c r="F23" s="90" t="s">
        <v>16</v>
      </c>
      <c r="G23" s="90" t="s">
        <v>61</v>
      </c>
      <c r="H23" s="90"/>
      <c r="I23" s="91"/>
      <c r="J23" s="103">
        <v>8.33</v>
      </c>
      <c r="K23" s="104">
        <v>0.315</v>
      </c>
      <c r="L23" s="103"/>
      <c r="M23" s="104"/>
      <c r="N23" s="218" t="str">
        <f>IF(ISBLANK(J23),"",IF(J23&gt;9.04,"",IF(J23&lt;=7.25,"TSM",IF(J23&lt;=7.45,"SM",IF(J23&lt;=7.7,"KSM",IF(J23&lt;=8,"I A",IF(J23&lt;=8.44,"II A",IF(J23&lt;=9.04,"III A"))))))))</f>
        <v>II A</v>
      </c>
      <c r="O23" s="3" t="s">
        <v>162</v>
      </c>
      <c r="P23" s="105" t="s">
        <v>163</v>
      </c>
      <c r="Q23" s="186"/>
    </row>
  </sheetData>
  <printOptions horizontalCentered="1"/>
  <pageMargins left="0.196850393700787" right="0.196850393700787" top="0.59055118110236204" bottom="0" header="0.511811023622047" footer="0.511811023622047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R37"/>
  <sheetViews>
    <sheetView topLeftCell="A19" zoomScaleNormal="85" workbookViewId="0">
      <selection activeCell="F41" sqref="F41"/>
    </sheetView>
  </sheetViews>
  <sheetFormatPr defaultColWidth="12.109375" defaultRowHeight="13.8"/>
  <cols>
    <col min="1" max="1" width="4.6640625" style="60" customWidth="1"/>
    <col min="2" max="2" width="4.44140625" style="61" customWidth="1"/>
    <col min="3" max="3" width="10.33203125" style="71" customWidth="1"/>
    <col min="4" max="4" width="15.6640625" style="71" customWidth="1"/>
    <col min="5" max="5" width="9.33203125" style="61" customWidth="1"/>
    <col min="6" max="6" width="10.44140625" style="60" bestFit="1" customWidth="1"/>
    <col min="7" max="7" width="9.33203125" style="60" customWidth="1"/>
    <col min="8" max="8" width="8.6640625" style="60" bestFit="1" customWidth="1"/>
    <col min="9" max="9" width="6.44140625" style="63" hidden="1" customWidth="1"/>
    <col min="10" max="10" width="7.88671875" style="61" bestFit="1" customWidth="1"/>
    <col min="11" max="11" width="5.44140625" style="61" customWidth="1"/>
    <col min="12" max="12" width="7.44140625" style="61" hidden="1" customWidth="1"/>
    <col min="13" max="13" width="4.6640625" style="61" hidden="1" customWidth="1"/>
    <col min="14" max="14" width="5.44140625" style="61" customWidth="1"/>
    <col min="15" max="15" width="21.109375" style="64" bestFit="1" customWidth="1"/>
    <col min="16" max="16" width="5.5546875" style="56" hidden="1" customWidth="1"/>
    <col min="17" max="18" width="4.88671875" style="94" hidden="1" customWidth="1"/>
    <col min="19" max="16384" width="12.109375" style="57"/>
  </cols>
  <sheetData>
    <row r="1" spans="1:18" ht="18" customHeight="1">
      <c r="A1" s="28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2"/>
      <c r="M1" s="52"/>
      <c r="N1" s="52"/>
      <c r="O1" s="55"/>
    </row>
    <row r="2" spans="1:18" ht="17.2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2"/>
      <c r="M2" s="52"/>
      <c r="N2" s="52"/>
      <c r="O2" s="55"/>
    </row>
    <row r="3" spans="1:18" ht="6" customHeight="1">
      <c r="C3" s="61"/>
      <c r="D3" s="61"/>
      <c r="F3" s="62"/>
      <c r="G3" s="62"/>
      <c r="H3" s="62"/>
    </row>
    <row r="4" spans="1:18" ht="15.75" customHeight="1">
      <c r="A4" s="65" t="s">
        <v>25</v>
      </c>
      <c r="B4" s="66"/>
      <c r="C4" s="61"/>
      <c r="D4" s="61"/>
      <c r="F4" s="67"/>
      <c r="G4" s="62"/>
      <c r="H4" s="62"/>
    </row>
    <row r="5" spans="1:18" ht="4.5" customHeight="1">
      <c r="C5" s="61"/>
      <c r="D5" s="61"/>
      <c r="F5" s="62"/>
      <c r="G5" s="62"/>
      <c r="H5" s="62"/>
    </row>
    <row r="6" spans="1:18" ht="12.75" customHeight="1">
      <c r="A6" s="68"/>
      <c r="B6" s="69"/>
      <c r="C6" s="70" t="s">
        <v>10</v>
      </c>
      <c r="D6" s="72" t="s">
        <v>251</v>
      </c>
      <c r="E6" s="72"/>
      <c r="F6" s="62"/>
      <c r="G6" s="62"/>
      <c r="H6" s="62"/>
    </row>
    <row r="7" spans="1:18" ht="12" customHeight="1">
      <c r="A7" s="73" t="s">
        <v>31</v>
      </c>
      <c r="B7" s="74" t="s">
        <v>0</v>
      </c>
      <c r="C7" s="75" t="s">
        <v>1</v>
      </c>
      <c r="D7" s="76" t="s">
        <v>2</v>
      </c>
      <c r="E7" s="77" t="s">
        <v>3</v>
      </c>
      <c r="F7" s="78" t="s">
        <v>4</v>
      </c>
      <c r="G7" s="79" t="s">
        <v>58</v>
      </c>
      <c r="H7" s="78" t="s">
        <v>5</v>
      </c>
      <c r="I7" s="80" t="s">
        <v>6</v>
      </c>
      <c r="J7" s="83" t="s">
        <v>18</v>
      </c>
      <c r="K7" s="82" t="s">
        <v>19</v>
      </c>
      <c r="L7" s="83" t="s">
        <v>20</v>
      </c>
      <c r="M7" s="82" t="s">
        <v>19</v>
      </c>
      <c r="N7" s="83" t="s">
        <v>8</v>
      </c>
      <c r="O7" s="84" t="s">
        <v>9</v>
      </c>
    </row>
    <row r="8" spans="1:18" ht="16.5" customHeight="1">
      <c r="A8" s="101" t="s">
        <v>10</v>
      </c>
      <c r="B8" s="86">
        <v>110</v>
      </c>
      <c r="C8" s="87" t="s">
        <v>72</v>
      </c>
      <c r="D8" s="88" t="s">
        <v>73</v>
      </c>
      <c r="E8" s="89" t="s">
        <v>74</v>
      </c>
      <c r="F8" s="90" t="s">
        <v>16</v>
      </c>
      <c r="G8" s="90" t="s">
        <v>61</v>
      </c>
      <c r="H8" s="90"/>
      <c r="I8" s="91"/>
      <c r="J8" s="7">
        <v>7.45</v>
      </c>
      <c r="K8" s="111">
        <v>0.17199999999999999</v>
      </c>
      <c r="L8" s="112"/>
      <c r="M8" s="104"/>
      <c r="N8" s="113" t="str">
        <f t="shared" ref="N8:N37" si="0">IF(ISBLANK(J8),"",IF(J8&gt;7.94,"",IF(J8&lt;=6.69,"TSM",IF(J8&lt;=6.84,"SM",IF(J8&lt;=7,"KSM",IF(J8&lt;=7.24,"I A",IF(J8&lt;=7.54,"II A",IF(J8&lt;=7.94,"III A"))))))))</f>
        <v>II A</v>
      </c>
      <c r="O8" s="90" t="s">
        <v>218</v>
      </c>
      <c r="P8" s="94" t="s">
        <v>220</v>
      </c>
      <c r="Q8" s="94" t="s">
        <v>10</v>
      </c>
      <c r="R8" s="94" t="s">
        <v>10</v>
      </c>
    </row>
    <row r="9" spans="1:18" ht="16.5" customHeight="1">
      <c r="A9" s="101" t="s">
        <v>11</v>
      </c>
      <c r="B9" s="86">
        <v>74</v>
      </c>
      <c r="C9" s="87" t="s">
        <v>210</v>
      </c>
      <c r="D9" s="88" t="s">
        <v>211</v>
      </c>
      <c r="E9" s="89" t="s">
        <v>212</v>
      </c>
      <c r="F9" s="90" t="s">
        <v>202</v>
      </c>
      <c r="G9" s="90" t="s">
        <v>203</v>
      </c>
      <c r="H9" s="90"/>
      <c r="I9" s="91"/>
      <c r="J9" s="7">
        <v>7.51</v>
      </c>
      <c r="K9" s="111">
        <v>0.25600000000000001</v>
      </c>
      <c r="L9" s="112"/>
      <c r="M9" s="104"/>
      <c r="N9" s="113" t="str">
        <f t="shared" si="0"/>
        <v>II A</v>
      </c>
      <c r="O9" s="90" t="s">
        <v>204</v>
      </c>
      <c r="P9" s="94" t="s">
        <v>205</v>
      </c>
      <c r="Q9" s="94" t="s">
        <v>10</v>
      </c>
      <c r="R9" s="94" t="s">
        <v>11</v>
      </c>
    </row>
    <row r="10" spans="1:18" ht="16.5" customHeight="1">
      <c r="A10" s="101" t="s">
        <v>12</v>
      </c>
      <c r="B10" s="86">
        <v>117</v>
      </c>
      <c r="C10" s="87" t="s">
        <v>221</v>
      </c>
      <c r="D10" s="88" t="s">
        <v>222</v>
      </c>
      <c r="E10" s="89" t="s">
        <v>223</v>
      </c>
      <c r="F10" s="90" t="s">
        <v>35</v>
      </c>
      <c r="G10" s="90" t="s">
        <v>224</v>
      </c>
      <c r="H10" s="90"/>
      <c r="I10" s="91"/>
      <c r="J10" s="7">
        <v>7.1</v>
      </c>
      <c r="K10" s="111">
        <v>0.14799999999999999</v>
      </c>
      <c r="L10" s="112"/>
      <c r="M10" s="104"/>
      <c r="N10" s="113" t="str">
        <f t="shared" si="0"/>
        <v>I A</v>
      </c>
      <c r="O10" s="90" t="s">
        <v>225</v>
      </c>
      <c r="P10" s="94" t="s">
        <v>226</v>
      </c>
      <c r="Q10" s="94" t="s">
        <v>10</v>
      </c>
      <c r="R10" s="94" t="s">
        <v>12</v>
      </c>
    </row>
    <row r="11" spans="1:18" ht="16.5" customHeight="1">
      <c r="A11" s="101" t="s">
        <v>13</v>
      </c>
      <c r="B11" s="86">
        <v>36</v>
      </c>
      <c r="C11" s="87" t="s">
        <v>184</v>
      </c>
      <c r="D11" s="88" t="s">
        <v>185</v>
      </c>
      <c r="E11" s="89" t="s">
        <v>186</v>
      </c>
      <c r="F11" s="90" t="s">
        <v>16</v>
      </c>
      <c r="G11" s="90"/>
      <c r="H11" s="90" t="s">
        <v>122</v>
      </c>
      <c r="I11" s="91"/>
      <c r="J11" s="7">
        <v>7.06</v>
      </c>
      <c r="K11" s="111">
        <v>0.158</v>
      </c>
      <c r="L11" s="112"/>
      <c r="M11" s="104"/>
      <c r="N11" s="113" t="str">
        <f t="shared" si="0"/>
        <v>I A</v>
      </c>
      <c r="O11" s="90" t="s">
        <v>171</v>
      </c>
      <c r="P11" s="94" t="s">
        <v>187</v>
      </c>
      <c r="Q11" s="94" t="s">
        <v>10</v>
      </c>
      <c r="R11" s="94" t="s">
        <v>13</v>
      </c>
    </row>
    <row r="12" spans="1:18" ht="16.5" customHeight="1">
      <c r="A12" s="101" t="s">
        <v>14</v>
      </c>
      <c r="B12" s="86">
        <v>37</v>
      </c>
      <c r="C12" s="87" t="s">
        <v>188</v>
      </c>
      <c r="D12" s="88" t="s">
        <v>189</v>
      </c>
      <c r="E12" s="89" t="s">
        <v>190</v>
      </c>
      <c r="F12" s="90" t="s">
        <v>191</v>
      </c>
      <c r="G12" s="90"/>
      <c r="H12" s="90"/>
      <c r="I12" s="91"/>
      <c r="J12" s="7">
        <v>7.19</v>
      </c>
      <c r="K12" s="111">
        <v>0.13900000000000001</v>
      </c>
      <c r="L12" s="112"/>
      <c r="M12" s="104"/>
      <c r="N12" s="113" t="str">
        <f t="shared" si="0"/>
        <v>I A</v>
      </c>
      <c r="O12" s="90" t="s">
        <v>192</v>
      </c>
      <c r="P12" s="94" t="s">
        <v>193</v>
      </c>
      <c r="Q12" s="94" t="s">
        <v>10</v>
      </c>
      <c r="R12" s="94" t="s">
        <v>14</v>
      </c>
    </row>
    <row r="13" spans="1:18" ht="14.25" customHeight="1">
      <c r="A13" s="101" t="s">
        <v>15</v>
      </c>
      <c r="B13" s="86"/>
      <c r="C13" s="87"/>
      <c r="D13" s="88"/>
      <c r="E13" s="89"/>
      <c r="F13" s="90"/>
      <c r="G13" s="90"/>
      <c r="H13" s="90"/>
      <c r="I13" s="91"/>
      <c r="J13" s="7"/>
      <c r="K13" s="92"/>
      <c r="L13" s="112"/>
      <c r="M13" s="104"/>
      <c r="N13" s="113" t="str">
        <f t="shared" si="0"/>
        <v/>
      </c>
      <c r="O13" s="90"/>
      <c r="P13" s="94"/>
    </row>
    <row r="14" spans="1:18" ht="12.75" customHeight="1">
      <c r="A14" s="68"/>
      <c r="B14" s="69"/>
      <c r="C14" s="70" t="s">
        <v>11</v>
      </c>
      <c r="D14" s="72" t="s">
        <v>251</v>
      </c>
      <c r="E14" s="72"/>
      <c r="F14" s="62"/>
      <c r="G14" s="62"/>
      <c r="H14" s="62"/>
    </row>
    <row r="15" spans="1:18" ht="12" customHeight="1">
      <c r="A15" s="73" t="s">
        <v>31</v>
      </c>
      <c r="B15" s="74" t="s">
        <v>0</v>
      </c>
      <c r="C15" s="75" t="s">
        <v>1</v>
      </c>
      <c r="D15" s="76" t="s">
        <v>2</v>
      </c>
      <c r="E15" s="77" t="s">
        <v>3</v>
      </c>
      <c r="F15" s="78" t="s">
        <v>4</v>
      </c>
      <c r="G15" s="79" t="s">
        <v>58</v>
      </c>
      <c r="H15" s="78" t="s">
        <v>5</v>
      </c>
      <c r="I15" s="80" t="s">
        <v>6</v>
      </c>
      <c r="J15" s="83" t="s">
        <v>18</v>
      </c>
      <c r="K15" s="82" t="s">
        <v>19</v>
      </c>
      <c r="L15" s="83" t="s">
        <v>20</v>
      </c>
      <c r="M15" s="82" t="s">
        <v>19</v>
      </c>
      <c r="N15" s="83" t="s">
        <v>8</v>
      </c>
      <c r="O15" s="84" t="s">
        <v>9</v>
      </c>
    </row>
    <row r="16" spans="1:18" ht="16.5" customHeight="1">
      <c r="A16" s="101" t="s">
        <v>10</v>
      </c>
      <c r="B16" s="86">
        <v>124</v>
      </c>
      <c r="C16" s="87" t="s">
        <v>40</v>
      </c>
      <c r="D16" s="88" t="s">
        <v>239</v>
      </c>
      <c r="E16" s="89" t="s">
        <v>240</v>
      </c>
      <c r="F16" s="90" t="s">
        <v>16</v>
      </c>
      <c r="G16" s="90" t="s">
        <v>61</v>
      </c>
      <c r="H16" s="90"/>
      <c r="I16" s="91"/>
      <c r="J16" s="7">
        <v>7.6</v>
      </c>
      <c r="K16" s="111">
        <v>0.20300000000000001</v>
      </c>
      <c r="L16" s="112"/>
      <c r="M16" s="104"/>
      <c r="N16" s="113" t="str">
        <f t="shared" si="0"/>
        <v>III A</v>
      </c>
      <c r="O16" s="90" t="s">
        <v>162</v>
      </c>
      <c r="P16" s="94" t="s">
        <v>124</v>
      </c>
      <c r="Q16" s="94" t="s">
        <v>11</v>
      </c>
      <c r="R16" s="94" t="s">
        <v>10</v>
      </c>
    </row>
    <row r="17" spans="1:18" ht="16.5" customHeight="1">
      <c r="A17" s="101" t="s">
        <v>11</v>
      </c>
      <c r="B17" s="86">
        <v>72</v>
      </c>
      <c r="C17" s="87" t="s">
        <v>199</v>
      </c>
      <c r="D17" s="88" t="s">
        <v>200</v>
      </c>
      <c r="E17" s="89" t="s">
        <v>201</v>
      </c>
      <c r="F17" s="90" t="s">
        <v>202</v>
      </c>
      <c r="G17" s="90" t="s">
        <v>203</v>
      </c>
      <c r="H17" s="90"/>
      <c r="I17" s="91"/>
      <c r="J17" s="7">
        <v>7.28</v>
      </c>
      <c r="K17" s="111">
        <v>0.156</v>
      </c>
      <c r="L17" s="112"/>
      <c r="M17" s="104"/>
      <c r="N17" s="113" t="str">
        <f t="shared" si="0"/>
        <v>II A</v>
      </c>
      <c r="O17" s="90" t="s">
        <v>204</v>
      </c>
      <c r="P17" s="94" t="s">
        <v>205</v>
      </c>
      <c r="Q17" s="94" t="s">
        <v>11</v>
      </c>
      <c r="R17" s="94" t="s">
        <v>11</v>
      </c>
    </row>
    <row r="18" spans="1:18" ht="16.5" customHeight="1">
      <c r="A18" s="101" t="s">
        <v>12</v>
      </c>
      <c r="B18" s="86">
        <v>69</v>
      </c>
      <c r="C18" s="87" t="s">
        <v>194</v>
      </c>
      <c r="D18" s="88" t="s">
        <v>195</v>
      </c>
      <c r="E18" s="89" t="s">
        <v>196</v>
      </c>
      <c r="F18" s="90" t="s">
        <v>16</v>
      </c>
      <c r="G18" s="90" t="s">
        <v>250</v>
      </c>
      <c r="H18" s="90" t="s">
        <v>197</v>
      </c>
      <c r="I18" s="91"/>
      <c r="J18" s="7">
        <v>7.05</v>
      </c>
      <c r="K18" s="111">
        <v>0.158</v>
      </c>
      <c r="L18" s="112"/>
      <c r="M18" s="104"/>
      <c r="N18" s="113" t="str">
        <f t="shared" si="0"/>
        <v>I A</v>
      </c>
      <c r="O18" s="90" t="s">
        <v>198</v>
      </c>
      <c r="P18" s="94">
        <v>7.04</v>
      </c>
      <c r="Q18" s="94" t="s">
        <v>11</v>
      </c>
      <c r="R18" s="94" t="s">
        <v>12</v>
      </c>
    </row>
    <row r="19" spans="1:18" ht="16.5" customHeight="1">
      <c r="A19" s="101" t="s">
        <v>13</v>
      </c>
      <c r="B19" s="86">
        <v>33</v>
      </c>
      <c r="C19" s="87" t="s">
        <v>173</v>
      </c>
      <c r="D19" s="88" t="s">
        <v>174</v>
      </c>
      <c r="E19" s="89" t="s">
        <v>175</v>
      </c>
      <c r="F19" s="90" t="s">
        <v>16</v>
      </c>
      <c r="G19" s="90"/>
      <c r="H19" s="90" t="s">
        <v>122</v>
      </c>
      <c r="I19" s="91"/>
      <c r="J19" s="7">
        <v>6.9</v>
      </c>
      <c r="K19" s="111">
        <v>0.124</v>
      </c>
      <c r="L19" s="112"/>
      <c r="M19" s="104"/>
      <c r="N19" s="113" t="str">
        <f t="shared" si="0"/>
        <v>KSM</v>
      </c>
      <c r="O19" s="90" t="s">
        <v>171</v>
      </c>
      <c r="P19" s="94" t="s">
        <v>176</v>
      </c>
      <c r="Q19" s="94" t="s">
        <v>11</v>
      </c>
      <c r="R19" s="94" t="s">
        <v>13</v>
      </c>
    </row>
    <row r="20" spans="1:18" ht="16.5" customHeight="1">
      <c r="A20" s="101" t="s">
        <v>14</v>
      </c>
      <c r="B20" s="86">
        <v>122</v>
      </c>
      <c r="C20" s="87" t="s">
        <v>236</v>
      </c>
      <c r="D20" s="88" t="s">
        <v>237</v>
      </c>
      <c r="E20" s="89" t="s">
        <v>238</v>
      </c>
      <c r="F20" s="90" t="s">
        <v>16</v>
      </c>
      <c r="G20" s="90" t="s">
        <v>61</v>
      </c>
      <c r="H20" s="90" t="s">
        <v>122</v>
      </c>
      <c r="I20" s="91"/>
      <c r="J20" s="7">
        <v>7.16</v>
      </c>
      <c r="K20" s="111">
        <v>0.16800000000000001</v>
      </c>
      <c r="L20" s="112"/>
      <c r="M20" s="104"/>
      <c r="N20" s="113" t="str">
        <f t="shared" si="0"/>
        <v>I A</v>
      </c>
      <c r="O20" s="90" t="s">
        <v>162</v>
      </c>
      <c r="P20" s="94" t="s">
        <v>85</v>
      </c>
      <c r="Q20" s="94" t="s">
        <v>11</v>
      </c>
      <c r="R20" s="94" t="s">
        <v>14</v>
      </c>
    </row>
    <row r="21" spans="1:18" ht="14.25" customHeight="1">
      <c r="A21" s="101" t="s">
        <v>15</v>
      </c>
      <c r="B21" s="86"/>
      <c r="C21" s="87"/>
      <c r="D21" s="88"/>
      <c r="E21" s="89"/>
      <c r="F21" s="90"/>
      <c r="G21" s="90"/>
      <c r="H21" s="90"/>
      <c r="I21" s="91"/>
      <c r="J21" s="7"/>
      <c r="K21" s="92"/>
      <c r="L21" s="112"/>
      <c r="M21" s="104"/>
      <c r="N21" s="113" t="str">
        <f t="shared" si="0"/>
        <v/>
      </c>
      <c r="O21" s="90"/>
      <c r="P21" s="94"/>
    </row>
    <row r="22" spans="1:18" ht="12.75" customHeight="1">
      <c r="A22" s="68"/>
      <c r="B22" s="69"/>
      <c r="C22" s="70" t="s">
        <v>12</v>
      </c>
      <c r="D22" s="72" t="s">
        <v>251</v>
      </c>
      <c r="E22" s="72"/>
      <c r="F22" s="62"/>
      <c r="G22" s="62"/>
      <c r="H22" s="62"/>
    </row>
    <row r="23" spans="1:18" ht="12" customHeight="1">
      <c r="A23" s="73" t="s">
        <v>31</v>
      </c>
      <c r="B23" s="74" t="s">
        <v>0</v>
      </c>
      <c r="C23" s="75" t="s">
        <v>1</v>
      </c>
      <c r="D23" s="76" t="s">
        <v>2</v>
      </c>
      <c r="E23" s="77" t="s">
        <v>3</v>
      </c>
      <c r="F23" s="78" t="s">
        <v>4</v>
      </c>
      <c r="G23" s="79" t="s">
        <v>58</v>
      </c>
      <c r="H23" s="78" t="s">
        <v>5</v>
      </c>
      <c r="I23" s="80" t="s">
        <v>6</v>
      </c>
      <c r="J23" s="83" t="s">
        <v>18</v>
      </c>
      <c r="K23" s="82" t="s">
        <v>19</v>
      </c>
      <c r="L23" s="83" t="s">
        <v>20</v>
      </c>
      <c r="M23" s="82" t="s">
        <v>19</v>
      </c>
      <c r="N23" s="83" t="s">
        <v>8</v>
      </c>
      <c r="O23" s="84" t="s">
        <v>9</v>
      </c>
    </row>
    <row r="24" spans="1:18" ht="16.5" customHeight="1">
      <c r="A24" s="101" t="s">
        <v>10</v>
      </c>
      <c r="B24" s="86">
        <v>109</v>
      </c>
      <c r="C24" s="87" t="s">
        <v>215</v>
      </c>
      <c r="D24" s="88" t="s">
        <v>216</v>
      </c>
      <c r="E24" s="89" t="s">
        <v>217</v>
      </c>
      <c r="F24" s="90" t="s">
        <v>16</v>
      </c>
      <c r="G24" s="90"/>
      <c r="H24" s="90"/>
      <c r="I24" s="91"/>
      <c r="J24" s="7">
        <v>7.37</v>
      </c>
      <c r="K24" s="111">
        <v>0.217</v>
      </c>
      <c r="L24" s="112"/>
      <c r="M24" s="104"/>
      <c r="N24" s="113" t="str">
        <f t="shared" si="0"/>
        <v>II A</v>
      </c>
      <c r="O24" s="90" t="s">
        <v>218</v>
      </c>
      <c r="P24" s="94" t="s">
        <v>219</v>
      </c>
      <c r="Q24" s="94" t="s">
        <v>12</v>
      </c>
      <c r="R24" s="94" t="s">
        <v>10</v>
      </c>
    </row>
    <row r="25" spans="1:18" ht="16.5" customHeight="1">
      <c r="A25" s="101" t="s">
        <v>11</v>
      </c>
      <c r="B25" s="86">
        <v>73</v>
      </c>
      <c r="C25" s="87" t="s">
        <v>206</v>
      </c>
      <c r="D25" s="88" t="s">
        <v>207</v>
      </c>
      <c r="E25" s="89" t="s">
        <v>208</v>
      </c>
      <c r="F25" s="90" t="s">
        <v>202</v>
      </c>
      <c r="G25" s="90" t="s">
        <v>203</v>
      </c>
      <c r="H25" s="90"/>
      <c r="I25" s="91"/>
      <c r="J25" s="7">
        <v>7.46</v>
      </c>
      <c r="K25" s="111">
        <v>0.16900000000000001</v>
      </c>
      <c r="L25" s="112"/>
      <c r="M25" s="104"/>
      <c r="N25" s="113" t="str">
        <f t="shared" si="0"/>
        <v>II A</v>
      </c>
      <c r="O25" s="90" t="s">
        <v>204</v>
      </c>
      <c r="P25" s="94" t="s">
        <v>209</v>
      </c>
      <c r="Q25" s="94" t="s">
        <v>12</v>
      </c>
      <c r="R25" s="94" t="s">
        <v>11</v>
      </c>
    </row>
    <row r="26" spans="1:18" ht="16.5" customHeight="1">
      <c r="A26" s="101" t="s">
        <v>12</v>
      </c>
      <c r="B26" s="86">
        <v>35</v>
      </c>
      <c r="C26" s="87" t="s">
        <v>40</v>
      </c>
      <c r="D26" s="88" t="s">
        <v>181</v>
      </c>
      <c r="E26" s="89" t="s">
        <v>182</v>
      </c>
      <c r="F26" s="90" t="s">
        <v>16</v>
      </c>
      <c r="G26" s="90" t="s">
        <v>61</v>
      </c>
      <c r="H26" s="90" t="s">
        <v>122</v>
      </c>
      <c r="I26" s="91"/>
      <c r="J26" s="7">
        <v>7.11</v>
      </c>
      <c r="K26" s="111">
        <v>0.122</v>
      </c>
      <c r="L26" s="112"/>
      <c r="M26" s="104"/>
      <c r="N26" s="113" t="str">
        <f t="shared" si="0"/>
        <v>I A</v>
      </c>
      <c r="O26" s="90" t="s">
        <v>171</v>
      </c>
      <c r="P26" s="94" t="s">
        <v>183</v>
      </c>
      <c r="Q26" s="94" t="s">
        <v>12</v>
      </c>
      <c r="R26" s="94" t="s">
        <v>12</v>
      </c>
    </row>
    <row r="27" spans="1:18" ht="16.5" customHeight="1">
      <c r="A27" s="101" t="s">
        <v>13</v>
      </c>
      <c r="B27" s="86">
        <v>34</v>
      </c>
      <c r="C27" s="87" t="s">
        <v>177</v>
      </c>
      <c r="D27" s="88" t="s">
        <v>178</v>
      </c>
      <c r="E27" s="89" t="s">
        <v>179</v>
      </c>
      <c r="F27" s="90" t="s">
        <v>16</v>
      </c>
      <c r="G27" s="90" t="s">
        <v>61</v>
      </c>
      <c r="H27" s="90" t="s">
        <v>122</v>
      </c>
      <c r="I27" s="91"/>
      <c r="J27" s="7">
        <v>6.89</v>
      </c>
      <c r="K27" s="111">
        <v>0.13600000000000001</v>
      </c>
      <c r="L27" s="112"/>
      <c r="M27" s="104"/>
      <c r="N27" s="113" t="str">
        <f t="shared" si="0"/>
        <v>KSM</v>
      </c>
      <c r="O27" s="90" t="s">
        <v>180</v>
      </c>
      <c r="P27" s="94" t="s">
        <v>172</v>
      </c>
      <c r="Q27" s="94" t="s">
        <v>12</v>
      </c>
      <c r="R27" s="94" t="s">
        <v>13</v>
      </c>
    </row>
    <row r="28" spans="1:18" ht="16.5" customHeight="1">
      <c r="A28" s="101" t="s">
        <v>14</v>
      </c>
      <c r="B28" s="86">
        <v>119</v>
      </c>
      <c r="C28" s="87" t="s">
        <v>227</v>
      </c>
      <c r="D28" s="88" t="s">
        <v>228</v>
      </c>
      <c r="E28" s="89" t="s">
        <v>229</v>
      </c>
      <c r="F28" s="90" t="s">
        <v>35</v>
      </c>
      <c r="G28" s="90" t="s">
        <v>230</v>
      </c>
      <c r="H28" s="90" t="s">
        <v>149</v>
      </c>
      <c r="I28" s="91"/>
      <c r="J28" s="7">
        <v>7.25</v>
      </c>
      <c r="K28" s="111">
        <v>0.16500000000000001</v>
      </c>
      <c r="L28" s="112"/>
      <c r="M28" s="104"/>
      <c r="N28" s="113" t="str">
        <f t="shared" si="0"/>
        <v>II A</v>
      </c>
      <c r="O28" s="90" t="s">
        <v>150</v>
      </c>
      <c r="P28" s="94" t="s">
        <v>231</v>
      </c>
      <c r="Q28" s="94" t="s">
        <v>12</v>
      </c>
      <c r="R28" s="94" t="s">
        <v>14</v>
      </c>
    </row>
    <row r="29" spans="1:18" ht="11.25" customHeight="1">
      <c r="A29" s="101" t="s">
        <v>15</v>
      </c>
      <c r="B29" s="86"/>
      <c r="C29" s="87"/>
      <c r="D29" s="88"/>
      <c r="E29" s="89"/>
      <c r="F29" s="90"/>
      <c r="G29" s="90"/>
      <c r="H29" s="90"/>
      <c r="I29" s="91"/>
      <c r="J29" s="7"/>
      <c r="K29" s="92"/>
      <c r="L29" s="112"/>
      <c r="M29" s="104"/>
      <c r="N29" s="113" t="str">
        <f t="shared" si="0"/>
        <v/>
      </c>
      <c r="O29" s="90"/>
      <c r="P29" s="94"/>
    </row>
    <row r="30" spans="1:18" ht="12.75" customHeight="1">
      <c r="A30" s="68"/>
      <c r="B30" s="69"/>
      <c r="C30" s="70" t="s">
        <v>13</v>
      </c>
      <c r="D30" s="72" t="s">
        <v>251</v>
      </c>
      <c r="E30" s="72"/>
      <c r="F30" s="62"/>
      <c r="G30" s="62"/>
      <c r="H30" s="62"/>
    </row>
    <row r="31" spans="1:18" ht="12" customHeight="1">
      <c r="A31" s="73" t="s">
        <v>31</v>
      </c>
      <c r="B31" s="74" t="s">
        <v>0</v>
      </c>
      <c r="C31" s="75" t="s">
        <v>1</v>
      </c>
      <c r="D31" s="76" t="s">
        <v>2</v>
      </c>
      <c r="E31" s="77" t="s">
        <v>3</v>
      </c>
      <c r="F31" s="78" t="s">
        <v>4</v>
      </c>
      <c r="G31" s="79" t="s">
        <v>58</v>
      </c>
      <c r="H31" s="78" t="s">
        <v>5</v>
      </c>
      <c r="I31" s="80" t="s">
        <v>6</v>
      </c>
      <c r="J31" s="83" t="s">
        <v>18</v>
      </c>
      <c r="K31" s="82" t="s">
        <v>19</v>
      </c>
      <c r="L31" s="83" t="s">
        <v>20</v>
      </c>
      <c r="M31" s="82" t="s">
        <v>19</v>
      </c>
      <c r="N31" s="83" t="s">
        <v>8</v>
      </c>
      <c r="O31" s="84" t="s">
        <v>9</v>
      </c>
    </row>
    <row r="32" spans="1:18" ht="16.5" customHeight="1">
      <c r="A32" s="101" t="s">
        <v>10</v>
      </c>
      <c r="B32" s="86">
        <v>127</v>
      </c>
      <c r="C32" s="87" t="s">
        <v>49</v>
      </c>
      <c r="D32" s="88" t="s">
        <v>245</v>
      </c>
      <c r="E32" s="89" t="s">
        <v>80</v>
      </c>
      <c r="F32" s="90" t="s">
        <v>16</v>
      </c>
      <c r="G32" s="90" t="s">
        <v>246</v>
      </c>
      <c r="H32" s="90"/>
      <c r="I32" s="91"/>
      <c r="J32" s="7">
        <v>7.42</v>
      </c>
      <c r="K32" s="111">
        <v>0.17299999999999999</v>
      </c>
      <c r="L32" s="112"/>
      <c r="M32" s="104"/>
      <c r="N32" s="113" t="str">
        <f t="shared" si="0"/>
        <v>II A</v>
      </c>
      <c r="O32" s="90" t="s">
        <v>247</v>
      </c>
      <c r="P32" s="94" t="s">
        <v>248</v>
      </c>
      <c r="Q32" s="94" t="s">
        <v>13</v>
      </c>
      <c r="R32" s="94" t="s">
        <v>10</v>
      </c>
    </row>
    <row r="33" spans="1:18" ht="16.5" customHeight="1">
      <c r="A33" s="101" t="s">
        <v>11</v>
      </c>
      <c r="B33" s="86">
        <v>138</v>
      </c>
      <c r="C33" s="87" t="s">
        <v>89</v>
      </c>
      <c r="D33" s="88" t="s">
        <v>75</v>
      </c>
      <c r="E33" s="89" t="s">
        <v>76</v>
      </c>
      <c r="F33" s="90" t="s">
        <v>16</v>
      </c>
      <c r="G33" s="90" t="s">
        <v>117</v>
      </c>
      <c r="H33" s="90"/>
      <c r="I33" s="91"/>
      <c r="J33" s="7">
        <v>7.3</v>
      </c>
      <c r="K33" s="111">
        <v>0.16900000000000001</v>
      </c>
      <c r="L33" s="112"/>
      <c r="M33" s="104"/>
      <c r="N33" s="113" t="str">
        <f t="shared" si="0"/>
        <v>II A</v>
      </c>
      <c r="O33" s="90" t="s">
        <v>71</v>
      </c>
      <c r="P33" s="94" t="s">
        <v>249</v>
      </c>
      <c r="Q33" s="94" t="s">
        <v>13</v>
      </c>
      <c r="R33" s="94" t="s">
        <v>11</v>
      </c>
    </row>
    <row r="34" spans="1:18" ht="16.5" customHeight="1">
      <c r="A34" s="101" t="s">
        <v>12</v>
      </c>
      <c r="B34" s="86">
        <v>125</v>
      </c>
      <c r="C34" s="87" t="s">
        <v>232</v>
      </c>
      <c r="D34" s="88" t="s">
        <v>241</v>
      </c>
      <c r="E34" s="89" t="s">
        <v>242</v>
      </c>
      <c r="F34" s="90" t="s">
        <v>16</v>
      </c>
      <c r="G34" s="90" t="s">
        <v>61</v>
      </c>
      <c r="H34" s="90"/>
      <c r="I34" s="91"/>
      <c r="J34" s="7">
        <v>7.06</v>
      </c>
      <c r="K34" s="111">
        <v>0.122</v>
      </c>
      <c r="L34" s="112"/>
      <c r="M34" s="104"/>
      <c r="N34" s="113" t="str">
        <f t="shared" si="0"/>
        <v>I A</v>
      </c>
      <c r="O34" s="90" t="s">
        <v>243</v>
      </c>
      <c r="P34" s="94" t="s">
        <v>244</v>
      </c>
      <c r="Q34" s="94" t="s">
        <v>13</v>
      </c>
      <c r="R34" s="94" t="s">
        <v>12</v>
      </c>
    </row>
    <row r="35" spans="1:18" ht="16.5" customHeight="1">
      <c r="A35" s="101" t="s">
        <v>13</v>
      </c>
      <c r="B35" s="86">
        <v>29</v>
      </c>
      <c r="C35" s="87" t="s">
        <v>168</v>
      </c>
      <c r="D35" s="88" t="s">
        <v>169</v>
      </c>
      <c r="E35" s="89" t="s">
        <v>170</v>
      </c>
      <c r="F35" s="90" t="s">
        <v>16</v>
      </c>
      <c r="G35" s="90"/>
      <c r="H35" s="90" t="s">
        <v>122</v>
      </c>
      <c r="I35" s="91"/>
      <c r="J35" s="7">
        <v>6.85</v>
      </c>
      <c r="K35" s="111">
        <v>0.13</v>
      </c>
      <c r="L35" s="112"/>
      <c r="M35" s="104"/>
      <c r="N35" s="113" t="str">
        <f t="shared" si="0"/>
        <v>KSM</v>
      </c>
      <c r="O35" s="90" t="s">
        <v>171</v>
      </c>
      <c r="P35" s="94" t="s">
        <v>172</v>
      </c>
      <c r="Q35" s="94" t="s">
        <v>13</v>
      </c>
      <c r="R35" s="94" t="s">
        <v>13</v>
      </c>
    </row>
    <row r="36" spans="1:18" ht="16.5" customHeight="1">
      <c r="A36" s="101" t="s">
        <v>14</v>
      </c>
      <c r="B36" s="86">
        <v>108</v>
      </c>
      <c r="C36" s="87" t="s">
        <v>43</v>
      </c>
      <c r="D36" s="88" t="s">
        <v>213</v>
      </c>
      <c r="E36" s="89" t="s">
        <v>127</v>
      </c>
      <c r="F36" s="90" t="s">
        <v>35</v>
      </c>
      <c r="G36" s="90" t="s">
        <v>142</v>
      </c>
      <c r="H36" s="90" t="s">
        <v>64</v>
      </c>
      <c r="I36" s="91"/>
      <c r="J36" s="7">
        <v>7.12</v>
      </c>
      <c r="K36" s="111">
        <v>0.152</v>
      </c>
      <c r="L36" s="112"/>
      <c r="M36" s="104"/>
      <c r="N36" s="113" t="str">
        <f t="shared" si="0"/>
        <v>I A</v>
      </c>
      <c r="O36" s="90" t="s">
        <v>81</v>
      </c>
      <c r="P36" s="94" t="s">
        <v>214</v>
      </c>
      <c r="Q36" s="94" t="s">
        <v>13</v>
      </c>
      <c r="R36" s="94" t="s">
        <v>14</v>
      </c>
    </row>
    <row r="37" spans="1:18" ht="16.5" customHeight="1">
      <c r="A37" s="101" t="s">
        <v>15</v>
      </c>
      <c r="B37" s="86">
        <v>120</v>
      </c>
      <c r="C37" s="87" t="s">
        <v>232</v>
      </c>
      <c r="D37" s="88" t="s">
        <v>233</v>
      </c>
      <c r="E37" s="89" t="s">
        <v>234</v>
      </c>
      <c r="F37" s="90" t="s">
        <v>35</v>
      </c>
      <c r="G37" s="90"/>
      <c r="H37" s="90"/>
      <c r="I37" s="91"/>
      <c r="J37" s="7">
        <v>7.75</v>
      </c>
      <c r="K37" s="111">
        <v>0.182</v>
      </c>
      <c r="L37" s="112"/>
      <c r="M37" s="104"/>
      <c r="N37" s="113" t="str">
        <f t="shared" si="0"/>
        <v>III A</v>
      </c>
      <c r="O37" s="90" t="s">
        <v>150</v>
      </c>
      <c r="P37" s="94" t="s">
        <v>235</v>
      </c>
      <c r="Q37" s="94" t="s">
        <v>13</v>
      </c>
      <c r="R37" s="94" t="s">
        <v>15</v>
      </c>
    </row>
  </sheetData>
  <phoneticPr fontId="45" type="noConversion"/>
  <printOptions horizontalCentered="1"/>
  <pageMargins left="0.19685039370078741" right="0.19685039370078741" top="0.39370078740157483" bottom="0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S30"/>
  <sheetViews>
    <sheetView zoomScaleNormal="85" workbookViewId="0">
      <selection activeCell="D28" sqref="D28"/>
    </sheetView>
  </sheetViews>
  <sheetFormatPr defaultColWidth="12.109375" defaultRowHeight="13.8"/>
  <cols>
    <col min="1" max="1" width="4.6640625" style="60" customWidth="1"/>
    <col min="2" max="2" width="4.44140625" style="61" customWidth="1"/>
    <col min="3" max="3" width="10.33203125" style="71" customWidth="1"/>
    <col min="4" max="4" width="15.6640625" style="71" customWidth="1"/>
    <col min="5" max="5" width="9.33203125" style="61" customWidth="1"/>
    <col min="6" max="6" width="10.44140625" style="60" bestFit="1" customWidth="1"/>
    <col min="7" max="7" width="9.33203125" style="60" customWidth="1"/>
    <col min="8" max="8" width="8.6640625" style="60" bestFit="1" customWidth="1"/>
    <col min="9" max="9" width="6.44140625" style="63" hidden="1" customWidth="1"/>
    <col min="10" max="10" width="7.88671875" style="61" bestFit="1" customWidth="1"/>
    <col min="11" max="11" width="5.44140625" style="61" customWidth="1"/>
    <col min="12" max="12" width="8" style="61" customWidth="1"/>
    <col min="13" max="13" width="4.6640625" style="61" customWidth="1"/>
    <col min="14" max="14" width="5.44140625" style="61" customWidth="1"/>
    <col min="15" max="15" width="21.109375" style="64" bestFit="1" customWidth="1"/>
    <col min="16" max="16" width="5.5546875" style="56" hidden="1" customWidth="1"/>
    <col min="17" max="18" width="4.88671875" style="94" hidden="1" customWidth="1"/>
    <col min="19" max="16384" width="12.109375" style="57"/>
  </cols>
  <sheetData>
    <row r="1" spans="1:18" ht="18" customHeight="1">
      <c r="A1" s="28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2"/>
      <c r="M1" s="52"/>
      <c r="N1" s="52"/>
      <c r="O1" s="55"/>
    </row>
    <row r="2" spans="1:18" ht="17.2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2"/>
      <c r="M2" s="52"/>
      <c r="N2" s="52"/>
      <c r="O2" s="55"/>
    </row>
    <row r="3" spans="1:18" ht="6" customHeight="1">
      <c r="C3" s="61"/>
      <c r="D3" s="61"/>
      <c r="F3" s="62"/>
      <c r="G3" s="62"/>
      <c r="H3" s="62"/>
    </row>
    <row r="4" spans="1:18" ht="15.75" customHeight="1">
      <c r="A4" s="65" t="s">
        <v>25</v>
      </c>
      <c r="B4" s="66"/>
      <c r="C4" s="61"/>
      <c r="D4" s="61"/>
      <c r="F4" s="67"/>
      <c r="G4" s="62"/>
      <c r="H4" s="62"/>
    </row>
    <row r="5" spans="1:18" ht="4.5" customHeight="1">
      <c r="C5" s="61"/>
      <c r="D5" s="61"/>
      <c r="F5" s="62"/>
      <c r="G5" s="62"/>
      <c r="H5" s="62"/>
    </row>
    <row r="6" spans="1:18" ht="12.75" customHeight="1">
      <c r="A6" s="68"/>
      <c r="B6" s="69"/>
      <c r="C6" s="70"/>
      <c r="D6" s="72" t="s">
        <v>415</v>
      </c>
      <c r="E6" s="72"/>
      <c r="F6" s="62"/>
      <c r="G6" s="62"/>
      <c r="H6" s="62"/>
    </row>
    <row r="7" spans="1:18" ht="12" customHeight="1">
      <c r="A7" s="73" t="s">
        <v>409</v>
      </c>
      <c r="B7" s="74" t="s">
        <v>0</v>
      </c>
      <c r="C7" s="75" t="s">
        <v>1</v>
      </c>
      <c r="D7" s="76" t="s">
        <v>2</v>
      </c>
      <c r="E7" s="77" t="s">
        <v>3</v>
      </c>
      <c r="F7" s="78" t="s">
        <v>4</v>
      </c>
      <c r="G7" s="79" t="s">
        <v>58</v>
      </c>
      <c r="H7" s="78" t="s">
        <v>5</v>
      </c>
      <c r="I7" s="80" t="s">
        <v>6</v>
      </c>
      <c r="J7" s="83" t="s">
        <v>18</v>
      </c>
      <c r="K7" s="82" t="s">
        <v>19</v>
      </c>
      <c r="L7" s="83" t="s">
        <v>410</v>
      </c>
      <c r="M7" s="82" t="s">
        <v>19</v>
      </c>
      <c r="N7" s="83" t="s">
        <v>8</v>
      </c>
      <c r="O7" s="84" t="s">
        <v>9</v>
      </c>
    </row>
    <row r="8" spans="1:18" ht="16.5" customHeight="1">
      <c r="A8" s="101">
        <v>1</v>
      </c>
      <c r="B8" s="86">
        <v>29</v>
      </c>
      <c r="C8" s="87" t="s">
        <v>168</v>
      </c>
      <c r="D8" s="88" t="s">
        <v>169</v>
      </c>
      <c r="E8" s="89" t="s">
        <v>170</v>
      </c>
      <c r="F8" s="90" t="s">
        <v>16</v>
      </c>
      <c r="G8" s="90"/>
      <c r="H8" s="90" t="s">
        <v>122</v>
      </c>
      <c r="I8" s="91"/>
      <c r="J8" s="7">
        <v>6.85</v>
      </c>
      <c r="K8" s="217">
        <v>0.13</v>
      </c>
      <c r="L8" s="112">
        <v>6.85</v>
      </c>
      <c r="M8" s="104">
        <v>0.127</v>
      </c>
      <c r="N8" s="113" t="str">
        <f t="shared" ref="N8:N13" si="0">IF(ISBLANK(J8),"",IF(J8&gt;7.94,"",IF(J8&lt;=6.69,"TSM",IF(J8&lt;=6.84,"SM",IF(J8&lt;=7,"KSM",IF(J8&lt;=7.24,"I A",IF(J8&lt;=7.54,"II A",IF(J8&lt;=7.94,"III A"))))))))</f>
        <v>KSM</v>
      </c>
      <c r="O8" s="90" t="s">
        <v>171</v>
      </c>
      <c r="P8" s="94" t="s">
        <v>172</v>
      </c>
      <c r="Q8" s="94" t="s">
        <v>13</v>
      </c>
      <c r="R8" s="94" t="s">
        <v>13</v>
      </c>
    </row>
    <row r="9" spans="1:18" ht="16.5" customHeight="1">
      <c r="A9" s="101">
        <v>2</v>
      </c>
      <c r="B9" s="86">
        <v>33</v>
      </c>
      <c r="C9" s="87" t="s">
        <v>173</v>
      </c>
      <c r="D9" s="88" t="s">
        <v>174</v>
      </c>
      <c r="E9" s="89" t="s">
        <v>175</v>
      </c>
      <c r="F9" s="90" t="s">
        <v>16</v>
      </c>
      <c r="G9" s="90"/>
      <c r="H9" s="90" t="s">
        <v>122</v>
      </c>
      <c r="I9" s="91"/>
      <c r="J9" s="7">
        <v>6.9</v>
      </c>
      <c r="K9" s="217">
        <v>0.124</v>
      </c>
      <c r="L9" s="112">
        <v>6.86</v>
      </c>
      <c r="M9" s="104">
        <v>0.159</v>
      </c>
      <c r="N9" s="113" t="str">
        <f t="shared" si="0"/>
        <v>KSM</v>
      </c>
      <c r="O9" s="90" t="s">
        <v>171</v>
      </c>
      <c r="P9" s="94" t="s">
        <v>176</v>
      </c>
      <c r="Q9" s="94" t="s">
        <v>11</v>
      </c>
      <c r="R9" s="94" t="s">
        <v>13</v>
      </c>
    </row>
    <row r="10" spans="1:18" ht="16.5" customHeight="1">
      <c r="A10" s="101">
        <v>3</v>
      </c>
      <c r="B10" s="86">
        <v>34</v>
      </c>
      <c r="C10" s="87" t="s">
        <v>177</v>
      </c>
      <c r="D10" s="88" t="s">
        <v>178</v>
      </c>
      <c r="E10" s="89" t="s">
        <v>179</v>
      </c>
      <c r="F10" s="90" t="s">
        <v>16</v>
      </c>
      <c r="G10" s="90" t="s">
        <v>61</v>
      </c>
      <c r="H10" s="90" t="s">
        <v>122</v>
      </c>
      <c r="I10" s="91"/>
      <c r="J10" s="7">
        <v>6.89</v>
      </c>
      <c r="K10" s="217">
        <v>0.13600000000000001</v>
      </c>
      <c r="L10" s="112">
        <v>6.89</v>
      </c>
      <c r="M10" s="104">
        <v>0.14699999999999999</v>
      </c>
      <c r="N10" s="113" t="str">
        <f t="shared" si="0"/>
        <v>KSM</v>
      </c>
      <c r="O10" s="90" t="s">
        <v>180</v>
      </c>
      <c r="P10" s="94" t="s">
        <v>172</v>
      </c>
      <c r="Q10" s="94" t="s">
        <v>12</v>
      </c>
      <c r="R10" s="94" t="s">
        <v>13</v>
      </c>
    </row>
    <row r="11" spans="1:18" ht="16.5" customHeight="1">
      <c r="A11" s="101">
        <v>4</v>
      </c>
      <c r="B11" s="86">
        <v>69</v>
      </c>
      <c r="C11" s="87" t="s">
        <v>194</v>
      </c>
      <c r="D11" s="88" t="s">
        <v>195</v>
      </c>
      <c r="E11" s="89" t="s">
        <v>196</v>
      </c>
      <c r="F11" s="90" t="s">
        <v>16</v>
      </c>
      <c r="G11" s="90" t="s">
        <v>250</v>
      </c>
      <c r="H11" s="90" t="s">
        <v>197</v>
      </c>
      <c r="I11" s="91"/>
      <c r="J11" s="7">
        <v>7.05</v>
      </c>
      <c r="K11" s="217">
        <v>0.158</v>
      </c>
      <c r="L11" s="112">
        <v>7.02</v>
      </c>
      <c r="M11" s="104">
        <v>0.14899999999999999</v>
      </c>
      <c r="N11" s="113" t="str">
        <f t="shared" si="0"/>
        <v>I A</v>
      </c>
      <c r="O11" s="90" t="s">
        <v>198</v>
      </c>
      <c r="P11" s="94">
        <v>7.04</v>
      </c>
      <c r="Q11" s="94" t="s">
        <v>11</v>
      </c>
      <c r="R11" s="94" t="s">
        <v>12</v>
      </c>
    </row>
    <row r="12" spans="1:18" ht="16.5" customHeight="1">
      <c r="A12" s="101">
        <v>5</v>
      </c>
      <c r="B12" s="86">
        <v>36</v>
      </c>
      <c r="C12" s="87" t="s">
        <v>184</v>
      </c>
      <c r="D12" s="88" t="s">
        <v>185</v>
      </c>
      <c r="E12" s="89" t="s">
        <v>186</v>
      </c>
      <c r="F12" s="90" t="s">
        <v>16</v>
      </c>
      <c r="G12" s="90"/>
      <c r="H12" s="90" t="s">
        <v>122</v>
      </c>
      <c r="I12" s="91"/>
      <c r="J12" s="7">
        <v>7.06</v>
      </c>
      <c r="K12" s="217">
        <v>0.158</v>
      </c>
      <c r="L12" s="112">
        <v>7.03</v>
      </c>
      <c r="M12" s="104">
        <v>0.16600000000000001</v>
      </c>
      <c r="N12" s="113" t="str">
        <f t="shared" si="0"/>
        <v>I A</v>
      </c>
      <c r="O12" s="90" t="s">
        <v>171</v>
      </c>
      <c r="P12" s="94" t="s">
        <v>187</v>
      </c>
      <c r="Q12" s="94" t="s">
        <v>10</v>
      </c>
      <c r="R12" s="94" t="s">
        <v>13</v>
      </c>
    </row>
    <row r="13" spans="1:18" ht="16.5" customHeight="1">
      <c r="A13" s="101">
        <v>6</v>
      </c>
      <c r="B13" s="86">
        <v>125</v>
      </c>
      <c r="C13" s="87" t="s">
        <v>232</v>
      </c>
      <c r="D13" s="88" t="s">
        <v>241</v>
      </c>
      <c r="E13" s="89" t="s">
        <v>242</v>
      </c>
      <c r="F13" s="90" t="s">
        <v>16</v>
      </c>
      <c r="G13" s="90" t="s">
        <v>61</v>
      </c>
      <c r="H13" s="90"/>
      <c r="I13" s="91"/>
      <c r="J13" s="7">
        <v>7.06</v>
      </c>
      <c r="K13" s="217">
        <v>0.122</v>
      </c>
      <c r="L13" s="112">
        <v>7.07</v>
      </c>
      <c r="M13" s="104">
        <v>0.154</v>
      </c>
      <c r="N13" s="113" t="str">
        <f t="shared" si="0"/>
        <v>I A</v>
      </c>
      <c r="O13" s="90" t="s">
        <v>243</v>
      </c>
      <c r="P13" s="94" t="s">
        <v>244</v>
      </c>
      <c r="Q13" s="94" t="s">
        <v>13</v>
      </c>
      <c r="R13" s="94" t="s">
        <v>12</v>
      </c>
    </row>
    <row r="14" spans="1:18" ht="12" customHeight="1">
      <c r="A14" s="73" t="s">
        <v>409</v>
      </c>
      <c r="B14" s="74" t="s">
        <v>0</v>
      </c>
      <c r="C14" s="75" t="s">
        <v>1</v>
      </c>
      <c r="D14" s="76" t="s">
        <v>2</v>
      </c>
      <c r="E14" s="77" t="s">
        <v>3</v>
      </c>
      <c r="F14" s="78" t="s">
        <v>4</v>
      </c>
      <c r="G14" s="79" t="s">
        <v>58</v>
      </c>
      <c r="H14" s="78" t="s">
        <v>5</v>
      </c>
      <c r="I14" s="80" t="s">
        <v>6</v>
      </c>
      <c r="J14" s="83" t="s">
        <v>18</v>
      </c>
      <c r="K14" s="82" t="s">
        <v>19</v>
      </c>
      <c r="L14" s="83" t="s">
        <v>411</v>
      </c>
      <c r="M14" s="82" t="s">
        <v>19</v>
      </c>
      <c r="N14" s="83" t="s">
        <v>8</v>
      </c>
      <c r="O14" s="84" t="s">
        <v>9</v>
      </c>
    </row>
    <row r="15" spans="1:18" ht="16.5" customHeight="1">
      <c r="A15" s="101">
        <v>7</v>
      </c>
      <c r="B15" s="86">
        <v>117</v>
      </c>
      <c r="C15" s="87" t="s">
        <v>221</v>
      </c>
      <c r="D15" s="88" t="s">
        <v>222</v>
      </c>
      <c r="E15" s="89" t="s">
        <v>223</v>
      </c>
      <c r="F15" s="90" t="s">
        <v>35</v>
      </c>
      <c r="G15" s="90" t="s">
        <v>224</v>
      </c>
      <c r="H15" s="90"/>
      <c r="I15" s="91"/>
      <c r="J15" s="7">
        <v>7.1</v>
      </c>
      <c r="K15" s="217">
        <v>0.14799999999999999</v>
      </c>
      <c r="L15" s="112">
        <v>7.03</v>
      </c>
      <c r="M15" s="104">
        <v>0.122</v>
      </c>
      <c r="N15" s="113" t="str">
        <f t="shared" ref="N15:N20" si="1">IF(ISBLANK(J15),"",IF(J15&gt;7.94,"",IF(J15&lt;=6.69,"TSM",IF(J15&lt;=6.84,"SM",IF(J15&lt;=7,"KSM",IF(J15&lt;=7.24,"I A",IF(J15&lt;=7.54,"II A",IF(J15&lt;=7.94,"III A"))))))))</f>
        <v>I A</v>
      </c>
      <c r="O15" s="90" t="s">
        <v>225</v>
      </c>
      <c r="P15" s="94" t="s">
        <v>226</v>
      </c>
      <c r="Q15" s="94" t="s">
        <v>10</v>
      </c>
      <c r="R15" s="94" t="s">
        <v>12</v>
      </c>
    </row>
    <row r="16" spans="1:18" ht="16.5" customHeight="1">
      <c r="A16" s="101">
        <v>8</v>
      </c>
      <c r="B16" s="86">
        <v>35</v>
      </c>
      <c r="C16" s="87" t="s">
        <v>40</v>
      </c>
      <c r="D16" s="88" t="s">
        <v>181</v>
      </c>
      <c r="E16" s="89" t="s">
        <v>182</v>
      </c>
      <c r="F16" s="90" t="s">
        <v>16</v>
      </c>
      <c r="G16" s="90" t="s">
        <v>61</v>
      </c>
      <c r="H16" s="90" t="s">
        <v>122</v>
      </c>
      <c r="I16" s="91"/>
      <c r="J16" s="7">
        <v>7.11</v>
      </c>
      <c r="K16" s="217">
        <v>0.122</v>
      </c>
      <c r="L16" s="112">
        <v>7.08</v>
      </c>
      <c r="M16" s="104">
        <v>0.13800000000000001</v>
      </c>
      <c r="N16" s="113" t="str">
        <f t="shared" si="1"/>
        <v>I A</v>
      </c>
      <c r="O16" s="90" t="s">
        <v>171</v>
      </c>
      <c r="P16" s="94" t="s">
        <v>183</v>
      </c>
      <c r="Q16" s="94" t="s">
        <v>12</v>
      </c>
      <c r="R16" s="94" t="s">
        <v>12</v>
      </c>
    </row>
    <row r="17" spans="1:19" ht="16.5" customHeight="1">
      <c r="A17" s="101">
        <v>9</v>
      </c>
      <c r="B17" s="86">
        <v>122</v>
      </c>
      <c r="C17" s="87" t="s">
        <v>236</v>
      </c>
      <c r="D17" s="88" t="s">
        <v>237</v>
      </c>
      <c r="E17" s="89" t="s">
        <v>238</v>
      </c>
      <c r="F17" s="90" t="s">
        <v>16</v>
      </c>
      <c r="G17" s="90" t="s">
        <v>61</v>
      </c>
      <c r="H17" s="90" t="s">
        <v>122</v>
      </c>
      <c r="I17" s="91"/>
      <c r="J17" s="7">
        <v>7.16</v>
      </c>
      <c r="K17" s="217">
        <v>0.16800000000000001</v>
      </c>
      <c r="L17" s="112">
        <v>7.13</v>
      </c>
      <c r="M17" s="104">
        <v>0.15</v>
      </c>
      <c r="N17" s="113" t="str">
        <f t="shared" si="1"/>
        <v>I A</v>
      </c>
      <c r="O17" s="90" t="s">
        <v>162</v>
      </c>
      <c r="P17" s="94" t="s">
        <v>85</v>
      </c>
      <c r="Q17" s="94" t="s">
        <v>11</v>
      </c>
      <c r="R17" s="94" t="s">
        <v>14</v>
      </c>
      <c r="S17" s="56" t="s">
        <v>10</v>
      </c>
    </row>
    <row r="18" spans="1:19" ht="16.5" customHeight="1">
      <c r="A18" s="101">
        <v>10</v>
      </c>
      <c r="B18" s="86">
        <v>108</v>
      </c>
      <c r="C18" s="87" t="s">
        <v>43</v>
      </c>
      <c r="D18" s="88" t="s">
        <v>213</v>
      </c>
      <c r="E18" s="89" t="s">
        <v>127</v>
      </c>
      <c r="F18" s="90" t="s">
        <v>35</v>
      </c>
      <c r="G18" s="90" t="s">
        <v>142</v>
      </c>
      <c r="H18" s="90" t="s">
        <v>64</v>
      </c>
      <c r="I18" s="91"/>
      <c r="J18" s="7">
        <v>7.12</v>
      </c>
      <c r="K18" s="217">
        <v>0.152</v>
      </c>
      <c r="L18" s="112">
        <v>7.13</v>
      </c>
      <c r="M18" s="104">
        <v>0.13200000000000001</v>
      </c>
      <c r="N18" s="113" t="str">
        <f t="shared" si="1"/>
        <v>I A</v>
      </c>
      <c r="O18" s="90" t="s">
        <v>81</v>
      </c>
      <c r="P18" s="94" t="s">
        <v>214</v>
      </c>
      <c r="Q18" s="94" t="s">
        <v>13</v>
      </c>
      <c r="R18" s="94" t="s">
        <v>14</v>
      </c>
      <c r="S18" s="56" t="s">
        <v>11</v>
      </c>
    </row>
    <row r="19" spans="1:19" ht="16.5" customHeight="1">
      <c r="A19" s="101">
        <v>11</v>
      </c>
      <c r="B19" s="86">
        <v>119</v>
      </c>
      <c r="C19" s="87" t="s">
        <v>227</v>
      </c>
      <c r="D19" s="88" t="s">
        <v>228</v>
      </c>
      <c r="E19" s="89" t="s">
        <v>229</v>
      </c>
      <c r="F19" s="90" t="s">
        <v>35</v>
      </c>
      <c r="G19" s="90" t="s">
        <v>230</v>
      </c>
      <c r="H19" s="90" t="s">
        <v>149</v>
      </c>
      <c r="I19" s="91"/>
      <c r="J19" s="7">
        <v>7.25</v>
      </c>
      <c r="K19" s="217">
        <v>0.16500000000000001</v>
      </c>
      <c r="L19" s="112">
        <v>7.21</v>
      </c>
      <c r="M19" s="104">
        <v>0.2</v>
      </c>
      <c r="N19" s="113" t="s">
        <v>431</v>
      </c>
      <c r="O19" s="90" t="s">
        <v>150</v>
      </c>
      <c r="P19" s="94" t="s">
        <v>231</v>
      </c>
      <c r="Q19" s="94" t="s">
        <v>12</v>
      </c>
      <c r="R19" s="94" t="s">
        <v>14</v>
      </c>
    </row>
    <row r="20" spans="1:19" ht="16.5" customHeight="1">
      <c r="A20" s="101">
        <v>12</v>
      </c>
      <c r="B20" s="86">
        <v>37</v>
      </c>
      <c r="C20" s="87" t="s">
        <v>188</v>
      </c>
      <c r="D20" s="88" t="s">
        <v>189</v>
      </c>
      <c r="E20" s="89" t="s">
        <v>190</v>
      </c>
      <c r="F20" s="90" t="s">
        <v>191</v>
      </c>
      <c r="G20" s="90"/>
      <c r="H20" s="90"/>
      <c r="I20" s="91"/>
      <c r="J20" s="7">
        <v>7.19</v>
      </c>
      <c r="K20" s="217">
        <v>0.13900000000000001</v>
      </c>
      <c r="L20" s="112">
        <v>7.23</v>
      </c>
      <c r="M20" s="104">
        <v>0.14699999999999999</v>
      </c>
      <c r="N20" s="113" t="str">
        <f t="shared" si="1"/>
        <v>I A</v>
      </c>
      <c r="O20" s="90" t="s">
        <v>192</v>
      </c>
      <c r="P20" s="94" t="s">
        <v>193</v>
      </c>
      <c r="Q20" s="94" t="s">
        <v>10</v>
      </c>
      <c r="R20" s="94" t="s">
        <v>14</v>
      </c>
    </row>
    <row r="21" spans="1:19" ht="12" customHeight="1">
      <c r="A21" s="73" t="s">
        <v>409</v>
      </c>
      <c r="B21" s="74" t="s">
        <v>0</v>
      </c>
      <c r="C21" s="75" t="s">
        <v>1</v>
      </c>
      <c r="D21" s="76" t="s">
        <v>2</v>
      </c>
      <c r="E21" s="77" t="s">
        <v>3</v>
      </c>
      <c r="F21" s="78" t="s">
        <v>4</v>
      </c>
      <c r="G21" s="79" t="s">
        <v>58</v>
      </c>
      <c r="H21" s="78" t="s">
        <v>5</v>
      </c>
      <c r="I21" s="80" t="s">
        <v>6</v>
      </c>
      <c r="J21" s="83" t="s">
        <v>18</v>
      </c>
      <c r="K21" s="82" t="s">
        <v>19</v>
      </c>
      <c r="L21" s="83"/>
      <c r="M21" s="82"/>
      <c r="N21" s="83" t="s">
        <v>8</v>
      </c>
      <c r="O21" s="84" t="s">
        <v>9</v>
      </c>
    </row>
    <row r="22" spans="1:19" ht="16.5" customHeight="1">
      <c r="A22" s="101">
        <v>13</v>
      </c>
      <c r="B22" s="86">
        <v>72</v>
      </c>
      <c r="C22" s="87" t="s">
        <v>199</v>
      </c>
      <c r="D22" s="88" t="s">
        <v>200</v>
      </c>
      <c r="E22" s="89">
        <v>36883</v>
      </c>
      <c r="F22" s="90" t="s">
        <v>202</v>
      </c>
      <c r="G22" s="90" t="s">
        <v>203</v>
      </c>
      <c r="H22" s="90"/>
      <c r="I22" s="91"/>
      <c r="J22" s="7">
        <v>7.28</v>
      </c>
      <c r="K22" s="217">
        <v>0.156</v>
      </c>
      <c r="L22" s="112"/>
      <c r="M22" s="104"/>
      <c r="N22" s="113" t="str">
        <f t="shared" ref="N22:N30" si="2">IF(ISBLANK(J22),"",IF(J22&gt;7.94,"",IF(J22&lt;=6.69,"TSM",IF(J22&lt;=6.84,"SM",IF(J22&lt;=7,"KSM",IF(J22&lt;=7.24,"I A",IF(J22&lt;=7.54,"II A",IF(J22&lt;=7.94,"III A"))))))))</f>
        <v>II A</v>
      </c>
      <c r="O22" s="90" t="s">
        <v>204</v>
      </c>
      <c r="P22" s="94" t="s">
        <v>205</v>
      </c>
      <c r="Q22" s="94" t="s">
        <v>11</v>
      </c>
      <c r="R22" s="94" t="s">
        <v>11</v>
      </c>
    </row>
    <row r="23" spans="1:19" ht="16.5" customHeight="1">
      <c r="A23" s="101">
        <v>14</v>
      </c>
      <c r="B23" s="86">
        <v>138</v>
      </c>
      <c r="C23" s="87" t="s">
        <v>89</v>
      </c>
      <c r="D23" s="88" t="s">
        <v>75</v>
      </c>
      <c r="E23" s="89" t="s">
        <v>76</v>
      </c>
      <c r="F23" s="90" t="s">
        <v>16</v>
      </c>
      <c r="G23" s="90" t="s">
        <v>117</v>
      </c>
      <c r="H23" s="90"/>
      <c r="I23" s="91"/>
      <c r="J23" s="7">
        <v>7.3</v>
      </c>
      <c r="K23" s="217">
        <v>0.16900000000000001</v>
      </c>
      <c r="L23" s="112"/>
      <c r="M23" s="104"/>
      <c r="N23" s="113" t="str">
        <f t="shared" si="2"/>
        <v>II A</v>
      </c>
      <c r="O23" s="90" t="s">
        <v>71</v>
      </c>
      <c r="P23" s="94" t="s">
        <v>249</v>
      </c>
      <c r="Q23" s="94" t="s">
        <v>13</v>
      </c>
      <c r="R23" s="94" t="s">
        <v>11</v>
      </c>
    </row>
    <row r="24" spans="1:19" ht="16.5" customHeight="1">
      <c r="A24" s="101">
        <v>15</v>
      </c>
      <c r="B24" s="86">
        <v>109</v>
      </c>
      <c r="C24" s="87" t="s">
        <v>215</v>
      </c>
      <c r="D24" s="88" t="s">
        <v>216</v>
      </c>
      <c r="E24" s="89" t="s">
        <v>217</v>
      </c>
      <c r="F24" s="90" t="s">
        <v>16</v>
      </c>
      <c r="G24" s="90"/>
      <c r="H24" s="90"/>
      <c r="I24" s="91"/>
      <c r="J24" s="7">
        <v>7.37</v>
      </c>
      <c r="K24" s="217">
        <v>0.217</v>
      </c>
      <c r="L24" s="112"/>
      <c r="M24" s="104"/>
      <c r="N24" s="113" t="str">
        <f t="shared" si="2"/>
        <v>II A</v>
      </c>
      <c r="O24" s="90" t="s">
        <v>218</v>
      </c>
      <c r="P24" s="94" t="s">
        <v>219</v>
      </c>
      <c r="Q24" s="94" t="s">
        <v>12</v>
      </c>
      <c r="R24" s="94" t="s">
        <v>10</v>
      </c>
    </row>
    <row r="25" spans="1:19" ht="16.5" customHeight="1">
      <c r="A25" s="101">
        <v>16</v>
      </c>
      <c r="B25" s="86">
        <v>127</v>
      </c>
      <c r="C25" s="87" t="s">
        <v>49</v>
      </c>
      <c r="D25" s="88" t="s">
        <v>245</v>
      </c>
      <c r="E25" s="89" t="s">
        <v>80</v>
      </c>
      <c r="F25" s="90" t="s">
        <v>16</v>
      </c>
      <c r="G25" s="90" t="s">
        <v>246</v>
      </c>
      <c r="H25" s="90"/>
      <c r="I25" s="91"/>
      <c r="J25" s="7">
        <v>7.42</v>
      </c>
      <c r="K25" s="217">
        <v>0.17299999999999999</v>
      </c>
      <c r="L25" s="112"/>
      <c r="M25" s="104"/>
      <c r="N25" s="113" t="str">
        <f t="shared" si="2"/>
        <v>II A</v>
      </c>
      <c r="O25" s="90" t="s">
        <v>247</v>
      </c>
      <c r="P25" s="94" t="s">
        <v>248</v>
      </c>
      <c r="Q25" s="94" t="s">
        <v>13</v>
      </c>
      <c r="R25" s="94" t="s">
        <v>10</v>
      </c>
    </row>
    <row r="26" spans="1:19" ht="16.5" customHeight="1">
      <c r="A26" s="101">
        <v>17</v>
      </c>
      <c r="B26" s="86">
        <v>110</v>
      </c>
      <c r="C26" s="87" t="s">
        <v>72</v>
      </c>
      <c r="D26" s="88" t="s">
        <v>73</v>
      </c>
      <c r="E26" s="89" t="s">
        <v>74</v>
      </c>
      <c r="F26" s="90" t="s">
        <v>16</v>
      </c>
      <c r="G26" s="90" t="s">
        <v>61</v>
      </c>
      <c r="H26" s="90"/>
      <c r="I26" s="91"/>
      <c r="J26" s="7">
        <v>7.45</v>
      </c>
      <c r="K26" s="217">
        <v>0.17199999999999999</v>
      </c>
      <c r="L26" s="112"/>
      <c r="M26" s="104"/>
      <c r="N26" s="113" t="str">
        <f t="shared" si="2"/>
        <v>II A</v>
      </c>
      <c r="O26" s="90" t="s">
        <v>218</v>
      </c>
      <c r="P26" s="94" t="s">
        <v>220</v>
      </c>
      <c r="Q26" s="94" t="s">
        <v>10</v>
      </c>
      <c r="R26" s="94" t="s">
        <v>10</v>
      </c>
    </row>
    <row r="27" spans="1:19" ht="16.5" customHeight="1">
      <c r="A27" s="101">
        <v>18</v>
      </c>
      <c r="B27" s="86">
        <v>73</v>
      </c>
      <c r="C27" s="87" t="s">
        <v>206</v>
      </c>
      <c r="D27" s="88" t="s">
        <v>207</v>
      </c>
      <c r="E27" s="89">
        <v>37350</v>
      </c>
      <c r="F27" s="90" t="s">
        <v>202</v>
      </c>
      <c r="G27" s="90" t="s">
        <v>203</v>
      </c>
      <c r="H27" s="90"/>
      <c r="I27" s="91"/>
      <c r="J27" s="7">
        <v>7.46</v>
      </c>
      <c r="K27" s="217">
        <v>0.16900000000000001</v>
      </c>
      <c r="L27" s="112"/>
      <c r="M27" s="104"/>
      <c r="N27" s="113" t="str">
        <f t="shared" si="2"/>
        <v>II A</v>
      </c>
      <c r="O27" s="90" t="s">
        <v>204</v>
      </c>
      <c r="P27" s="94" t="s">
        <v>209</v>
      </c>
      <c r="Q27" s="94" t="s">
        <v>12</v>
      </c>
      <c r="R27" s="94" t="s">
        <v>11</v>
      </c>
    </row>
    <row r="28" spans="1:19" ht="16.5" customHeight="1">
      <c r="A28" s="101">
        <v>19</v>
      </c>
      <c r="B28" s="86">
        <v>74</v>
      </c>
      <c r="C28" s="87" t="s">
        <v>210</v>
      </c>
      <c r="D28" s="88" t="s">
        <v>211</v>
      </c>
      <c r="E28" s="89" t="s">
        <v>212</v>
      </c>
      <c r="F28" s="90" t="s">
        <v>202</v>
      </c>
      <c r="G28" s="90" t="s">
        <v>203</v>
      </c>
      <c r="H28" s="90"/>
      <c r="I28" s="91"/>
      <c r="J28" s="7">
        <v>7.51</v>
      </c>
      <c r="K28" s="217">
        <v>0.25600000000000001</v>
      </c>
      <c r="L28" s="112"/>
      <c r="M28" s="104"/>
      <c r="N28" s="113" t="str">
        <f t="shared" si="2"/>
        <v>II A</v>
      </c>
      <c r="O28" s="90" t="s">
        <v>204</v>
      </c>
      <c r="P28" s="94" t="s">
        <v>205</v>
      </c>
      <c r="Q28" s="94" t="s">
        <v>10</v>
      </c>
      <c r="R28" s="94" t="s">
        <v>11</v>
      </c>
    </row>
    <row r="29" spans="1:19" ht="16.5" customHeight="1">
      <c r="A29" s="101">
        <v>20</v>
      </c>
      <c r="B29" s="86">
        <v>124</v>
      </c>
      <c r="C29" s="87" t="s">
        <v>40</v>
      </c>
      <c r="D29" s="88" t="s">
        <v>239</v>
      </c>
      <c r="E29" s="89" t="s">
        <v>240</v>
      </c>
      <c r="F29" s="90" t="s">
        <v>16</v>
      </c>
      <c r="G29" s="90" t="s">
        <v>61</v>
      </c>
      <c r="H29" s="90"/>
      <c r="I29" s="91"/>
      <c r="J29" s="7">
        <v>7.6</v>
      </c>
      <c r="K29" s="217">
        <v>0.20300000000000001</v>
      </c>
      <c r="L29" s="112"/>
      <c r="M29" s="104"/>
      <c r="N29" s="113" t="str">
        <f t="shared" si="2"/>
        <v>III A</v>
      </c>
      <c r="O29" s="90" t="s">
        <v>162</v>
      </c>
      <c r="P29" s="94" t="s">
        <v>124</v>
      </c>
      <c r="Q29" s="94" t="s">
        <v>11</v>
      </c>
      <c r="R29" s="94" t="s">
        <v>10</v>
      </c>
    </row>
    <row r="30" spans="1:19" ht="16.5" customHeight="1">
      <c r="A30" s="101">
        <v>21</v>
      </c>
      <c r="B30" s="86">
        <v>120</v>
      </c>
      <c r="C30" s="87" t="s">
        <v>232</v>
      </c>
      <c r="D30" s="88" t="s">
        <v>233</v>
      </c>
      <c r="E30" s="89" t="s">
        <v>234</v>
      </c>
      <c r="F30" s="90" t="s">
        <v>35</v>
      </c>
      <c r="G30" s="90"/>
      <c r="H30" s="90"/>
      <c r="I30" s="91"/>
      <c r="J30" s="7">
        <v>7.75</v>
      </c>
      <c r="K30" s="217">
        <v>0.182</v>
      </c>
      <c r="L30" s="112"/>
      <c r="M30" s="104"/>
      <c r="N30" s="113" t="str">
        <f t="shared" si="2"/>
        <v>III A</v>
      </c>
      <c r="O30" s="90" t="s">
        <v>150</v>
      </c>
      <c r="P30" s="94" t="s">
        <v>235</v>
      </c>
      <c r="Q30" s="94" t="s">
        <v>13</v>
      </c>
      <c r="R30" s="94" t="s">
        <v>15</v>
      </c>
    </row>
  </sheetData>
  <printOptions horizontalCentered="1"/>
  <pageMargins left="0.19685039370078741" right="0.19685039370078741" top="0.39370078740157483" bottom="0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R19"/>
  <sheetViews>
    <sheetView zoomScaleNormal="100" workbookViewId="0">
      <selection activeCell="G23" sqref="G23"/>
    </sheetView>
  </sheetViews>
  <sheetFormatPr defaultColWidth="12.109375" defaultRowHeight="13.8"/>
  <cols>
    <col min="1" max="1" width="4.6640625" style="60" customWidth="1"/>
    <col min="2" max="2" width="4.109375" style="61" customWidth="1"/>
    <col min="3" max="3" width="10.33203125" style="71" customWidth="1"/>
    <col min="4" max="4" width="14.88671875" style="71" customWidth="1"/>
    <col min="5" max="5" width="9.88671875" style="61" customWidth="1"/>
    <col min="6" max="6" width="13.33203125" style="60" customWidth="1"/>
    <col min="7" max="7" width="12.88671875" style="60" customWidth="1"/>
    <col min="8" max="8" width="12.6640625" style="60" customWidth="1"/>
    <col min="9" max="9" width="5.88671875" style="63" hidden="1" customWidth="1"/>
    <col min="10" max="10" width="8.5546875" style="61" customWidth="1"/>
    <col min="11" max="11" width="5.44140625" style="61" hidden="1" customWidth="1"/>
    <col min="12" max="12" width="5.44140625" style="61" customWidth="1"/>
    <col min="13" max="13" width="24.33203125" style="64" customWidth="1"/>
    <col min="14" max="14" width="5.88671875" style="56" hidden="1" customWidth="1"/>
    <col min="15" max="15" width="3.44140625" style="56" customWidth="1"/>
    <col min="16" max="16" width="6.44140625" style="56" customWidth="1"/>
    <col min="17" max="18" width="4.33203125" style="56" customWidth="1"/>
    <col min="19" max="19" width="12.109375" style="57" customWidth="1"/>
    <col min="20" max="20" width="2.109375" style="57" customWidth="1"/>
    <col min="21" max="16384" width="12.109375" style="57"/>
  </cols>
  <sheetData>
    <row r="1" spans="1:18" ht="18" customHeight="1">
      <c r="A1" s="28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2"/>
      <c r="M1" s="55"/>
    </row>
    <row r="2" spans="1:18" ht="17.2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2"/>
      <c r="M2" s="55"/>
    </row>
    <row r="3" spans="1:18" ht="3.75" customHeight="1">
      <c r="C3" s="61"/>
      <c r="D3" s="61"/>
      <c r="E3" s="61">
        <v>1.1574074074074073E-5</v>
      </c>
      <c r="F3" s="62"/>
      <c r="G3" s="62"/>
      <c r="H3" s="62"/>
    </row>
    <row r="4" spans="1:18" ht="14.25" customHeight="1">
      <c r="A4" s="65" t="s">
        <v>57</v>
      </c>
      <c r="B4" s="66"/>
      <c r="C4" s="61"/>
      <c r="D4" s="61"/>
      <c r="F4" s="67"/>
      <c r="G4" s="62"/>
      <c r="H4" s="62"/>
    </row>
    <row r="5" spans="1:18" ht="3.75" customHeight="1">
      <c r="C5" s="61"/>
      <c r="D5" s="61"/>
      <c r="F5" s="62"/>
      <c r="G5" s="62"/>
      <c r="H5" s="62"/>
    </row>
    <row r="6" spans="1:18" ht="14.25" customHeight="1">
      <c r="A6" s="68"/>
      <c r="B6" s="69"/>
      <c r="C6" s="70" t="s">
        <v>10</v>
      </c>
      <c r="D6" s="72" t="s">
        <v>17</v>
      </c>
      <c r="F6" s="62"/>
      <c r="G6" s="62"/>
      <c r="H6" s="62"/>
    </row>
    <row r="7" spans="1:18" ht="6" customHeight="1">
      <c r="A7" s="68"/>
      <c r="B7" s="69"/>
      <c r="C7" s="70"/>
      <c r="D7" s="72"/>
      <c r="F7" s="62"/>
      <c r="G7" s="62"/>
      <c r="H7" s="62"/>
      <c r="L7" s="156"/>
      <c r="M7" s="61"/>
    </row>
    <row r="8" spans="1:18" s="143" customFormat="1" ht="12.75" customHeight="1">
      <c r="A8" s="157" t="s">
        <v>31</v>
      </c>
      <c r="B8" s="158" t="s">
        <v>0</v>
      </c>
      <c r="C8" s="159" t="s">
        <v>1</v>
      </c>
      <c r="D8" s="160" t="s">
        <v>2</v>
      </c>
      <c r="E8" s="161" t="s">
        <v>3</v>
      </c>
      <c r="F8" s="162" t="s">
        <v>4</v>
      </c>
      <c r="G8" s="163" t="s">
        <v>58</v>
      </c>
      <c r="H8" s="162" t="s">
        <v>5</v>
      </c>
      <c r="I8" s="164" t="s">
        <v>6</v>
      </c>
      <c r="J8" s="165" t="s">
        <v>7</v>
      </c>
      <c r="K8" s="166" t="s">
        <v>19</v>
      </c>
      <c r="L8" s="167" t="s">
        <v>8</v>
      </c>
      <c r="M8" s="168" t="s">
        <v>9</v>
      </c>
    </row>
    <row r="9" spans="1:18" s="176" customFormat="1" ht="16.5" customHeight="1">
      <c r="A9" s="169">
        <v>1</v>
      </c>
      <c r="B9" s="177"/>
      <c r="C9" s="178"/>
      <c r="D9" s="179"/>
      <c r="E9" s="180"/>
      <c r="F9" s="181"/>
      <c r="G9" s="181"/>
      <c r="H9" s="181"/>
      <c r="I9" s="171" t="str">
        <f>IF(ISBLANK(J9),"",TRUNC(0.907*((J9/$E$3)-82)^2))</f>
        <v/>
      </c>
      <c r="J9" s="172"/>
      <c r="K9" s="173"/>
      <c r="L9" s="174" t="str">
        <f>IF(ISBLANK(J9),"",IF(J9&gt;0.000690277777777778,"",IF(J9&lt;=0.000543402777777778,"TSM",IF(J9&lt;=0.000561342592592593,"SM",IF(J9&lt;=0.000581018518518519,"KSM",IF(J9&lt;=0.000607638888888889,"I A",IF(J9&lt;=0.000643981481481481,"II A",IF(J9&lt;=0.000690277777777778,"III A"))))))))</f>
        <v/>
      </c>
      <c r="M9" s="181"/>
      <c r="N9" s="175"/>
      <c r="O9" s="175"/>
      <c r="P9" s="175"/>
      <c r="Q9" s="175"/>
      <c r="R9" s="175"/>
    </row>
    <row r="10" spans="1:18" s="176" customFormat="1" ht="16.5" customHeight="1">
      <c r="A10" s="169">
        <v>2</v>
      </c>
      <c r="B10" s="177"/>
      <c r="C10" s="178"/>
      <c r="D10" s="179"/>
      <c r="E10" s="180"/>
      <c r="F10" s="181"/>
      <c r="G10" s="181"/>
      <c r="H10" s="181"/>
      <c r="I10" s="171" t="str">
        <f>IF(ISBLANK(J10),"",TRUNC(0.907*((J10/$E$3)-82)^2))</f>
        <v/>
      </c>
      <c r="J10" s="172"/>
      <c r="K10" s="173"/>
      <c r="L10" s="174" t="str">
        <f>IF(ISBLANK(J10),"",IF(J10&gt;0.000690277777777778,"",IF(J10&lt;=0.000543402777777778,"TSM",IF(J10&lt;=0.000561342592592593,"SM",IF(J10&lt;=0.000581018518518519,"KSM",IF(J10&lt;=0.000607638888888889,"I A",IF(J10&lt;=0.000643981481481481,"II A",IF(J10&lt;=0.000690277777777778,"III A"))))))))</f>
        <v/>
      </c>
      <c r="M10" s="181"/>
      <c r="N10" s="175"/>
      <c r="O10" s="175"/>
      <c r="P10" s="175"/>
      <c r="Q10" s="175"/>
      <c r="R10" s="175"/>
    </row>
    <row r="11" spans="1:18" s="176" customFormat="1" ht="16.5" customHeight="1">
      <c r="A11" s="169">
        <v>3</v>
      </c>
      <c r="B11" s="101">
        <v>144</v>
      </c>
      <c r="C11" s="87" t="s">
        <v>271</v>
      </c>
      <c r="D11" s="88" t="s">
        <v>272</v>
      </c>
      <c r="E11" s="182" t="s">
        <v>273</v>
      </c>
      <c r="F11" s="90" t="s">
        <v>274</v>
      </c>
      <c r="G11" s="90" t="s">
        <v>275</v>
      </c>
      <c r="H11" s="90"/>
      <c r="I11" s="171"/>
      <c r="J11" s="172">
        <v>6.1585648148148144E-4</v>
      </c>
      <c r="K11" s="173"/>
      <c r="L11" s="174" t="str">
        <f>IF(ISBLANK(J11),"",IF(J11&gt;0.000690277777777778,"",IF(J11&lt;=0.000543402777777778,"TSM",IF(J11&lt;=0.000561342592592593,"SM",IF(J11&lt;=0.000581018518518519,"KSM",IF(J11&lt;=0.000607638888888889,"I A",IF(J11&lt;=0.000643981481481481,"II A",IF(J11&lt;=0.000690277777777778,"III A"))))))))</f>
        <v>II A</v>
      </c>
      <c r="M11" s="90" t="s">
        <v>276</v>
      </c>
      <c r="N11" s="175" t="s">
        <v>277</v>
      </c>
      <c r="O11" s="175"/>
      <c r="P11" s="175"/>
      <c r="Q11" s="175"/>
      <c r="R11" s="175"/>
    </row>
    <row r="12" spans="1:18" s="176" customFormat="1" ht="16.5" customHeight="1">
      <c r="A12" s="169">
        <v>4</v>
      </c>
      <c r="B12" s="101">
        <v>80</v>
      </c>
      <c r="C12" s="87" t="s">
        <v>257</v>
      </c>
      <c r="D12" s="88" t="s">
        <v>258</v>
      </c>
      <c r="E12" s="182" t="s">
        <v>259</v>
      </c>
      <c r="F12" s="90" t="s">
        <v>16</v>
      </c>
      <c r="G12" s="90"/>
      <c r="H12" s="90"/>
      <c r="I12" s="171"/>
      <c r="J12" s="172">
        <v>6.0428240740740744E-4</v>
      </c>
      <c r="K12" s="173"/>
      <c r="L12" s="174" t="str">
        <f>IF(ISBLANK(J12),"",IF(J12&gt;0.000690277777777778,"",IF(J12&lt;=0.000543402777777778,"TSM",IF(J12&lt;=0.000561342592592593,"SM",IF(J12&lt;=0.000581018518518519,"KSM",IF(J12&lt;=0.000607638888888889,"I A",IF(J12&lt;=0.000643981481481481,"II A",IF(J12&lt;=0.000690277777777778,"III A"))))))))</f>
        <v>I A</v>
      </c>
      <c r="M12" s="90" t="s">
        <v>255</v>
      </c>
      <c r="N12" s="175" t="s">
        <v>260</v>
      </c>
      <c r="O12" s="175"/>
      <c r="P12" s="175"/>
      <c r="Q12" s="175"/>
      <c r="R12" s="175"/>
    </row>
    <row r="13" spans="1:18" ht="14.25" customHeight="1">
      <c r="A13" s="68"/>
      <c r="B13" s="69"/>
      <c r="C13" s="70" t="s">
        <v>11</v>
      </c>
      <c r="D13" s="72" t="s">
        <v>17</v>
      </c>
      <c r="F13" s="62"/>
      <c r="G13" s="62"/>
      <c r="H13" s="62"/>
    </row>
    <row r="14" spans="1:18" ht="6" customHeight="1">
      <c r="A14" s="68"/>
      <c r="B14" s="69"/>
      <c r="C14" s="70"/>
      <c r="D14" s="72"/>
      <c r="F14" s="62"/>
      <c r="G14" s="62"/>
      <c r="H14" s="62"/>
      <c r="L14" s="156"/>
      <c r="M14" s="61"/>
    </row>
    <row r="15" spans="1:18" s="143" customFormat="1" ht="12.75" customHeight="1">
      <c r="A15" s="157" t="s">
        <v>31</v>
      </c>
      <c r="B15" s="158" t="s">
        <v>0</v>
      </c>
      <c r="C15" s="159" t="s">
        <v>1</v>
      </c>
      <c r="D15" s="160" t="s">
        <v>2</v>
      </c>
      <c r="E15" s="161" t="s">
        <v>3</v>
      </c>
      <c r="F15" s="162" t="s">
        <v>4</v>
      </c>
      <c r="G15" s="163" t="s">
        <v>58</v>
      </c>
      <c r="H15" s="162" t="s">
        <v>5</v>
      </c>
      <c r="I15" s="164" t="s">
        <v>6</v>
      </c>
      <c r="J15" s="165" t="s">
        <v>7</v>
      </c>
      <c r="K15" s="166" t="s">
        <v>19</v>
      </c>
      <c r="L15" s="167" t="s">
        <v>8</v>
      </c>
      <c r="M15" s="168" t="s">
        <v>9</v>
      </c>
    </row>
    <row r="16" spans="1:18" s="176" customFormat="1" ht="16.5" customHeight="1">
      <c r="A16" s="169">
        <v>1</v>
      </c>
      <c r="B16" s="177"/>
      <c r="C16" s="178"/>
      <c r="D16" s="179"/>
      <c r="E16" s="180"/>
      <c r="F16" s="181"/>
      <c r="G16" s="181"/>
      <c r="H16" s="181"/>
      <c r="I16" s="171" t="str">
        <f>IF(ISBLANK(J16),"",TRUNC(0.907*((J16/$E$3)-82)^2))</f>
        <v/>
      </c>
      <c r="J16" s="172"/>
      <c r="K16" s="173"/>
      <c r="L16" s="174" t="str">
        <f>IF(ISBLANK(J16),"",IF(J16&gt;0.000690277777777778,"",IF(J16&lt;=0.000543402777777778,"TSM",IF(J16&lt;=0.000561342592592593,"SM",IF(J16&lt;=0.000581018518518519,"KSM",IF(J16&lt;=0.000607638888888889,"I A",IF(J16&lt;=0.000643981481481481,"II A",IF(J16&lt;=0.000690277777777778,"III A"))))))))</f>
        <v/>
      </c>
      <c r="M16" s="181"/>
      <c r="N16" s="175"/>
      <c r="O16" s="175"/>
      <c r="P16" s="175"/>
      <c r="Q16" s="175"/>
      <c r="R16" s="175"/>
    </row>
    <row r="17" spans="1:18" s="176" customFormat="1" ht="16.5" customHeight="1">
      <c r="A17" s="169">
        <v>2</v>
      </c>
      <c r="B17" s="101">
        <v>27</v>
      </c>
      <c r="C17" s="87" t="s">
        <v>265</v>
      </c>
      <c r="D17" s="88" t="s">
        <v>266</v>
      </c>
      <c r="E17" s="182" t="s">
        <v>267</v>
      </c>
      <c r="F17" s="90" t="s">
        <v>268</v>
      </c>
      <c r="G17" s="90" t="s">
        <v>142</v>
      </c>
      <c r="H17" s="90"/>
      <c r="I17" s="171"/>
      <c r="J17" s="172" t="s">
        <v>416</v>
      </c>
      <c r="K17" s="173"/>
      <c r="L17" s="174" t="str">
        <f>IF(ISBLANK(J17),"",IF(J17&gt;0.000690277777777778,"",IF(J17&lt;=0.000543402777777778,"TSM",IF(J17&lt;=0.000561342592592593,"SM",IF(J17&lt;=0.000581018518518519,"KSM",IF(J17&lt;=0.000607638888888889,"I A",IF(J17&lt;=0.000643981481481481,"II A",IF(J17&lt;=0.000690277777777778,"III A"))))))))</f>
        <v/>
      </c>
      <c r="M17" s="90" t="s">
        <v>269</v>
      </c>
      <c r="N17" s="175" t="s">
        <v>270</v>
      </c>
      <c r="O17" s="175"/>
      <c r="P17" s="175"/>
      <c r="Q17" s="175"/>
      <c r="R17" s="175"/>
    </row>
    <row r="18" spans="1:18" s="176" customFormat="1" ht="16.5" customHeight="1">
      <c r="A18" s="169">
        <v>3</v>
      </c>
      <c r="B18" s="101">
        <v>81</v>
      </c>
      <c r="C18" s="87" t="s">
        <v>77</v>
      </c>
      <c r="D18" s="88" t="s">
        <v>78</v>
      </c>
      <c r="E18" s="182" t="s">
        <v>79</v>
      </c>
      <c r="F18" s="90" t="s">
        <v>261</v>
      </c>
      <c r="G18" s="90" t="s">
        <v>262</v>
      </c>
      <c r="H18" s="90" t="s">
        <v>64</v>
      </c>
      <c r="I18" s="171"/>
      <c r="J18" s="172">
        <v>5.8692129629629632E-4</v>
      </c>
      <c r="K18" s="173"/>
      <c r="L18" s="174" t="str">
        <f>IF(ISBLANK(J18),"",IF(J18&gt;0.000690277777777778,"",IF(J18&lt;=0.000543402777777778,"TSM",IF(J18&lt;=0.000561342592592593,"SM",IF(J18&lt;=0.000581018518518519,"KSM",IF(J18&lt;=0.000607638888888889,"I A",IF(J18&lt;=0.000643981481481481,"II A",IF(J18&lt;=0.000690277777777778,"III A"))))))))</f>
        <v>I A</v>
      </c>
      <c r="M18" s="90" t="s">
        <v>263</v>
      </c>
      <c r="N18" s="175" t="s">
        <v>264</v>
      </c>
      <c r="O18" s="175"/>
      <c r="P18" s="175"/>
      <c r="Q18" s="175"/>
      <c r="R18" s="175"/>
    </row>
    <row r="19" spans="1:18" s="176" customFormat="1" ht="16.5" customHeight="1">
      <c r="A19" s="169">
        <v>4</v>
      </c>
      <c r="B19" s="101">
        <v>79</v>
      </c>
      <c r="C19" s="87" t="s">
        <v>44</v>
      </c>
      <c r="D19" s="88" t="s">
        <v>252</v>
      </c>
      <c r="E19" s="182" t="s">
        <v>253</v>
      </c>
      <c r="F19" s="90" t="s">
        <v>254</v>
      </c>
      <c r="G19" s="90"/>
      <c r="H19" s="90" t="s">
        <v>122</v>
      </c>
      <c r="I19" s="171"/>
      <c r="J19" s="172">
        <v>5.7708333333333331E-4</v>
      </c>
      <c r="K19" s="173"/>
      <c r="L19" s="174" t="str">
        <f>IF(ISBLANK(J19),"",IF(J19&gt;0.000690277777777778,"",IF(J19&lt;=0.000543402777777778,"TSM",IF(J19&lt;=0.000561342592592593,"SM",IF(J19&lt;=0.000581018518518519,"KSM",IF(J19&lt;=0.000607638888888889,"I A",IF(J19&lt;=0.000643981481481481,"II A",IF(J19&lt;=0.000690277777777778,"III A"))))))))</f>
        <v>KSM</v>
      </c>
      <c r="M19" s="90" t="s">
        <v>255</v>
      </c>
      <c r="N19" s="175" t="s">
        <v>256</v>
      </c>
      <c r="O19" s="175"/>
      <c r="P19" s="175"/>
      <c r="Q19" s="175"/>
      <c r="R19" s="175"/>
    </row>
  </sheetData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R13"/>
  <sheetViews>
    <sheetView zoomScaleNormal="100" workbookViewId="0">
      <selection activeCell="J19" sqref="J19"/>
    </sheetView>
  </sheetViews>
  <sheetFormatPr defaultColWidth="12.109375" defaultRowHeight="13.8"/>
  <cols>
    <col min="1" max="1" width="4.6640625" style="60" customWidth="1"/>
    <col min="2" max="2" width="4.109375" style="61" customWidth="1"/>
    <col min="3" max="3" width="10.33203125" style="71" customWidth="1"/>
    <col min="4" max="4" width="14.88671875" style="71" customWidth="1"/>
    <col min="5" max="5" width="9.88671875" style="61" customWidth="1"/>
    <col min="6" max="6" width="14.5546875" style="60" customWidth="1"/>
    <col min="7" max="7" width="11.33203125" style="60" customWidth="1"/>
    <col min="8" max="8" width="12.6640625" style="60" customWidth="1"/>
    <col min="9" max="9" width="5.88671875" style="63" hidden="1" customWidth="1"/>
    <col min="10" max="10" width="9.5546875" style="61" customWidth="1"/>
    <col min="11" max="11" width="5.44140625" style="61" hidden="1" customWidth="1"/>
    <col min="12" max="12" width="5.44140625" style="61" customWidth="1"/>
    <col min="13" max="13" width="25.33203125" style="64" customWidth="1"/>
    <col min="14" max="14" width="5.88671875" style="56" hidden="1" customWidth="1"/>
    <col min="15" max="15" width="3.44140625" style="56" customWidth="1"/>
    <col min="16" max="16" width="6.44140625" style="56" customWidth="1"/>
    <col min="17" max="18" width="4.33203125" style="56" customWidth="1"/>
    <col min="19" max="19" width="12.109375" style="57" customWidth="1"/>
    <col min="20" max="20" width="2.109375" style="57" customWidth="1"/>
    <col min="21" max="16384" width="12.109375" style="57"/>
  </cols>
  <sheetData>
    <row r="1" spans="1:18" ht="18" customHeight="1">
      <c r="A1" s="106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2"/>
      <c r="M1" s="55"/>
    </row>
    <row r="2" spans="1:18" ht="17.2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2"/>
      <c r="M2" s="55"/>
    </row>
    <row r="3" spans="1:18" ht="3.75" customHeight="1">
      <c r="C3" s="61"/>
      <c r="D3" s="61"/>
      <c r="E3" s="61">
        <v>1.1574074074074073E-5</v>
      </c>
      <c r="F3" s="62"/>
      <c r="G3" s="62"/>
      <c r="H3" s="62"/>
    </row>
    <row r="4" spans="1:18" ht="14.25" customHeight="1">
      <c r="A4" s="65" t="s">
        <v>57</v>
      </c>
      <c r="B4" s="66"/>
      <c r="C4" s="61"/>
      <c r="D4" s="61"/>
      <c r="F4" s="67"/>
      <c r="G4" s="62"/>
      <c r="H4" s="62"/>
    </row>
    <row r="5" spans="1:18" ht="3.75" customHeight="1">
      <c r="C5" s="61"/>
      <c r="D5" s="61"/>
      <c r="F5" s="62"/>
      <c r="G5" s="62"/>
      <c r="H5" s="62"/>
    </row>
    <row r="6" spans="1:18" ht="14.25" customHeight="1">
      <c r="A6" s="68"/>
      <c r="B6" s="69"/>
      <c r="C6" s="70"/>
      <c r="D6" s="72" t="s">
        <v>415</v>
      </c>
      <c r="F6" s="62"/>
      <c r="G6" s="62"/>
      <c r="H6" s="62"/>
    </row>
    <row r="7" spans="1:18" ht="6" customHeight="1">
      <c r="A7" s="68"/>
      <c r="B7" s="69"/>
      <c r="C7" s="70"/>
      <c r="D7" s="72"/>
      <c r="F7" s="62"/>
      <c r="G7" s="62"/>
      <c r="H7" s="62"/>
      <c r="L7" s="156"/>
      <c r="M7" s="61"/>
    </row>
    <row r="8" spans="1:18" s="143" customFormat="1" ht="12.75" customHeight="1">
      <c r="A8" s="157" t="s">
        <v>409</v>
      </c>
      <c r="B8" s="158" t="s">
        <v>0</v>
      </c>
      <c r="C8" s="159" t="s">
        <v>1</v>
      </c>
      <c r="D8" s="160" t="s">
        <v>2</v>
      </c>
      <c r="E8" s="161" t="s">
        <v>3</v>
      </c>
      <c r="F8" s="162" t="s">
        <v>4</v>
      </c>
      <c r="G8" s="163" t="s">
        <v>58</v>
      </c>
      <c r="H8" s="162" t="s">
        <v>5</v>
      </c>
      <c r="I8" s="164" t="s">
        <v>6</v>
      </c>
      <c r="J8" s="165" t="s">
        <v>7</v>
      </c>
      <c r="K8" s="166" t="s">
        <v>19</v>
      </c>
      <c r="L8" s="167" t="s">
        <v>8</v>
      </c>
      <c r="M8" s="168" t="s">
        <v>9</v>
      </c>
    </row>
    <row r="9" spans="1:18" s="176" customFormat="1" ht="16.5" customHeight="1">
      <c r="A9" s="169">
        <v>1</v>
      </c>
      <c r="B9" s="107">
        <v>79</v>
      </c>
      <c r="C9" s="108" t="s">
        <v>44</v>
      </c>
      <c r="D9" s="109" t="s">
        <v>252</v>
      </c>
      <c r="E9" s="170" t="s">
        <v>253</v>
      </c>
      <c r="F9" s="110" t="s">
        <v>254</v>
      </c>
      <c r="G9" s="110"/>
      <c r="H9" s="110" t="s">
        <v>122</v>
      </c>
      <c r="I9" s="171"/>
      <c r="J9" s="172">
        <v>5.7708333333333331E-4</v>
      </c>
      <c r="K9" s="173"/>
      <c r="L9" s="174" t="str">
        <f>IF(ISBLANK(J9),"",IF(J9&gt;0.000690277777777778,"",IF(J9&lt;=0.000543402777777778,"TSM",IF(J9&lt;=0.000561342592592593,"SM",IF(J9&lt;=0.000581018518518519,"KSM",IF(J9&lt;=0.000607638888888889,"I A",IF(J9&lt;=0.000643981481481481,"II A",IF(J9&lt;=0.000690277777777778,"III A"))))))))</f>
        <v>KSM</v>
      </c>
      <c r="M9" s="110" t="s">
        <v>255</v>
      </c>
      <c r="N9" s="175" t="s">
        <v>256</v>
      </c>
      <c r="O9" s="175"/>
      <c r="P9" s="175"/>
      <c r="Q9" s="175"/>
      <c r="R9" s="175"/>
    </row>
    <row r="10" spans="1:18" s="176" customFormat="1" ht="16.5" customHeight="1">
      <c r="A10" s="169">
        <v>2</v>
      </c>
      <c r="B10" s="107">
        <v>81</v>
      </c>
      <c r="C10" s="108" t="s">
        <v>77</v>
      </c>
      <c r="D10" s="109" t="s">
        <v>78</v>
      </c>
      <c r="E10" s="170" t="s">
        <v>79</v>
      </c>
      <c r="F10" s="110" t="s">
        <v>261</v>
      </c>
      <c r="G10" s="110" t="s">
        <v>262</v>
      </c>
      <c r="H10" s="110" t="s">
        <v>64</v>
      </c>
      <c r="I10" s="171"/>
      <c r="J10" s="172">
        <v>5.8692129629629632E-4</v>
      </c>
      <c r="K10" s="173"/>
      <c r="L10" s="174" t="str">
        <f>IF(ISBLANK(J10),"",IF(J10&gt;0.000690277777777778,"",IF(J10&lt;=0.000543402777777778,"TSM",IF(J10&lt;=0.000561342592592593,"SM",IF(J10&lt;=0.000581018518518519,"KSM",IF(J10&lt;=0.000607638888888889,"I A",IF(J10&lt;=0.000643981481481481,"II A",IF(J10&lt;=0.000690277777777778,"III A"))))))))</f>
        <v>I A</v>
      </c>
      <c r="M10" s="110" t="s">
        <v>263</v>
      </c>
      <c r="N10" s="175" t="s">
        <v>264</v>
      </c>
      <c r="O10" s="175"/>
      <c r="P10" s="175"/>
      <c r="Q10" s="175"/>
      <c r="R10" s="175"/>
    </row>
    <row r="11" spans="1:18" s="176" customFormat="1" ht="16.5" customHeight="1">
      <c r="A11" s="169">
        <v>3</v>
      </c>
      <c r="B11" s="107">
        <v>80</v>
      </c>
      <c r="C11" s="108" t="s">
        <v>257</v>
      </c>
      <c r="D11" s="109" t="s">
        <v>258</v>
      </c>
      <c r="E11" s="170" t="s">
        <v>259</v>
      </c>
      <c r="F11" s="110" t="s">
        <v>16</v>
      </c>
      <c r="G11" s="110"/>
      <c r="H11" s="110"/>
      <c r="I11" s="171"/>
      <c r="J11" s="172">
        <v>6.0428240740740744E-4</v>
      </c>
      <c r="K11" s="173"/>
      <c r="L11" s="174" t="str">
        <f>IF(ISBLANK(J11),"",IF(J11&gt;0.000690277777777778,"",IF(J11&lt;=0.000543402777777778,"TSM",IF(J11&lt;=0.000561342592592593,"SM",IF(J11&lt;=0.000581018518518519,"KSM",IF(J11&lt;=0.000607638888888889,"I A",IF(J11&lt;=0.000643981481481481,"II A",IF(J11&lt;=0.000690277777777778,"III A"))))))))</f>
        <v>I A</v>
      </c>
      <c r="M11" s="110" t="s">
        <v>255</v>
      </c>
      <c r="N11" s="175" t="s">
        <v>260</v>
      </c>
      <c r="O11" s="175"/>
      <c r="P11" s="175"/>
      <c r="Q11" s="175"/>
      <c r="R11" s="175"/>
    </row>
    <row r="12" spans="1:18" s="176" customFormat="1" ht="16.5" customHeight="1">
      <c r="A12" s="169">
        <v>4</v>
      </c>
      <c r="B12" s="107">
        <v>144</v>
      </c>
      <c r="C12" s="108" t="s">
        <v>271</v>
      </c>
      <c r="D12" s="109" t="s">
        <v>272</v>
      </c>
      <c r="E12" s="170" t="s">
        <v>273</v>
      </c>
      <c r="F12" s="110" t="s">
        <v>274</v>
      </c>
      <c r="G12" s="110" t="s">
        <v>275</v>
      </c>
      <c r="H12" s="110"/>
      <c r="I12" s="171"/>
      <c r="J12" s="172">
        <v>6.1585648148148144E-4</v>
      </c>
      <c r="K12" s="173"/>
      <c r="L12" s="174" t="str">
        <f>IF(ISBLANK(J12),"",IF(J12&gt;0.000690277777777778,"",IF(J12&lt;=0.000543402777777778,"TSM",IF(J12&lt;=0.000561342592592593,"SM",IF(J12&lt;=0.000581018518518519,"KSM",IF(J12&lt;=0.000607638888888889,"I A",IF(J12&lt;=0.000643981481481481,"II A",IF(J12&lt;=0.000690277777777778,"III A"))))))))</f>
        <v>II A</v>
      </c>
      <c r="M12" s="110" t="s">
        <v>276</v>
      </c>
      <c r="N12" s="175" t="s">
        <v>277</v>
      </c>
      <c r="O12" s="175"/>
      <c r="P12" s="175"/>
      <c r="Q12" s="175"/>
      <c r="R12" s="175"/>
    </row>
    <row r="13" spans="1:18" s="176" customFormat="1" ht="16.5" customHeight="1">
      <c r="A13" s="169"/>
      <c r="B13" s="107">
        <v>27</v>
      </c>
      <c r="C13" s="108" t="s">
        <v>265</v>
      </c>
      <c r="D13" s="109" t="s">
        <v>266</v>
      </c>
      <c r="E13" s="170" t="s">
        <v>267</v>
      </c>
      <c r="F13" s="110" t="s">
        <v>268</v>
      </c>
      <c r="G13" s="110" t="s">
        <v>142</v>
      </c>
      <c r="H13" s="110"/>
      <c r="I13" s="171"/>
      <c r="J13" s="172" t="s">
        <v>416</v>
      </c>
      <c r="K13" s="173"/>
      <c r="L13" s="174" t="str">
        <f>IF(ISBLANK(J13),"",IF(J13&gt;0.000690277777777778,"",IF(J13&lt;=0.000543402777777778,"TSM",IF(J13&lt;=0.000561342592592593,"SM",IF(J13&lt;=0.000581018518518519,"KSM",IF(J13&lt;=0.000607638888888889,"I A",IF(J13&lt;=0.000643981481481481,"II A",IF(J13&lt;=0.000690277777777778,"III A"))))))))</f>
        <v/>
      </c>
      <c r="M13" s="110" t="s">
        <v>269</v>
      </c>
      <c r="N13" s="175" t="s">
        <v>270</v>
      </c>
      <c r="O13" s="175"/>
      <c r="P13" s="175"/>
      <c r="Q13" s="175"/>
      <c r="R13" s="175"/>
    </row>
  </sheetData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11"/>
  <sheetViews>
    <sheetView zoomScaleNormal="85" workbookViewId="0">
      <selection activeCell="F17" sqref="F17"/>
    </sheetView>
  </sheetViews>
  <sheetFormatPr defaultColWidth="12.109375" defaultRowHeight="13.8"/>
  <cols>
    <col min="1" max="1" width="4.44140625" style="60" customWidth="1"/>
    <col min="2" max="2" width="4.109375" style="61" customWidth="1"/>
    <col min="3" max="3" width="12.6640625" style="71" customWidth="1"/>
    <col min="4" max="4" width="16.44140625" style="71" customWidth="1"/>
    <col min="5" max="5" width="9.6640625" style="61" customWidth="1"/>
    <col min="6" max="6" width="12.6640625" style="60" customWidth="1"/>
    <col min="7" max="7" width="10.6640625" style="60" customWidth="1"/>
    <col min="8" max="8" width="13" style="60" customWidth="1"/>
    <col min="9" max="9" width="7.6640625" style="63" hidden="1" customWidth="1"/>
    <col min="10" max="10" width="9.6640625" style="61" customWidth="1"/>
    <col min="11" max="11" width="5.88671875" style="61" customWidth="1"/>
    <col min="12" max="12" width="24" style="64" customWidth="1"/>
    <col min="13" max="13" width="6.5546875" style="142" customWidth="1"/>
    <col min="14" max="15" width="6.5546875" style="143" customWidth="1"/>
    <col min="16" max="16" width="13" style="57" customWidth="1"/>
    <col min="17" max="17" width="50.33203125" style="57" customWidth="1"/>
    <col min="18" max="16384" width="12.109375" style="57"/>
  </cols>
  <sheetData>
    <row r="1" spans="1:15" ht="18" customHeight="1">
      <c r="A1" s="28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5"/>
      <c r="N1" s="142"/>
    </row>
    <row r="2" spans="1:15" ht="17.2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5"/>
      <c r="N2" s="142"/>
    </row>
    <row r="3" spans="1:15" ht="9" customHeight="1">
      <c r="C3" s="61"/>
      <c r="D3" s="61"/>
      <c r="E3" s="144">
        <v>1.1574074074074073E-5</v>
      </c>
      <c r="F3" s="62"/>
      <c r="G3" s="62"/>
      <c r="H3" s="62"/>
      <c r="N3" s="142"/>
    </row>
    <row r="4" spans="1:15" ht="15.75" customHeight="1">
      <c r="A4" s="65" t="s">
        <v>59</v>
      </c>
      <c r="B4" s="66"/>
      <c r="C4" s="61"/>
      <c r="D4" s="61"/>
      <c r="F4" s="67"/>
      <c r="G4" s="62"/>
      <c r="H4" s="62"/>
      <c r="N4" s="142"/>
    </row>
    <row r="5" spans="1:15" ht="12.75" customHeight="1">
      <c r="C5" s="61"/>
      <c r="D5" s="61"/>
      <c r="F5" s="62"/>
      <c r="G5" s="62"/>
      <c r="H5" s="62"/>
      <c r="N5" s="142"/>
    </row>
    <row r="6" spans="1:15" ht="14.25" customHeight="1">
      <c r="A6" s="68"/>
      <c r="B6" s="69"/>
      <c r="C6" s="70"/>
      <c r="D6" s="72"/>
      <c r="E6" s="145"/>
      <c r="F6" s="62"/>
      <c r="G6" s="62"/>
      <c r="H6" s="62"/>
      <c r="N6" s="142"/>
    </row>
    <row r="7" spans="1:15" ht="3" customHeight="1">
      <c r="A7" s="62"/>
      <c r="C7" s="61"/>
      <c r="D7" s="61"/>
      <c r="F7" s="62"/>
      <c r="G7" s="62"/>
      <c r="H7" s="62"/>
      <c r="N7" s="142"/>
    </row>
    <row r="8" spans="1:15" ht="12.75" customHeight="1">
      <c r="A8" s="73" t="s">
        <v>409</v>
      </c>
      <c r="B8" s="99" t="s">
        <v>0</v>
      </c>
      <c r="C8" s="75" t="s">
        <v>1</v>
      </c>
      <c r="D8" s="76" t="s">
        <v>29</v>
      </c>
      <c r="E8" s="77" t="s">
        <v>3</v>
      </c>
      <c r="F8" s="78" t="s">
        <v>4</v>
      </c>
      <c r="G8" s="79" t="s">
        <v>58</v>
      </c>
      <c r="H8" s="78" t="s">
        <v>5</v>
      </c>
      <c r="I8" s="146" t="s">
        <v>6</v>
      </c>
      <c r="J8" s="81" t="s">
        <v>7</v>
      </c>
      <c r="K8" s="83" t="s">
        <v>8</v>
      </c>
      <c r="L8" s="84" t="s">
        <v>9</v>
      </c>
      <c r="N8" s="142"/>
    </row>
    <row r="9" spans="1:15" s="95" customFormat="1" ht="16.5" customHeight="1">
      <c r="A9" s="147">
        <v>1</v>
      </c>
      <c r="B9" s="101">
        <v>67</v>
      </c>
      <c r="C9" s="87" t="s">
        <v>37</v>
      </c>
      <c r="D9" s="88" t="s">
        <v>38</v>
      </c>
      <c r="E9" s="148" t="s">
        <v>39</v>
      </c>
      <c r="F9" s="90" t="s">
        <v>16</v>
      </c>
      <c r="G9" s="90" t="s">
        <v>61</v>
      </c>
      <c r="H9" s="90" t="s">
        <v>122</v>
      </c>
      <c r="I9" s="149"/>
      <c r="J9" s="150">
        <v>1.4732638888888892E-3</v>
      </c>
      <c r="K9" s="151" t="str">
        <f>IF(ISBLANK(J9),"",IF(J9&gt;0.00202546296296296,"",IF(J9&lt;=0.00143518518518519,"TSM",IF(J9&lt;=0.00148148148148148,"SM",IF(J9&lt;=0.0015625,"KSM",IF(J9&lt;=0.00166666666666667,"I A",IF(J9&lt;=0.00181712962962963,"II A",IF(J9&lt;=0.00202546296296296,"III A"))))))))</f>
        <v>SM</v>
      </c>
      <c r="L9" s="90" t="s">
        <v>32</v>
      </c>
      <c r="M9" s="152"/>
      <c r="N9" s="152"/>
      <c r="O9" s="152"/>
    </row>
    <row r="10" spans="1:15" s="95" customFormat="1" ht="16.5" customHeight="1">
      <c r="A10" s="147">
        <v>2</v>
      </c>
      <c r="B10" s="101">
        <v>143</v>
      </c>
      <c r="C10" s="87" t="s">
        <v>278</v>
      </c>
      <c r="D10" s="88" t="s">
        <v>279</v>
      </c>
      <c r="E10" s="148" t="s">
        <v>280</v>
      </c>
      <c r="F10" s="90" t="s">
        <v>36</v>
      </c>
      <c r="G10" s="90" t="s">
        <v>45</v>
      </c>
      <c r="H10" s="90" t="s">
        <v>122</v>
      </c>
      <c r="I10" s="149"/>
      <c r="J10" s="150">
        <v>1.5409722222222222E-3</v>
      </c>
      <c r="K10" s="151" t="str">
        <f>IF(ISBLANK(J10),"",IF(J10&gt;0.00202546296296296,"",IF(J10&lt;=0.00143518518518519,"TSM",IF(J10&lt;=0.00148148148148148,"SM",IF(J10&lt;=0.0015625,"KSM",IF(J10&lt;=0.00166666666666667,"I A",IF(J10&lt;=0.00181712962962963,"II A",IF(J10&lt;=0.00202546296296296,"III A"))))))))</f>
        <v>KSM</v>
      </c>
      <c r="L10" s="90" t="s">
        <v>281</v>
      </c>
      <c r="M10" s="152"/>
      <c r="N10" s="152"/>
      <c r="O10" s="152"/>
    </row>
    <row r="11" spans="1:15" s="95" customFormat="1" ht="16.5" customHeight="1">
      <c r="A11" s="147">
        <v>3</v>
      </c>
      <c r="B11" s="101">
        <v>71</v>
      </c>
      <c r="C11" s="87" t="s">
        <v>282</v>
      </c>
      <c r="D11" s="88" t="s">
        <v>283</v>
      </c>
      <c r="E11" s="148" t="s">
        <v>284</v>
      </c>
      <c r="F11" s="90" t="s">
        <v>202</v>
      </c>
      <c r="G11" s="90" t="s">
        <v>203</v>
      </c>
      <c r="H11" s="90"/>
      <c r="I11" s="149"/>
      <c r="J11" s="150">
        <v>1.5435185185185185E-3</v>
      </c>
      <c r="K11" s="151" t="str">
        <f>IF(ISBLANK(J11),"",IF(J11&gt;0.00202546296296296,"",IF(J11&lt;=0.00143518518518519,"TSM",IF(J11&lt;=0.00148148148148148,"SM",IF(J11&lt;=0.0015625,"KSM",IF(J11&lt;=0.00166666666666667,"I A",IF(J11&lt;=0.00181712962962963,"II A",IF(J11&lt;=0.00202546296296296,"III A"))))))))</f>
        <v>KSM</v>
      </c>
      <c r="L11" s="90" t="s">
        <v>204</v>
      </c>
      <c r="M11" s="152"/>
      <c r="N11" s="152"/>
      <c r="O11" s="152"/>
    </row>
  </sheetData>
  <phoneticPr fontId="45" type="noConversion"/>
  <printOptions horizontalCentered="1"/>
  <pageMargins left="0.19685039370078741" right="0.19685039370078741" top="0.59055118110236227" bottom="0.3937007874015748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13"/>
  <sheetViews>
    <sheetView zoomScaleNormal="85" workbookViewId="0">
      <selection activeCell="F21" sqref="F21"/>
    </sheetView>
  </sheetViews>
  <sheetFormatPr defaultColWidth="12.109375" defaultRowHeight="13.8"/>
  <cols>
    <col min="1" max="1" width="4.44140625" style="60" customWidth="1"/>
    <col min="2" max="2" width="4.109375" style="61" customWidth="1"/>
    <col min="3" max="3" width="12.33203125" style="71" customWidth="1"/>
    <col min="4" max="4" width="16.44140625" style="71" customWidth="1"/>
    <col min="5" max="5" width="9.6640625" style="61" customWidth="1"/>
    <col min="6" max="6" width="12.6640625" style="60" customWidth="1"/>
    <col min="7" max="7" width="7.5546875" style="60" customWidth="1"/>
    <col min="8" max="8" width="13" style="60" customWidth="1"/>
    <col min="9" max="9" width="7.6640625" style="63" hidden="1" customWidth="1"/>
    <col min="10" max="10" width="9.6640625" style="61" customWidth="1"/>
    <col min="11" max="11" width="5.88671875" style="61" customWidth="1"/>
    <col min="12" max="12" width="24" style="64" customWidth="1"/>
    <col min="13" max="13" width="6.5546875" style="142" customWidth="1"/>
    <col min="14" max="15" width="6.5546875" style="143" customWidth="1"/>
    <col min="16" max="16" width="13" style="57" customWidth="1"/>
    <col min="17" max="17" width="50.33203125" style="57" customWidth="1"/>
    <col min="18" max="16384" width="12.109375" style="57"/>
  </cols>
  <sheetData>
    <row r="1" spans="1:15" ht="18" customHeight="1">
      <c r="A1" s="28" t="s">
        <v>95</v>
      </c>
      <c r="B1" s="51"/>
      <c r="C1" s="52"/>
      <c r="D1" s="52"/>
      <c r="E1" s="52"/>
      <c r="F1" s="53"/>
      <c r="G1" s="53"/>
      <c r="H1" s="53"/>
      <c r="I1" s="54"/>
      <c r="J1" s="52"/>
      <c r="K1" s="52"/>
      <c r="L1" s="55"/>
      <c r="N1" s="142"/>
    </row>
    <row r="2" spans="1:15" ht="17.25" customHeight="1">
      <c r="A2" s="58" t="s">
        <v>96</v>
      </c>
      <c r="B2" s="59"/>
      <c r="C2" s="52"/>
      <c r="D2" s="52"/>
      <c r="E2" s="52"/>
      <c r="F2" s="53"/>
      <c r="G2" s="53"/>
      <c r="H2" s="53"/>
      <c r="I2" s="54"/>
      <c r="J2" s="52"/>
      <c r="K2" s="52"/>
      <c r="L2" s="55"/>
      <c r="N2" s="142"/>
    </row>
    <row r="3" spans="1:15" ht="9" customHeight="1">
      <c r="C3" s="61"/>
      <c r="D3" s="61"/>
      <c r="E3" s="144">
        <v>1.1574074074074073E-5</v>
      </c>
      <c r="F3" s="62"/>
      <c r="G3" s="62"/>
      <c r="H3" s="62"/>
      <c r="N3" s="142"/>
    </row>
    <row r="4" spans="1:15" ht="15.75" customHeight="1">
      <c r="A4" s="65" t="s">
        <v>97</v>
      </c>
      <c r="B4" s="66"/>
      <c r="C4" s="61"/>
      <c r="D4" s="61"/>
      <c r="F4" s="67"/>
      <c r="G4" s="62"/>
      <c r="H4" s="62"/>
      <c r="N4" s="142"/>
    </row>
    <row r="5" spans="1:15" ht="12.75" customHeight="1">
      <c r="C5" s="61"/>
      <c r="D5" s="61"/>
      <c r="F5" s="62"/>
      <c r="G5" s="62"/>
      <c r="H5" s="62"/>
      <c r="N5" s="142"/>
    </row>
    <row r="6" spans="1:15" ht="14.25" customHeight="1">
      <c r="A6" s="68"/>
      <c r="B6" s="69"/>
      <c r="C6" s="70"/>
      <c r="D6" s="72"/>
      <c r="E6" s="145"/>
      <c r="F6" s="62"/>
      <c r="G6" s="62"/>
      <c r="H6" s="62"/>
      <c r="N6" s="142"/>
    </row>
    <row r="7" spans="1:15" ht="3" customHeight="1">
      <c r="A7" s="62"/>
      <c r="C7" s="61"/>
      <c r="D7" s="61"/>
      <c r="F7" s="62"/>
      <c r="G7" s="62"/>
      <c r="H7" s="62"/>
      <c r="N7" s="142"/>
    </row>
    <row r="8" spans="1:15" ht="12.75" customHeight="1">
      <c r="A8" s="73" t="s">
        <v>409</v>
      </c>
      <c r="B8" s="99" t="s">
        <v>0</v>
      </c>
      <c r="C8" s="75" t="s">
        <v>1</v>
      </c>
      <c r="D8" s="76" t="s">
        <v>29</v>
      </c>
      <c r="E8" s="77" t="s">
        <v>3</v>
      </c>
      <c r="F8" s="78" t="s">
        <v>4</v>
      </c>
      <c r="G8" s="79" t="s">
        <v>58</v>
      </c>
      <c r="H8" s="78" t="s">
        <v>5</v>
      </c>
      <c r="I8" s="146" t="s">
        <v>6</v>
      </c>
      <c r="J8" s="81" t="s">
        <v>7</v>
      </c>
      <c r="K8" s="83" t="s">
        <v>8</v>
      </c>
      <c r="L8" s="84" t="s">
        <v>9</v>
      </c>
      <c r="N8" s="142"/>
    </row>
    <row r="9" spans="1:15" s="95" customFormat="1" ht="16.5" customHeight="1">
      <c r="A9" s="147">
        <v>1</v>
      </c>
      <c r="B9" s="101">
        <v>112</v>
      </c>
      <c r="C9" s="87" t="s">
        <v>327</v>
      </c>
      <c r="D9" s="88" t="s">
        <v>328</v>
      </c>
      <c r="E9" s="148" t="s">
        <v>329</v>
      </c>
      <c r="F9" s="90" t="s">
        <v>16</v>
      </c>
      <c r="G9" s="90"/>
      <c r="H9" s="90" t="s">
        <v>330</v>
      </c>
      <c r="I9" s="149"/>
      <c r="J9" s="153">
        <v>6.2525462962962951E-3</v>
      </c>
      <c r="K9" s="154" t="str">
        <f>IF(ISBLANK(J9),"",IF(J9&gt;0.00778935185185185,"",IF(J9&lt;=0.00548611111111111,"TSM",IF(J9&lt;=0.00570601851851852,"SM",IF(J9&lt;=0.00596064814814815,"KSM",IF(J9&lt;=0.00640046296296296,"I A",IF(J9&lt;=0.00703703703703704,"II A",IF(J9&lt;=0.00778935185185185,"III A"))))))))</f>
        <v>I A</v>
      </c>
      <c r="L9" s="90" t="s">
        <v>331</v>
      </c>
      <c r="M9" s="152"/>
      <c r="N9" s="152"/>
      <c r="O9" s="152"/>
    </row>
    <row r="10" spans="1:15" s="95" customFormat="1" ht="16.5" customHeight="1">
      <c r="A10" s="147">
        <v>2</v>
      </c>
      <c r="B10" s="101">
        <v>111</v>
      </c>
      <c r="C10" s="87" t="s">
        <v>322</v>
      </c>
      <c r="D10" s="88" t="s">
        <v>323</v>
      </c>
      <c r="E10" s="148" t="s">
        <v>324</v>
      </c>
      <c r="F10" s="90" t="s">
        <v>325</v>
      </c>
      <c r="G10" s="90" t="s">
        <v>61</v>
      </c>
      <c r="H10" s="90"/>
      <c r="I10" s="149"/>
      <c r="J10" s="155">
        <v>6.3710648148148146E-3</v>
      </c>
      <c r="K10" s="154" t="str">
        <f>IF(ISBLANK(J10),"",IF(J10&gt;0.00778935185185185,"",IF(J10&lt;=0.00548611111111111,"TSM",IF(J10&lt;=0.00570601851851852,"SM",IF(J10&lt;=0.00596064814814815,"KSM",IF(J10&lt;=0.00640046296296296,"I A",IF(J10&lt;=0.00703703703703704,"II A",IF(J10&lt;=0.00778935185185185,"III A"))))))))</f>
        <v>I A</v>
      </c>
      <c r="L10" s="90" t="s">
        <v>326</v>
      </c>
      <c r="M10" s="152"/>
      <c r="N10" s="152"/>
      <c r="O10" s="152"/>
    </row>
    <row r="11" spans="1:15" s="95" customFormat="1" ht="16.5" customHeight="1">
      <c r="A11" s="147">
        <v>3</v>
      </c>
      <c r="B11" s="101">
        <v>147</v>
      </c>
      <c r="C11" s="87" t="s">
        <v>334</v>
      </c>
      <c r="D11" s="88" t="s">
        <v>335</v>
      </c>
      <c r="E11" s="148" t="s">
        <v>407</v>
      </c>
      <c r="F11" s="90" t="s">
        <v>16</v>
      </c>
      <c r="G11" s="90"/>
      <c r="H11" s="90"/>
      <c r="I11" s="149"/>
      <c r="J11" s="153">
        <v>6.8333333333333336E-3</v>
      </c>
      <c r="K11" s="154" t="str">
        <f>IF(ISBLANK(J11),"",IF(J11&gt;0.00778935185185185,"",IF(J11&lt;=0.00548611111111111,"TSM",IF(J11&lt;=0.00570601851851852,"SM",IF(J11&lt;=0.00596064814814815,"KSM",IF(J11&lt;=0.00640046296296296,"I A",IF(J11&lt;=0.00703703703703704,"II A",IF(J11&lt;=0.00778935185185185,"III A"))))))))</f>
        <v>II A</v>
      </c>
      <c r="L11" s="90" t="s">
        <v>408</v>
      </c>
      <c r="M11" s="152"/>
      <c r="N11" s="152"/>
      <c r="O11" s="152"/>
    </row>
    <row r="12" spans="1:15" s="95" customFormat="1" ht="16.5" customHeight="1">
      <c r="A12" s="147">
        <v>4</v>
      </c>
      <c r="B12" s="101">
        <v>146</v>
      </c>
      <c r="C12" s="87" t="s">
        <v>332</v>
      </c>
      <c r="D12" s="88" t="s">
        <v>333</v>
      </c>
      <c r="E12" s="148" t="s">
        <v>406</v>
      </c>
      <c r="F12" s="90" t="s">
        <v>16</v>
      </c>
      <c r="G12" s="90"/>
      <c r="H12" s="90"/>
      <c r="I12" s="149"/>
      <c r="J12" s="153">
        <v>7.0261574074074072E-3</v>
      </c>
      <c r="K12" s="154" t="str">
        <f>IF(ISBLANK(J12),"",IF(J12&gt;0.00778935185185185,"",IF(J12&lt;=0.00548611111111111,"TSM",IF(J12&lt;=0.00570601851851852,"SM",IF(J12&lt;=0.00596064814814815,"KSM",IF(J12&lt;=0.00640046296296296,"I A",IF(J12&lt;=0.00703703703703704,"II A",IF(J12&lt;=0.00778935185185185,"III A"))))))))</f>
        <v>II A</v>
      </c>
      <c r="L12" s="90" t="s">
        <v>408</v>
      </c>
      <c r="M12" s="152"/>
      <c r="N12" s="152"/>
      <c r="O12" s="152"/>
    </row>
    <row r="13" spans="1:15" s="95" customFormat="1" ht="16.5" customHeight="1">
      <c r="A13" s="147">
        <v>5</v>
      </c>
      <c r="B13" s="101">
        <v>145</v>
      </c>
      <c r="C13" s="87" t="s">
        <v>43</v>
      </c>
      <c r="D13" s="88" t="s">
        <v>272</v>
      </c>
      <c r="E13" s="148" t="s">
        <v>273</v>
      </c>
      <c r="F13" s="90" t="s">
        <v>274</v>
      </c>
      <c r="G13" s="90" t="s">
        <v>275</v>
      </c>
      <c r="H13" s="90"/>
      <c r="I13" s="149"/>
      <c r="J13" s="153">
        <v>7.1427083333333342E-3</v>
      </c>
      <c r="K13" s="154" t="str">
        <f>IF(ISBLANK(J13),"",IF(J13&gt;0.00778935185185185,"",IF(J13&lt;=0.00548611111111111,"TSM",IF(J13&lt;=0.00570601851851852,"SM",IF(J13&lt;=0.00596064814814815,"KSM",IF(J13&lt;=0.00640046296296296,"I A",IF(J13&lt;=0.00703703703703704,"II A",IF(J13&lt;=0.00778935185185185,"III A"))))))))</f>
        <v>III A</v>
      </c>
      <c r="L13" s="90" t="s">
        <v>276</v>
      </c>
      <c r="M13" s="152"/>
      <c r="N13" s="152"/>
      <c r="O13" s="152"/>
    </row>
  </sheetData>
  <printOptions horizontalCentered="1"/>
  <pageMargins left="0.19685039370078741" right="0.19685039370078741" top="0.59055118110236227" bottom="0.3937007874015748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Virselis</vt:lpstr>
      <vt:lpstr>60 M pb</vt:lpstr>
      <vt:lpstr>60 M suv</vt:lpstr>
      <vt:lpstr>60 V pb</vt:lpstr>
      <vt:lpstr>60 V suv</vt:lpstr>
      <vt:lpstr>400V beg</vt:lpstr>
      <vt:lpstr>400V suv</vt:lpstr>
      <vt:lpstr>800 M</vt:lpstr>
      <vt:lpstr>3000 V</vt:lpstr>
      <vt:lpstr>60bb V </vt:lpstr>
      <vt:lpstr>Aukštis V</vt:lpstr>
      <vt:lpstr>Trišuolis M</vt:lpstr>
      <vt:lpstr>Trišuolis V</vt:lpstr>
      <vt:lpstr>Rutulys M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Remigija</dc:creator>
  <cp:lastModifiedBy>Step</cp:lastModifiedBy>
  <cp:lastPrinted>2019-02-20T17:11:45Z</cp:lastPrinted>
  <dcterms:created xsi:type="dcterms:W3CDTF">2014-01-31T20:15:48Z</dcterms:created>
  <dcterms:modified xsi:type="dcterms:W3CDTF">2019-02-20T19:30:48Z</dcterms:modified>
</cp:coreProperties>
</file>