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917" firstSheet="5" activeTab="13"/>
  </bookViews>
  <sheets>
    <sheet name="60M" sheetId="1" r:id="rId1"/>
    <sheet name="60M (suv)" sheetId="2" r:id="rId2"/>
    <sheet name="60V" sheetId="3" r:id="rId3"/>
    <sheet name="60V (suv)" sheetId="4" r:id="rId4"/>
    <sheet name="300M" sheetId="5" r:id="rId5"/>
    <sheet name="300M (suv)" sheetId="6" r:id="rId6"/>
    <sheet name="300V" sheetId="7" r:id="rId7"/>
    <sheet name="300V (suv)" sheetId="8" r:id="rId8"/>
    <sheet name="1000M (suv)" sheetId="9" r:id="rId9"/>
    <sheet name="1000V (suv)" sheetId="10" r:id="rId10"/>
    <sheet name="60bbM (suv)" sheetId="11" r:id="rId11"/>
    <sheet name="60bbV (suv)" sheetId="12" r:id="rId12"/>
    <sheet name="AukštisM" sheetId="13" r:id="rId13"/>
    <sheet name="AukštisV" sheetId="14" r:id="rId14"/>
    <sheet name="TolisM" sheetId="15" r:id="rId15"/>
    <sheet name="TolisV" sheetId="16" r:id="rId16"/>
    <sheet name="TrišuolisM" sheetId="17" r:id="rId17"/>
    <sheet name="TrišuolisV" sheetId="18" r:id="rId18"/>
    <sheet name="RutulysM" sheetId="19" r:id="rId19"/>
    <sheet name="RutulysV" sheetId="20" r:id="rId20"/>
  </sheets>
  <definedNames/>
  <calcPr fullCalcOnLoad="1"/>
</workbook>
</file>

<file path=xl/sharedStrings.xml><?xml version="1.0" encoding="utf-8"?>
<sst xmlns="http://schemas.openxmlformats.org/spreadsheetml/2006/main" count="1214" uniqueCount="378">
  <si>
    <t>Klaipėda, Lengvosios atletikos maniežas</t>
  </si>
  <si>
    <t>Vardas</t>
  </si>
  <si>
    <t>Pavardė</t>
  </si>
  <si>
    <t>Komanda</t>
  </si>
  <si>
    <t>Kv.l.</t>
  </si>
  <si>
    <t>Treneris</t>
  </si>
  <si>
    <t>DNS</t>
  </si>
  <si>
    <t>Eilė</t>
  </si>
  <si>
    <t>Šuolis į tolį jaunėms</t>
  </si>
  <si>
    <t>Bandymai</t>
  </si>
  <si>
    <t>Gimimo data</t>
  </si>
  <si>
    <t>Rezultatas</t>
  </si>
  <si>
    <t>Šuolis į tolį jauniams</t>
  </si>
  <si>
    <t>Trišuolis jaunėms</t>
  </si>
  <si>
    <t>Trišuolis jauniai</t>
  </si>
  <si>
    <t>Rutulio stūmimas jaunėms</t>
  </si>
  <si>
    <t>3 kg.</t>
  </si>
  <si>
    <t>Rutulio stūmimas jauniams</t>
  </si>
  <si>
    <t>5 kg.</t>
  </si>
  <si>
    <t>Šuolis į aukštį jaunėms</t>
  </si>
  <si>
    <t>Rezult.</t>
  </si>
  <si>
    <t>Kvl.l</t>
  </si>
  <si>
    <t>Šuolis į aukštį jauniams</t>
  </si>
  <si>
    <t>Aistė</t>
  </si>
  <si>
    <t>Augustė</t>
  </si>
  <si>
    <t>Raseiniai</t>
  </si>
  <si>
    <t>E.Petrokas</t>
  </si>
  <si>
    <t>Gabija</t>
  </si>
  <si>
    <t>Marcinkutė</t>
  </si>
  <si>
    <t>2003-04-19</t>
  </si>
  <si>
    <t>Paulius</t>
  </si>
  <si>
    <t>Živatkauskas</t>
  </si>
  <si>
    <t>2003-12-02</t>
  </si>
  <si>
    <t>Kristijonas</t>
  </si>
  <si>
    <t>Klimas</t>
  </si>
  <si>
    <t>2002-04-04</t>
  </si>
  <si>
    <t>Dovydas</t>
  </si>
  <si>
    <t>A. Petrokas</t>
  </si>
  <si>
    <t>Karolina</t>
  </si>
  <si>
    <t>Gedrimaitė</t>
  </si>
  <si>
    <t>2003-01-10</t>
  </si>
  <si>
    <t>Šimkutė</t>
  </si>
  <si>
    <t>Greta</t>
  </si>
  <si>
    <t>Kamilė</t>
  </si>
  <si>
    <t>Baužaitė</t>
  </si>
  <si>
    <t>Z.Rajunčius</t>
  </si>
  <si>
    <t>Aurimas</t>
  </si>
  <si>
    <t>Benas</t>
  </si>
  <si>
    <t>Arlauskas</t>
  </si>
  <si>
    <t>2003-01-20</t>
  </si>
  <si>
    <t>Šilutė</t>
  </si>
  <si>
    <t>D.Grevienė</t>
  </si>
  <si>
    <t>L. Leikuvienė</t>
  </si>
  <si>
    <t>Justas</t>
  </si>
  <si>
    <t>Erestida</t>
  </si>
  <si>
    <t>Bagdonaitė</t>
  </si>
  <si>
    <t>2002-06-11</t>
  </si>
  <si>
    <t>Dija</t>
  </si>
  <si>
    <t>Jasaitė</t>
  </si>
  <si>
    <t>2002-12-16</t>
  </si>
  <si>
    <t xml:space="preserve">Paulius </t>
  </si>
  <si>
    <t>Gudaitis</t>
  </si>
  <si>
    <t>2002-06-29</t>
  </si>
  <si>
    <t>Kristina</t>
  </si>
  <si>
    <t>Bataitytė</t>
  </si>
  <si>
    <t>2002-11-22</t>
  </si>
  <si>
    <t>Nojus</t>
  </si>
  <si>
    <t>Gailiūnas</t>
  </si>
  <si>
    <t>2003-07-28</t>
  </si>
  <si>
    <t>Mantas</t>
  </si>
  <si>
    <t>Stonkus</t>
  </si>
  <si>
    <t>2002-06-06</t>
  </si>
  <si>
    <t>S. Oželis</t>
  </si>
  <si>
    <t>Sokolovas</t>
  </si>
  <si>
    <t>2003-03-07</t>
  </si>
  <si>
    <t>Žygimantas</t>
  </si>
  <si>
    <t>Žemaitaitis</t>
  </si>
  <si>
    <t>2003-09-19</t>
  </si>
  <si>
    <t>Jorė</t>
  </si>
  <si>
    <t>Lapinskaitė</t>
  </si>
  <si>
    <t>2002-11-11</t>
  </si>
  <si>
    <t>Rokas</t>
  </si>
  <si>
    <t xml:space="preserve">Arnas </t>
  </si>
  <si>
    <t>Skuodas</t>
  </si>
  <si>
    <t>Antanas Donėla</t>
  </si>
  <si>
    <t>Stonkutė</t>
  </si>
  <si>
    <t>Vilktorija</t>
  </si>
  <si>
    <t>Ringytė</t>
  </si>
  <si>
    <t>2003-04-04</t>
  </si>
  <si>
    <t>Merūnas</t>
  </si>
  <si>
    <t>Martinkus</t>
  </si>
  <si>
    <t>2002-01-01</t>
  </si>
  <si>
    <t>Jonkus</t>
  </si>
  <si>
    <t>2002-07-11</t>
  </si>
  <si>
    <t>Petrauskas</t>
  </si>
  <si>
    <t>2002-07-06</t>
  </si>
  <si>
    <t>Dominykas</t>
  </si>
  <si>
    <t>Šmita</t>
  </si>
  <si>
    <t>2002-02-05</t>
  </si>
  <si>
    <t>Edvinas</t>
  </si>
  <si>
    <t>Baltonis</t>
  </si>
  <si>
    <t>2002-12-26</t>
  </si>
  <si>
    <t>Melanija</t>
  </si>
  <si>
    <t>Visockytė</t>
  </si>
  <si>
    <t>2003-11-06</t>
  </si>
  <si>
    <t xml:space="preserve">Tauragė </t>
  </si>
  <si>
    <t>A. Šlepavičius</t>
  </si>
  <si>
    <t>Gina</t>
  </si>
  <si>
    <t>Mankutė</t>
  </si>
  <si>
    <t>2003-01-16</t>
  </si>
  <si>
    <t>Šilalė</t>
  </si>
  <si>
    <t>R.Bendžius</t>
  </si>
  <si>
    <t>Nedas</t>
  </si>
  <si>
    <t>Samanta</t>
  </si>
  <si>
    <t>Kovaliovaitė</t>
  </si>
  <si>
    <t>2002-12-15</t>
  </si>
  <si>
    <t>Ovidijus</t>
  </si>
  <si>
    <t>Erika</t>
  </si>
  <si>
    <t>Telšiai</t>
  </si>
  <si>
    <t>L.Kaveckienė</t>
  </si>
  <si>
    <t>Simona</t>
  </si>
  <si>
    <t>Juškevičiūtė</t>
  </si>
  <si>
    <t>2003-05-20</t>
  </si>
  <si>
    <t>2002-04-26</t>
  </si>
  <si>
    <t>Kipras</t>
  </si>
  <si>
    <t>Keliauskas</t>
  </si>
  <si>
    <t>2002-05-18</t>
  </si>
  <si>
    <t>Lukas</t>
  </si>
  <si>
    <t>Petkutė</t>
  </si>
  <si>
    <t>Kretinga</t>
  </si>
  <si>
    <t>V.Lapinskas</t>
  </si>
  <si>
    <t>Vykintas</t>
  </si>
  <si>
    <t>Pocius</t>
  </si>
  <si>
    <t>Klaipėda</t>
  </si>
  <si>
    <t>V.R.Murašovai</t>
  </si>
  <si>
    <t>Šapalas</t>
  </si>
  <si>
    <t>Indrė</t>
  </si>
  <si>
    <t>Bernotaitė</t>
  </si>
  <si>
    <t>D.D.Senkai</t>
  </si>
  <si>
    <t>Goda</t>
  </si>
  <si>
    <t>Kravecaitė</t>
  </si>
  <si>
    <t>Titas</t>
  </si>
  <si>
    <t>Gustas</t>
  </si>
  <si>
    <t>Šimkutis</t>
  </si>
  <si>
    <t>Šotikas</t>
  </si>
  <si>
    <t>2002-03-09</t>
  </si>
  <si>
    <t>Remeikytė</t>
  </si>
  <si>
    <t>L.Milikauskatė</t>
  </si>
  <si>
    <t>Genys</t>
  </si>
  <si>
    <t>Roberta</t>
  </si>
  <si>
    <t>Rimkevičiūtė</t>
  </si>
  <si>
    <t>O.Grybauskienė</t>
  </si>
  <si>
    <t>Povilas</t>
  </si>
  <si>
    <t>Alesia</t>
  </si>
  <si>
    <t>Dmitrenko</t>
  </si>
  <si>
    <t>Satera</t>
  </si>
  <si>
    <t>Balčaitytė</t>
  </si>
  <si>
    <t>A.Šilauskas</t>
  </si>
  <si>
    <t>Vanesa</t>
  </si>
  <si>
    <t>Šivickaitė</t>
  </si>
  <si>
    <t>Milerytė</t>
  </si>
  <si>
    <t>Šilutė,Vilkyčiai</t>
  </si>
  <si>
    <t>S.Oželis,B.Mulskis</t>
  </si>
  <si>
    <t>Laurynas</t>
  </si>
  <si>
    <t>Vilkyčiai</t>
  </si>
  <si>
    <t>Virbinskis</t>
  </si>
  <si>
    <t>2002-04-25</t>
  </si>
  <si>
    <t>Rumšaitė</t>
  </si>
  <si>
    <t>B.Mulskis</t>
  </si>
  <si>
    <t>Žilius</t>
  </si>
  <si>
    <t>Emilis</t>
  </si>
  <si>
    <t>Urbonas</t>
  </si>
  <si>
    <t>Gresevičius</t>
  </si>
  <si>
    <t>V.Baronienė</t>
  </si>
  <si>
    <t>Nemcevičiūtė</t>
  </si>
  <si>
    <t>2002-07-25</t>
  </si>
  <si>
    <t>Jonas</t>
  </si>
  <si>
    <t>A.Vilčinskienė, R.Adomaitienė</t>
  </si>
  <si>
    <t>Deimantė</t>
  </si>
  <si>
    <t>Klaidas</t>
  </si>
  <si>
    <t>Taroza</t>
  </si>
  <si>
    <t>2002-04-03</t>
  </si>
  <si>
    <t>Tamašauskas</t>
  </si>
  <si>
    <t>2002-03-01</t>
  </si>
  <si>
    <t>Aušraitė</t>
  </si>
  <si>
    <t>N.Krakiene</t>
  </si>
  <si>
    <t>Daniil</t>
  </si>
  <si>
    <t>Ksenija</t>
  </si>
  <si>
    <t>Koniševa</t>
  </si>
  <si>
    <t>Škulepa</t>
  </si>
  <si>
    <t>Arnas Emilis</t>
  </si>
  <si>
    <t>Hiršas</t>
  </si>
  <si>
    <t>L.Bružas</t>
  </si>
  <si>
    <t>Dėdinas</t>
  </si>
  <si>
    <t>Katkauskas</t>
  </si>
  <si>
    <t>M.Krakys</t>
  </si>
  <si>
    <t>Deimantas</t>
  </si>
  <si>
    <t>Blankas</t>
  </si>
  <si>
    <t>Deividas</t>
  </si>
  <si>
    <t>Davydovas</t>
  </si>
  <si>
    <t>M.N.Krakiai</t>
  </si>
  <si>
    <t>Maksimas</t>
  </si>
  <si>
    <t>Senkevičius</t>
  </si>
  <si>
    <t>Agnė</t>
  </si>
  <si>
    <t>J.Beržinskienė</t>
  </si>
  <si>
    <t>Danielius</t>
  </si>
  <si>
    <t>Srėbalius</t>
  </si>
  <si>
    <t>Kenstavičius</t>
  </si>
  <si>
    <t>2002</t>
  </si>
  <si>
    <t>Veiviržėnai</t>
  </si>
  <si>
    <t>E.Norvilas</t>
  </si>
  <si>
    <t>Arnoldas</t>
  </si>
  <si>
    <t>Sergejev</t>
  </si>
  <si>
    <t>A.Pleskys</t>
  </si>
  <si>
    <t>Eimantas</t>
  </si>
  <si>
    <t>Neda-Ernesta</t>
  </si>
  <si>
    <t>Daugėlaitė</t>
  </si>
  <si>
    <t>Gargždai</t>
  </si>
  <si>
    <t>Grisaitytė</t>
  </si>
  <si>
    <t>Mickutė</t>
  </si>
  <si>
    <t>A.Pleskys, E.Norvilas</t>
  </si>
  <si>
    <t>L.Gruzdienė</t>
  </si>
  <si>
    <t>Monika</t>
  </si>
  <si>
    <t>Kaminskaitė</t>
  </si>
  <si>
    <t>Palanga</t>
  </si>
  <si>
    <t>Žvilaitytė</t>
  </si>
  <si>
    <t>A.Bajoras, D.Rauktys</t>
  </si>
  <si>
    <t>Sigitas</t>
  </si>
  <si>
    <t>Vasiliūnas</t>
  </si>
  <si>
    <t>A.Bajoras</t>
  </si>
  <si>
    <t>Paula</t>
  </si>
  <si>
    <t>Vytaitė</t>
  </si>
  <si>
    <t>Poškevičius</t>
  </si>
  <si>
    <t>2003-05-12</t>
  </si>
  <si>
    <t>Mitrikas</t>
  </si>
  <si>
    <t>Macijauskas</t>
  </si>
  <si>
    <t>2003-03-10</t>
  </si>
  <si>
    <t>Amanda</t>
  </si>
  <si>
    <t>Viličkaitė</t>
  </si>
  <si>
    <t>2002-03-27</t>
  </si>
  <si>
    <t>Plungė</t>
  </si>
  <si>
    <t>E.Jurgutis</t>
  </si>
  <si>
    <t>Smilingytė</t>
  </si>
  <si>
    <t>Matas</t>
  </si>
  <si>
    <t>Abartis</t>
  </si>
  <si>
    <t>M.Rudys</t>
  </si>
  <si>
    <t>Kuprytė</t>
  </si>
  <si>
    <t>R.Šilenskienė</t>
  </si>
  <si>
    <t>Raudytė</t>
  </si>
  <si>
    <t>Vygailė</t>
  </si>
  <si>
    <t>Valatkaitė</t>
  </si>
  <si>
    <t>b.k.</t>
  </si>
  <si>
    <t>Pagėgiai</t>
  </si>
  <si>
    <t>A.Jankantienė</t>
  </si>
  <si>
    <t>Dromantas</t>
  </si>
  <si>
    <t>K.Grikšas</t>
  </si>
  <si>
    <t>Zybaras</t>
  </si>
  <si>
    <t>Vestina</t>
  </si>
  <si>
    <t>Butkutė</t>
  </si>
  <si>
    <t>Tauragė</t>
  </si>
  <si>
    <t>E.Laugalys</t>
  </si>
  <si>
    <t>Vytautas</t>
  </si>
  <si>
    <t>Fiodorovas</t>
  </si>
  <si>
    <t>Andrijauskas</t>
  </si>
  <si>
    <t>Švėkšna</t>
  </si>
  <si>
    <t>Arūnas</t>
  </si>
  <si>
    <t>Budrys</t>
  </si>
  <si>
    <t>A.Urmulevičius</t>
  </si>
  <si>
    <t>Ernestas</t>
  </si>
  <si>
    <t>Gresvys</t>
  </si>
  <si>
    <t>Zonys</t>
  </si>
  <si>
    <t>A. Donėla</t>
  </si>
  <si>
    <t>A.Jasmontas</t>
  </si>
  <si>
    <t>Paulikas</t>
  </si>
  <si>
    <t>"Žemaitijos taurė 2019" jaunučių ir jaunių II etapas</t>
  </si>
  <si>
    <t>x</t>
  </si>
  <si>
    <t>-</t>
  </si>
  <si>
    <t>IJA</t>
  </si>
  <si>
    <t>IIJA</t>
  </si>
  <si>
    <t>Vieta</t>
  </si>
  <si>
    <t>Vera</t>
  </si>
  <si>
    <t>Antonova</t>
  </si>
  <si>
    <t>Klaipeda</t>
  </si>
  <si>
    <t>A. Silauskas</t>
  </si>
  <si>
    <t>1,30</t>
  </si>
  <si>
    <t>1,35</t>
  </si>
  <si>
    <t>1,40</t>
  </si>
  <si>
    <t>1,45</t>
  </si>
  <si>
    <t>1,50</t>
  </si>
  <si>
    <t>1,55</t>
  </si>
  <si>
    <t>1,60</t>
  </si>
  <si>
    <t>1,65</t>
  </si>
  <si>
    <t>1,70</t>
  </si>
  <si>
    <t>1,75</t>
  </si>
  <si>
    <t>o</t>
  </si>
  <si>
    <t>x--</t>
  </si>
  <si>
    <t>IIIA</t>
  </si>
  <si>
    <t>xo</t>
  </si>
  <si>
    <t>xxx</t>
  </si>
  <si>
    <t>Vieta</t>
  </si>
  <si>
    <t>x</t>
  </si>
  <si>
    <t>Džesika</t>
  </si>
  <si>
    <t>Banevičiūtė</t>
  </si>
  <si>
    <t>DNS</t>
  </si>
  <si>
    <t>Vieta</t>
  </si>
  <si>
    <t>x</t>
  </si>
  <si>
    <t>Šeputis</t>
  </si>
  <si>
    <t>041/12/2003</t>
  </si>
  <si>
    <t>Vilkyčiai</t>
  </si>
  <si>
    <t>B. Mulskis</t>
  </si>
  <si>
    <t>DNS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</si>
  <si>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</si>
  <si>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</si>
  <si>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</si>
  <si>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</si>
  <si>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</si>
  <si>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</si>
  <si>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</si>
  <si>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</si>
  <si>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</si>
  <si>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o</t>
  </si>
  <si>
    <t>xxo</t>
  </si>
  <si>
    <t>xxx</t>
  </si>
  <si>
    <t>bk</t>
  </si>
  <si>
    <t>Vera</t>
  </si>
  <si>
    <t>Antonova</t>
  </si>
  <si>
    <t>Klaipėda</t>
  </si>
  <si>
    <t>A.ŠilauskasV.Murašovas</t>
  </si>
  <si>
    <t>IIA</t>
  </si>
  <si>
    <t>6</t>
  </si>
  <si>
    <t>Mockaitytė</t>
  </si>
  <si>
    <t>5</t>
  </si>
  <si>
    <t>4</t>
  </si>
  <si>
    <t>3</t>
  </si>
  <si>
    <t>2</t>
  </si>
  <si>
    <t>1</t>
  </si>
  <si>
    <t>bėgimas</t>
  </si>
  <si>
    <t>Rez.</t>
  </si>
  <si>
    <t>Gim.data</t>
  </si>
  <si>
    <t>Takas</t>
  </si>
  <si>
    <t>60 m jaunėms</t>
  </si>
  <si>
    <t>b.k</t>
  </si>
  <si>
    <t>Fin.</t>
  </si>
  <si>
    <t>Janulynas</t>
  </si>
  <si>
    <t>7.34</t>
  </si>
  <si>
    <t>7.93</t>
  </si>
  <si>
    <t>7.85</t>
  </si>
  <si>
    <t>7.62</t>
  </si>
  <si>
    <t>Dambrauskas</t>
  </si>
  <si>
    <t>8.25</t>
  </si>
  <si>
    <t>Slavinskas</t>
  </si>
  <si>
    <t>8.32</t>
  </si>
  <si>
    <t>Kel</t>
  </si>
  <si>
    <t>Edgaras</t>
  </si>
  <si>
    <t>7.64</t>
  </si>
  <si>
    <t>8.96</t>
  </si>
  <si>
    <t>8.42</t>
  </si>
  <si>
    <t>7.50</t>
  </si>
  <si>
    <t>9.01</t>
  </si>
  <si>
    <t>Katkus</t>
  </si>
  <si>
    <t>7.69</t>
  </si>
  <si>
    <t>60 m jauniams</t>
  </si>
  <si>
    <t>60m b.b. jaunėms</t>
  </si>
  <si>
    <t>60m b.b. jauniams</t>
  </si>
  <si>
    <t>DQ</t>
  </si>
  <si>
    <t>Davydovaitė</t>
  </si>
  <si>
    <t>300m jaunėms</t>
  </si>
  <si>
    <t>Šliuoža</t>
  </si>
  <si>
    <t>J.Beržinskienė, V.Baronienė</t>
  </si>
  <si>
    <t>Lukošius</t>
  </si>
  <si>
    <t>300m jauniams</t>
  </si>
  <si>
    <t>Lekavičiūtė</t>
  </si>
  <si>
    <t>Fausta</t>
  </si>
  <si>
    <t>A.Šlepavičius</t>
  </si>
  <si>
    <t>1000 m jaunėms</t>
  </si>
  <si>
    <t>Bagočius</t>
  </si>
  <si>
    <t>Gediminas</t>
  </si>
  <si>
    <t>1000m jauniams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</si>
</sst>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m:ss.00"/>
    <numFmt numFmtId="166" formatCode="[$-427]yyyy\ &quot;m.&quot;\ mmmm\ d\ &quot;d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sz val="10"/>
      <name val="Arial"/>
      <family val="2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2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2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54" applyNumberFormat="1" applyFont="1" applyFill="1" applyBorder="1" applyAlignment="1" applyProtection="1">
      <alignment/>
      <protection/>
    </xf>
    <xf numFmtId="0" fontId="60" fillId="0" borderId="0" xfId="54" applyFont="1" applyFill="1" applyAlignment="1">
      <alignment horizontal="center"/>
      <protection/>
    </xf>
    <xf numFmtId="0" fontId="60" fillId="0" borderId="0" xfId="54" applyFont="1" applyFill="1">
      <alignment/>
      <protection/>
    </xf>
    <xf numFmtId="164" fontId="60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49" fontId="61" fillId="0" borderId="0" xfId="54" applyNumberFormat="1" applyFont="1" applyFill="1" applyAlignment="1">
      <alignment horizontal="right"/>
      <protection/>
    </xf>
    <xf numFmtId="0" fontId="61" fillId="0" borderId="0" xfId="54" applyFont="1" applyFill="1">
      <alignment/>
      <protection/>
    </xf>
    <xf numFmtId="49" fontId="5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164" fontId="10" fillId="0" borderId="10" xfId="59" applyNumberFormat="1" applyFont="1" applyBorder="1" applyAlignment="1">
      <alignment horizontal="center"/>
      <protection/>
    </xf>
    <xf numFmtId="0" fontId="11" fillId="0" borderId="10" xfId="59" applyFont="1" applyBorder="1" applyAlignment="1">
      <alignment horizontal="left"/>
      <protection/>
    </xf>
    <xf numFmtId="0" fontId="60" fillId="0" borderId="10" xfId="58" applyFont="1" applyBorder="1">
      <alignment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62" fillId="0" borderId="0" xfId="54" applyFont="1" applyFill="1">
      <alignment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0" borderId="0" xfId="55" applyFont="1" applyAlignment="1">
      <alignment vertical="center" shrinkToFit="1"/>
      <protection/>
    </xf>
    <xf numFmtId="2" fontId="8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right" vertical="center"/>
      <protection/>
    </xf>
    <xf numFmtId="0" fontId="13" fillId="0" borderId="14" xfId="55" applyFont="1" applyBorder="1" applyAlignment="1">
      <alignment horizontal="left" vertical="center"/>
      <protection/>
    </xf>
    <xf numFmtId="49" fontId="13" fillId="0" borderId="15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left" vertical="center" shrinkToFit="1"/>
      <protection/>
    </xf>
    <xf numFmtId="1" fontId="13" fillId="0" borderId="12" xfId="55" applyNumberFormat="1" applyFont="1" applyBorder="1" applyAlignment="1">
      <alignment horizontal="center" vertical="center"/>
      <protection/>
    </xf>
    <xf numFmtId="1" fontId="13" fillId="0" borderId="15" xfId="55" applyNumberFormat="1" applyFont="1" applyBorder="1" applyAlignment="1">
      <alignment horizontal="center" vertical="center"/>
      <protection/>
    </xf>
    <xf numFmtId="1" fontId="13" fillId="0" borderId="16" xfId="55" applyNumberFormat="1" applyFont="1" applyBorder="1" applyAlignment="1">
      <alignment horizontal="center" vertical="center"/>
      <protection/>
    </xf>
    <xf numFmtId="2" fontId="63" fillId="33" borderId="14" xfId="55" applyNumberFormat="1" applyFont="1" applyFill="1" applyBorder="1" applyAlignment="1">
      <alignment horizontal="center" vertical="center"/>
      <protection/>
    </xf>
    <xf numFmtId="49" fontId="13" fillId="0" borderId="16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49" fontId="64" fillId="0" borderId="16" xfId="55" applyNumberFormat="1" applyFont="1" applyBorder="1" applyAlignment="1">
      <alignment horizontal="center" vertical="center"/>
      <protection/>
    </xf>
    <xf numFmtId="0" fontId="65" fillId="0" borderId="0" xfId="53" applyFont="1">
      <alignment/>
      <protection/>
    </xf>
    <xf numFmtId="0" fontId="66" fillId="0" borderId="0" xfId="54" applyFont="1" applyFill="1">
      <alignment/>
      <protection/>
    </xf>
    <xf numFmtId="49" fontId="65" fillId="0" borderId="0" xfId="59" applyNumberFormat="1" applyFont="1">
      <alignment/>
      <protection/>
    </xf>
    <xf numFmtId="2" fontId="67" fillId="0" borderId="0" xfId="55" applyNumberFormat="1" applyFont="1" applyBorder="1" applyAlignment="1">
      <alignment horizontal="center" vertical="center"/>
      <protection/>
    </xf>
    <xf numFmtId="0" fontId="60" fillId="0" borderId="17" xfId="58" applyFont="1" applyBorder="1" applyAlignment="1">
      <alignment horizontal="left"/>
      <protection/>
    </xf>
    <xf numFmtId="164" fontId="60" fillId="0" borderId="17" xfId="58" applyNumberFormat="1" applyFont="1" applyBorder="1" applyAlignment="1">
      <alignment horizontal="center"/>
      <protection/>
    </xf>
    <xf numFmtId="0" fontId="10" fillId="0" borderId="0" xfId="55" applyFont="1" applyAlignment="1">
      <alignment vertical="center"/>
      <protection/>
    </xf>
    <xf numFmtId="0" fontId="68" fillId="0" borderId="0" xfId="55" applyFont="1" applyAlignment="1">
      <alignment vertical="center"/>
      <protection/>
    </xf>
    <xf numFmtId="0" fontId="5" fillId="0" borderId="0" xfId="53" applyFont="1">
      <alignment/>
      <protection/>
    </xf>
    <xf numFmtId="0" fontId="14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14" fillId="0" borderId="0" xfId="54" applyFont="1" applyFill="1">
      <alignment/>
      <protection/>
    </xf>
    <xf numFmtId="49" fontId="15" fillId="0" borderId="0" xfId="54" applyNumberFormat="1" applyFont="1" applyFill="1" applyAlignment="1">
      <alignment horizontal="right"/>
      <protection/>
    </xf>
    <xf numFmtId="0" fontId="15" fillId="0" borderId="0" xfId="54" applyFont="1" applyFill="1">
      <alignment/>
      <protection/>
    </xf>
    <xf numFmtId="49" fontId="5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0" borderId="0" xfId="55" applyFont="1" applyAlignment="1">
      <alignment vertical="center" shrinkToFit="1"/>
      <protection/>
    </xf>
    <xf numFmtId="2" fontId="8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right" vertical="center"/>
      <protection/>
    </xf>
    <xf numFmtId="0" fontId="13" fillId="0" borderId="14" xfId="55" applyFont="1" applyBorder="1" applyAlignment="1">
      <alignment horizontal="left" vertical="center"/>
      <protection/>
    </xf>
    <xf numFmtId="49" fontId="13" fillId="0" borderId="15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left" vertical="center" shrinkToFit="1"/>
      <protection/>
    </xf>
    <xf numFmtId="1" fontId="13" fillId="0" borderId="12" xfId="55" applyNumberFormat="1" applyFont="1" applyBorder="1" applyAlignment="1">
      <alignment horizontal="center" vertical="center"/>
      <protection/>
    </xf>
    <xf numFmtId="1" fontId="13" fillId="0" borderId="15" xfId="55" applyNumberFormat="1" applyFont="1" applyBorder="1" applyAlignment="1">
      <alignment horizontal="center" vertical="center"/>
      <protection/>
    </xf>
    <xf numFmtId="1" fontId="13" fillId="0" borderId="16" xfId="55" applyNumberFormat="1" applyFont="1" applyBorder="1" applyAlignment="1">
      <alignment horizontal="center" vertical="center"/>
      <protection/>
    </xf>
    <xf numFmtId="49" fontId="3" fillId="0" borderId="16" xfId="55" applyNumberFormat="1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/>
      <protection/>
    </xf>
    <xf numFmtId="164" fontId="16" fillId="0" borderId="10" xfId="55" applyNumberFormat="1" applyFont="1" applyFill="1" applyBorder="1" applyAlignment="1">
      <alignment horizontal="center" vertical="center"/>
      <protection/>
    </xf>
    <xf numFmtId="0" fontId="17" fillId="0" borderId="10" xfId="55" applyFont="1" applyBorder="1" applyAlignment="1">
      <alignment horizontal="center" vertical="center"/>
      <protection/>
    </xf>
    <xf numFmtId="0" fontId="17" fillId="0" borderId="10" xfId="55" applyFont="1" applyBorder="1" applyAlignment="1">
      <alignment horizontal="left" vertical="center" shrinkToFit="1"/>
      <protection/>
    </xf>
    <xf numFmtId="2" fontId="16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/>
      <protection/>
    </xf>
    <xf numFmtId="2" fontId="10" fillId="34" borderId="10" xfId="55" applyNumberFormat="1" applyFont="1" applyFill="1" applyBorder="1" applyAlignment="1">
      <alignment horizontal="center" vertical="center"/>
      <protection/>
    </xf>
    <xf numFmtId="0" fontId="60" fillId="0" borderId="18" xfId="55" applyFont="1" applyBorder="1" applyAlignment="1">
      <alignment horizontal="right" vertical="center"/>
      <protection/>
    </xf>
    <xf numFmtId="0" fontId="61" fillId="0" borderId="18" xfId="55" applyFont="1" applyBorder="1" applyAlignment="1">
      <alignment horizontal="left" vertical="center"/>
      <protection/>
    </xf>
    <xf numFmtId="0" fontId="61" fillId="0" borderId="19" xfId="58" applyFont="1" applyBorder="1" applyAlignment="1">
      <alignment horizontal="left"/>
      <protection/>
    </xf>
    <xf numFmtId="0" fontId="60" fillId="0" borderId="20" xfId="58" applyFont="1" applyBorder="1" applyAlignment="1">
      <alignment horizontal="right"/>
      <protection/>
    </xf>
    <xf numFmtId="0" fontId="60" fillId="0" borderId="21" xfId="55" applyFont="1" applyBorder="1" applyAlignment="1">
      <alignment horizontal="right" vertical="center"/>
      <protection/>
    </xf>
    <xf numFmtId="0" fontId="61" fillId="0" borderId="17" xfId="55" applyFont="1" applyBorder="1" applyAlignment="1">
      <alignment horizontal="left" vertical="center"/>
      <protection/>
    </xf>
    <xf numFmtId="0" fontId="60" fillId="0" borderId="21" xfId="59" applyFont="1" applyBorder="1" applyAlignment="1">
      <alignment horizontal="right"/>
      <protection/>
    </xf>
    <xf numFmtId="0" fontId="61" fillId="0" borderId="17" xfId="59" applyFont="1" applyBorder="1" applyAlignment="1">
      <alignment horizontal="left"/>
      <protection/>
    </xf>
    <xf numFmtId="2" fontId="69" fillId="33" borderId="10" xfId="55" applyNumberFormat="1" applyFont="1" applyFill="1" applyBorder="1" applyAlignment="1">
      <alignment horizontal="center" vertical="center"/>
      <protection/>
    </xf>
    <xf numFmtId="0" fontId="70" fillId="0" borderId="10" xfId="53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0" xfId="54" applyFont="1" applyFill="1" applyAlignment="1">
      <alignment vertical="center"/>
      <protection/>
    </xf>
    <xf numFmtId="164" fontId="14" fillId="0" borderId="0" xfId="54" applyNumberFormat="1" applyFont="1" applyFill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4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3" applyFont="1" applyAlignment="1">
      <alignment vertical="center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49" fontId="15" fillId="0" borderId="0" xfId="54" applyNumberFormat="1" applyFont="1" applyFill="1" applyAlignment="1">
      <alignment horizontal="right" vertical="center"/>
      <protection/>
    </xf>
    <xf numFmtId="0" fontId="15" fillId="0" borderId="0" xfId="54" applyFont="1" applyFill="1" applyAlignment="1">
      <alignment vertical="center"/>
      <protection/>
    </xf>
    <xf numFmtId="49" fontId="5" fillId="0" borderId="0" xfId="59" applyNumberFormat="1" applyFont="1" applyAlignment="1">
      <alignment vertical="center"/>
      <protection/>
    </xf>
    <xf numFmtId="49" fontId="18" fillId="0" borderId="0" xfId="59" applyNumberFormat="1" applyFont="1" applyAlignment="1">
      <alignment horizontal="left" vertical="center"/>
      <protection/>
    </xf>
    <xf numFmtId="49" fontId="7" fillId="0" borderId="0" xfId="59" applyNumberFormat="1" applyFont="1" applyAlignment="1">
      <alignment horizontal="right" vertical="center"/>
      <protection/>
    </xf>
    <xf numFmtId="1" fontId="9" fillId="0" borderId="22" xfId="58" applyNumberFormat="1" applyFont="1" applyBorder="1" applyAlignment="1">
      <alignment horizontal="center" vertical="center"/>
      <protection/>
    </xf>
    <xf numFmtId="0" fontId="9" fillId="0" borderId="23" xfId="55" applyFont="1" applyBorder="1" applyAlignment="1">
      <alignment horizontal="right" vertical="center"/>
      <protection/>
    </xf>
    <xf numFmtId="0" fontId="9" fillId="0" borderId="23" xfId="55" applyFont="1" applyBorder="1" applyAlignment="1">
      <alignment horizontal="left" vertical="center"/>
      <protection/>
    </xf>
    <xf numFmtId="49" fontId="9" fillId="0" borderId="23" xfId="55" applyNumberFormat="1" applyFont="1" applyBorder="1" applyAlignment="1">
      <alignment horizontal="center" vertical="center"/>
      <protection/>
    </xf>
    <xf numFmtId="0" fontId="9" fillId="0" borderId="23" xfId="55" applyFont="1" applyBorder="1" applyAlignment="1">
      <alignment horizontal="center" vertical="center"/>
      <protection/>
    </xf>
    <xf numFmtId="0" fontId="9" fillId="0" borderId="23" xfId="55" applyFont="1" applyBorder="1" applyAlignment="1">
      <alignment horizontal="left" vertical="center" shrinkToFit="1"/>
      <protection/>
    </xf>
    <xf numFmtId="49" fontId="8" fillId="0" borderId="23" xfId="55" applyNumberFormat="1" applyFont="1" applyBorder="1" applyAlignment="1">
      <alignment horizontal="center" vertical="center"/>
      <protection/>
    </xf>
    <xf numFmtId="49" fontId="9" fillId="0" borderId="24" xfId="55" applyNumberFormat="1" applyFont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/>
      <protection/>
    </xf>
    <xf numFmtId="0" fontId="14" fillId="0" borderId="25" xfId="55" applyFont="1" applyBorder="1" applyAlignment="1">
      <alignment horizontal="right" vertical="center"/>
      <protection/>
    </xf>
    <xf numFmtId="0" fontId="15" fillId="0" borderId="25" xfId="55" applyFont="1" applyBorder="1" applyAlignment="1">
      <alignment horizontal="left" vertical="center"/>
      <protection/>
    </xf>
    <xf numFmtId="164" fontId="10" fillId="0" borderId="25" xfId="55" applyNumberFormat="1" applyFont="1" applyFill="1" applyBorder="1" applyAlignment="1">
      <alignment horizontal="center" vertical="center"/>
      <protection/>
    </xf>
    <xf numFmtId="0" fontId="11" fillId="0" borderId="25" xfId="55" applyFont="1" applyBorder="1" applyAlignment="1">
      <alignment horizontal="center" vertical="center"/>
      <protection/>
    </xf>
    <xf numFmtId="0" fontId="11" fillId="0" borderId="25" xfId="55" applyFont="1" applyBorder="1" applyAlignment="1">
      <alignment horizontal="left" vertical="center"/>
      <protection/>
    </xf>
    <xf numFmtId="49" fontId="19" fillId="0" borderId="25" xfId="55" applyNumberFormat="1" applyFont="1" applyBorder="1" applyAlignment="1">
      <alignment horizontal="center" vertical="center"/>
      <protection/>
    </xf>
    <xf numFmtId="0" fontId="14" fillId="0" borderId="25" xfId="53" applyFont="1" applyBorder="1" applyAlignment="1">
      <alignment horizontal="center" vertical="center"/>
      <protection/>
    </xf>
    <xf numFmtId="0" fontId="10" fillId="0" borderId="26" xfId="55" applyFont="1" applyBorder="1" applyAlignment="1">
      <alignment horizontal="center" vertical="center"/>
      <protection/>
    </xf>
    <xf numFmtId="0" fontId="14" fillId="0" borderId="26" xfId="59" applyFont="1" applyBorder="1" applyAlignment="1">
      <alignment horizontal="right" vertical="center"/>
      <protection/>
    </xf>
    <xf numFmtId="0" fontId="15" fillId="0" borderId="26" xfId="59" applyFont="1" applyBorder="1" applyAlignment="1">
      <alignment horizontal="left" vertical="center"/>
      <protection/>
    </xf>
    <xf numFmtId="164" fontId="10" fillId="0" borderId="26" xfId="59" applyNumberFormat="1" applyFont="1" applyBorder="1" applyAlignment="1">
      <alignment horizontal="center" vertical="center"/>
      <protection/>
    </xf>
    <xf numFmtId="164" fontId="11" fillId="0" borderId="26" xfId="59" applyNumberFormat="1" applyFont="1" applyBorder="1" applyAlignment="1">
      <alignment horizontal="center" vertical="center"/>
      <protection/>
    </xf>
    <xf numFmtId="0" fontId="11" fillId="0" borderId="26" xfId="59" applyFont="1" applyBorder="1" applyAlignment="1">
      <alignment horizontal="left" vertical="center"/>
      <protection/>
    </xf>
    <xf numFmtId="49" fontId="19" fillId="0" borderId="26" xfId="55" applyNumberFormat="1" applyFont="1" applyBorder="1" applyAlignment="1">
      <alignment horizontal="center" vertical="center"/>
      <protection/>
    </xf>
    <xf numFmtId="0" fontId="14" fillId="0" borderId="26" xfId="53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2" fillId="0" borderId="0" xfId="54" applyNumberFormat="1" applyFont="1" applyFill="1" applyBorder="1" applyAlignment="1" applyProtection="1">
      <alignment/>
      <protection/>
    </xf>
    <xf numFmtId="164" fontId="14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2" fontId="9" fillId="33" borderId="14" xfId="55" applyNumberFormat="1" applyFont="1" applyFill="1" applyBorder="1" applyAlignment="1">
      <alignment horizontal="center" vertical="center"/>
      <protection/>
    </xf>
    <xf numFmtId="49" fontId="13" fillId="0" borderId="16" xfId="55" applyNumberFormat="1" applyFont="1" applyBorder="1" applyAlignment="1">
      <alignment horizontal="center" vertical="center"/>
      <protection/>
    </xf>
    <xf numFmtId="0" fontId="14" fillId="0" borderId="18" xfId="55" applyFont="1" applyBorder="1" applyAlignment="1">
      <alignment horizontal="right" vertical="center"/>
      <protection/>
    </xf>
    <xf numFmtId="0" fontId="15" fillId="0" borderId="18" xfId="55" applyFont="1" applyBorder="1" applyAlignment="1">
      <alignment horizontal="left"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49" fontId="15" fillId="0" borderId="0" xfId="54" applyNumberFormat="1" applyFont="1" applyFill="1" applyAlignment="1">
      <alignment horizontal="left"/>
      <protection/>
    </xf>
    <xf numFmtId="0" fontId="14" fillId="0" borderId="26" xfId="55" applyFont="1" applyBorder="1" applyAlignment="1">
      <alignment horizontal="right" vertical="center"/>
      <protection/>
    </xf>
    <xf numFmtId="0" fontId="15" fillId="0" borderId="26" xfId="55" applyFont="1" applyBorder="1" applyAlignment="1">
      <alignment horizontal="left" vertical="center"/>
      <protection/>
    </xf>
    <xf numFmtId="164" fontId="10" fillId="0" borderId="26" xfId="55" applyNumberFormat="1" applyFont="1" applyFill="1" applyBorder="1" applyAlignment="1">
      <alignment horizontal="center" vertical="center"/>
      <protection/>
    </xf>
    <xf numFmtId="0" fontId="11" fillId="0" borderId="26" xfId="55" applyFont="1" applyBorder="1" applyAlignment="1">
      <alignment horizontal="center" vertical="center"/>
      <protection/>
    </xf>
    <xf numFmtId="0" fontId="11" fillId="0" borderId="26" xfId="55" applyFont="1" applyBorder="1" applyAlignment="1">
      <alignment horizontal="left" vertical="center"/>
      <protection/>
    </xf>
    <xf numFmtId="0" fontId="16" fillId="36" borderId="27" xfId="0" applyFont="1" applyFill="1" applyBorder="1" applyAlignment="1">
      <alignment horizontal="center" vertical="center"/>
    </xf>
    <xf numFmtId="0" fontId="14" fillId="0" borderId="27" xfId="55" applyFont="1" applyBorder="1" applyAlignment="1">
      <alignment horizontal="right" vertical="center"/>
      <protection/>
    </xf>
    <xf numFmtId="0" fontId="15" fillId="0" borderId="27" xfId="55" applyFont="1" applyBorder="1" applyAlignment="1">
      <alignment horizontal="left" vertical="center"/>
      <protection/>
    </xf>
    <xf numFmtId="164" fontId="10" fillId="0" borderId="27" xfId="55" applyNumberFormat="1" applyFont="1" applyFill="1" applyBorder="1" applyAlignment="1">
      <alignment horizontal="center" vertical="center"/>
      <protection/>
    </xf>
    <xf numFmtId="0" fontId="11" fillId="0" borderId="27" xfId="55" applyFont="1" applyBorder="1" applyAlignment="1">
      <alignment horizontal="center" vertical="center"/>
      <protection/>
    </xf>
    <xf numFmtId="0" fontId="11" fillId="0" borderId="27" xfId="55" applyFont="1" applyBorder="1" applyAlignment="1">
      <alignment horizontal="left" vertical="center" shrinkToFit="1"/>
      <protection/>
    </xf>
    <xf numFmtId="0" fontId="10" fillId="0" borderId="27" xfId="55" applyFont="1" applyBorder="1" applyAlignment="1">
      <alignment horizontal="center" vertical="center"/>
      <protection/>
    </xf>
    <xf numFmtId="49" fontId="19" fillId="0" borderId="27" xfId="55" applyNumberFormat="1" applyFont="1" applyBorder="1" applyAlignment="1">
      <alignment horizontal="center" vertical="center"/>
      <protection/>
    </xf>
    <xf numFmtId="0" fontId="14" fillId="0" borderId="27" xfId="53" applyFont="1" applyBorder="1" applyAlignment="1">
      <alignment horizontal="center" vertical="center"/>
      <protection/>
    </xf>
    <xf numFmtId="0" fontId="16" fillId="36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164" fontId="16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/>
    </xf>
    <xf numFmtId="2" fontId="10" fillId="0" borderId="10" xfId="59" applyNumberFormat="1" applyFont="1" applyBorder="1" applyAlignment="1">
      <alignment horizontal="center"/>
      <protection/>
    </xf>
    <xf numFmtId="0" fontId="67" fillId="0" borderId="17" xfId="59" applyFont="1" applyBorder="1" applyAlignment="1">
      <alignment horizontal="left"/>
      <protection/>
    </xf>
    <xf numFmtId="0" fontId="68" fillId="0" borderId="21" xfId="59" applyFont="1" applyBorder="1" applyAlignment="1">
      <alignment horizontal="right"/>
      <protection/>
    </xf>
    <xf numFmtId="49" fontId="10" fillId="0" borderId="21" xfId="59" applyNumberFormat="1" applyFont="1" applyBorder="1" applyAlignment="1">
      <alignment horizontal="center"/>
      <protection/>
    </xf>
    <xf numFmtId="0" fontId="0" fillId="34" borderId="0" xfId="0" applyFill="1" applyAlignment="1">
      <alignment/>
    </xf>
    <xf numFmtId="0" fontId="69" fillId="0" borderId="17" xfId="59" applyFont="1" applyBorder="1" applyAlignment="1">
      <alignment horizontal="left"/>
      <protection/>
    </xf>
    <xf numFmtId="0" fontId="70" fillId="0" borderId="21" xfId="59" applyFont="1" applyBorder="1" applyAlignment="1">
      <alignment horizontal="right"/>
      <protection/>
    </xf>
    <xf numFmtId="0" fontId="62" fillId="0" borderId="0" xfId="54" applyNumberFormat="1" applyFont="1" applyFill="1" applyBorder="1" applyAlignment="1" applyProtection="1">
      <alignment horizontal="left"/>
      <protection/>
    </xf>
    <xf numFmtId="49" fontId="8" fillId="0" borderId="10" xfId="59" applyNumberFormat="1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9" applyNumberFormat="1" applyFont="1" applyBorder="1" applyAlignment="1">
      <alignment horizontal="center"/>
      <protection/>
    </xf>
    <xf numFmtId="49" fontId="8" fillId="0" borderId="17" xfId="59" applyNumberFormat="1" applyFont="1" applyBorder="1" applyAlignment="1">
      <alignment horizontal="left"/>
      <protection/>
    </xf>
    <xf numFmtId="49" fontId="8" fillId="0" borderId="21" xfId="59" applyNumberFormat="1" applyFont="1" applyBorder="1" applyAlignment="1">
      <alignment horizontal="right"/>
      <protection/>
    </xf>
    <xf numFmtId="49" fontId="18" fillId="0" borderId="0" xfId="59" applyNumberFormat="1" applyFont="1" applyAlignment="1">
      <alignment horizontal="left"/>
      <protection/>
    </xf>
    <xf numFmtId="0" fontId="2" fillId="0" borderId="0" xfId="54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10" fillId="0" borderId="21" xfId="5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9" fontId="10" fillId="0" borderId="10" xfId="59" applyNumberFormat="1" applyFont="1" applyBorder="1" applyAlignment="1">
      <alignment horizontal="center"/>
      <protection/>
    </xf>
    <xf numFmtId="49" fontId="10" fillId="0" borderId="10" xfId="59" applyNumberFormat="1" applyFont="1" applyBorder="1">
      <alignment/>
      <protection/>
    </xf>
    <xf numFmtId="49" fontId="69" fillId="0" borderId="28" xfId="59" applyNumberFormat="1" applyFont="1" applyBorder="1" applyAlignment="1">
      <alignment horizontal="left"/>
      <protection/>
    </xf>
    <xf numFmtId="49" fontId="69" fillId="0" borderId="29" xfId="59" applyNumberFormat="1" applyFont="1" applyBorder="1" applyAlignment="1">
      <alignment horizontal="right"/>
      <protection/>
    </xf>
    <xf numFmtId="2" fontId="10" fillId="0" borderId="10" xfId="59" applyNumberFormat="1" applyFont="1" applyBorder="1" applyAlignment="1">
      <alignment horizontal="left"/>
      <protection/>
    </xf>
    <xf numFmtId="164" fontId="10" fillId="0" borderId="17" xfId="59" applyNumberFormat="1" applyFont="1" applyBorder="1" applyAlignment="1">
      <alignment horizontal="center"/>
      <protection/>
    </xf>
    <xf numFmtId="49" fontId="10" fillId="0" borderId="10" xfId="59" applyNumberFormat="1" applyFont="1" applyBorder="1" applyAlignment="1">
      <alignment horizontal="center" vertical="center"/>
      <protection/>
    </xf>
    <xf numFmtId="49" fontId="71" fillId="0" borderId="0" xfId="59" applyNumberFormat="1" applyFont="1">
      <alignment/>
      <protection/>
    </xf>
    <xf numFmtId="49" fontId="72" fillId="0" borderId="0" xfId="59" applyNumberFormat="1" applyFont="1" applyAlignment="1">
      <alignment horizontal="left"/>
      <protection/>
    </xf>
    <xf numFmtId="0" fontId="71" fillId="0" borderId="0" xfId="0" applyFont="1" applyAlignment="1">
      <alignment/>
    </xf>
    <xf numFmtId="0" fontId="10" fillId="0" borderId="10" xfId="59" applyNumberFormat="1" applyFont="1" applyBorder="1" applyAlignment="1">
      <alignment horizontal="center" vertical="center"/>
      <protection/>
    </xf>
    <xf numFmtId="0" fontId="10" fillId="0" borderId="10" xfId="59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0" fontId="61" fillId="0" borderId="0" xfId="54" applyFont="1" applyFill="1">
      <alignment/>
      <protection/>
    </xf>
    <xf numFmtId="164" fontId="70" fillId="0" borderId="10" xfId="59" applyNumberFormat="1" applyFont="1" applyBorder="1" applyAlignment="1">
      <alignment horizontal="center"/>
      <protection/>
    </xf>
    <xf numFmtId="49" fontId="69" fillId="0" borderId="10" xfId="59" applyNumberFormat="1" applyFont="1" applyBorder="1" applyAlignment="1">
      <alignment horizontal="center"/>
      <protection/>
    </xf>
    <xf numFmtId="49" fontId="69" fillId="0" borderId="17" xfId="59" applyNumberFormat="1" applyFont="1" applyBorder="1" applyAlignment="1">
      <alignment horizontal="left"/>
      <protection/>
    </xf>
    <xf numFmtId="49" fontId="69" fillId="0" borderId="21" xfId="59" applyNumberFormat="1" applyFont="1" applyBorder="1" applyAlignment="1">
      <alignment horizontal="right"/>
      <protection/>
    </xf>
    <xf numFmtId="0" fontId="8" fillId="0" borderId="17" xfId="59" applyFont="1" applyBorder="1" applyAlignment="1">
      <alignment horizontal="left"/>
      <protection/>
    </xf>
    <xf numFmtId="0" fontId="10" fillId="0" borderId="21" xfId="59" applyFont="1" applyBorder="1" applyAlignment="1">
      <alignment horizontal="right"/>
      <protection/>
    </xf>
    <xf numFmtId="0" fontId="11" fillId="0" borderId="10" xfId="55" applyFont="1" applyBorder="1" applyAlignment="1">
      <alignment horizontal="left" vertical="center"/>
      <protection/>
    </xf>
    <xf numFmtId="165" fontId="8" fillId="0" borderId="10" xfId="55" applyNumberFormat="1" applyFont="1" applyBorder="1" applyAlignment="1">
      <alignment horizontal="center" vertical="center"/>
      <protection/>
    </xf>
    <xf numFmtId="0" fontId="69" fillId="0" borderId="17" xfId="55" applyFont="1" applyBorder="1" applyAlignment="1">
      <alignment horizontal="left" vertical="center"/>
      <protection/>
    </xf>
    <xf numFmtId="0" fontId="70" fillId="0" borderId="21" xfId="55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20" xfId="59" applyNumberFormat="1" applyFont="1" applyBorder="1" applyAlignment="1">
      <alignment horizontal="center"/>
      <protection/>
    </xf>
    <xf numFmtId="0" fontId="70" fillId="0" borderId="20" xfId="59" applyFont="1" applyBorder="1" applyAlignment="1">
      <alignment horizontal="right"/>
      <protection/>
    </xf>
    <xf numFmtId="0" fontId="69" fillId="0" borderId="19" xfId="59" applyFont="1" applyBorder="1" applyAlignment="1">
      <alignment horizontal="left"/>
      <protection/>
    </xf>
    <xf numFmtId="164" fontId="10" fillId="0" borderId="11" xfId="59" applyNumberFormat="1" applyFont="1" applyBorder="1" applyAlignment="1">
      <alignment horizontal="center"/>
      <protection/>
    </xf>
    <xf numFmtId="2" fontId="10" fillId="0" borderId="11" xfId="59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1" fillId="0" borderId="11" xfId="59" applyFont="1" applyBorder="1" applyAlignment="1">
      <alignment horizontal="left"/>
      <protection/>
    </xf>
    <xf numFmtId="49" fontId="8" fillId="0" borderId="12" xfId="59" applyNumberFormat="1" applyFont="1" applyBorder="1" applyAlignment="1">
      <alignment horizontal="center"/>
      <protection/>
    </xf>
    <xf numFmtId="49" fontId="8" fillId="0" borderId="13" xfId="59" applyNumberFormat="1" applyFont="1" applyBorder="1" applyAlignment="1">
      <alignment horizontal="right"/>
      <protection/>
    </xf>
    <xf numFmtId="49" fontId="8" fillId="0" borderId="14" xfId="59" applyNumberFormat="1" applyFont="1" applyBorder="1" applyAlignment="1">
      <alignment horizontal="left"/>
      <protection/>
    </xf>
    <xf numFmtId="49" fontId="8" fillId="0" borderId="15" xfId="59" applyNumberFormat="1" applyFont="1" applyBorder="1" applyAlignment="1">
      <alignment horizontal="center"/>
      <protection/>
    </xf>
    <xf numFmtId="49" fontId="9" fillId="0" borderId="15" xfId="59" applyNumberFormat="1" applyFont="1" applyBorder="1" applyAlignment="1">
      <alignment horizontal="center"/>
      <protection/>
    </xf>
    <xf numFmtId="49" fontId="9" fillId="0" borderId="15" xfId="60" applyNumberFormat="1" applyFont="1" applyBorder="1" applyAlignment="1">
      <alignment horizontal="center"/>
      <protection/>
    </xf>
    <xf numFmtId="49" fontId="8" fillId="0" borderId="16" xfId="59" applyNumberFormat="1" applyFont="1" applyBorder="1" applyAlignment="1">
      <alignment horizontal="center"/>
      <protection/>
    </xf>
    <xf numFmtId="2" fontId="8" fillId="0" borderId="11" xfId="59" applyNumberFormat="1" applyFont="1" applyBorder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1" fillId="0" borderId="0" xfId="54" applyFont="1" applyFill="1" applyAlignment="1">
      <alignment horizontal="center"/>
      <protection/>
    </xf>
    <xf numFmtId="49" fontId="5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64" fontId="10" fillId="0" borderId="19" xfId="59" applyNumberFormat="1" applyFont="1" applyBorder="1" applyAlignment="1">
      <alignment horizontal="center"/>
      <protection/>
    </xf>
    <xf numFmtId="0" fontId="10" fillId="0" borderId="11" xfId="59" applyNumberFormat="1" applyFont="1" applyBorder="1" applyAlignment="1">
      <alignment horizontal="center" vertical="center"/>
      <protection/>
    </xf>
    <xf numFmtId="49" fontId="69" fillId="0" borderId="13" xfId="59" applyNumberFormat="1" applyFont="1" applyBorder="1" applyAlignment="1">
      <alignment horizontal="right"/>
      <protection/>
    </xf>
    <xf numFmtId="49" fontId="69" fillId="0" borderId="14" xfId="59" applyNumberFormat="1" applyFont="1" applyBorder="1" applyAlignment="1">
      <alignment horizontal="left"/>
      <protection/>
    </xf>
    <xf numFmtId="2" fontId="10" fillId="0" borderId="10" xfId="59" applyNumberFormat="1" applyFont="1" applyBorder="1" applyAlignment="1">
      <alignment horizontal="center" vertical="center"/>
      <protection/>
    </xf>
    <xf numFmtId="0" fontId="8" fillId="0" borderId="11" xfId="59" applyNumberFormat="1" applyFont="1" applyBorder="1" applyAlignment="1">
      <alignment horizontal="center" vertical="center"/>
      <protection/>
    </xf>
    <xf numFmtId="0" fontId="8" fillId="0" borderId="10" xfId="59" applyNumberFormat="1" applyFont="1" applyBorder="1" applyAlignment="1">
      <alignment horizontal="center" vertical="center"/>
      <protection/>
    </xf>
    <xf numFmtId="0" fontId="60" fillId="0" borderId="20" xfId="59" applyFont="1" applyBorder="1" applyAlignment="1">
      <alignment horizontal="right"/>
      <protection/>
    </xf>
    <xf numFmtId="0" fontId="61" fillId="0" borderId="19" xfId="59" applyFont="1" applyBorder="1" applyAlignment="1">
      <alignment horizontal="left"/>
      <protection/>
    </xf>
    <xf numFmtId="164" fontId="70" fillId="0" borderId="11" xfId="59" applyNumberFormat="1" applyFont="1" applyBorder="1" applyAlignment="1">
      <alignment horizontal="center"/>
      <protection/>
    </xf>
    <xf numFmtId="49" fontId="69" fillId="0" borderId="15" xfId="59" applyNumberFormat="1" applyFont="1" applyBorder="1" applyAlignment="1">
      <alignment horizontal="center"/>
      <protection/>
    </xf>
    <xf numFmtId="0" fontId="70" fillId="0" borderId="20" xfId="55" applyFont="1" applyBorder="1" applyAlignment="1">
      <alignment horizontal="right" vertical="center"/>
      <protection/>
    </xf>
    <xf numFmtId="0" fontId="69" fillId="0" borderId="19" xfId="55" applyFont="1" applyBorder="1" applyAlignment="1">
      <alignment horizontal="left" vertical="center"/>
      <protection/>
    </xf>
    <xf numFmtId="164" fontId="10" fillId="0" borderId="11" xfId="55" applyNumberFormat="1" applyFont="1" applyFill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165" fontId="8" fillId="0" borderId="11" xfId="55" applyNumberFormat="1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left" vertical="center"/>
      <protection/>
    </xf>
    <xf numFmtId="49" fontId="8" fillId="0" borderId="15" xfId="60" applyNumberFormat="1" applyFont="1" applyBorder="1" applyAlignment="1">
      <alignment horizont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30" xfId="55" applyNumberFormat="1" applyFont="1" applyBorder="1" applyAlignment="1">
      <alignment horizontal="center" vertical="center"/>
      <protection/>
    </xf>
    <xf numFmtId="2" fontId="10" fillId="0" borderId="31" xfId="55" applyNumberFormat="1" applyFont="1" applyBorder="1" applyAlignment="1">
      <alignment horizontal="center" vertical="center"/>
      <protection/>
    </xf>
    <xf numFmtId="2" fontId="10" fillId="0" borderId="32" xfId="55" applyNumberFormat="1" applyFont="1" applyBorder="1" applyAlignment="1">
      <alignment horizontal="center" vertic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30" xfId="55" applyNumberFormat="1" applyFont="1" applyBorder="1" applyAlignment="1">
      <alignment horizontal="center" vertical="center"/>
      <protection/>
    </xf>
    <xf numFmtId="2" fontId="10" fillId="0" borderId="31" xfId="55" applyNumberFormat="1" applyFont="1" applyBorder="1" applyAlignment="1">
      <alignment horizontal="center" vertical="center"/>
      <protection/>
    </xf>
    <xf numFmtId="2" fontId="10" fillId="0" borderId="32" xfId="55" applyNumberFormat="1" applyFont="1" applyBorder="1" applyAlignment="1">
      <alignment horizontal="center" vertical="center"/>
      <protection/>
    </xf>
    <xf numFmtId="164" fontId="14" fillId="0" borderId="0" xfId="5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 2 10_aukstis" xfId="58"/>
    <cellStyle name="Normal_2013-01-15 2" xfId="59"/>
    <cellStyle name="Normal_2013-01-15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3">
      <selection activeCell="O21" sqref="O21"/>
    </sheetView>
  </sheetViews>
  <sheetFormatPr defaultColWidth="9.140625" defaultRowHeight="15"/>
  <cols>
    <col min="1" max="1" width="5.7109375" style="0" customWidth="1"/>
    <col min="3" max="3" width="13.140625" style="0" customWidth="1"/>
    <col min="4" max="4" width="10.140625" style="0" customWidth="1"/>
    <col min="7" max="7" width="8.421875" style="0" customWidth="1"/>
    <col min="8" max="8" width="17.421875" style="0" bestFit="1" customWidth="1"/>
    <col min="9" max="9" width="4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340</v>
      </c>
      <c r="C4" s="3"/>
      <c r="D4" s="3"/>
      <c r="E4" s="6">
        <v>1</v>
      </c>
      <c r="F4" s="7" t="s">
        <v>336</v>
      </c>
      <c r="G4" s="3"/>
      <c r="H4" s="3"/>
    </row>
    <row r="5" spans="1:8" ht="14.25">
      <c r="A5" s="8"/>
      <c r="B5" s="179"/>
      <c r="C5" s="8"/>
      <c r="D5" s="8"/>
      <c r="E5" s="8"/>
      <c r="F5" s="8"/>
      <c r="G5" s="8"/>
      <c r="H5" s="9"/>
    </row>
    <row r="6" spans="1:8" ht="14.25">
      <c r="A6" s="174" t="s">
        <v>339</v>
      </c>
      <c r="B6" s="178" t="s">
        <v>1</v>
      </c>
      <c r="C6" s="177" t="s">
        <v>2</v>
      </c>
      <c r="D6" s="174" t="s">
        <v>338</v>
      </c>
      <c r="E6" s="174" t="s">
        <v>3</v>
      </c>
      <c r="F6" s="176" t="s">
        <v>337</v>
      </c>
      <c r="G6" s="175" t="s">
        <v>4</v>
      </c>
      <c r="H6" s="174" t="s">
        <v>5</v>
      </c>
    </row>
    <row r="7" spans="1:8" ht="14.25">
      <c r="A7" s="169" t="s">
        <v>335</v>
      </c>
      <c r="B7" s="172" t="s">
        <v>237</v>
      </c>
      <c r="C7" s="171" t="s">
        <v>238</v>
      </c>
      <c r="D7" s="10" t="s">
        <v>239</v>
      </c>
      <c r="E7" s="10" t="s">
        <v>224</v>
      </c>
      <c r="F7" s="166">
        <v>8.43</v>
      </c>
      <c r="G7" s="165" t="str">
        <f aca="true" t="shared" si="0" ref="G7:G12">IF(ISBLANK(F7),"",IF(F7&lt;=7.7,"KSM",IF(F7&lt;=8,"I A",IF(F7&lt;=8.44,"II A",IF(F7&lt;=9.04,"III A",IF(F7&lt;=9.64,"I JA",IF(F7&lt;=10.04,"II JA",IF(F7&lt;=10.34,"III JA"))))))))</f>
        <v>II A</v>
      </c>
      <c r="H7" s="11" t="s">
        <v>226</v>
      </c>
    </row>
    <row r="8" spans="1:8" ht="14.25">
      <c r="A8" s="169" t="s">
        <v>334</v>
      </c>
      <c r="B8" s="172" t="s">
        <v>102</v>
      </c>
      <c r="C8" s="171" t="s">
        <v>103</v>
      </c>
      <c r="D8" s="10" t="s">
        <v>104</v>
      </c>
      <c r="E8" s="10" t="s">
        <v>105</v>
      </c>
      <c r="F8" s="166">
        <v>9.25</v>
      </c>
      <c r="G8" s="165" t="str">
        <f t="shared" si="0"/>
        <v>I JA</v>
      </c>
      <c r="H8" s="11" t="s">
        <v>106</v>
      </c>
    </row>
    <row r="9" spans="1:8" ht="14.25">
      <c r="A9" s="169" t="s">
        <v>333</v>
      </c>
      <c r="B9" s="172" t="s">
        <v>42</v>
      </c>
      <c r="C9" s="171" t="s">
        <v>85</v>
      </c>
      <c r="D9" s="10">
        <v>37962</v>
      </c>
      <c r="E9" s="10" t="s">
        <v>133</v>
      </c>
      <c r="F9" s="166">
        <v>8.88</v>
      </c>
      <c r="G9" s="165" t="str">
        <f t="shared" si="0"/>
        <v>III A</v>
      </c>
      <c r="H9" s="11" t="s">
        <v>138</v>
      </c>
    </row>
    <row r="10" spans="1:8" ht="14.25">
      <c r="A10" s="169" t="s">
        <v>332</v>
      </c>
      <c r="B10" s="172" t="s">
        <v>38</v>
      </c>
      <c r="C10" s="171" t="s">
        <v>225</v>
      </c>
      <c r="D10" s="10">
        <v>37766</v>
      </c>
      <c r="E10" s="10" t="s">
        <v>224</v>
      </c>
      <c r="F10" s="166">
        <v>9.14</v>
      </c>
      <c r="G10" s="165" t="str">
        <f t="shared" si="0"/>
        <v>I JA</v>
      </c>
      <c r="H10" s="11" t="s">
        <v>226</v>
      </c>
    </row>
    <row r="11" spans="1:8" ht="14.25">
      <c r="A11" s="169" t="s">
        <v>331</v>
      </c>
      <c r="B11" s="172" t="s">
        <v>27</v>
      </c>
      <c r="C11" s="171" t="s">
        <v>246</v>
      </c>
      <c r="D11" s="10">
        <v>37287</v>
      </c>
      <c r="E11" s="10" t="s">
        <v>240</v>
      </c>
      <c r="F11" s="166">
        <v>8.2</v>
      </c>
      <c r="G11" s="165" t="str">
        <f t="shared" si="0"/>
        <v>II A</v>
      </c>
      <c r="H11" s="11" t="s">
        <v>247</v>
      </c>
    </row>
    <row r="12" spans="1:8" ht="14.25">
      <c r="A12" s="169" t="s">
        <v>329</v>
      </c>
      <c r="B12" s="172" t="s">
        <v>120</v>
      </c>
      <c r="C12" s="171" t="s">
        <v>160</v>
      </c>
      <c r="D12" s="10">
        <v>37866</v>
      </c>
      <c r="E12" s="10" t="s">
        <v>133</v>
      </c>
      <c r="F12" s="166">
        <v>8.65</v>
      </c>
      <c r="G12" s="165" t="str">
        <f t="shared" si="0"/>
        <v>III A</v>
      </c>
      <c r="H12" s="11" t="s">
        <v>157</v>
      </c>
    </row>
    <row r="13" spans="1:8" ht="18">
      <c r="A13" s="2"/>
      <c r="B13" s="173"/>
      <c r="C13" s="3"/>
      <c r="D13" s="3"/>
      <c r="E13" s="6" t="s">
        <v>334</v>
      </c>
      <c r="F13" s="7" t="s">
        <v>336</v>
      </c>
      <c r="G13" s="3"/>
      <c r="H13" s="3"/>
    </row>
    <row r="14" spans="1:8" ht="14.25">
      <c r="A14" s="169" t="s">
        <v>335</v>
      </c>
      <c r="B14" s="172" t="s">
        <v>42</v>
      </c>
      <c r="C14" s="171" t="s">
        <v>219</v>
      </c>
      <c r="D14" s="10">
        <v>37797</v>
      </c>
      <c r="E14" s="10" t="s">
        <v>217</v>
      </c>
      <c r="F14" s="166">
        <v>8.58</v>
      </c>
      <c r="G14" s="165" t="str">
        <f>IF(ISBLANK(F14),"",IF(F14&lt;=7.7,"KSM",IF(F14&lt;=8,"I A",IF(F14&lt;=8.44,"II A",IF(F14&lt;=9.04,"III A",IF(F14&lt;=9.64,"I JA",IF(F14&lt;=10.04,"II JA",IF(F14&lt;=10.34,"III JA"))))))))</f>
        <v>III A</v>
      </c>
      <c r="H14" s="11" t="s">
        <v>220</v>
      </c>
    </row>
    <row r="15" spans="1:8" ht="14.25">
      <c r="A15" s="169" t="s">
        <v>334</v>
      </c>
      <c r="B15" s="172" t="s">
        <v>117</v>
      </c>
      <c r="C15" s="171" t="s">
        <v>242</v>
      </c>
      <c r="D15" s="10">
        <v>37663</v>
      </c>
      <c r="E15" s="10" t="s">
        <v>240</v>
      </c>
      <c r="F15" s="166">
        <v>9.98</v>
      </c>
      <c r="G15" s="165" t="str">
        <f>IF(ISBLANK(F15),"",IF(F15&lt;=7.7,"KSM",IF(F15&lt;=8,"I A",IF(F15&lt;=8.44,"II A",IF(F15&lt;=9.04,"III A",IF(F15&lt;=9.64,"I JA",IF(F15&lt;=10.04,"II JA",IF(F15&lt;=10.34,"III JA"))))))))</f>
        <v>II JA</v>
      </c>
      <c r="H15" s="11" t="s">
        <v>241</v>
      </c>
    </row>
    <row r="16" spans="1:8" ht="14.25">
      <c r="A16" s="169" t="s">
        <v>333</v>
      </c>
      <c r="B16" s="172" t="s">
        <v>149</v>
      </c>
      <c r="C16" s="171" t="s">
        <v>150</v>
      </c>
      <c r="D16" s="10">
        <v>37868</v>
      </c>
      <c r="E16" s="10" t="s">
        <v>133</v>
      </c>
      <c r="F16" s="166">
        <v>8.79</v>
      </c>
      <c r="G16" s="165" t="str">
        <f>IF(ISBLANK(F16),"",IF(F16&lt;=7.7,"KSM",IF(F16&lt;=8,"I A",IF(F16&lt;=8.44,"II A",IF(F16&lt;=9.04,"III A",IF(F16&lt;=9.64,"I JA",IF(F16&lt;=10.04,"II JA",IF(F16&lt;=10.34,"III JA"))))))))</f>
        <v>III A</v>
      </c>
      <c r="H16" s="11" t="s">
        <v>147</v>
      </c>
    </row>
    <row r="17" spans="1:8" ht="14.25">
      <c r="A17" s="169" t="s">
        <v>332</v>
      </c>
      <c r="B17" s="172" t="s">
        <v>27</v>
      </c>
      <c r="C17" s="171" t="s">
        <v>28</v>
      </c>
      <c r="D17" s="10" t="s">
        <v>29</v>
      </c>
      <c r="E17" s="10" t="s">
        <v>25</v>
      </c>
      <c r="F17" s="166">
        <v>8.79</v>
      </c>
      <c r="G17" s="165" t="str">
        <f>IF(ISBLANK(F17),"",IF(F17&lt;=7.7,"KSM",IF(F17&lt;=8,"I A",IF(F17&lt;=8.44,"II A",IF(F17&lt;=9.04,"III A",IF(F17&lt;=9.64,"I JA",IF(F17&lt;=10.04,"II JA",IF(F17&lt;=10.34,"III JA"))))))))</f>
        <v>III A</v>
      </c>
      <c r="H17" s="11" t="s">
        <v>26</v>
      </c>
    </row>
    <row r="18" spans="1:8" ht="14.25">
      <c r="A18" s="169" t="s">
        <v>331</v>
      </c>
      <c r="B18" s="172" t="s">
        <v>149</v>
      </c>
      <c r="C18" s="171" t="s">
        <v>150</v>
      </c>
      <c r="D18" s="10">
        <v>37868</v>
      </c>
      <c r="E18" s="10" t="s">
        <v>133</v>
      </c>
      <c r="F18" s="166" t="s">
        <v>6</v>
      </c>
      <c r="G18" s="165"/>
      <c r="H18" s="11" t="s">
        <v>147</v>
      </c>
    </row>
    <row r="19" spans="1:8" ht="14.25">
      <c r="A19" s="169" t="s">
        <v>329</v>
      </c>
      <c r="B19" s="172"/>
      <c r="C19" s="171"/>
      <c r="D19" s="10"/>
      <c r="E19" s="10"/>
      <c r="F19" s="166"/>
      <c r="G19" s="165">
        <f>IF(ISBLANK(F19),"",IF(F19&lt;=7.7,"KSM",IF(F19&lt;=8,"I A",IF(F19&lt;=8.44,"II A",IF(F19&lt;=9.04,"III A",IF(F19&lt;=9.64,"I JA",IF(F19&lt;=10.04,"II JA",IF(F19&lt;=10.34,"III JA"))))))))</f>
      </c>
      <c r="H19" s="11"/>
    </row>
    <row r="20" spans="1:8" ht="18">
      <c r="A20" s="2"/>
      <c r="B20" s="173"/>
      <c r="C20" s="3"/>
      <c r="D20" s="3"/>
      <c r="E20" s="6" t="s">
        <v>333</v>
      </c>
      <c r="F20" s="7" t="s">
        <v>336</v>
      </c>
      <c r="G20" s="3"/>
      <c r="H20" s="3"/>
    </row>
    <row r="21" spans="1:9" ht="14.25">
      <c r="A21" s="169" t="s">
        <v>335</v>
      </c>
      <c r="B21" s="172"/>
      <c r="C21" s="171"/>
      <c r="D21" s="10"/>
      <c r="E21" s="10"/>
      <c r="F21" s="166"/>
      <c r="G21" s="165">
        <f>IF(ISBLANK(F21),"",IF(F21&lt;=7.7,"KSM",IF(F21&lt;=8,"I A",IF(F21&lt;=8.44,"II A",IF(F21&lt;=9.04,"III A",IF(F21&lt;=9.64,"I JA",IF(F21&lt;=10.04,"II JA",IF(F21&lt;=10.34,"III JA"))))))))</f>
      </c>
      <c r="H21" s="11"/>
      <c r="I21" s="164"/>
    </row>
    <row r="22" spans="1:9" ht="14.25">
      <c r="A22" s="169" t="s">
        <v>334</v>
      </c>
      <c r="B22" s="172"/>
      <c r="C22" s="171"/>
      <c r="D22" s="10"/>
      <c r="E22" s="10"/>
      <c r="F22" s="166"/>
      <c r="G22" s="165">
        <f>IF(ISBLANK(F22),"",IF(F22&lt;=7.7,"KSM",IF(F22&lt;=8,"I A",IF(F22&lt;=8.44,"II A",IF(F22&lt;=9.04,"III A",IF(F22&lt;=9.64,"I JA",IF(F22&lt;=10.04,"II JA",IF(F22&lt;=10.34,"III JA"))))))))</f>
      </c>
      <c r="H22" s="11"/>
      <c r="I22" s="164"/>
    </row>
    <row r="23" spans="1:9" ht="14.25">
      <c r="A23" s="169" t="s">
        <v>333</v>
      </c>
      <c r="B23" s="172" t="s">
        <v>222</v>
      </c>
      <c r="C23" s="171" t="s">
        <v>223</v>
      </c>
      <c r="D23" s="10">
        <v>37966</v>
      </c>
      <c r="E23" s="10" t="s">
        <v>217</v>
      </c>
      <c r="F23" s="166">
        <v>9.06</v>
      </c>
      <c r="G23" s="165" t="str">
        <f>IF(ISBLANK(F23),"",IF(F23&lt;=7.7,"KSM",IF(F23&lt;=8,"I A",IF(F23&lt;=8.44,"II A",IF(F23&lt;=9.04,"III A",IF(F23&lt;=9.64,"I JA",IF(F23&lt;=10.04,"II JA",IF(F23&lt;=10.34,"III JA"))))))))</f>
        <v>I JA</v>
      </c>
      <c r="H23" s="11" t="s">
        <v>221</v>
      </c>
      <c r="I23" s="170" t="s">
        <v>251</v>
      </c>
    </row>
    <row r="24" spans="1:9" ht="14.25">
      <c r="A24" s="169" t="s">
        <v>332</v>
      </c>
      <c r="B24" s="172" t="s">
        <v>136</v>
      </c>
      <c r="C24" s="171" t="s">
        <v>137</v>
      </c>
      <c r="D24" s="10">
        <v>37933</v>
      </c>
      <c r="E24" s="10" t="s">
        <v>133</v>
      </c>
      <c r="F24" s="166">
        <v>8.63</v>
      </c>
      <c r="G24" s="165" t="str">
        <f>IF(ISBLANK(F24),"",IF(F24&lt;=7.7,"KSM",IF(F24&lt;=8,"I A",IF(F24&lt;=8.44,"II A",IF(F24&lt;=9.04,"III A",IF(F24&lt;=9.64,"I JA",IF(F24&lt;=10.04,"II JA",IF(F24&lt;=10.34,"III JA"))))))))</f>
        <v>III A</v>
      </c>
      <c r="H24" s="11" t="s">
        <v>138</v>
      </c>
      <c r="I24" s="170" t="s">
        <v>251</v>
      </c>
    </row>
    <row r="25" spans="1:9" ht="14.25">
      <c r="A25" s="169" t="s">
        <v>331</v>
      </c>
      <c r="B25" s="172" t="s">
        <v>222</v>
      </c>
      <c r="C25" s="171" t="s">
        <v>330</v>
      </c>
      <c r="D25" s="10">
        <v>37173</v>
      </c>
      <c r="E25" s="10" t="s">
        <v>105</v>
      </c>
      <c r="F25" s="166">
        <v>10.35</v>
      </c>
      <c r="G25" s="165"/>
      <c r="H25" s="11" t="s">
        <v>106</v>
      </c>
      <c r="I25" s="170" t="s">
        <v>251</v>
      </c>
    </row>
    <row r="26" spans="1:9" ht="14.25">
      <c r="A26" s="169" t="s">
        <v>329</v>
      </c>
      <c r="B26" s="168"/>
      <c r="C26" s="167"/>
      <c r="D26" s="10"/>
      <c r="E26" s="10"/>
      <c r="F26" s="166"/>
      <c r="G26" s="165">
        <f>IF(ISBLANK(F26),"",IF(F26&lt;=7.7,"KSM",IF(F26&lt;=8,"I A",IF(F26&lt;=8.44,"II A",IF(F26&lt;=9.04,"III A",IF(F26&lt;=9.64,"I JA",IF(F26&lt;=10.04,"II JA",IF(F26&lt;=10.34,"III JA"))))))))</f>
      </c>
      <c r="H26" s="11"/>
      <c r="I26" s="164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zoomScale="110" zoomScaleNormal="110" zoomScalePageLayoutView="0" workbookViewId="0" topLeftCell="A1">
      <selection activeCell="M29" sqref="M29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12.421875" style="0" customWidth="1"/>
    <col min="4" max="4" width="10.28125" style="0" customWidth="1"/>
    <col min="7" max="7" width="8.421875" style="0" customWidth="1"/>
    <col min="8" max="8" width="17.421875" style="0" bestFit="1" customWidth="1"/>
    <col min="9" max="9" width="4.42187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377</v>
      </c>
      <c r="C4" s="3"/>
      <c r="D4" s="3"/>
      <c r="E4" s="6"/>
      <c r="F4" s="3"/>
      <c r="G4" s="3"/>
      <c r="H4" s="7"/>
    </row>
    <row r="5" spans="1:8" ht="15" thickBot="1">
      <c r="A5" s="8"/>
      <c r="B5" s="179"/>
      <c r="C5" s="8"/>
      <c r="D5" s="8"/>
      <c r="E5" s="8"/>
      <c r="F5" s="8"/>
      <c r="G5" s="8"/>
      <c r="H5" s="9"/>
    </row>
    <row r="6" spans="1:8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20" t="s">
        <v>337</v>
      </c>
      <c r="G6" s="221" t="s">
        <v>4</v>
      </c>
      <c r="H6" s="222" t="s">
        <v>5</v>
      </c>
    </row>
    <row r="7" spans="1:8" ht="14.25">
      <c r="A7" s="15">
        <v>1</v>
      </c>
      <c r="B7" s="240" t="s">
        <v>196</v>
      </c>
      <c r="C7" s="241" t="s">
        <v>197</v>
      </c>
      <c r="D7" s="242">
        <v>37361</v>
      </c>
      <c r="E7" s="243" t="s">
        <v>133</v>
      </c>
      <c r="F7" s="244">
        <v>0.0019133101851851852</v>
      </c>
      <c r="G7" s="214" t="str">
        <f aca="true" t="shared" si="0" ref="G7:G14">IF(ISBLANK(F7),"",IF(F7&lt;=0.00173032407407407,"KSM",IF(F7&lt;=0.00182291666666667,"I A",IF(F7&lt;=0.00196180555555556,"II A",IF(F7&lt;=0.00211226851851852,"III A",IF(F7&lt;=0.00228587962962963,"I JA",IF(F7&lt;=0.00245949074074074,"II JA",IF(F7&lt;=0.00259837962962963,"III JA"))))))))</f>
        <v>II A</v>
      </c>
      <c r="H7" s="245" t="s">
        <v>195</v>
      </c>
    </row>
    <row r="8" spans="1:8" ht="14.25">
      <c r="A8" s="208">
        <v>2</v>
      </c>
      <c r="B8" s="207" t="s">
        <v>198</v>
      </c>
      <c r="C8" s="206" t="s">
        <v>199</v>
      </c>
      <c r="D8" s="13">
        <v>37810</v>
      </c>
      <c r="E8" s="14" t="s">
        <v>133</v>
      </c>
      <c r="F8" s="205">
        <v>0.0019376157407407406</v>
      </c>
      <c r="G8" s="165" t="str">
        <f t="shared" si="0"/>
        <v>II A</v>
      </c>
      <c r="H8" s="204" t="s">
        <v>200</v>
      </c>
    </row>
    <row r="9" spans="1:9" ht="14.25">
      <c r="A9" s="208">
        <v>3</v>
      </c>
      <c r="B9" s="207" t="s">
        <v>190</v>
      </c>
      <c r="C9" s="206" t="s">
        <v>191</v>
      </c>
      <c r="D9" s="13">
        <v>37410</v>
      </c>
      <c r="E9" s="14" t="s">
        <v>133</v>
      </c>
      <c r="F9" s="205">
        <v>0.0019506944444444444</v>
      </c>
      <c r="G9" s="165" t="str">
        <f t="shared" si="0"/>
        <v>II A</v>
      </c>
      <c r="H9" s="204" t="s">
        <v>192</v>
      </c>
      <c r="I9" s="164"/>
    </row>
    <row r="10" spans="1:8" ht="14.25">
      <c r="A10" s="208">
        <v>4</v>
      </c>
      <c r="B10" s="207" t="s">
        <v>176</v>
      </c>
      <c r="C10" s="206" t="s">
        <v>193</v>
      </c>
      <c r="D10" s="13">
        <v>37764</v>
      </c>
      <c r="E10" s="14" t="s">
        <v>133</v>
      </c>
      <c r="F10" s="205">
        <v>0.0020045138888888886</v>
      </c>
      <c r="G10" s="165" t="str">
        <f t="shared" si="0"/>
        <v>III A</v>
      </c>
      <c r="H10" s="204" t="s">
        <v>192</v>
      </c>
    </row>
    <row r="11" spans="1:8" ht="14.25">
      <c r="A11" s="208">
        <v>5</v>
      </c>
      <c r="B11" s="207" t="s">
        <v>66</v>
      </c>
      <c r="C11" s="206" t="s">
        <v>194</v>
      </c>
      <c r="D11" s="13">
        <v>37679</v>
      </c>
      <c r="E11" s="14" t="s">
        <v>133</v>
      </c>
      <c r="F11" s="205">
        <v>0.0020241898148148146</v>
      </c>
      <c r="G11" s="165" t="str">
        <f t="shared" si="0"/>
        <v>III A</v>
      </c>
      <c r="H11" s="204" t="s">
        <v>192</v>
      </c>
    </row>
    <row r="12" spans="1:8" ht="14.25">
      <c r="A12" s="208">
        <v>6</v>
      </c>
      <c r="B12" s="207" t="s">
        <v>201</v>
      </c>
      <c r="C12" s="206" t="s">
        <v>202</v>
      </c>
      <c r="D12" s="13">
        <v>37492</v>
      </c>
      <c r="E12" s="14" t="s">
        <v>133</v>
      </c>
      <c r="F12" s="205">
        <v>0.0020864583333333334</v>
      </c>
      <c r="G12" s="165" t="str">
        <f t="shared" si="0"/>
        <v>III A</v>
      </c>
      <c r="H12" s="204" t="s">
        <v>195</v>
      </c>
    </row>
    <row r="13" spans="1:8" ht="14.25">
      <c r="A13" s="208">
        <v>7</v>
      </c>
      <c r="B13" s="207" t="s">
        <v>60</v>
      </c>
      <c r="C13" s="206" t="s">
        <v>61</v>
      </c>
      <c r="D13" s="13" t="s">
        <v>62</v>
      </c>
      <c r="E13" s="14" t="s">
        <v>50</v>
      </c>
      <c r="F13" s="205">
        <v>0.0020883101851851852</v>
      </c>
      <c r="G13" s="165" t="str">
        <f t="shared" si="0"/>
        <v>III A</v>
      </c>
      <c r="H13" s="204" t="s">
        <v>52</v>
      </c>
    </row>
    <row r="14" spans="1:8" ht="14.25">
      <c r="A14" s="208">
        <v>8</v>
      </c>
      <c r="B14" s="207" t="s">
        <v>30</v>
      </c>
      <c r="C14" s="206" t="s">
        <v>31</v>
      </c>
      <c r="D14" s="13" t="s">
        <v>32</v>
      </c>
      <c r="E14" s="14" t="s">
        <v>25</v>
      </c>
      <c r="F14" s="205">
        <v>0.002124652777777778</v>
      </c>
      <c r="G14" s="165" t="str">
        <f t="shared" si="0"/>
        <v>I JA</v>
      </c>
      <c r="H14" s="204" t="s">
        <v>26</v>
      </c>
    </row>
    <row r="15" spans="1:8" ht="14.25">
      <c r="A15" s="208"/>
      <c r="B15" s="207" t="s">
        <v>376</v>
      </c>
      <c r="C15" s="206" t="s">
        <v>375</v>
      </c>
      <c r="D15" s="13">
        <v>37437</v>
      </c>
      <c r="E15" s="14" t="s">
        <v>110</v>
      </c>
      <c r="F15" s="205" t="s">
        <v>6</v>
      </c>
      <c r="G15" s="165"/>
      <c r="H15" s="204" t="s">
        <v>111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="110" zoomScaleNormal="110" zoomScalePageLayoutView="0" workbookViewId="0" topLeftCell="A1">
      <selection activeCell="D20" sqref="D20"/>
    </sheetView>
  </sheetViews>
  <sheetFormatPr defaultColWidth="9.140625" defaultRowHeight="15"/>
  <cols>
    <col min="1" max="1" width="5.7109375" style="0" customWidth="1"/>
    <col min="3" max="3" width="14.140625" style="0" customWidth="1"/>
    <col min="4" max="4" width="11.28125" style="0" customWidth="1"/>
    <col min="7" max="7" width="6.00390625" style="0" customWidth="1"/>
    <col min="8" max="8" width="17.421875" style="0" bestFit="1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D2" s="3"/>
      <c r="E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362</v>
      </c>
      <c r="C4" s="3"/>
      <c r="D4" s="3">
        <v>0.76</v>
      </c>
      <c r="E4" s="3"/>
      <c r="F4" s="197"/>
      <c r="G4" s="197"/>
      <c r="H4" s="7"/>
    </row>
    <row r="5" spans="1:8" ht="15" thickBot="1">
      <c r="A5" s="8"/>
      <c r="B5" s="179"/>
      <c r="C5" s="8"/>
      <c r="D5" s="8"/>
      <c r="E5" s="8"/>
      <c r="F5" s="8"/>
      <c r="G5" s="8"/>
      <c r="H5" s="9"/>
    </row>
    <row r="6" spans="1:8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20" t="s">
        <v>337</v>
      </c>
      <c r="G6" s="221" t="s">
        <v>4</v>
      </c>
      <c r="H6" s="222" t="s">
        <v>5</v>
      </c>
    </row>
    <row r="7" spans="1:8" ht="14.25">
      <c r="A7" s="209">
        <v>1</v>
      </c>
      <c r="B7" s="236" t="s">
        <v>23</v>
      </c>
      <c r="C7" s="237" t="s">
        <v>174</v>
      </c>
      <c r="D7" s="212" t="s">
        <v>175</v>
      </c>
      <c r="E7" s="212" t="s">
        <v>133</v>
      </c>
      <c r="F7" s="223">
        <v>9.46</v>
      </c>
      <c r="G7" s="214" t="s">
        <v>328</v>
      </c>
      <c r="H7" s="215" t="s">
        <v>173</v>
      </c>
    </row>
    <row r="8" spans="1:8" ht="14.25">
      <c r="A8" s="182">
        <v>2</v>
      </c>
      <c r="B8" s="88" t="s">
        <v>57</v>
      </c>
      <c r="C8" s="89" t="s">
        <v>58</v>
      </c>
      <c r="D8" s="10" t="s">
        <v>59</v>
      </c>
      <c r="E8" s="10" t="s">
        <v>50</v>
      </c>
      <c r="F8" s="196">
        <v>10.13</v>
      </c>
      <c r="G8" s="165" t="s">
        <v>296</v>
      </c>
      <c r="H8" s="11" t="s">
        <v>52</v>
      </c>
    </row>
    <row r="9" spans="1:8" ht="14.25">
      <c r="A9" s="169" t="s">
        <v>341</v>
      </c>
      <c r="B9" s="88" t="s">
        <v>155</v>
      </c>
      <c r="C9" s="89" t="s">
        <v>156</v>
      </c>
      <c r="D9" s="10">
        <v>37960</v>
      </c>
      <c r="E9" s="10" t="s">
        <v>133</v>
      </c>
      <c r="F9" s="196">
        <v>9.54</v>
      </c>
      <c r="G9" s="165" t="s">
        <v>328</v>
      </c>
      <c r="H9" s="11" t="s">
        <v>157</v>
      </c>
    </row>
    <row r="10" spans="1:8" ht="14.25">
      <c r="A10" s="184" t="s">
        <v>251</v>
      </c>
      <c r="B10" s="86" t="s">
        <v>42</v>
      </c>
      <c r="C10" s="87" t="s">
        <v>146</v>
      </c>
      <c r="D10" s="71">
        <v>37843</v>
      </c>
      <c r="E10" s="72" t="s">
        <v>133</v>
      </c>
      <c r="F10" s="196">
        <v>9.57</v>
      </c>
      <c r="G10" s="165" t="s">
        <v>328</v>
      </c>
      <c r="H10" s="80" t="s">
        <v>147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="110" zoomScaleNormal="110" zoomScalePageLayoutView="0" workbookViewId="0" topLeftCell="A1">
      <selection activeCell="M13" sqref="M13"/>
    </sheetView>
  </sheetViews>
  <sheetFormatPr defaultColWidth="9.140625" defaultRowHeight="15"/>
  <cols>
    <col min="1" max="1" width="5.7109375" style="0" customWidth="1"/>
    <col min="3" max="3" width="12.57421875" style="0" customWidth="1"/>
    <col min="4" max="4" width="10.7109375" style="0" customWidth="1"/>
    <col min="7" max="7" width="8.421875" style="0" customWidth="1"/>
    <col min="8" max="8" width="21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363</v>
      </c>
      <c r="C4" s="3"/>
      <c r="D4" s="3">
        <v>0.914</v>
      </c>
      <c r="E4" s="6"/>
      <c r="F4" s="3"/>
      <c r="G4" s="3"/>
      <c r="H4" s="7"/>
    </row>
    <row r="5" spans="1:8" ht="15" thickBot="1">
      <c r="A5" s="8"/>
      <c r="B5" s="179"/>
      <c r="C5" s="8"/>
      <c r="D5" s="8"/>
      <c r="E5" s="8"/>
      <c r="F5" s="8"/>
      <c r="G5" s="8"/>
      <c r="H5" s="9"/>
    </row>
    <row r="6" spans="1:8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20" t="s">
        <v>337</v>
      </c>
      <c r="G6" s="221" t="s">
        <v>4</v>
      </c>
      <c r="H6" s="222" t="s">
        <v>5</v>
      </c>
    </row>
    <row r="7" spans="1:8" ht="14.25">
      <c r="A7" s="209">
        <v>1</v>
      </c>
      <c r="B7" s="210" t="s">
        <v>179</v>
      </c>
      <c r="C7" s="211" t="s">
        <v>180</v>
      </c>
      <c r="D7" s="212" t="s">
        <v>181</v>
      </c>
      <c r="E7" s="212" t="s">
        <v>133</v>
      </c>
      <c r="F7" s="223">
        <v>8.94</v>
      </c>
      <c r="G7" s="214" t="s">
        <v>328</v>
      </c>
      <c r="H7" s="215" t="s">
        <v>177</v>
      </c>
    </row>
    <row r="8" spans="1:8" ht="14.25">
      <c r="A8" s="182">
        <v>2</v>
      </c>
      <c r="B8" s="172" t="s">
        <v>66</v>
      </c>
      <c r="C8" s="171" t="s">
        <v>67</v>
      </c>
      <c r="D8" s="10" t="s">
        <v>68</v>
      </c>
      <c r="E8" s="10" t="s">
        <v>50</v>
      </c>
      <c r="F8" s="196">
        <v>8.98</v>
      </c>
      <c r="G8" s="165" t="s">
        <v>328</v>
      </c>
      <c r="H8" s="11" t="s">
        <v>52</v>
      </c>
    </row>
    <row r="9" spans="1:8" ht="14.25">
      <c r="A9" s="182">
        <v>3</v>
      </c>
      <c r="B9" s="172" t="s">
        <v>69</v>
      </c>
      <c r="C9" s="171" t="s">
        <v>70</v>
      </c>
      <c r="D9" s="10" t="s">
        <v>71</v>
      </c>
      <c r="E9" s="10" t="s">
        <v>50</v>
      </c>
      <c r="F9" s="196">
        <v>8.99</v>
      </c>
      <c r="G9" s="165" t="s">
        <v>328</v>
      </c>
      <c r="H9" s="11" t="s">
        <v>72</v>
      </c>
    </row>
    <row r="10" spans="1:8" ht="14.25">
      <c r="A10" s="169" t="s">
        <v>341</v>
      </c>
      <c r="B10" s="172" t="s">
        <v>36</v>
      </c>
      <c r="C10" s="171" t="s">
        <v>256</v>
      </c>
      <c r="D10" s="10">
        <v>37914</v>
      </c>
      <c r="E10" s="10" t="s">
        <v>110</v>
      </c>
      <c r="F10" s="196">
        <v>10.87</v>
      </c>
      <c r="G10" s="165" t="s">
        <v>277</v>
      </c>
      <c r="H10" s="11" t="s">
        <v>255</v>
      </c>
    </row>
    <row r="11" spans="1:8" ht="14.25">
      <c r="A11" s="182"/>
      <c r="B11" s="172" t="s">
        <v>141</v>
      </c>
      <c r="C11" s="171" t="s">
        <v>182</v>
      </c>
      <c r="D11" s="10" t="s">
        <v>183</v>
      </c>
      <c r="E11" s="10" t="s">
        <v>133</v>
      </c>
      <c r="F11" s="196" t="s">
        <v>6</v>
      </c>
      <c r="G11" s="165"/>
      <c r="H11" s="11" t="s">
        <v>177</v>
      </c>
    </row>
    <row r="12" spans="1:8" ht="14.25">
      <c r="A12" s="182"/>
      <c r="B12" s="172" t="s">
        <v>30</v>
      </c>
      <c r="C12" s="171" t="s">
        <v>90</v>
      </c>
      <c r="D12" s="10" t="s">
        <v>123</v>
      </c>
      <c r="E12" s="10" t="s">
        <v>118</v>
      </c>
      <c r="F12" s="196" t="s">
        <v>6</v>
      </c>
      <c r="G12" s="165"/>
      <c r="H12" s="11" t="s">
        <v>119</v>
      </c>
    </row>
  </sheetData>
  <sheetProtection/>
  <mergeCells count="1">
    <mergeCell ref="A2:B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"/>
  <sheetViews>
    <sheetView zoomScale="110" zoomScaleNormal="110" zoomScalePageLayoutView="0" workbookViewId="0" topLeftCell="A1">
      <selection activeCell="L35" sqref="L35"/>
    </sheetView>
  </sheetViews>
  <sheetFormatPr defaultColWidth="9.140625" defaultRowHeight="15" customHeight="1"/>
  <cols>
    <col min="1" max="1" width="5.7109375" style="97" customWidth="1"/>
    <col min="2" max="2" width="10.7109375" style="97" customWidth="1"/>
    <col min="3" max="3" width="12.140625" style="97" customWidth="1"/>
    <col min="4" max="4" width="10.57421875" style="97" customWidth="1"/>
    <col min="5" max="5" width="8.8515625" style="97" customWidth="1"/>
    <col min="6" max="6" width="17.00390625" style="97" customWidth="1"/>
    <col min="7" max="15" width="4.7109375" style="97" customWidth="1"/>
    <col min="16" max="16" width="9.28125" style="97" customWidth="1"/>
    <col min="17" max="17" width="5.140625" style="97" customWidth="1"/>
    <col min="18" max="16384" width="8.8515625" style="97" customWidth="1"/>
  </cols>
  <sheetData>
    <row r="1" spans="1:8" ht="15" customHeight="1">
      <c r="A1" s="93" t="s">
        <v>274</v>
      </c>
      <c r="B1" s="94"/>
      <c r="C1" s="94"/>
      <c r="D1" s="95"/>
      <c r="E1" s="96"/>
      <c r="F1" s="95"/>
      <c r="G1" s="95"/>
      <c r="H1" s="95"/>
    </row>
    <row r="2" spans="1:8" ht="15" customHeight="1">
      <c r="A2" s="255">
        <v>43525</v>
      </c>
      <c r="B2" s="255"/>
      <c r="C2" s="94"/>
      <c r="D2" s="95"/>
      <c r="F2" s="98" t="s">
        <v>0</v>
      </c>
      <c r="G2" s="95"/>
      <c r="H2" s="95"/>
    </row>
    <row r="3" spans="1:17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5" customHeight="1">
      <c r="A4" s="94"/>
      <c r="B4" s="100" t="s">
        <v>19</v>
      </c>
      <c r="C4" s="95"/>
      <c r="D4" s="95"/>
      <c r="E4" s="101"/>
      <c r="F4" s="95"/>
      <c r="G4" s="102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" customHeight="1" thickBot="1">
      <c r="A5" s="103"/>
      <c r="B5" s="104"/>
      <c r="C5" s="103"/>
      <c r="D5" s="103"/>
      <c r="E5" s="103"/>
      <c r="F5" s="103"/>
      <c r="G5" s="105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" customHeight="1" thickBot="1">
      <c r="A6" s="106" t="s">
        <v>279</v>
      </c>
      <c r="B6" s="107" t="s">
        <v>1</v>
      </c>
      <c r="C6" s="108" t="s">
        <v>2</v>
      </c>
      <c r="D6" s="109" t="s">
        <v>10</v>
      </c>
      <c r="E6" s="110" t="s">
        <v>3</v>
      </c>
      <c r="F6" s="111" t="s">
        <v>5</v>
      </c>
      <c r="G6" s="112" t="s">
        <v>311</v>
      </c>
      <c r="H6" s="112" t="s">
        <v>312</v>
      </c>
      <c r="I6" s="112" t="s">
        <v>313</v>
      </c>
      <c r="J6" s="112" t="s">
        <v>314</v>
      </c>
      <c r="K6" s="112" t="s">
        <v>315</v>
      </c>
      <c r="L6" s="112" t="s">
        <v>316</v>
      </c>
      <c r="M6" s="112" t="s">
        <v>317</v>
      </c>
      <c r="N6" s="112" t="s">
        <v>318</v>
      </c>
      <c r="O6" s="112" t="s">
        <v>319</v>
      </c>
      <c r="P6" s="109" t="s">
        <v>20</v>
      </c>
      <c r="Q6" s="113" t="s">
        <v>21</v>
      </c>
    </row>
    <row r="7" spans="1:17" ht="15" customHeight="1">
      <c r="A7" s="114">
        <v>1</v>
      </c>
      <c r="B7" s="115" t="s">
        <v>42</v>
      </c>
      <c r="C7" s="116" t="s">
        <v>146</v>
      </c>
      <c r="D7" s="117">
        <v>37843</v>
      </c>
      <c r="E7" s="118" t="s">
        <v>133</v>
      </c>
      <c r="F7" s="119" t="s">
        <v>147</v>
      </c>
      <c r="G7" s="114"/>
      <c r="H7" s="114"/>
      <c r="I7" s="114"/>
      <c r="J7" s="114"/>
      <c r="K7" s="114" t="s">
        <v>320</v>
      </c>
      <c r="L7" s="114" t="s">
        <v>320</v>
      </c>
      <c r="M7" s="114" t="s">
        <v>321</v>
      </c>
      <c r="N7" s="114" t="s">
        <v>320</v>
      </c>
      <c r="O7" s="114" t="s">
        <v>322</v>
      </c>
      <c r="P7" s="120" t="s">
        <v>318</v>
      </c>
      <c r="Q7" s="121" t="s">
        <v>328</v>
      </c>
    </row>
    <row r="8" spans="1:17" ht="15" customHeight="1">
      <c r="A8" s="122">
        <v>2</v>
      </c>
      <c r="B8" s="142" t="s">
        <v>155</v>
      </c>
      <c r="C8" s="143" t="s">
        <v>156</v>
      </c>
      <c r="D8" s="144">
        <v>37960</v>
      </c>
      <c r="E8" s="145" t="s">
        <v>133</v>
      </c>
      <c r="F8" s="146" t="s">
        <v>157</v>
      </c>
      <c r="G8" s="122"/>
      <c r="H8" s="122"/>
      <c r="I8" s="122"/>
      <c r="J8" s="122"/>
      <c r="K8" s="122" t="s">
        <v>320</v>
      </c>
      <c r="L8" s="122" t="s">
        <v>320</v>
      </c>
      <c r="M8" s="122" t="s">
        <v>320</v>
      </c>
      <c r="N8" s="122" t="s">
        <v>321</v>
      </c>
      <c r="O8" s="122" t="s">
        <v>322</v>
      </c>
      <c r="P8" s="128" t="s">
        <v>318</v>
      </c>
      <c r="Q8" s="129" t="s">
        <v>328</v>
      </c>
    </row>
    <row r="9" spans="1:17" ht="15" customHeight="1">
      <c r="A9" s="122">
        <v>3</v>
      </c>
      <c r="B9" s="142" t="s">
        <v>24</v>
      </c>
      <c r="C9" s="143" t="s">
        <v>44</v>
      </c>
      <c r="D9" s="144">
        <v>37653</v>
      </c>
      <c r="E9" s="145" t="s">
        <v>252</v>
      </c>
      <c r="F9" s="146" t="s">
        <v>253</v>
      </c>
      <c r="G9" s="122"/>
      <c r="H9" s="122"/>
      <c r="I9" s="122"/>
      <c r="J9" s="122" t="s">
        <v>320</v>
      </c>
      <c r="K9" s="122" t="s">
        <v>320</v>
      </c>
      <c r="L9" s="122" t="s">
        <v>321</v>
      </c>
      <c r="M9" s="122" t="s">
        <v>322</v>
      </c>
      <c r="N9" s="122"/>
      <c r="O9" s="122"/>
      <c r="P9" s="128" t="s">
        <v>316</v>
      </c>
      <c r="Q9" s="129" t="s">
        <v>328</v>
      </c>
    </row>
    <row r="10" spans="1:17" ht="15" customHeight="1">
      <c r="A10" s="122">
        <v>4</v>
      </c>
      <c r="B10" s="142" t="s">
        <v>24</v>
      </c>
      <c r="C10" s="143" t="s">
        <v>184</v>
      </c>
      <c r="D10" s="144">
        <v>37597</v>
      </c>
      <c r="E10" s="145" t="s">
        <v>133</v>
      </c>
      <c r="F10" s="146" t="s">
        <v>177</v>
      </c>
      <c r="G10" s="122" t="s">
        <v>320</v>
      </c>
      <c r="H10" s="122" t="s">
        <v>320</v>
      </c>
      <c r="I10" s="122" t="s">
        <v>322</v>
      </c>
      <c r="J10" s="122"/>
      <c r="K10" s="122"/>
      <c r="L10" s="122"/>
      <c r="M10" s="122"/>
      <c r="N10" s="122"/>
      <c r="O10" s="122"/>
      <c r="P10" s="128" t="s">
        <v>312</v>
      </c>
      <c r="Q10" s="129" t="s">
        <v>277</v>
      </c>
    </row>
    <row r="11" spans="1:17" ht="15" customHeight="1">
      <c r="A11" s="122">
        <v>5</v>
      </c>
      <c r="B11" s="142" t="s">
        <v>38</v>
      </c>
      <c r="C11" s="143" t="s">
        <v>41</v>
      </c>
      <c r="D11" s="144">
        <v>37683</v>
      </c>
      <c r="E11" s="145" t="s">
        <v>259</v>
      </c>
      <c r="F11" s="146" t="s">
        <v>260</v>
      </c>
      <c r="G11" s="122" t="s">
        <v>320</v>
      </c>
      <c r="H11" s="122" t="s">
        <v>322</v>
      </c>
      <c r="I11" s="122"/>
      <c r="J11" s="122"/>
      <c r="K11" s="122"/>
      <c r="L11" s="122"/>
      <c r="M11" s="122"/>
      <c r="N11" s="122"/>
      <c r="O11" s="122"/>
      <c r="P11" s="128" t="s">
        <v>311</v>
      </c>
      <c r="Q11" s="129" t="s">
        <v>278</v>
      </c>
    </row>
    <row r="12" spans="1:17" ht="15" customHeight="1">
      <c r="A12" s="147" t="s">
        <v>323</v>
      </c>
      <c r="B12" s="148" t="s">
        <v>158</v>
      </c>
      <c r="C12" s="149" t="s">
        <v>159</v>
      </c>
      <c r="D12" s="150">
        <v>37656</v>
      </c>
      <c r="E12" s="151" t="s">
        <v>133</v>
      </c>
      <c r="F12" s="152" t="s">
        <v>157</v>
      </c>
      <c r="G12" s="153"/>
      <c r="H12" s="153" t="s">
        <v>320</v>
      </c>
      <c r="I12" s="153" t="s">
        <v>320</v>
      </c>
      <c r="J12" s="153" t="s">
        <v>322</v>
      </c>
      <c r="K12" s="153"/>
      <c r="L12" s="153"/>
      <c r="M12" s="153"/>
      <c r="N12" s="153"/>
      <c r="O12" s="153"/>
      <c r="P12" s="154" t="s">
        <v>313</v>
      </c>
      <c r="Q12" s="155" t="s">
        <v>277</v>
      </c>
    </row>
    <row r="13" spans="1:17" ht="15" customHeight="1">
      <c r="A13" s="156" t="s">
        <v>323</v>
      </c>
      <c r="B13" s="157" t="s">
        <v>324</v>
      </c>
      <c r="C13" s="158" t="s">
        <v>325</v>
      </c>
      <c r="D13" s="159">
        <v>36761</v>
      </c>
      <c r="E13" s="160" t="s">
        <v>326</v>
      </c>
      <c r="F13" s="161" t="s">
        <v>327</v>
      </c>
      <c r="G13" s="162"/>
      <c r="H13" s="162"/>
      <c r="I13" s="162"/>
      <c r="J13" s="162"/>
      <c r="K13" s="162" t="s">
        <v>320</v>
      </c>
      <c r="L13" s="162" t="s">
        <v>320</v>
      </c>
      <c r="M13" s="162" t="s">
        <v>320</v>
      </c>
      <c r="N13" s="162" t="s">
        <v>322</v>
      </c>
      <c r="O13" s="162"/>
      <c r="P13" s="163">
        <v>1.55</v>
      </c>
      <c r="Q13" s="162" t="s">
        <v>328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R9"/>
  <sheetViews>
    <sheetView tabSelected="1" zoomScalePageLayoutView="0" workbookViewId="0" topLeftCell="A1">
      <selection activeCell="AC34" sqref="AC34"/>
    </sheetView>
  </sheetViews>
  <sheetFormatPr defaultColWidth="9.140625" defaultRowHeight="15.75" customHeight="1"/>
  <cols>
    <col min="1" max="1" width="5.7109375" style="97" customWidth="1"/>
    <col min="2" max="2" width="10.7109375" style="97" customWidth="1"/>
    <col min="3" max="3" width="12.140625" style="97" customWidth="1"/>
    <col min="4" max="4" width="11.28125" style="97" customWidth="1"/>
    <col min="5" max="5" width="7.421875" style="97" customWidth="1"/>
    <col min="6" max="6" width="9.421875" style="97" customWidth="1"/>
    <col min="7" max="16" width="4.7109375" style="97" customWidth="1"/>
    <col min="17" max="17" width="9.8515625" style="97" customWidth="1"/>
    <col min="18" max="18" width="4.7109375" style="97" customWidth="1"/>
    <col min="19" max="19" width="6.8515625" style="97" customWidth="1"/>
    <col min="20" max="20" width="5.140625" style="97" customWidth="1"/>
    <col min="21" max="16384" width="8.8515625" style="97" customWidth="1"/>
  </cols>
  <sheetData>
    <row r="1" spans="1:8" ht="15.75" customHeight="1">
      <c r="A1" s="93" t="s">
        <v>274</v>
      </c>
      <c r="B1" s="94"/>
      <c r="C1" s="94"/>
      <c r="D1" s="95"/>
      <c r="E1" s="96"/>
      <c r="F1" s="95"/>
      <c r="G1" s="95"/>
      <c r="H1" s="95"/>
    </row>
    <row r="2" spans="1:8" ht="15.75" customHeight="1">
      <c r="A2" s="255">
        <v>43525</v>
      </c>
      <c r="B2" s="255"/>
      <c r="C2" s="94"/>
      <c r="D2" s="95"/>
      <c r="F2" s="98" t="s">
        <v>0</v>
      </c>
      <c r="G2" s="95"/>
      <c r="H2" s="95"/>
    </row>
    <row r="3" spans="1:18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75" customHeight="1">
      <c r="A4" s="94"/>
      <c r="B4" s="100" t="s">
        <v>22</v>
      </c>
      <c r="C4" s="95"/>
      <c r="D4" s="95"/>
      <c r="E4" s="101"/>
      <c r="F4" s="95"/>
      <c r="G4" s="102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5.75" customHeight="1" thickBot="1">
      <c r="A5" s="103"/>
      <c r="B5" s="104"/>
      <c r="C5" s="103"/>
      <c r="D5" s="103"/>
      <c r="E5" s="103"/>
      <c r="F5" s="103"/>
      <c r="G5" s="105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5.75" customHeight="1" thickBot="1">
      <c r="A6" s="106" t="s">
        <v>279</v>
      </c>
      <c r="B6" s="107" t="s">
        <v>1</v>
      </c>
      <c r="C6" s="108" t="s">
        <v>2</v>
      </c>
      <c r="D6" s="109" t="s">
        <v>10</v>
      </c>
      <c r="E6" s="110" t="s">
        <v>3</v>
      </c>
      <c r="F6" s="111" t="s">
        <v>5</v>
      </c>
      <c r="G6" s="112" t="s">
        <v>284</v>
      </c>
      <c r="H6" s="112" t="s">
        <v>285</v>
      </c>
      <c r="I6" s="112" t="s">
        <v>286</v>
      </c>
      <c r="J6" s="112" t="s">
        <v>287</v>
      </c>
      <c r="K6" s="112" t="s">
        <v>288</v>
      </c>
      <c r="L6" s="112" t="s">
        <v>289</v>
      </c>
      <c r="M6" s="112" t="s">
        <v>290</v>
      </c>
      <c r="N6" s="112" t="s">
        <v>291</v>
      </c>
      <c r="O6" s="112" t="s">
        <v>292</v>
      </c>
      <c r="P6" s="112" t="s">
        <v>293</v>
      </c>
      <c r="Q6" s="109" t="s">
        <v>20</v>
      </c>
      <c r="R6" s="113" t="s">
        <v>21</v>
      </c>
    </row>
    <row r="7" spans="1:18" ht="15.75" customHeight="1">
      <c r="A7" s="114">
        <v>1</v>
      </c>
      <c r="B7" s="115" t="s">
        <v>96</v>
      </c>
      <c r="C7" s="116" t="s">
        <v>132</v>
      </c>
      <c r="D7" s="117">
        <v>37816</v>
      </c>
      <c r="E7" s="118" t="s">
        <v>129</v>
      </c>
      <c r="F7" s="119" t="s">
        <v>130</v>
      </c>
      <c r="G7" s="114"/>
      <c r="H7" s="114"/>
      <c r="I7" s="114"/>
      <c r="J7" s="114"/>
      <c r="K7" s="114"/>
      <c r="L7" s="114"/>
      <c r="M7" s="114" t="s">
        <v>294</v>
      </c>
      <c r="N7" s="114" t="s">
        <v>294</v>
      </c>
      <c r="O7" s="114" t="s">
        <v>294</v>
      </c>
      <c r="P7" s="114" t="s">
        <v>295</v>
      </c>
      <c r="Q7" s="120" t="s">
        <v>292</v>
      </c>
      <c r="R7" s="121" t="s">
        <v>296</v>
      </c>
    </row>
    <row r="8" spans="1:18" ht="15.75" customHeight="1">
      <c r="A8" s="122">
        <v>2</v>
      </c>
      <c r="B8" s="123" t="s">
        <v>214</v>
      </c>
      <c r="C8" s="124" t="s">
        <v>254</v>
      </c>
      <c r="D8" s="125">
        <v>37812</v>
      </c>
      <c r="E8" s="126" t="s">
        <v>110</v>
      </c>
      <c r="F8" s="127" t="s">
        <v>255</v>
      </c>
      <c r="G8" s="122"/>
      <c r="H8" s="122"/>
      <c r="I8" s="122"/>
      <c r="J8" s="122"/>
      <c r="K8" s="122"/>
      <c r="L8" s="122" t="s">
        <v>294</v>
      </c>
      <c r="M8" s="122" t="s">
        <v>294</v>
      </c>
      <c r="N8" s="122" t="s">
        <v>297</v>
      </c>
      <c r="O8" s="122" t="s">
        <v>298</v>
      </c>
      <c r="P8" s="122"/>
      <c r="Q8" s="128" t="s">
        <v>291</v>
      </c>
      <c r="R8" s="129" t="s">
        <v>296</v>
      </c>
    </row>
    <row r="9" spans="15:16" ht="15.75" customHeight="1">
      <c r="O9" s="130"/>
      <c r="P9" s="13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zoomScale="110" zoomScaleNormal="110" zoomScalePageLayoutView="0" workbookViewId="0" topLeftCell="A1">
      <selection activeCell="H23" sqref="H23"/>
    </sheetView>
  </sheetViews>
  <sheetFormatPr defaultColWidth="9.140625" defaultRowHeight="15"/>
  <cols>
    <col min="1" max="1" width="5.7109375" style="0" customWidth="1"/>
    <col min="3" max="3" width="14.57421875" style="0" bestFit="1" customWidth="1"/>
    <col min="4" max="4" width="12.00390625" style="0" customWidth="1"/>
    <col min="6" max="6" width="15.140625" style="0" customWidth="1"/>
    <col min="7" max="9" width="6.8515625" style="0" customWidth="1"/>
    <col min="10" max="10" width="5.8515625" style="0" hidden="1" customWidth="1"/>
    <col min="11" max="13" width="6.8515625" style="0" customWidth="1"/>
    <col min="14" max="14" width="9.140625" style="0" customWidth="1"/>
    <col min="15" max="15" width="6.42187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15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>
      <c r="A4" s="2"/>
      <c r="B4" s="17" t="s">
        <v>8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8"/>
      <c r="B6" s="19"/>
      <c r="C6" s="19"/>
      <c r="D6" s="20"/>
      <c r="E6" s="18"/>
      <c r="F6" s="21"/>
      <c r="G6" s="248" t="s">
        <v>9</v>
      </c>
      <c r="H6" s="249"/>
      <c r="I6" s="249"/>
      <c r="J6" s="249"/>
      <c r="K6" s="249"/>
      <c r="L6" s="249"/>
      <c r="M6" s="250"/>
      <c r="N6" s="22"/>
      <c r="O6" s="23"/>
    </row>
    <row r="7" spans="1:15" ht="15" thickBot="1">
      <c r="A7" s="24" t="s">
        <v>279</v>
      </c>
      <c r="B7" s="25" t="s">
        <v>1</v>
      </c>
      <c r="C7" s="26" t="s">
        <v>2</v>
      </c>
      <c r="D7" s="27" t="s">
        <v>10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7</v>
      </c>
      <c r="K7" s="31">
        <v>4</v>
      </c>
      <c r="L7" s="31">
        <v>5</v>
      </c>
      <c r="M7" s="32">
        <v>6</v>
      </c>
      <c r="N7" s="33" t="s">
        <v>11</v>
      </c>
      <c r="O7" s="34" t="s">
        <v>4</v>
      </c>
    </row>
    <row r="8" spans="1:15" ht="14.25">
      <c r="A8" s="15">
        <v>1</v>
      </c>
      <c r="B8" s="82" t="s">
        <v>203</v>
      </c>
      <c r="C8" s="83" t="s">
        <v>218</v>
      </c>
      <c r="D8" s="13">
        <v>37825</v>
      </c>
      <c r="E8" s="14" t="s">
        <v>133</v>
      </c>
      <c r="F8" s="35" t="s">
        <v>213</v>
      </c>
      <c r="G8" s="36" t="s">
        <v>275</v>
      </c>
      <c r="H8" s="36">
        <v>5.01</v>
      </c>
      <c r="I8" s="36" t="s">
        <v>275</v>
      </c>
      <c r="J8" s="92">
        <v>4</v>
      </c>
      <c r="K8" s="36" t="s">
        <v>275</v>
      </c>
      <c r="L8" s="36" t="s">
        <v>275</v>
      </c>
      <c r="M8" s="36" t="s">
        <v>275</v>
      </c>
      <c r="N8" s="90">
        <f aca="true" t="shared" si="0" ref="N8:N13">MAX(G8:I8,K8:M8)</f>
        <v>5.01</v>
      </c>
      <c r="O8" s="91" t="str">
        <f aca="true" t="shared" si="1" ref="O8:O13">IF(ISBLANK(N8),"",IF(N8&gt;=6,"KSM",IF(N8&gt;=5.6,"I A",IF(N8&gt;=5.15,"II A",IF(N8&gt;=4.6,"III A",IF(N8&gt;=4.2,"I JA",IF(N8&gt;=3.85,"II JA",IF(N8&gt;=3.6,"III JA"))))))))</f>
        <v>III A</v>
      </c>
    </row>
    <row r="9" spans="1:15" ht="14.25">
      <c r="A9" s="15">
        <v>2</v>
      </c>
      <c r="B9" s="82" t="s">
        <v>249</v>
      </c>
      <c r="C9" s="83" t="s">
        <v>250</v>
      </c>
      <c r="D9" s="13">
        <v>37342</v>
      </c>
      <c r="E9" s="14" t="s">
        <v>240</v>
      </c>
      <c r="F9" s="35" t="s">
        <v>241</v>
      </c>
      <c r="G9" s="36">
        <v>4.68</v>
      </c>
      <c r="H9" s="36">
        <v>4.78</v>
      </c>
      <c r="I9" s="36">
        <v>4.78</v>
      </c>
      <c r="J9" s="92">
        <v>3</v>
      </c>
      <c r="K9" s="36">
        <v>4.79</v>
      </c>
      <c r="L9" s="36">
        <v>4.62</v>
      </c>
      <c r="M9" s="36" t="s">
        <v>275</v>
      </c>
      <c r="N9" s="90">
        <f t="shared" si="0"/>
        <v>4.79</v>
      </c>
      <c r="O9" s="91" t="str">
        <f t="shared" si="1"/>
        <v>III A</v>
      </c>
    </row>
    <row r="10" spans="1:15" ht="14.25">
      <c r="A10" s="15">
        <v>3</v>
      </c>
      <c r="B10" s="82" t="s">
        <v>230</v>
      </c>
      <c r="C10" s="83" t="s">
        <v>231</v>
      </c>
      <c r="D10" s="13">
        <v>37807</v>
      </c>
      <c r="E10" s="14" t="s">
        <v>224</v>
      </c>
      <c r="F10" s="35" t="s">
        <v>226</v>
      </c>
      <c r="G10" s="36">
        <v>4.39</v>
      </c>
      <c r="H10" s="36" t="s">
        <v>275</v>
      </c>
      <c r="I10" s="36" t="s">
        <v>275</v>
      </c>
      <c r="J10" s="92">
        <v>1</v>
      </c>
      <c r="K10" s="36">
        <v>4.54</v>
      </c>
      <c r="L10" s="36">
        <v>4.52</v>
      </c>
      <c r="M10" s="36">
        <v>4.32</v>
      </c>
      <c r="N10" s="90">
        <f t="shared" si="0"/>
        <v>4.54</v>
      </c>
      <c r="O10" s="91" t="str">
        <f t="shared" si="1"/>
        <v>I JA</v>
      </c>
    </row>
    <row r="11" spans="1:15" ht="14.25">
      <c r="A11" s="15">
        <v>4</v>
      </c>
      <c r="B11" s="82" t="s">
        <v>86</v>
      </c>
      <c r="C11" s="83" t="s">
        <v>87</v>
      </c>
      <c r="D11" s="13" t="s">
        <v>88</v>
      </c>
      <c r="E11" s="14" t="s">
        <v>83</v>
      </c>
      <c r="F11" s="35" t="s">
        <v>84</v>
      </c>
      <c r="G11" s="36" t="s">
        <v>275</v>
      </c>
      <c r="H11" s="36">
        <v>3.89</v>
      </c>
      <c r="I11" s="36">
        <v>4.39</v>
      </c>
      <c r="J11" s="92">
        <v>2</v>
      </c>
      <c r="K11" s="36">
        <v>4.44</v>
      </c>
      <c r="L11" s="36">
        <v>4.34</v>
      </c>
      <c r="M11" s="36">
        <v>4.41</v>
      </c>
      <c r="N11" s="90">
        <f t="shared" si="0"/>
        <v>4.44</v>
      </c>
      <c r="O11" s="91" t="str">
        <f t="shared" si="1"/>
        <v>I JA</v>
      </c>
    </row>
    <row r="12" spans="1:15" ht="14.25">
      <c r="A12" s="81" t="s">
        <v>251</v>
      </c>
      <c r="B12" s="82" t="s">
        <v>23</v>
      </c>
      <c r="C12" s="83" t="s">
        <v>174</v>
      </c>
      <c r="D12" s="13" t="s">
        <v>175</v>
      </c>
      <c r="E12" s="14" t="s">
        <v>133</v>
      </c>
      <c r="F12" s="35" t="s">
        <v>173</v>
      </c>
      <c r="G12" s="36" t="s">
        <v>275</v>
      </c>
      <c r="H12" s="36" t="s">
        <v>275</v>
      </c>
      <c r="I12" s="36">
        <v>4.8</v>
      </c>
      <c r="J12" s="81" t="s">
        <v>251</v>
      </c>
      <c r="K12" s="36"/>
      <c r="L12" s="36"/>
      <c r="M12" s="36"/>
      <c r="N12" s="90">
        <f t="shared" si="0"/>
        <v>4.8</v>
      </c>
      <c r="O12" s="91" t="str">
        <f t="shared" si="1"/>
        <v>III A</v>
      </c>
    </row>
    <row r="13" spans="1:15" ht="14.25">
      <c r="A13" s="36" t="s">
        <v>251</v>
      </c>
      <c r="B13" s="82" t="s">
        <v>280</v>
      </c>
      <c r="C13" s="83" t="s">
        <v>281</v>
      </c>
      <c r="D13" s="13">
        <v>36761</v>
      </c>
      <c r="E13" s="14" t="s">
        <v>282</v>
      </c>
      <c r="F13" s="35" t="s">
        <v>283</v>
      </c>
      <c r="G13" s="36" t="s">
        <v>275</v>
      </c>
      <c r="H13" s="36" t="s">
        <v>275</v>
      </c>
      <c r="I13" s="36">
        <v>5.06</v>
      </c>
      <c r="J13" s="36" t="s">
        <v>251</v>
      </c>
      <c r="K13" s="36"/>
      <c r="L13" s="36"/>
      <c r="M13" s="36"/>
      <c r="N13" s="90">
        <f t="shared" si="0"/>
        <v>5.06</v>
      </c>
      <c r="O13" s="91" t="str">
        <f t="shared" si="1"/>
        <v>III A</v>
      </c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"/>
  <sheetViews>
    <sheetView zoomScale="110" zoomScaleNormal="110" zoomScalePageLayoutView="0" workbookViewId="0" topLeftCell="A1">
      <selection activeCell="C26" sqref="C26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1.7109375" style="0" customWidth="1"/>
    <col min="4" max="4" width="9.8515625" style="0" customWidth="1"/>
    <col min="6" max="6" width="12.57421875" style="0" customWidth="1"/>
    <col min="7" max="9" width="6.8515625" style="0" customWidth="1"/>
    <col min="10" max="10" width="5.7109375" style="0" hidden="1" customWidth="1"/>
    <col min="11" max="13" width="6.8515625" style="0" customWidth="1"/>
    <col min="14" max="14" width="7.7109375" style="0" customWidth="1"/>
    <col min="15" max="15" width="7.42187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15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>
      <c r="A4" s="2"/>
      <c r="B4" s="17" t="s">
        <v>12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8"/>
      <c r="B6" s="19"/>
      <c r="C6" s="19"/>
      <c r="D6" s="20"/>
      <c r="E6" s="18"/>
      <c r="F6" s="21"/>
      <c r="G6" s="248" t="s">
        <v>9</v>
      </c>
      <c r="H6" s="249"/>
      <c r="I6" s="249"/>
      <c r="J6" s="249"/>
      <c r="K6" s="249"/>
      <c r="L6" s="249"/>
      <c r="M6" s="250"/>
      <c r="N6" s="22"/>
      <c r="O6" s="23"/>
    </row>
    <row r="7" spans="1:15" ht="15" thickBot="1">
      <c r="A7" s="24" t="s">
        <v>279</v>
      </c>
      <c r="B7" s="25" t="s">
        <v>1</v>
      </c>
      <c r="C7" s="26" t="s">
        <v>2</v>
      </c>
      <c r="D7" s="27" t="s">
        <v>10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7</v>
      </c>
      <c r="K7" s="31">
        <v>4</v>
      </c>
      <c r="L7" s="31">
        <v>5</v>
      </c>
      <c r="M7" s="32">
        <v>6</v>
      </c>
      <c r="N7" s="33" t="s">
        <v>11</v>
      </c>
      <c r="O7" s="37" t="s">
        <v>4</v>
      </c>
    </row>
    <row r="8" spans="1:15" ht="14.25">
      <c r="A8" s="15">
        <v>1</v>
      </c>
      <c r="B8" s="82" t="s">
        <v>89</v>
      </c>
      <c r="C8" s="83" t="s">
        <v>90</v>
      </c>
      <c r="D8" s="13" t="s">
        <v>91</v>
      </c>
      <c r="E8" s="14" t="s">
        <v>83</v>
      </c>
      <c r="F8" s="35" t="s">
        <v>271</v>
      </c>
      <c r="G8" s="36">
        <v>6.23</v>
      </c>
      <c r="H8" s="36" t="s">
        <v>276</v>
      </c>
      <c r="I8" s="36" t="s">
        <v>276</v>
      </c>
      <c r="J8" s="36"/>
      <c r="K8" s="36">
        <v>4.38</v>
      </c>
      <c r="L8" s="36" t="s">
        <v>276</v>
      </c>
      <c r="M8" s="36" t="s">
        <v>276</v>
      </c>
      <c r="N8" s="90">
        <f aca="true" t="shared" si="0" ref="N8:N13">MAX(G8:I8,K8:M8)</f>
        <v>6.23</v>
      </c>
      <c r="O8" s="91" t="str">
        <f aca="true" t="shared" si="1" ref="O8:O13">IF(ISBLANK(N8),"",IF(N8&gt;=7.2,"KSM",IF(N8&gt;=6.7,"I A",IF(N8&gt;=6.2,"II A",IF(N8&gt;=5.6,"III A",IF(N8&gt;=5,"I JA",IF(N8&gt;=4.45,"II JA",IF(N8&gt;=4,"III JA"))))))))</f>
        <v>II A</v>
      </c>
    </row>
    <row r="9" spans="1:15" ht="14.25">
      <c r="A9" s="15">
        <v>2</v>
      </c>
      <c r="B9" s="82" t="s">
        <v>99</v>
      </c>
      <c r="C9" s="83" t="s">
        <v>100</v>
      </c>
      <c r="D9" s="13" t="s">
        <v>101</v>
      </c>
      <c r="E9" s="14" t="s">
        <v>83</v>
      </c>
      <c r="F9" s="35" t="s">
        <v>271</v>
      </c>
      <c r="G9" s="36">
        <v>6.03</v>
      </c>
      <c r="H9" s="36">
        <v>5.97</v>
      </c>
      <c r="I9" s="36">
        <v>5.9</v>
      </c>
      <c r="J9" s="36"/>
      <c r="K9" s="36">
        <v>5.62</v>
      </c>
      <c r="L9" s="36" t="s">
        <v>276</v>
      </c>
      <c r="M9" s="36">
        <v>5.7</v>
      </c>
      <c r="N9" s="90">
        <f t="shared" si="0"/>
        <v>6.03</v>
      </c>
      <c r="O9" s="91" t="str">
        <f t="shared" si="1"/>
        <v>III A</v>
      </c>
    </row>
    <row r="10" spans="1:15" ht="14.25">
      <c r="A10" s="15">
        <v>3</v>
      </c>
      <c r="B10" s="82" t="s">
        <v>152</v>
      </c>
      <c r="C10" s="83" t="s">
        <v>273</v>
      </c>
      <c r="D10" s="71">
        <v>37664</v>
      </c>
      <c r="E10" s="72" t="s">
        <v>133</v>
      </c>
      <c r="F10" s="80" t="s">
        <v>147</v>
      </c>
      <c r="G10" s="36">
        <v>5.83</v>
      </c>
      <c r="H10" s="36">
        <v>5.72</v>
      </c>
      <c r="I10" s="36">
        <v>5.47</v>
      </c>
      <c r="J10" s="36"/>
      <c r="K10" s="36">
        <v>5.5</v>
      </c>
      <c r="L10" s="36">
        <v>5.58</v>
      </c>
      <c r="M10" s="36">
        <v>5.59</v>
      </c>
      <c r="N10" s="90">
        <f t="shared" si="0"/>
        <v>5.83</v>
      </c>
      <c r="O10" s="91" t="str">
        <f t="shared" si="1"/>
        <v>III A</v>
      </c>
    </row>
    <row r="11" spans="1:15" ht="14.25">
      <c r="A11" s="15">
        <v>4</v>
      </c>
      <c r="B11" s="82" t="s">
        <v>96</v>
      </c>
      <c r="C11" s="83" t="s">
        <v>97</v>
      </c>
      <c r="D11" s="13" t="s">
        <v>98</v>
      </c>
      <c r="E11" s="14" t="s">
        <v>83</v>
      </c>
      <c r="F11" s="35" t="s">
        <v>271</v>
      </c>
      <c r="G11" s="36">
        <v>5.5</v>
      </c>
      <c r="H11" s="36">
        <v>5.74</v>
      </c>
      <c r="I11" s="36">
        <v>5.6</v>
      </c>
      <c r="J11" s="36"/>
      <c r="K11" s="36">
        <v>5.38</v>
      </c>
      <c r="L11" s="36">
        <v>5.58</v>
      </c>
      <c r="M11" s="36" t="s">
        <v>276</v>
      </c>
      <c r="N11" s="90">
        <f t="shared" si="0"/>
        <v>5.74</v>
      </c>
      <c r="O11" s="91" t="str">
        <f t="shared" si="1"/>
        <v>III A</v>
      </c>
    </row>
    <row r="12" spans="1:15" ht="14.25">
      <c r="A12" s="15">
        <v>5</v>
      </c>
      <c r="B12" s="88" t="s">
        <v>36</v>
      </c>
      <c r="C12" s="89" t="s">
        <v>256</v>
      </c>
      <c r="D12" s="10">
        <v>37914</v>
      </c>
      <c r="E12" s="10" t="s">
        <v>110</v>
      </c>
      <c r="F12" s="11" t="s">
        <v>255</v>
      </c>
      <c r="G12" s="36" t="s">
        <v>275</v>
      </c>
      <c r="H12" s="36">
        <v>4.71</v>
      </c>
      <c r="I12" s="36">
        <v>5.06</v>
      </c>
      <c r="J12" s="36"/>
      <c r="K12" s="36">
        <v>5.02</v>
      </c>
      <c r="L12" s="36">
        <v>5.24</v>
      </c>
      <c r="M12" s="36">
        <v>5.3</v>
      </c>
      <c r="N12" s="90">
        <f t="shared" si="0"/>
        <v>5.3</v>
      </c>
      <c r="O12" s="91" t="str">
        <f t="shared" si="1"/>
        <v>I JA</v>
      </c>
    </row>
    <row r="13" spans="1:15" ht="14.25">
      <c r="A13" s="15">
        <v>6</v>
      </c>
      <c r="B13" s="82" t="s">
        <v>116</v>
      </c>
      <c r="C13" s="83" t="s">
        <v>270</v>
      </c>
      <c r="D13" s="13">
        <v>37767</v>
      </c>
      <c r="E13" s="14" t="s">
        <v>83</v>
      </c>
      <c r="F13" s="35" t="s">
        <v>271</v>
      </c>
      <c r="G13" s="36">
        <v>4.94</v>
      </c>
      <c r="H13" s="36">
        <v>4.71</v>
      </c>
      <c r="I13" s="36" t="s">
        <v>275</v>
      </c>
      <c r="J13" s="36"/>
      <c r="K13" s="36" t="s">
        <v>276</v>
      </c>
      <c r="L13" s="36" t="s">
        <v>276</v>
      </c>
      <c r="M13" s="36" t="s">
        <v>276</v>
      </c>
      <c r="N13" s="90">
        <f t="shared" si="0"/>
        <v>4.94</v>
      </c>
      <c r="O13" s="91" t="str">
        <f t="shared" si="1"/>
        <v>II JA</v>
      </c>
    </row>
    <row r="14" spans="1:15" ht="14.25">
      <c r="A14" s="15"/>
      <c r="B14" s="82" t="s">
        <v>265</v>
      </c>
      <c r="C14" s="83" t="s">
        <v>266</v>
      </c>
      <c r="D14" s="13">
        <v>37487</v>
      </c>
      <c r="E14" s="14" t="s">
        <v>264</v>
      </c>
      <c r="F14" s="35" t="s">
        <v>267</v>
      </c>
      <c r="G14" s="36"/>
      <c r="H14" s="36"/>
      <c r="I14" s="36"/>
      <c r="J14" s="36"/>
      <c r="K14" s="36"/>
      <c r="L14" s="36"/>
      <c r="M14" s="36"/>
      <c r="N14" s="90" t="s">
        <v>6</v>
      </c>
      <c r="O14" s="91"/>
    </row>
    <row r="15" spans="1:15" ht="14.25">
      <c r="A15" s="15"/>
      <c r="B15" s="86" t="s">
        <v>268</v>
      </c>
      <c r="C15" s="87" t="s">
        <v>269</v>
      </c>
      <c r="D15" s="13">
        <v>37266</v>
      </c>
      <c r="E15" s="14" t="s">
        <v>264</v>
      </c>
      <c r="F15" s="35" t="s">
        <v>267</v>
      </c>
      <c r="G15" s="36"/>
      <c r="H15" s="36"/>
      <c r="I15" s="36"/>
      <c r="J15" s="36"/>
      <c r="K15" s="36"/>
      <c r="L15" s="36"/>
      <c r="M15" s="36"/>
      <c r="N15" s="90" t="s">
        <v>6</v>
      </c>
      <c r="O15" s="91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="110" zoomScaleNormal="110" zoomScalePageLayoutView="0" workbookViewId="0" topLeftCell="A1">
      <selection activeCell="C20" sqref="C20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6.28125" style="0" customWidth="1"/>
    <col min="4" max="4" width="10.8515625" style="0" customWidth="1"/>
    <col min="6" max="6" width="15.8515625" style="0" customWidth="1"/>
    <col min="7" max="9" width="6.8515625" style="0" customWidth="1"/>
    <col min="10" max="10" width="5.57421875" style="0" customWidth="1"/>
    <col min="11" max="13" width="6.8515625" style="0" customWidth="1"/>
    <col min="14" max="15" width="7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15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8"/>
      <c r="O3" s="16"/>
    </row>
    <row r="4" spans="1:15" ht="18">
      <c r="A4" s="2"/>
      <c r="B4" s="17" t="s">
        <v>13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9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40"/>
      <c r="O5" s="8"/>
    </row>
    <row r="6" spans="1:15" ht="15" thickBot="1">
      <c r="A6" s="18"/>
      <c r="B6" s="19"/>
      <c r="C6" s="19"/>
      <c r="D6" s="20"/>
      <c r="E6" s="18"/>
      <c r="F6" s="21"/>
      <c r="G6" s="248" t="s">
        <v>9</v>
      </c>
      <c r="H6" s="249"/>
      <c r="I6" s="249"/>
      <c r="J6" s="249"/>
      <c r="K6" s="249"/>
      <c r="L6" s="249"/>
      <c r="M6" s="250"/>
      <c r="N6" s="41"/>
      <c r="O6" s="23"/>
    </row>
    <row r="7" spans="1:15" ht="15" thickBot="1">
      <c r="A7" s="24" t="s">
        <v>279</v>
      </c>
      <c r="B7" s="25" t="s">
        <v>1</v>
      </c>
      <c r="C7" s="26" t="s">
        <v>2</v>
      </c>
      <c r="D7" s="27" t="s">
        <v>10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7</v>
      </c>
      <c r="K7" s="31">
        <v>4</v>
      </c>
      <c r="L7" s="31">
        <v>5</v>
      </c>
      <c r="M7" s="32">
        <v>6</v>
      </c>
      <c r="N7" s="33" t="s">
        <v>11</v>
      </c>
      <c r="O7" s="37" t="s">
        <v>4</v>
      </c>
    </row>
    <row r="8" spans="1:15" ht="14.25">
      <c r="A8" s="15">
        <v>1</v>
      </c>
      <c r="B8" s="85" t="s">
        <v>178</v>
      </c>
      <c r="C8" s="84" t="s">
        <v>248</v>
      </c>
      <c r="D8" s="43">
        <v>37417</v>
      </c>
      <c r="E8" s="42" t="s">
        <v>240</v>
      </c>
      <c r="F8" s="12" t="s">
        <v>241</v>
      </c>
      <c r="G8" s="36">
        <v>10.15</v>
      </c>
      <c r="H8" s="36">
        <v>10.65</v>
      </c>
      <c r="I8" s="36">
        <v>10.99</v>
      </c>
      <c r="J8" s="36"/>
      <c r="K8" s="36" t="s">
        <v>275</v>
      </c>
      <c r="L8" s="36">
        <v>10.75</v>
      </c>
      <c r="M8" s="36" t="s">
        <v>275</v>
      </c>
      <c r="N8" s="90">
        <f>MAX(G8:I8,K8:M8)</f>
        <v>10.99</v>
      </c>
      <c r="O8" s="91" t="str">
        <f>IF(ISBLANK(N8),"",IF(N8&gt;=12.8,"KSM",IF(N8&gt;=12,"I A",IF(N8&gt;=11.2,"II A",IF(N8&gt;=10.4,"III A",IF(N8&gt;=9.65,"I JA",IF(N8&gt;=9,"II JA",IF(N8&gt;=8.5,"III JA"))))))))</f>
        <v>III A</v>
      </c>
    </row>
    <row r="9" spans="1:15" ht="14.25">
      <c r="A9" s="15">
        <v>2</v>
      </c>
      <c r="B9" s="85" t="s">
        <v>139</v>
      </c>
      <c r="C9" s="84" t="s">
        <v>140</v>
      </c>
      <c r="D9" s="43">
        <v>37657</v>
      </c>
      <c r="E9" s="42" t="s">
        <v>133</v>
      </c>
      <c r="F9" s="12" t="s">
        <v>138</v>
      </c>
      <c r="G9" s="36" t="s">
        <v>275</v>
      </c>
      <c r="H9" s="36" t="s">
        <v>275</v>
      </c>
      <c r="I9" s="36">
        <v>9.84</v>
      </c>
      <c r="J9" s="36"/>
      <c r="K9" s="36" t="s">
        <v>275</v>
      </c>
      <c r="L9" s="36" t="s">
        <v>275</v>
      </c>
      <c r="M9" s="36">
        <v>9.85</v>
      </c>
      <c r="N9" s="90">
        <f>MAX(G9:I9,K9:M9)</f>
        <v>9.85</v>
      </c>
      <c r="O9" s="91" t="str">
        <f>IF(ISBLANK(N9),"",IF(N9&gt;=12.8,"KSM",IF(N9&gt;=12,"I A",IF(N9&gt;=11.2,"II A",IF(N9&gt;=10.4,"III A",IF(N9&gt;=9.65,"I JA",IF(N9&gt;=9,"II JA",IF(N9&gt;=8.5,"III JA"))))))))</f>
        <v>I JA</v>
      </c>
    </row>
    <row r="10" spans="1:15" ht="14.25">
      <c r="A10" s="15"/>
      <c r="B10" s="85" t="s">
        <v>78</v>
      </c>
      <c r="C10" s="84" t="s">
        <v>79</v>
      </c>
      <c r="D10" s="43" t="s">
        <v>80</v>
      </c>
      <c r="E10" s="42" t="s">
        <v>50</v>
      </c>
      <c r="F10" s="12" t="s">
        <v>72</v>
      </c>
      <c r="G10" s="36"/>
      <c r="H10" s="36"/>
      <c r="I10" s="36"/>
      <c r="J10" s="36"/>
      <c r="K10" s="36"/>
      <c r="L10" s="36"/>
      <c r="M10" s="36"/>
      <c r="N10" s="90" t="s">
        <v>6</v>
      </c>
      <c r="O10" s="91"/>
    </row>
  </sheetData>
  <sheetProtection/>
  <mergeCells count="2">
    <mergeCell ref="A2:B2"/>
    <mergeCell ref="G6:M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O9"/>
  <sheetViews>
    <sheetView zoomScale="110" zoomScaleNormal="110" zoomScalePageLayoutView="0" workbookViewId="0" topLeftCell="A1">
      <selection activeCell="Y11" sqref="Y11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3.57421875" style="0" customWidth="1"/>
    <col min="4" max="4" width="9.8515625" style="0" customWidth="1"/>
    <col min="6" max="6" width="15.8515625" style="0" customWidth="1"/>
    <col min="7" max="9" width="6.8515625" style="0" customWidth="1"/>
    <col min="10" max="10" width="6.8515625" style="0" hidden="1" customWidth="1"/>
    <col min="11" max="13" width="6.8515625" style="0" customWidth="1"/>
    <col min="14" max="14" width="8.8515625" style="0" customWidth="1"/>
    <col min="15" max="15" width="7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15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</row>
    <row r="4" spans="1:15" ht="18">
      <c r="A4" s="2"/>
      <c r="B4" s="17" t="s">
        <v>14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9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40"/>
      <c r="O5" s="8"/>
    </row>
    <row r="6" spans="1:15" ht="15" thickBot="1">
      <c r="A6" s="18"/>
      <c r="B6" s="19"/>
      <c r="C6" s="19"/>
      <c r="D6" s="20"/>
      <c r="E6" s="18"/>
      <c r="F6" s="21"/>
      <c r="G6" s="248" t="s">
        <v>9</v>
      </c>
      <c r="H6" s="249"/>
      <c r="I6" s="249"/>
      <c r="J6" s="249"/>
      <c r="K6" s="249"/>
      <c r="L6" s="249"/>
      <c r="M6" s="250"/>
      <c r="N6" s="41"/>
      <c r="O6" s="23"/>
    </row>
    <row r="7" spans="1:15" ht="15" thickBot="1">
      <c r="A7" s="24" t="s">
        <v>279</v>
      </c>
      <c r="B7" s="25" t="s">
        <v>1</v>
      </c>
      <c r="C7" s="26" t="s">
        <v>2</v>
      </c>
      <c r="D7" s="27" t="s">
        <v>10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7</v>
      </c>
      <c r="K7" s="31">
        <v>4</v>
      </c>
      <c r="L7" s="31">
        <v>5</v>
      </c>
      <c r="M7" s="32">
        <v>6</v>
      </c>
      <c r="N7" s="33" t="s">
        <v>11</v>
      </c>
      <c r="O7" s="37" t="s">
        <v>4</v>
      </c>
    </row>
    <row r="8" spans="1:15" ht="14.25">
      <c r="A8" s="15">
        <v>1</v>
      </c>
      <c r="B8" s="82" t="s">
        <v>227</v>
      </c>
      <c r="C8" s="83" t="s">
        <v>228</v>
      </c>
      <c r="D8" s="13">
        <v>37715</v>
      </c>
      <c r="E8" s="14" t="s">
        <v>224</v>
      </c>
      <c r="F8" s="11" t="s">
        <v>229</v>
      </c>
      <c r="G8" s="36">
        <v>10.78</v>
      </c>
      <c r="H8" s="36">
        <v>11.2</v>
      </c>
      <c r="I8" s="36">
        <v>11.01</v>
      </c>
      <c r="J8" s="36"/>
      <c r="K8" s="36">
        <v>10.93</v>
      </c>
      <c r="L8" s="36">
        <v>11.42</v>
      </c>
      <c r="M8" s="36">
        <v>11.79</v>
      </c>
      <c r="N8" s="90">
        <f>MAX(G8:I8,K8:M8)</f>
        <v>11.79</v>
      </c>
      <c r="O8" s="91" t="s">
        <v>277</v>
      </c>
    </row>
    <row r="9" spans="1:15" ht="14.25">
      <c r="A9" s="15">
        <v>2</v>
      </c>
      <c r="B9" s="82" t="s">
        <v>261</v>
      </c>
      <c r="C9" s="83" t="s">
        <v>262</v>
      </c>
      <c r="D9" s="13">
        <v>37799</v>
      </c>
      <c r="E9" s="14" t="s">
        <v>25</v>
      </c>
      <c r="F9" s="35" t="s">
        <v>45</v>
      </c>
      <c r="G9" s="36" t="s">
        <v>275</v>
      </c>
      <c r="H9" s="36" t="s">
        <v>275</v>
      </c>
      <c r="I9" s="36">
        <v>10.43</v>
      </c>
      <c r="J9" s="36"/>
      <c r="K9" s="36" t="s">
        <v>276</v>
      </c>
      <c r="L9" s="36" t="s">
        <v>275</v>
      </c>
      <c r="M9" s="36">
        <v>10.11</v>
      </c>
      <c r="N9" s="90">
        <f>MAX(G9:I9,K9:M9)</f>
        <v>10.43</v>
      </c>
      <c r="O9" s="91" t="s">
        <v>278</v>
      </c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zoomScale="110" zoomScaleNormal="110" zoomScalePageLayoutView="0" workbookViewId="0" topLeftCell="A1">
      <selection activeCell="M28" sqref="M28"/>
    </sheetView>
  </sheetViews>
  <sheetFormatPr defaultColWidth="8.57421875" defaultRowHeight="15"/>
  <cols>
    <col min="1" max="1" width="5.7109375" style="0" customWidth="1"/>
    <col min="2" max="2" width="13.7109375" style="0" customWidth="1"/>
    <col min="3" max="3" width="12.7109375" style="0" customWidth="1"/>
    <col min="4" max="4" width="9.8515625" style="0" customWidth="1"/>
    <col min="5" max="5" width="10.7109375" style="0" customWidth="1"/>
    <col min="6" max="6" width="11.7109375" style="0" customWidth="1"/>
    <col min="7" max="9" width="6.8515625" style="0" customWidth="1"/>
    <col min="10" max="10" width="6.8515625" style="0" hidden="1" customWidth="1"/>
    <col min="11" max="13" width="6.8515625" style="0" customWidth="1"/>
    <col min="14" max="14" width="9.140625" style="0" customWidth="1"/>
    <col min="15" max="15" width="8.7109375" style="0" customWidth="1"/>
  </cols>
  <sheetData>
    <row r="1" spans="1:8" ht="18">
      <c r="A1" s="131" t="s">
        <v>274</v>
      </c>
      <c r="B1" s="47"/>
      <c r="C1" s="47"/>
      <c r="D1" s="49"/>
      <c r="E1" s="132"/>
      <c r="F1" s="49"/>
      <c r="G1" s="49"/>
      <c r="H1" s="49"/>
    </row>
    <row r="2" spans="1:8" ht="15">
      <c r="A2" s="251">
        <v>43525</v>
      </c>
      <c r="B2" s="251"/>
      <c r="C2" s="47"/>
      <c r="D2" s="49"/>
      <c r="F2" s="133" t="s">
        <v>0</v>
      </c>
      <c r="G2" s="49"/>
      <c r="H2" s="49"/>
    </row>
    <row r="3" spans="1:15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>
      <c r="A4" s="47"/>
      <c r="B4" s="48" t="s">
        <v>15</v>
      </c>
      <c r="C4" s="49"/>
      <c r="E4" s="50" t="s">
        <v>16</v>
      </c>
      <c r="F4" s="49"/>
      <c r="G4" s="51"/>
      <c r="H4" s="49"/>
      <c r="I4" s="49"/>
      <c r="J4" s="49"/>
      <c r="K4" s="49"/>
      <c r="L4" s="49"/>
      <c r="M4" s="49"/>
      <c r="N4" s="49"/>
      <c r="O4" s="49"/>
    </row>
    <row r="5" spans="1:15" ht="15" thickBot="1">
      <c r="A5" s="52"/>
      <c r="B5" s="52"/>
      <c r="C5" s="52"/>
      <c r="D5" s="52"/>
      <c r="E5" s="52"/>
      <c r="F5" s="52"/>
      <c r="G5" s="53"/>
      <c r="H5" s="52"/>
      <c r="I5" s="52"/>
      <c r="J5" s="52"/>
      <c r="K5" s="52"/>
      <c r="L5" s="52"/>
      <c r="M5" s="52"/>
      <c r="N5" s="52"/>
      <c r="O5" s="52"/>
    </row>
    <row r="6" spans="1:15" ht="15" thickBot="1">
      <c r="A6" s="54"/>
      <c r="B6" s="55"/>
      <c r="C6" s="55"/>
      <c r="D6" s="56"/>
      <c r="E6" s="54"/>
      <c r="F6" s="57"/>
      <c r="G6" s="252" t="s">
        <v>9</v>
      </c>
      <c r="H6" s="253"/>
      <c r="I6" s="253"/>
      <c r="J6" s="253"/>
      <c r="K6" s="253"/>
      <c r="L6" s="253"/>
      <c r="M6" s="254"/>
      <c r="N6" s="58"/>
      <c r="O6" s="59"/>
    </row>
    <row r="7" spans="1:15" ht="15" thickBot="1">
      <c r="A7" s="60" t="s">
        <v>299</v>
      </c>
      <c r="B7" s="61" t="s">
        <v>1</v>
      </c>
      <c r="C7" s="62" t="s">
        <v>2</v>
      </c>
      <c r="D7" s="63" t="s">
        <v>10</v>
      </c>
      <c r="E7" s="64" t="s">
        <v>3</v>
      </c>
      <c r="F7" s="65" t="s">
        <v>5</v>
      </c>
      <c r="G7" s="66">
        <v>1</v>
      </c>
      <c r="H7" s="67">
        <v>2</v>
      </c>
      <c r="I7" s="67">
        <v>3</v>
      </c>
      <c r="J7" s="67" t="s">
        <v>7</v>
      </c>
      <c r="K7" s="67">
        <v>4</v>
      </c>
      <c r="L7" s="67">
        <v>5</v>
      </c>
      <c r="M7" s="68">
        <v>6</v>
      </c>
      <c r="N7" s="134" t="s">
        <v>11</v>
      </c>
      <c r="O7" s="135" t="s">
        <v>4</v>
      </c>
    </row>
    <row r="8" spans="1:15" ht="14.25">
      <c r="A8" s="70">
        <v>1</v>
      </c>
      <c r="B8" s="136" t="s">
        <v>215</v>
      </c>
      <c r="C8" s="137" t="s">
        <v>216</v>
      </c>
      <c r="D8" s="71">
        <v>37393</v>
      </c>
      <c r="E8" s="72" t="s">
        <v>133</v>
      </c>
      <c r="F8" s="73" t="s">
        <v>213</v>
      </c>
      <c r="G8" s="74">
        <v>11.98</v>
      </c>
      <c r="H8" s="74" t="s">
        <v>300</v>
      </c>
      <c r="I8" s="74">
        <v>11.58</v>
      </c>
      <c r="J8" s="74"/>
      <c r="K8" s="74">
        <v>11.22</v>
      </c>
      <c r="L8" s="74" t="s">
        <v>300</v>
      </c>
      <c r="M8" s="74" t="s">
        <v>300</v>
      </c>
      <c r="N8" s="138">
        <f aca="true" t="shared" si="0" ref="N8:N13">MAX(G8:I8,K8:M8)</f>
        <v>11.98</v>
      </c>
      <c r="O8" s="139" t="str">
        <f aca="true" t="shared" si="1" ref="O8:O13">IF(ISBLANK(N8),"",IF(N8&gt;=15.2,"KSM",IF(N8&gt;=13.2,"I A",IF(N8&gt;=11,"II A",IF(N8&gt;=9.5,"III A",IF(N8&gt;=8,"I JA",IF(N8&gt;=7.2,"II JA",IF(N8&gt;=6.5,"III JA"))))))))</f>
        <v>II A</v>
      </c>
    </row>
    <row r="9" spans="1:15" ht="14.25">
      <c r="A9" s="70">
        <v>2</v>
      </c>
      <c r="B9" s="136" t="s">
        <v>63</v>
      </c>
      <c r="C9" s="137" t="s">
        <v>64</v>
      </c>
      <c r="D9" s="71" t="s">
        <v>65</v>
      </c>
      <c r="E9" s="72" t="s">
        <v>50</v>
      </c>
      <c r="F9" s="73" t="s">
        <v>52</v>
      </c>
      <c r="G9" s="74">
        <v>11.58</v>
      </c>
      <c r="H9" s="74">
        <v>11.18</v>
      </c>
      <c r="I9" s="74">
        <v>11.59</v>
      </c>
      <c r="J9" s="74"/>
      <c r="K9" s="74">
        <v>10.85</v>
      </c>
      <c r="L9" s="74">
        <v>11.47</v>
      </c>
      <c r="M9" s="74">
        <v>11.3</v>
      </c>
      <c r="N9" s="138">
        <f t="shared" si="0"/>
        <v>11.59</v>
      </c>
      <c r="O9" s="139" t="str">
        <f t="shared" si="1"/>
        <v>II A</v>
      </c>
    </row>
    <row r="10" spans="1:15" ht="14.25">
      <c r="A10" s="70">
        <v>3</v>
      </c>
      <c r="B10" s="136" t="s">
        <v>158</v>
      </c>
      <c r="C10" s="137" t="s">
        <v>159</v>
      </c>
      <c r="D10" s="71">
        <v>37656</v>
      </c>
      <c r="E10" s="72" t="s">
        <v>133</v>
      </c>
      <c r="F10" s="73" t="s">
        <v>157</v>
      </c>
      <c r="G10" s="74">
        <v>8.19</v>
      </c>
      <c r="H10" s="74">
        <v>9.14</v>
      </c>
      <c r="I10" s="74">
        <v>9.27</v>
      </c>
      <c r="J10" s="74"/>
      <c r="K10" s="74">
        <v>9.16</v>
      </c>
      <c r="L10" s="74">
        <v>8.6</v>
      </c>
      <c r="M10" s="74">
        <v>8.24</v>
      </c>
      <c r="N10" s="138">
        <f t="shared" si="0"/>
        <v>9.27</v>
      </c>
      <c r="O10" s="139" t="str">
        <f t="shared" si="1"/>
        <v>I JA</v>
      </c>
    </row>
    <row r="11" spans="1:15" ht="14.25">
      <c r="A11" s="70">
        <v>4</v>
      </c>
      <c r="B11" s="136" t="s">
        <v>43</v>
      </c>
      <c r="C11" s="137" t="s">
        <v>167</v>
      </c>
      <c r="D11" s="71">
        <v>37915</v>
      </c>
      <c r="E11" s="72" t="s">
        <v>161</v>
      </c>
      <c r="F11" s="73" t="s">
        <v>168</v>
      </c>
      <c r="G11" s="74">
        <v>7.91</v>
      </c>
      <c r="H11" s="74">
        <v>8.22</v>
      </c>
      <c r="I11" s="74">
        <v>8.74</v>
      </c>
      <c r="J11" s="74"/>
      <c r="K11" s="74">
        <v>8.36</v>
      </c>
      <c r="L11" s="74">
        <v>8.82</v>
      </c>
      <c r="M11" s="74">
        <v>8.58</v>
      </c>
      <c r="N11" s="138">
        <f t="shared" si="0"/>
        <v>8.82</v>
      </c>
      <c r="O11" s="139" t="str">
        <f t="shared" si="1"/>
        <v>I JA</v>
      </c>
    </row>
    <row r="12" spans="1:15" ht="14.25">
      <c r="A12" s="70">
        <v>5</v>
      </c>
      <c r="B12" s="136" t="s">
        <v>301</v>
      </c>
      <c r="C12" s="137" t="s">
        <v>302</v>
      </c>
      <c r="D12" s="71">
        <v>37294</v>
      </c>
      <c r="E12" s="77" t="s">
        <v>264</v>
      </c>
      <c r="F12" s="78" t="s">
        <v>51</v>
      </c>
      <c r="G12" s="74">
        <v>7.62</v>
      </c>
      <c r="H12" s="74">
        <v>8.08</v>
      </c>
      <c r="I12" s="74" t="s">
        <v>300</v>
      </c>
      <c r="J12" s="74"/>
      <c r="K12" s="74">
        <v>7.18</v>
      </c>
      <c r="L12" s="74">
        <v>7.94</v>
      </c>
      <c r="M12" s="74">
        <v>7.55</v>
      </c>
      <c r="N12" s="138">
        <f t="shared" si="0"/>
        <v>8.08</v>
      </c>
      <c r="O12" s="139" t="str">
        <f t="shared" si="1"/>
        <v>I JA</v>
      </c>
    </row>
    <row r="13" spans="1:15" ht="14.25">
      <c r="A13" s="70">
        <v>6</v>
      </c>
      <c r="B13" s="136" t="s">
        <v>257</v>
      </c>
      <c r="C13" s="137" t="s">
        <v>258</v>
      </c>
      <c r="D13" s="71">
        <v>37958</v>
      </c>
      <c r="E13" s="72" t="s">
        <v>259</v>
      </c>
      <c r="F13" s="73" t="s">
        <v>260</v>
      </c>
      <c r="G13" s="74">
        <v>6.96</v>
      </c>
      <c r="H13" s="74">
        <v>7.19</v>
      </c>
      <c r="I13" s="74">
        <v>7.1</v>
      </c>
      <c r="J13" s="74"/>
      <c r="K13" s="74">
        <v>6.8</v>
      </c>
      <c r="L13" s="74">
        <v>6.9</v>
      </c>
      <c r="M13" s="74">
        <v>6.74</v>
      </c>
      <c r="N13" s="138">
        <f t="shared" si="0"/>
        <v>7.19</v>
      </c>
      <c r="O13" s="139" t="str">
        <f t="shared" si="1"/>
        <v>III JA</v>
      </c>
    </row>
    <row r="14" spans="1:15" ht="14.25">
      <c r="A14" s="70"/>
      <c r="B14" s="136" t="s">
        <v>113</v>
      </c>
      <c r="C14" s="137" t="s">
        <v>114</v>
      </c>
      <c r="D14" s="71" t="s">
        <v>115</v>
      </c>
      <c r="E14" s="72" t="s">
        <v>110</v>
      </c>
      <c r="F14" s="73" t="s">
        <v>111</v>
      </c>
      <c r="G14" s="74"/>
      <c r="H14" s="74"/>
      <c r="I14" s="74"/>
      <c r="J14" s="74"/>
      <c r="K14" s="74"/>
      <c r="L14" s="74"/>
      <c r="M14" s="74"/>
      <c r="N14" s="140" t="s">
        <v>303</v>
      </c>
      <c r="O14" s="139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="110" zoomScaleNormal="110" zoomScalePageLayoutView="0" workbookViewId="0" topLeftCell="A1">
      <selection activeCell="H28" sqref="H28"/>
    </sheetView>
  </sheetViews>
  <sheetFormatPr defaultColWidth="9.140625" defaultRowHeight="15"/>
  <cols>
    <col min="1" max="1" width="5.7109375" style="0" customWidth="1"/>
    <col min="3" max="3" width="13.140625" style="0" customWidth="1"/>
    <col min="4" max="4" width="9.8515625" style="0" customWidth="1"/>
    <col min="6" max="6" width="7.00390625" style="0" customWidth="1"/>
    <col min="7" max="7" width="8.140625" style="0" customWidth="1"/>
    <col min="8" max="8" width="8.421875" style="0" customWidth="1"/>
    <col min="9" max="9" width="17.421875" style="0" bestFit="1" customWidth="1"/>
  </cols>
  <sheetData>
    <row r="1" spans="1:9" ht="18">
      <c r="A1" s="1" t="s">
        <v>274</v>
      </c>
      <c r="B1" s="2"/>
      <c r="C1" s="2"/>
      <c r="D1" s="3"/>
      <c r="E1" s="4"/>
      <c r="F1" s="3"/>
      <c r="G1" s="3" t="s">
        <v>342</v>
      </c>
      <c r="H1" s="3"/>
      <c r="I1" s="3"/>
    </row>
    <row r="2" spans="1:9" ht="15">
      <c r="A2" s="247">
        <v>43525</v>
      </c>
      <c r="B2" s="247"/>
      <c r="C2" s="2"/>
      <c r="D2" s="3"/>
      <c r="F2" s="5" t="s">
        <v>0</v>
      </c>
      <c r="G2" s="5"/>
      <c r="H2" s="3"/>
      <c r="I2" s="3"/>
    </row>
    <row r="3" spans="1:9" ht="14.25">
      <c r="A3" s="181"/>
      <c r="B3" s="181"/>
      <c r="C3" s="181"/>
      <c r="D3" s="181"/>
      <c r="E3" s="181"/>
      <c r="F3" s="181"/>
      <c r="G3" s="181"/>
      <c r="H3" s="181"/>
      <c r="I3" s="181"/>
    </row>
    <row r="4" spans="1:9" ht="18">
      <c r="A4" s="2"/>
      <c r="B4" s="180" t="s">
        <v>340</v>
      </c>
      <c r="C4" s="3"/>
      <c r="D4" s="3"/>
      <c r="E4" s="6"/>
      <c r="F4" s="7"/>
      <c r="G4" s="7"/>
      <c r="H4" s="3"/>
      <c r="I4" s="3"/>
    </row>
    <row r="5" spans="1:9" ht="15" thickBot="1">
      <c r="A5" s="8"/>
      <c r="B5" s="179"/>
      <c r="C5" s="8"/>
      <c r="D5" s="8"/>
      <c r="E5" s="8"/>
      <c r="F5" s="8"/>
      <c r="G5" s="8"/>
      <c r="H5" s="8"/>
      <c r="I5" s="9"/>
    </row>
    <row r="6" spans="1:9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20" t="s">
        <v>337</v>
      </c>
      <c r="G6" s="220" t="s">
        <v>342</v>
      </c>
      <c r="H6" s="221" t="s">
        <v>4</v>
      </c>
      <c r="I6" s="222" t="s">
        <v>5</v>
      </c>
    </row>
    <row r="7" spans="1:9" ht="14.25">
      <c r="A7" s="209">
        <v>1</v>
      </c>
      <c r="B7" s="210" t="s">
        <v>27</v>
      </c>
      <c r="C7" s="211" t="s">
        <v>246</v>
      </c>
      <c r="D7" s="212">
        <v>37287</v>
      </c>
      <c r="E7" s="212" t="s">
        <v>240</v>
      </c>
      <c r="F7" s="213">
        <v>8.2</v>
      </c>
      <c r="G7" s="223">
        <v>8.16</v>
      </c>
      <c r="H7" s="214" t="str">
        <f aca="true" t="shared" si="0" ref="H7:H18">IF(ISBLANK(F7),"",IF(F7&lt;=7.7,"KSM",IF(F7&lt;=8,"I A",IF(F7&lt;=8.44,"II A",IF(F7&lt;=9.04,"III A",IF(F7&lt;=9.64,"I JA",IF(F7&lt;=10.04,"II JA",IF(F7&lt;=10.34,"III JA"))))))))</f>
        <v>II A</v>
      </c>
      <c r="I7" s="215" t="s">
        <v>247</v>
      </c>
    </row>
    <row r="8" spans="1:9" ht="14.25">
      <c r="A8" s="182">
        <v>2</v>
      </c>
      <c r="B8" s="172" t="s">
        <v>237</v>
      </c>
      <c r="C8" s="171" t="s">
        <v>238</v>
      </c>
      <c r="D8" s="10" t="s">
        <v>239</v>
      </c>
      <c r="E8" s="10" t="s">
        <v>224</v>
      </c>
      <c r="F8" s="166">
        <v>8.43</v>
      </c>
      <c r="G8" s="196">
        <v>8.39</v>
      </c>
      <c r="H8" s="165" t="str">
        <f t="shared" si="0"/>
        <v>II A</v>
      </c>
      <c r="I8" s="11" t="s">
        <v>226</v>
      </c>
    </row>
    <row r="9" spans="1:9" ht="14.25">
      <c r="A9" s="182">
        <v>3</v>
      </c>
      <c r="B9" s="172" t="s">
        <v>42</v>
      </c>
      <c r="C9" s="171" t="s">
        <v>219</v>
      </c>
      <c r="D9" s="10">
        <v>37797</v>
      </c>
      <c r="E9" s="10" t="s">
        <v>217</v>
      </c>
      <c r="F9" s="166">
        <v>8.58</v>
      </c>
      <c r="G9" s="196">
        <v>8.55</v>
      </c>
      <c r="H9" s="165" t="str">
        <f t="shared" si="0"/>
        <v>III A</v>
      </c>
      <c r="I9" s="11" t="s">
        <v>220</v>
      </c>
    </row>
    <row r="10" spans="1:9" ht="14.25">
      <c r="A10" s="182">
        <v>4</v>
      </c>
      <c r="B10" s="172" t="s">
        <v>120</v>
      </c>
      <c r="C10" s="171" t="s">
        <v>160</v>
      </c>
      <c r="D10" s="10">
        <v>37866</v>
      </c>
      <c r="E10" s="10" t="s">
        <v>133</v>
      </c>
      <c r="F10" s="166">
        <v>8.65</v>
      </c>
      <c r="G10" s="196">
        <v>8.61</v>
      </c>
      <c r="H10" s="165" t="str">
        <f t="shared" si="0"/>
        <v>III A</v>
      </c>
      <c r="I10" s="11" t="s">
        <v>157</v>
      </c>
    </row>
    <row r="11" spans="1:9" ht="14.25">
      <c r="A11" s="182">
        <v>5</v>
      </c>
      <c r="B11" s="172" t="s">
        <v>149</v>
      </c>
      <c r="C11" s="171" t="s">
        <v>150</v>
      </c>
      <c r="D11" s="10">
        <v>37868</v>
      </c>
      <c r="E11" s="10" t="s">
        <v>133</v>
      </c>
      <c r="F11" s="166">
        <v>8.79</v>
      </c>
      <c r="G11" s="196">
        <v>8.72</v>
      </c>
      <c r="H11" s="165" t="str">
        <f t="shared" si="0"/>
        <v>III A</v>
      </c>
      <c r="I11" s="11" t="s">
        <v>147</v>
      </c>
    </row>
    <row r="12" spans="1:9" ht="14.25">
      <c r="A12" s="182">
        <v>6</v>
      </c>
      <c r="B12" s="172" t="s">
        <v>27</v>
      </c>
      <c r="C12" s="171" t="s">
        <v>28</v>
      </c>
      <c r="D12" s="10" t="s">
        <v>29</v>
      </c>
      <c r="E12" s="10" t="s">
        <v>25</v>
      </c>
      <c r="F12" s="196">
        <v>8.79</v>
      </c>
      <c r="G12" s="166">
        <v>8.83</v>
      </c>
      <c r="H12" s="165" t="str">
        <f t="shared" si="0"/>
        <v>III A</v>
      </c>
      <c r="I12" s="11" t="s">
        <v>26</v>
      </c>
    </row>
    <row r="13" spans="1:9" ht="14.25">
      <c r="A13" s="182">
        <v>7</v>
      </c>
      <c r="B13" s="172" t="s">
        <v>42</v>
      </c>
      <c r="C13" s="171" t="s">
        <v>85</v>
      </c>
      <c r="D13" s="10">
        <v>37962</v>
      </c>
      <c r="E13" s="10" t="s">
        <v>133</v>
      </c>
      <c r="F13" s="196">
        <v>8.88</v>
      </c>
      <c r="G13" s="166"/>
      <c r="H13" s="165" t="str">
        <f t="shared" si="0"/>
        <v>III A</v>
      </c>
      <c r="I13" s="11" t="s">
        <v>138</v>
      </c>
    </row>
    <row r="14" spans="1:9" ht="14.25">
      <c r="A14" s="182">
        <v>8</v>
      </c>
      <c r="B14" s="172" t="s">
        <v>38</v>
      </c>
      <c r="C14" s="171" t="s">
        <v>225</v>
      </c>
      <c r="D14" s="10">
        <v>37766</v>
      </c>
      <c r="E14" s="10" t="s">
        <v>224</v>
      </c>
      <c r="F14" s="196">
        <v>9.14</v>
      </c>
      <c r="G14" s="166"/>
      <c r="H14" s="165" t="str">
        <f t="shared" si="0"/>
        <v>I JA</v>
      </c>
      <c r="I14" s="11" t="s">
        <v>226</v>
      </c>
    </row>
    <row r="15" spans="1:9" ht="14.25">
      <c r="A15" s="182">
        <v>9</v>
      </c>
      <c r="B15" s="172" t="s">
        <v>102</v>
      </c>
      <c r="C15" s="171" t="s">
        <v>103</v>
      </c>
      <c r="D15" s="10" t="s">
        <v>104</v>
      </c>
      <c r="E15" s="10" t="s">
        <v>105</v>
      </c>
      <c r="F15" s="196">
        <v>9.25</v>
      </c>
      <c r="G15" s="166"/>
      <c r="H15" s="165" t="str">
        <f t="shared" si="0"/>
        <v>I JA</v>
      </c>
      <c r="I15" s="11" t="s">
        <v>106</v>
      </c>
    </row>
    <row r="16" spans="1:9" ht="14.25">
      <c r="A16" s="182">
        <v>10</v>
      </c>
      <c r="B16" s="172" t="s">
        <v>117</v>
      </c>
      <c r="C16" s="171" t="s">
        <v>242</v>
      </c>
      <c r="D16" s="10">
        <v>37663</v>
      </c>
      <c r="E16" s="10" t="s">
        <v>240</v>
      </c>
      <c r="F16" s="196">
        <v>9.98</v>
      </c>
      <c r="G16" s="166"/>
      <c r="H16" s="165" t="str">
        <f t="shared" si="0"/>
        <v>II JA</v>
      </c>
      <c r="I16" s="11" t="s">
        <v>241</v>
      </c>
    </row>
    <row r="17" spans="1:9" ht="14.25">
      <c r="A17" s="169" t="s">
        <v>341</v>
      </c>
      <c r="B17" s="172" t="s">
        <v>136</v>
      </c>
      <c r="C17" s="171" t="s">
        <v>137</v>
      </c>
      <c r="D17" s="10">
        <v>37933</v>
      </c>
      <c r="E17" s="10" t="s">
        <v>133</v>
      </c>
      <c r="F17" s="196">
        <v>8.63</v>
      </c>
      <c r="G17" s="166"/>
      <c r="H17" s="165" t="str">
        <f t="shared" si="0"/>
        <v>III A</v>
      </c>
      <c r="I17" s="11" t="s">
        <v>138</v>
      </c>
    </row>
    <row r="18" spans="1:9" ht="14.25">
      <c r="A18" s="169" t="s">
        <v>341</v>
      </c>
      <c r="B18" s="172" t="s">
        <v>222</v>
      </c>
      <c r="C18" s="171" t="s">
        <v>223</v>
      </c>
      <c r="D18" s="10">
        <v>37966</v>
      </c>
      <c r="E18" s="10" t="s">
        <v>217</v>
      </c>
      <c r="F18" s="196">
        <v>9.06</v>
      </c>
      <c r="G18" s="166"/>
      <c r="H18" s="165" t="str">
        <f t="shared" si="0"/>
        <v>I JA</v>
      </c>
      <c r="I18" s="11" t="s">
        <v>221</v>
      </c>
    </row>
    <row r="19" spans="1:9" ht="14.25">
      <c r="A19" s="169" t="s">
        <v>341</v>
      </c>
      <c r="B19" s="172" t="s">
        <v>222</v>
      </c>
      <c r="C19" s="171" t="s">
        <v>330</v>
      </c>
      <c r="D19" s="10">
        <v>37173</v>
      </c>
      <c r="E19" s="10" t="s">
        <v>105</v>
      </c>
      <c r="F19" s="196">
        <v>10.35</v>
      </c>
      <c r="G19" s="166"/>
      <c r="H19" s="165"/>
      <c r="I19" s="11" t="s">
        <v>106</v>
      </c>
    </row>
    <row r="20" spans="1:9" ht="14.25">
      <c r="A20" s="169"/>
      <c r="B20" s="172" t="s">
        <v>149</v>
      </c>
      <c r="C20" s="171" t="s">
        <v>150</v>
      </c>
      <c r="D20" s="10">
        <v>37868</v>
      </c>
      <c r="E20" s="10" t="s">
        <v>133</v>
      </c>
      <c r="F20" s="196" t="s">
        <v>6</v>
      </c>
      <c r="G20" s="166"/>
      <c r="H20" s="165"/>
      <c r="I20" s="11" t="s">
        <v>147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8"/>
  <sheetViews>
    <sheetView zoomScale="110" zoomScaleNormal="110" zoomScalePageLayoutView="0" workbookViewId="0" topLeftCell="A1">
      <selection activeCell="S31" sqref="S31"/>
    </sheetView>
  </sheetViews>
  <sheetFormatPr defaultColWidth="8.57421875" defaultRowHeight="15"/>
  <cols>
    <col min="1" max="1" width="5.7109375" style="0" customWidth="1"/>
    <col min="2" max="2" width="11.00390625" style="0" customWidth="1"/>
    <col min="3" max="3" width="14.7109375" style="0" customWidth="1"/>
    <col min="4" max="4" width="9.8515625" style="0" customWidth="1"/>
    <col min="5" max="5" width="10.140625" style="0" customWidth="1"/>
    <col min="6" max="6" width="14.00390625" style="0" customWidth="1"/>
    <col min="7" max="9" width="6.8515625" style="0" customWidth="1"/>
    <col min="10" max="10" width="5.8515625" style="0" hidden="1" customWidth="1"/>
    <col min="11" max="13" width="6.8515625" style="0" customWidth="1"/>
    <col min="14" max="14" width="9.140625" style="0" customWidth="1"/>
    <col min="15" max="15" width="8.7109375" style="0" customWidth="1"/>
  </cols>
  <sheetData>
    <row r="1" spans="1:8" ht="18">
      <c r="A1" s="131" t="s">
        <v>274</v>
      </c>
      <c r="B1" s="47"/>
      <c r="C1" s="47"/>
      <c r="D1" s="49"/>
      <c r="E1" s="132"/>
      <c r="F1" s="49"/>
      <c r="G1" s="49"/>
      <c r="H1" s="49"/>
    </row>
    <row r="2" spans="1:8" ht="15">
      <c r="A2" s="251">
        <v>43525</v>
      </c>
      <c r="B2" s="251"/>
      <c r="C2" s="47"/>
      <c r="D2" s="49"/>
      <c r="F2" s="133" t="s">
        <v>0</v>
      </c>
      <c r="G2" s="49"/>
      <c r="H2" s="49"/>
    </row>
    <row r="3" spans="1:15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>
      <c r="A4" s="47"/>
      <c r="B4" s="48" t="s">
        <v>17</v>
      </c>
      <c r="C4" s="49"/>
      <c r="E4" s="141" t="s">
        <v>18</v>
      </c>
      <c r="F4" s="49"/>
      <c r="G4" s="51"/>
      <c r="H4" s="49"/>
      <c r="I4" s="49"/>
      <c r="J4" s="49"/>
      <c r="K4" s="49"/>
      <c r="L4" s="49"/>
      <c r="M4" s="49"/>
      <c r="N4" s="49"/>
      <c r="O4" s="49"/>
    </row>
    <row r="5" spans="1:15" ht="15" thickBot="1">
      <c r="A5" s="52"/>
      <c r="B5" s="52"/>
      <c r="C5" s="52"/>
      <c r="D5" s="52"/>
      <c r="E5" s="52"/>
      <c r="F5" s="52"/>
      <c r="G5" s="53"/>
      <c r="H5" s="52"/>
      <c r="I5" s="52"/>
      <c r="J5" s="52"/>
      <c r="K5" s="52"/>
      <c r="L5" s="52"/>
      <c r="M5" s="52"/>
      <c r="N5" s="52"/>
      <c r="O5" s="52"/>
    </row>
    <row r="6" spans="1:15" ht="15" thickBot="1">
      <c r="A6" s="54"/>
      <c r="B6" s="55"/>
      <c r="C6" s="55"/>
      <c r="D6" s="56"/>
      <c r="E6" s="54"/>
      <c r="F6" s="57"/>
      <c r="G6" s="252" t="s">
        <v>9</v>
      </c>
      <c r="H6" s="253"/>
      <c r="I6" s="253"/>
      <c r="J6" s="253"/>
      <c r="K6" s="253"/>
      <c r="L6" s="253"/>
      <c r="M6" s="254"/>
      <c r="N6" s="58"/>
      <c r="O6" s="59"/>
    </row>
    <row r="7" spans="1:15" ht="15" thickBot="1">
      <c r="A7" s="60" t="s">
        <v>304</v>
      </c>
      <c r="B7" s="61" t="s">
        <v>1</v>
      </c>
      <c r="C7" s="62" t="s">
        <v>2</v>
      </c>
      <c r="D7" s="63" t="s">
        <v>10</v>
      </c>
      <c r="E7" s="64" t="s">
        <v>3</v>
      </c>
      <c r="F7" s="65" t="s">
        <v>5</v>
      </c>
      <c r="G7" s="66">
        <v>1</v>
      </c>
      <c r="H7" s="67">
        <v>2</v>
      </c>
      <c r="I7" s="67">
        <v>3</v>
      </c>
      <c r="J7" s="67" t="s">
        <v>7</v>
      </c>
      <c r="K7" s="67">
        <v>4</v>
      </c>
      <c r="L7" s="67">
        <v>5</v>
      </c>
      <c r="M7" s="68">
        <v>6</v>
      </c>
      <c r="N7" s="134" t="s">
        <v>11</v>
      </c>
      <c r="O7" s="69" t="s">
        <v>4</v>
      </c>
    </row>
    <row r="8" spans="1:15" ht="14.25">
      <c r="A8" s="70">
        <v>1</v>
      </c>
      <c r="B8" s="136" t="s">
        <v>36</v>
      </c>
      <c r="C8" s="137" t="s">
        <v>92</v>
      </c>
      <c r="D8" s="76" t="s">
        <v>93</v>
      </c>
      <c r="E8" s="77" t="s">
        <v>83</v>
      </c>
      <c r="F8" s="78" t="s">
        <v>272</v>
      </c>
      <c r="G8" s="79">
        <v>14.9</v>
      </c>
      <c r="H8" s="79">
        <v>15.46</v>
      </c>
      <c r="I8" s="79">
        <v>15.38</v>
      </c>
      <c r="J8" s="79"/>
      <c r="K8" s="79" t="s">
        <v>305</v>
      </c>
      <c r="L8" s="79">
        <v>15.26</v>
      </c>
      <c r="M8" s="79" t="s">
        <v>305</v>
      </c>
      <c r="N8" s="138">
        <f aca="true" t="shared" si="0" ref="N8:N17">MAX(G8:I8,K8:M8)</f>
        <v>15.46</v>
      </c>
      <c r="O8" s="75" t="str">
        <f aca="true" t="shared" si="1" ref="O8:O17">IF(ISBLANK(N8),"",IF(N8&lt;9.5,"",IF(N8&gt;=18.2,"KSM",IF(N8&gt;=16.5,"I A",IF(N8&gt;=14.4,"II A",IF(N8&gt;=12.3,"III A",IF(N8&gt;=10.7,"I JA",IF(N8&gt;=9.5,"II JA"))))))))</f>
        <v>II A</v>
      </c>
    </row>
    <row r="9" spans="1:15" ht="14.25">
      <c r="A9" s="70">
        <v>2</v>
      </c>
      <c r="B9" s="136" t="s">
        <v>131</v>
      </c>
      <c r="C9" s="137" t="s">
        <v>132</v>
      </c>
      <c r="D9" s="76">
        <v>37453</v>
      </c>
      <c r="E9" s="77" t="s">
        <v>133</v>
      </c>
      <c r="F9" s="78" t="s">
        <v>134</v>
      </c>
      <c r="G9" s="79">
        <v>13.95</v>
      </c>
      <c r="H9" s="79">
        <v>13.28</v>
      </c>
      <c r="I9" s="79">
        <v>14.28</v>
      </c>
      <c r="J9" s="79"/>
      <c r="K9" s="79">
        <v>14.46</v>
      </c>
      <c r="L9" s="79" t="s">
        <v>305</v>
      </c>
      <c r="M9" s="79" t="s">
        <v>305</v>
      </c>
      <c r="N9" s="138">
        <f t="shared" si="0"/>
        <v>14.46</v>
      </c>
      <c r="O9" s="75" t="str">
        <f t="shared" si="1"/>
        <v>II A</v>
      </c>
    </row>
    <row r="10" spans="1:15" ht="14.25">
      <c r="A10" s="70">
        <v>3</v>
      </c>
      <c r="B10" s="136" t="s">
        <v>46</v>
      </c>
      <c r="C10" s="137" t="s">
        <v>135</v>
      </c>
      <c r="D10" s="76">
        <v>37925</v>
      </c>
      <c r="E10" s="77" t="s">
        <v>133</v>
      </c>
      <c r="F10" s="78" t="s">
        <v>134</v>
      </c>
      <c r="G10" s="74">
        <v>13.83</v>
      </c>
      <c r="H10" s="74">
        <v>14.12</v>
      </c>
      <c r="I10" s="74">
        <v>14.11</v>
      </c>
      <c r="J10" s="74"/>
      <c r="K10" s="74" t="s">
        <v>305</v>
      </c>
      <c r="L10" s="74" t="s">
        <v>305</v>
      </c>
      <c r="M10" s="74" t="s">
        <v>305</v>
      </c>
      <c r="N10" s="138">
        <f t="shared" si="0"/>
        <v>14.12</v>
      </c>
      <c r="O10" s="75" t="str">
        <f t="shared" si="1"/>
        <v>III A</v>
      </c>
    </row>
    <row r="11" spans="1:15" ht="14.25">
      <c r="A11" s="70">
        <v>4</v>
      </c>
      <c r="B11" s="136" t="s">
        <v>36</v>
      </c>
      <c r="C11" s="137" t="s">
        <v>165</v>
      </c>
      <c r="D11" s="76" t="s">
        <v>166</v>
      </c>
      <c r="E11" s="77" t="s">
        <v>161</v>
      </c>
      <c r="F11" s="78" t="s">
        <v>162</v>
      </c>
      <c r="G11" s="79">
        <v>12.2</v>
      </c>
      <c r="H11" s="79">
        <v>12.04</v>
      </c>
      <c r="I11" s="79" t="s">
        <v>305</v>
      </c>
      <c r="J11" s="79"/>
      <c r="K11" s="79">
        <v>12.54</v>
      </c>
      <c r="L11" s="79">
        <v>12.58</v>
      </c>
      <c r="M11" s="79">
        <v>12.25</v>
      </c>
      <c r="N11" s="138">
        <f t="shared" si="0"/>
        <v>12.58</v>
      </c>
      <c r="O11" s="75" t="str">
        <f t="shared" si="1"/>
        <v>III A</v>
      </c>
    </row>
    <row r="12" spans="1:15" ht="14.25">
      <c r="A12" s="70">
        <v>5</v>
      </c>
      <c r="B12" s="136" t="s">
        <v>47</v>
      </c>
      <c r="C12" s="137" t="s">
        <v>48</v>
      </c>
      <c r="D12" s="76" t="s">
        <v>49</v>
      </c>
      <c r="E12" s="77" t="s">
        <v>25</v>
      </c>
      <c r="F12" s="78" t="s">
        <v>45</v>
      </c>
      <c r="G12" s="74">
        <v>11.24</v>
      </c>
      <c r="H12" s="74">
        <v>11.2</v>
      </c>
      <c r="I12" s="74">
        <v>11.4</v>
      </c>
      <c r="J12" s="74"/>
      <c r="K12" s="74">
        <v>11.92</v>
      </c>
      <c r="L12" s="74">
        <v>12</v>
      </c>
      <c r="M12" s="74" t="s">
        <v>305</v>
      </c>
      <c r="N12" s="138">
        <f t="shared" si="0"/>
        <v>12</v>
      </c>
      <c r="O12" s="75" t="str">
        <f t="shared" si="1"/>
        <v>I JA</v>
      </c>
    </row>
    <row r="13" spans="1:15" ht="14.25">
      <c r="A13" s="70">
        <v>6</v>
      </c>
      <c r="B13" s="136" t="s">
        <v>53</v>
      </c>
      <c r="C13" s="137" t="s">
        <v>94</v>
      </c>
      <c r="D13" s="76" t="s">
        <v>95</v>
      </c>
      <c r="E13" s="77" t="s">
        <v>83</v>
      </c>
      <c r="F13" s="78" t="s">
        <v>272</v>
      </c>
      <c r="G13" s="79">
        <v>11.4</v>
      </c>
      <c r="H13" s="79" t="s">
        <v>305</v>
      </c>
      <c r="I13" s="79">
        <v>11.07</v>
      </c>
      <c r="J13" s="79"/>
      <c r="K13" s="79" t="s">
        <v>305</v>
      </c>
      <c r="L13" s="79" t="s">
        <v>305</v>
      </c>
      <c r="M13" s="79">
        <v>11.88</v>
      </c>
      <c r="N13" s="138">
        <f t="shared" si="0"/>
        <v>11.88</v>
      </c>
      <c r="O13" s="75" t="str">
        <f t="shared" si="1"/>
        <v>I JA</v>
      </c>
    </row>
    <row r="14" spans="1:15" ht="14.25">
      <c r="A14" s="70">
        <v>7</v>
      </c>
      <c r="B14" s="136" t="s">
        <v>170</v>
      </c>
      <c r="C14" s="137" t="s">
        <v>171</v>
      </c>
      <c r="D14" s="76">
        <v>37513</v>
      </c>
      <c r="E14" s="77" t="s">
        <v>161</v>
      </c>
      <c r="F14" s="78" t="s">
        <v>168</v>
      </c>
      <c r="G14" s="79">
        <v>11.52</v>
      </c>
      <c r="H14" s="79">
        <v>11.12</v>
      </c>
      <c r="I14" s="79" t="s">
        <v>305</v>
      </c>
      <c r="J14" s="79"/>
      <c r="K14" s="79" t="s">
        <v>305</v>
      </c>
      <c r="L14" s="79">
        <v>11.66</v>
      </c>
      <c r="M14" s="79" t="s">
        <v>305</v>
      </c>
      <c r="N14" s="138">
        <f t="shared" si="0"/>
        <v>11.66</v>
      </c>
      <c r="O14" s="75" t="str">
        <f t="shared" si="1"/>
        <v>I JA</v>
      </c>
    </row>
    <row r="15" spans="1:15" ht="14.25">
      <c r="A15" s="70">
        <v>8</v>
      </c>
      <c r="B15" s="136" t="s">
        <v>211</v>
      </c>
      <c r="C15" s="137" t="s">
        <v>212</v>
      </c>
      <c r="D15" s="76">
        <v>37476</v>
      </c>
      <c r="E15" s="77" t="s">
        <v>133</v>
      </c>
      <c r="F15" s="78" t="s">
        <v>213</v>
      </c>
      <c r="G15" s="79">
        <v>10.19</v>
      </c>
      <c r="H15" s="79">
        <v>10.88</v>
      </c>
      <c r="I15" s="79">
        <v>11</v>
      </c>
      <c r="J15" s="79"/>
      <c r="K15" s="79">
        <v>10.66</v>
      </c>
      <c r="L15" s="79">
        <v>10.68</v>
      </c>
      <c r="M15" s="79">
        <v>11.28</v>
      </c>
      <c r="N15" s="138">
        <f t="shared" si="0"/>
        <v>11.28</v>
      </c>
      <c r="O15" s="75" t="str">
        <f t="shared" si="1"/>
        <v>I JA</v>
      </c>
    </row>
    <row r="16" spans="1:15" ht="14.25">
      <c r="A16" s="70">
        <v>9</v>
      </c>
      <c r="B16" s="136" t="s">
        <v>53</v>
      </c>
      <c r="C16" s="137" t="s">
        <v>169</v>
      </c>
      <c r="D16" s="76">
        <v>37647</v>
      </c>
      <c r="E16" s="77" t="s">
        <v>164</v>
      </c>
      <c r="F16" s="78" t="s">
        <v>168</v>
      </c>
      <c r="G16" s="79">
        <v>10.1</v>
      </c>
      <c r="H16" s="79" t="s">
        <v>305</v>
      </c>
      <c r="I16" s="79" t="s">
        <v>305</v>
      </c>
      <c r="J16" s="79"/>
      <c r="K16" s="79"/>
      <c r="L16" s="79"/>
      <c r="M16" s="79"/>
      <c r="N16" s="138">
        <f t="shared" si="0"/>
        <v>10.1</v>
      </c>
      <c r="O16" s="75" t="str">
        <f t="shared" si="1"/>
        <v>II JA</v>
      </c>
    </row>
    <row r="17" spans="1:15" ht="14.25">
      <c r="A17" s="70">
        <v>10</v>
      </c>
      <c r="B17" s="136" t="s">
        <v>163</v>
      </c>
      <c r="C17" s="137" t="s">
        <v>306</v>
      </c>
      <c r="D17" s="76" t="s">
        <v>307</v>
      </c>
      <c r="E17" s="77" t="s">
        <v>308</v>
      </c>
      <c r="F17" s="78" t="s">
        <v>309</v>
      </c>
      <c r="G17" s="79">
        <v>8.38</v>
      </c>
      <c r="H17" s="79">
        <v>8.89</v>
      </c>
      <c r="I17" s="79">
        <v>9.36</v>
      </c>
      <c r="J17" s="79"/>
      <c r="K17" s="79"/>
      <c r="L17" s="79"/>
      <c r="M17" s="79"/>
      <c r="N17" s="138">
        <f t="shared" si="0"/>
        <v>9.36</v>
      </c>
      <c r="O17" s="75">
        <f t="shared" si="1"/>
      </c>
    </row>
    <row r="18" spans="1:15" ht="14.25">
      <c r="A18" s="70"/>
      <c r="B18" s="136" t="s">
        <v>127</v>
      </c>
      <c r="C18" s="137" t="s">
        <v>263</v>
      </c>
      <c r="D18" s="76">
        <v>37905</v>
      </c>
      <c r="E18" s="77" t="s">
        <v>264</v>
      </c>
      <c r="F18" s="78" t="s">
        <v>51</v>
      </c>
      <c r="G18" s="79"/>
      <c r="H18" s="79"/>
      <c r="I18" s="79"/>
      <c r="J18" s="79"/>
      <c r="K18" s="79"/>
      <c r="L18" s="79"/>
      <c r="M18" s="79"/>
      <c r="N18" s="138" t="s">
        <v>310</v>
      </c>
      <c r="O18" s="75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="110" zoomScaleNormal="110" zoomScalePageLayoutView="0" workbookViewId="0" topLeftCell="A1">
      <selection activeCell="M26" sqref="M26"/>
    </sheetView>
  </sheetViews>
  <sheetFormatPr defaultColWidth="9.140625" defaultRowHeight="15"/>
  <cols>
    <col min="1" max="1" width="5.7109375" style="0" customWidth="1"/>
    <col min="2" max="2" width="11.421875" style="183" customWidth="1"/>
    <col min="3" max="3" width="12.7109375" style="183" customWidth="1"/>
    <col min="4" max="4" width="9.8515625" style="0" customWidth="1"/>
    <col min="6" max="6" width="9.140625" style="228" customWidth="1"/>
    <col min="7" max="7" width="8.421875" style="0" customWidth="1"/>
    <col min="8" max="8" width="17.421875" style="0" bestFit="1" customWidth="1"/>
    <col min="9" max="9" width="4.28125" style="0" bestFit="1" customWidth="1"/>
  </cols>
  <sheetData>
    <row r="1" spans="1:8" ht="18">
      <c r="A1" s="1" t="s">
        <v>274</v>
      </c>
      <c r="B1" s="2"/>
      <c r="C1" s="2"/>
      <c r="D1" s="3"/>
      <c r="E1" s="4"/>
      <c r="F1" s="2"/>
      <c r="G1" s="3"/>
      <c r="H1" s="3"/>
    </row>
    <row r="2" spans="1:8" ht="15">
      <c r="A2" s="247">
        <v>43525</v>
      </c>
      <c r="B2" s="247"/>
      <c r="C2" s="2"/>
      <c r="D2" s="3"/>
      <c r="F2" s="224" t="s">
        <v>0</v>
      </c>
      <c r="G2" s="3"/>
      <c r="H2" s="3"/>
    </row>
    <row r="3" spans="1:8" ht="14.25">
      <c r="A3" s="181"/>
      <c r="B3" s="193"/>
      <c r="C3" s="193"/>
      <c r="D3" s="181"/>
      <c r="E3" s="181"/>
      <c r="F3" s="225"/>
      <c r="G3" s="181"/>
      <c r="H3" s="181"/>
    </row>
    <row r="4" spans="1:8" ht="18">
      <c r="A4" s="2"/>
      <c r="B4" s="173" t="s">
        <v>361</v>
      </c>
      <c r="C4" s="3"/>
      <c r="D4" s="3"/>
      <c r="E4" s="6">
        <v>1</v>
      </c>
      <c r="F4" s="226" t="s">
        <v>336</v>
      </c>
      <c r="G4" s="3"/>
      <c r="H4" s="3"/>
    </row>
    <row r="5" spans="1:8" ht="14.25">
      <c r="A5" s="8"/>
      <c r="B5" s="192"/>
      <c r="C5" s="191"/>
      <c r="D5" s="8"/>
      <c r="E5" s="8"/>
      <c r="F5" s="227"/>
      <c r="G5" s="8"/>
      <c r="H5" s="9"/>
    </row>
    <row r="6" spans="1:8" ht="14.25">
      <c r="A6" s="174" t="s">
        <v>339</v>
      </c>
      <c r="B6" s="187" t="s">
        <v>1</v>
      </c>
      <c r="C6" s="186" t="s">
        <v>2</v>
      </c>
      <c r="D6" s="174" t="s">
        <v>338</v>
      </c>
      <c r="E6" s="174" t="s">
        <v>3</v>
      </c>
      <c r="F6" s="176" t="s">
        <v>337</v>
      </c>
      <c r="G6" s="175" t="s">
        <v>4</v>
      </c>
      <c r="H6" s="174" t="s">
        <v>5</v>
      </c>
    </row>
    <row r="7" spans="1:8" ht="14.25">
      <c r="A7" s="169" t="s">
        <v>335</v>
      </c>
      <c r="B7" s="172" t="s">
        <v>243</v>
      </c>
      <c r="C7" s="171" t="s">
        <v>244</v>
      </c>
      <c r="D7" s="189">
        <v>37731</v>
      </c>
      <c r="E7" s="10" t="s">
        <v>240</v>
      </c>
      <c r="F7" s="190" t="s">
        <v>360</v>
      </c>
      <c r="G7" s="165" t="s">
        <v>328</v>
      </c>
      <c r="H7" s="11" t="s">
        <v>245</v>
      </c>
    </row>
    <row r="8" spans="1:8" ht="14.25">
      <c r="A8" s="169" t="s">
        <v>334</v>
      </c>
      <c r="B8" s="172" t="s">
        <v>127</v>
      </c>
      <c r="C8" s="171" t="s">
        <v>359</v>
      </c>
      <c r="D8" s="10">
        <v>37631</v>
      </c>
      <c r="E8" s="10" t="s">
        <v>224</v>
      </c>
      <c r="F8" s="190" t="s">
        <v>358</v>
      </c>
      <c r="G8" s="165" t="s">
        <v>278</v>
      </c>
      <c r="H8" s="11" t="s">
        <v>226</v>
      </c>
    </row>
    <row r="9" spans="1:8" ht="14.25">
      <c r="A9" s="169" t="s">
        <v>333</v>
      </c>
      <c r="B9" s="172" t="s">
        <v>205</v>
      </c>
      <c r="C9" s="171" t="s">
        <v>206</v>
      </c>
      <c r="D9" s="10">
        <v>37649</v>
      </c>
      <c r="E9" s="10" t="s">
        <v>133</v>
      </c>
      <c r="F9" s="184" t="s">
        <v>6</v>
      </c>
      <c r="G9" s="165"/>
      <c r="H9" s="11" t="s">
        <v>204</v>
      </c>
    </row>
    <row r="10" spans="1:8" ht="14.25">
      <c r="A10" s="169" t="s">
        <v>332</v>
      </c>
      <c r="B10" s="172" t="s">
        <v>75</v>
      </c>
      <c r="C10" s="171" t="s">
        <v>76</v>
      </c>
      <c r="D10" s="10" t="s">
        <v>77</v>
      </c>
      <c r="E10" s="10" t="s">
        <v>50</v>
      </c>
      <c r="F10" s="184" t="s">
        <v>349</v>
      </c>
      <c r="G10" s="165" t="s">
        <v>277</v>
      </c>
      <c r="H10" s="11" t="s">
        <v>72</v>
      </c>
    </row>
    <row r="11" spans="1:8" ht="14.25">
      <c r="A11" s="169" t="s">
        <v>331</v>
      </c>
      <c r="B11" s="172" t="s">
        <v>176</v>
      </c>
      <c r="C11" s="171" t="s">
        <v>207</v>
      </c>
      <c r="D11" s="10" t="s">
        <v>208</v>
      </c>
      <c r="E11" s="10" t="s">
        <v>209</v>
      </c>
      <c r="F11" s="184" t="s">
        <v>6</v>
      </c>
      <c r="G11" s="165"/>
      <c r="H11" s="11" t="s">
        <v>210</v>
      </c>
    </row>
    <row r="12" spans="1:8" ht="14.25">
      <c r="A12" s="169" t="s">
        <v>329</v>
      </c>
      <c r="B12" s="172"/>
      <c r="C12" s="171"/>
      <c r="D12" s="10"/>
      <c r="E12" s="10"/>
      <c r="F12" s="184"/>
      <c r="G12" s="165">
        <f>IF(ISBLANK(F12),"",IF(F12&lt;=7,"KSM",IF(F12&lt;=7.3,"I A",IF(F12&lt;=7.65,"II A",IF(F12&lt;=8.1,"III A",IF(F12&lt;=8.7,"I JA",IF(F12&lt;=9.15,"II JA",IF(F12&lt;=9.5,"III JA"))))))))</f>
      </c>
      <c r="H12" s="11"/>
    </row>
    <row r="13" spans="1:8" ht="18">
      <c r="A13" s="2"/>
      <c r="B13" s="173"/>
      <c r="C13" s="3"/>
      <c r="D13" s="3"/>
      <c r="E13" s="6" t="s">
        <v>334</v>
      </c>
      <c r="F13" s="226" t="s">
        <v>336</v>
      </c>
      <c r="G13" s="3"/>
      <c r="H13" s="3"/>
    </row>
    <row r="14" spans="1:8" ht="14.25">
      <c r="A14" s="169" t="s">
        <v>335</v>
      </c>
      <c r="B14" s="172" t="s">
        <v>33</v>
      </c>
      <c r="C14" s="171" t="s">
        <v>34</v>
      </c>
      <c r="D14" s="189" t="s">
        <v>35</v>
      </c>
      <c r="E14" s="10" t="s">
        <v>25</v>
      </c>
      <c r="F14" s="184" t="s">
        <v>357</v>
      </c>
      <c r="G14" s="165" t="s">
        <v>328</v>
      </c>
      <c r="H14" s="11" t="s">
        <v>26</v>
      </c>
    </row>
    <row r="15" spans="1:8" ht="14.25">
      <c r="A15" s="184" t="s">
        <v>334</v>
      </c>
      <c r="B15" s="172" t="s">
        <v>53</v>
      </c>
      <c r="C15" s="171" t="s">
        <v>235</v>
      </c>
      <c r="D15" s="10" t="s">
        <v>236</v>
      </c>
      <c r="E15" s="10" t="s">
        <v>224</v>
      </c>
      <c r="F15" s="184" t="s">
        <v>356</v>
      </c>
      <c r="G15" s="165" t="s">
        <v>277</v>
      </c>
      <c r="H15" s="11" t="s">
        <v>229</v>
      </c>
    </row>
    <row r="16" spans="1:8" ht="14.25">
      <c r="A16" s="184" t="s">
        <v>333</v>
      </c>
      <c r="B16" s="172" t="s">
        <v>170</v>
      </c>
      <c r="C16" s="171" t="s">
        <v>232</v>
      </c>
      <c r="D16" s="10" t="s">
        <v>233</v>
      </c>
      <c r="E16" s="10" t="s">
        <v>224</v>
      </c>
      <c r="F16" s="184" t="s">
        <v>355</v>
      </c>
      <c r="G16" s="165" t="s">
        <v>278</v>
      </c>
      <c r="H16" s="11" t="s">
        <v>226</v>
      </c>
    </row>
    <row r="17" spans="1:8" ht="14.25">
      <c r="A17" s="184" t="s">
        <v>332</v>
      </c>
      <c r="B17" s="172" t="s">
        <v>127</v>
      </c>
      <c r="C17" s="171" t="s">
        <v>144</v>
      </c>
      <c r="D17" s="10" t="s">
        <v>145</v>
      </c>
      <c r="E17" s="10" t="s">
        <v>133</v>
      </c>
      <c r="F17" s="184" t="s">
        <v>354</v>
      </c>
      <c r="G17" s="165" t="s">
        <v>328</v>
      </c>
      <c r="H17" s="11" t="s">
        <v>138</v>
      </c>
    </row>
    <row r="18" spans="1:8" ht="14.25">
      <c r="A18" s="184" t="s">
        <v>331</v>
      </c>
      <c r="B18" s="172" t="s">
        <v>353</v>
      </c>
      <c r="C18" s="171" t="s">
        <v>352</v>
      </c>
      <c r="D18" s="10">
        <v>37864</v>
      </c>
      <c r="E18" s="10" t="s">
        <v>259</v>
      </c>
      <c r="F18" s="184" t="s">
        <v>351</v>
      </c>
      <c r="G18" s="165" t="s">
        <v>277</v>
      </c>
      <c r="H18" s="188" t="s">
        <v>260</v>
      </c>
    </row>
    <row r="19" spans="1:8" ht="14.25">
      <c r="A19" s="184" t="s">
        <v>329</v>
      </c>
      <c r="B19" s="172" t="s">
        <v>112</v>
      </c>
      <c r="C19" s="171" t="s">
        <v>350</v>
      </c>
      <c r="D19" s="10">
        <v>37622</v>
      </c>
      <c r="E19" s="10" t="s">
        <v>217</v>
      </c>
      <c r="F19" s="184" t="s">
        <v>349</v>
      </c>
      <c r="G19" s="165" t="s">
        <v>277</v>
      </c>
      <c r="H19" s="188"/>
    </row>
    <row r="20" spans="1:8" ht="18">
      <c r="A20" s="2"/>
      <c r="B20" s="173"/>
      <c r="C20" s="3"/>
      <c r="D20" s="3"/>
      <c r="E20" s="6" t="s">
        <v>333</v>
      </c>
      <c r="F20" s="226" t="s">
        <v>336</v>
      </c>
      <c r="G20" s="3"/>
      <c r="H20" s="3"/>
    </row>
    <row r="21" spans="1:8" ht="14.25">
      <c r="A21" s="174" t="s">
        <v>339</v>
      </c>
      <c r="B21" s="187" t="s">
        <v>1</v>
      </c>
      <c r="C21" s="186" t="s">
        <v>2</v>
      </c>
      <c r="D21" s="174" t="s">
        <v>338</v>
      </c>
      <c r="E21" s="174" t="s">
        <v>3</v>
      </c>
      <c r="F21" s="176" t="s">
        <v>337</v>
      </c>
      <c r="G21" s="175" t="s">
        <v>4</v>
      </c>
      <c r="H21" s="174" t="s">
        <v>5</v>
      </c>
    </row>
    <row r="22" spans="1:9" ht="14.25">
      <c r="A22" s="169" t="s">
        <v>335</v>
      </c>
      <c r="B22" s="172" t="s">
        <v>81</v>
      </c>
      <c r="C22" s="171" t="s">
        <v>348</v>
      </c>
      <c r="D22" s="10">
        <v>36835</v>
      </c>
      <c r="E22" s="10" t="s">
        <v>240</v>
      </c>
      <c r="F22" s="184" t="s">
        <v>347</v>
      </c>
      <c r="G22" s="165" t="s">
        <v>328</v>
      </c>
      <c r="H22" s="11" t="s">
        <v>241</v>
      </c>
      <c r="I22" s="170" t="s">
        <v>251</v>
      </c>
    </row>
    <row r="23" spans="1:8" ht="14.25">
      <c r="A23" s="184" t="s">
        <v>334</v>
      </c>
      <c r="B23" s="172" t="s">
        <v>176</v>
      </c>
      <c r="C23" s="171" t="s">
        <v>234</v>
      </c>
      <c r="D23" s="10">
        <v>37812</v>
      </c>
      <c r="E23" s="10" t="s">
        <v>224</v>
      </c>
      <c r="F23" s="184" t="s">
        <v>346</v>
      </c>
      <c r="G23" s="165" t="s">
        <v>296</v>
      </c>
      <c r="H23" s="11" t="s">
        <v>229</v>
      </c>
    </row>
    <row r="24" spans="1:8" ht="14.25">
      <c r="A24" s="184" t="s">
        <v>333</v>
      </c>
      <c r="B24" s="172" t="s">
        <v>47</v>
      </c>
      <c r="C24" s="171" t="s">
        <v>73</v>
      </c>
      <c r="D24" s="10" t="s">
        <v>74</v>
      </c>
      <c r="E24" s="10" t="s">
        <v>50</v>
      </c>
      <c r="F24" s="184" t="s">
        <v>345</v>
      </c>
      <c r="G24" s="165" t="s">
        <v>296</v>
      </c>
      <c r="H24" s="11" t="s">
        <v>72</v>
      </c>
    </row>
    <row r="25" spans="1:8" ht="14.25">
      <c r="A25" s="184" t="s">
        <v>332</v>
      </c>
      <c r="B25" s="172" t="s">
        <v>112</v>
      </c>
      <c r="C25" s="171" t="s">
        <v>143</v>
      </c>
      <c r="D25" s="10">
        <v>37896</v>
      </c>
      <c r="E25" s="10" t="s">
        <v>133</v>
      </c>
      <c r="F25" s="184" t="s">
        <v>344</v>
      </c>
      <c r="G25" s="165" t="s">
        <v>328</v>
      </c>
      <c r="H25" s="11" t="s">
        <v>138</v>
      </c>
    </row>
    <row r="26" spans="1:9" ht="14.25">
      <c r="A26" s="184" t="s">
        <v>331</v>
      </c>
      <c r="B26" s="172" t="s">
        <v>53</v>
      </c>
      <c r="C26" s="171" t="s">
        <v>343</v>
      </c>
      <c r="D26" s="10">
        <v>37802</v>
      </c>
      <c r="E26" s="10" t="s">
        <v>133</v>
      </c>
      <c r="F26" s="184" t="s">
        <v>6</v>
      </c>
      <c r="G26" s="165"/>
      <c r="H26" s="11" t="s">
        <v>138</v>
      </c>
      <c r="I26" s="170" t="s">
        <v>251</v>
      </c>
    </row>
    <row r="27" spans="1:9" ht="14.25">
      <c r="A27" s="184" t="s">
        <v>329</v>
      </c>
      <c r="B27" s="172" t="s">
        <v>214</v>
      </c>
      <c r="C27" s="171" t="s">
        <v>254</v>
      </c>
      <c r="D27" s="10">
        <v>37812</v>
      </c>
      <c r="E27" s="10" t="s">
        <v>110</v>
      </c>
      <c r="F27" s="166">
        <v>8</v>
      </c>
      <c r="G27" s="165" t="str">
        <f>IF(ISBLANK(F27),"",IF(F27&lt;=7,"KSM",IF(F27&lt;=7.3,"I A",IF(F27&lt;=7.65,"II A",IF(F27&lt;=8.1,"III A",IF(F27&lt;=8.7,"I JA",IF(F27&lt;=9.15,"II JA",IF(F27&lt;=9.5,"III JA"))))))))</f>
        <v>III A</v>
      </c>
      <c r="H27" s="11" t="s">
        <v>255</v>
      </c>
      <c r="I27" s="170" t="s">
        <v>251</v>
      </c>
    </row>
  </sheetData>
  <sheetProtection/>
  <mergeCells count="1">
    <mergeCell ref="A2:B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="110" zoomScaleNormal="110" zoomScalePageLayoutView="0" workbookViewId="0" topLeftCell="A1">
      <selection activeCell="D30" sqref="D30"/>
    </sheetView>
  </sheetViews>
  <sheetFormatPr defaultColWidth="9.140625" defaultRowHeight="15"/>
  <cols>
    <col min="1" max="1" width="5.7109375" style="0" customWidth="1"/>
    <col min="2" max="2" width="11.421875" style="183" customWidth="1"/>
    <col min="3" max="3" width="12.7109375" style="183" customWidth="1"/>
    <col min="4" max="4" width="9.8515625" style="0" customWidth="1"/>
    <col min="6" max="6" width="9.140625" style="228" customWidth="1"/>
    <col min="8" max="8" width="8.421875" style="0" customWidth="1"/>
    <col min="9" max="9" width="17.421875" style="0" bestFit="1" customWidth="1"/>
  </cols>
  <sheetData>
    <row r="1" spans="1:9" ht="18">
      <c r="A1" s="1" t="s">
        <v>274</v>
      </c>
      <c r="B1" s="2"/>
      <c r="C1" s="2"/>
      <c r="D1" s="3"/>
      <c r="E1" s="4"/>
      <c r="F1" s="2"/>
      <c r="G1" s="3"/>
      <c r="H1" s="3"/>
      <c r="I1" s="3"/>
    </row>
    <row r="2" spans="1:9" ht="15">
      <c r="A2" s="247">
        <v>43525</v>
      </c>
      <c r="B2" s="247"/>
      <c r="C2" s="2"/>
      <c r="D2" s="3"/>
      <c r="F2" s="224" t="s">
        <v>0</v>
      </c>
      <c r="G2" s="5"/>
      <c r="H2" s="3"/>
      <c r="I2" s="3"/>
    </row>
    <row r="3" spans="1:9" ht="14.25">
      <c r="A3" s="181"/>
      <c r="B3" s="193"/>
      <c r="C3" s="193"/>
      <c r="D3" s="181"/>
      <c r="E3" s="181"/>
      <c r="F3" s="225"/>
      <c r="G3" s="181"/>
      <c r="H3" s="181"/>
      <c r="I3" s="181"/>
    </row>
    <row r="4" spans="1:9" ht="18">
      <c r="A4" s="2"/>
      <c r="B4" s="173" t="s">
        <v>361</v>
      </c>
      <c r="C4" s="3"/>
      <c r="D4" s="3"/>
      <c r="E4" s="6"/>
      <c r="F4" s="226"/>
      <c r="G4" s="7"/>
      <c r="H4" s="3"/>
      <c r="I4" s="3"/>
    </row>
    <row r="5" spans="1:9" ht="15" thickBot="1">
      <c r="A5" s="8"/>
      <c r="B5" s="192"/>
      <c r="C5" s="191"/>
      <c r="D5" s="8"/>
      <c r="E5" s="8"/>
      <c r="F5" s="227"/>
      <c r="G5" s="8"/>
      <c r="H5" s="8"/>
      <c r="I5" s="9"/>
    </row>
    <row r="6" spans="1:9" ht="15" thickBot="1">
      <c r="A6" s="216" t="s">
        <v>279</v>
      </c>
      <c r="B6" s="231" t="s">
        <v>1</v>
      </c>
      <c r="C6" s="232" t="s">
        <v>2</v>
      </c>
      <c r="D6" s="219" t="s">
        <v>338</v>
      </c>
      <c r="E6" s="219" t="s">
        <v>3</v>
      </c>
      <c r="F6" s="220" t="s">
        <v>337</v>
      </c>
      <c r="G6" s="220" t="s">
        <v>342</v>
      </c>
      <c r="H6" s="221" t="s">
        <v>4</v>
      </c>
      <c r="I6" s="222" t="s">
        <v>5</v>
      </c>
    </row>
    <row r="7" spans="1:9" ht="14.25">
      <c r="A7" s="209">
        <v>1</v>
      </c>
      <c r="B7" s="210" t="s">
        <v>112</v>
      </c>
      <c r="C7" s="211" t="s">
        <v>143</v>
      </c>
      <c r="D7" s="229">
        <v>37896</v>
      </c>
      <c r="E7" s="212" t="s">
        <v>133</v>
      </c>
      <c r="F7" s="230">
        <v>7.34</v>
      </c>
      <c r="G7" s="234">
        <v>7.32</v>
      </c>
      <c r="H7" s="214" t="str">
        <f aca="true" t="shared" si="0" ref="H7:H20">IF(ISBLANK(F7),"",IF(F7&lt;=7,"KSM",IF(F7&lt;=7.3,"I A",IF(F7&lt;=7.65,"II A",IF(F7&lt;=8.1,"III A",IF(F7&lt;=8.7,"I JA",IF(F7&lt;=9.15,"II JA",IF(F7&lt;=9.5,"III JA"))))))))</f>
        <v>II A</v>
      </c>
      <c r="I7" s="215" t="s">
        <v>138</v>
      </c>
    </row>
    <row r="8" spans="1:9" ht="14.25">
      <c r="A8" s="182">
        <v>2</v>
      </c>
      <c r="B8" s="172" t="s">
        <v>33</v>
      </c>
      <c r="C8" s="171" t="s">
        <v>34</v>
      </c>
      <c r="D8" s="10" t="s">
        <v>35</v>
      </c>
      <c r="E8" s="10" t="s">
        <v>25</v>
      </c>
      <c r="F8" s="233">
        <v>7.5</v>
      </c>
      <c r="G8" s="235">
        <v>7.47</v>
      </c>
      <c r="H8" s="165" t="str">
        <f t="shared" si="0"/>
        <v>II A</v>
      </c>
      <c r="I8" s="11" t="s">
        <v>26</v>
      </c>
    </row>
    <row r="9" spans="1:9" ht="14.25">
      <c r="A9" s="182">
        <v>3</v>
      </c>
      <c r="B9" s="172" t="s">
        <v>127</v>
      </c>
      <c r="C9" s="171" t="s">
        <v>144</v>
      </c>
      <c r="D9" s="10" t="s">
        <v>145</v>
      </c>
      <c r="E9" s="10" t="s">
        <v>133</v>
      </c>
      <c r="F9" s="194">
        <v>7.64</v>
      </c>
      <c r="G9" s="235">
        <v>7.57</v>
      </c>
      <c r="H9" s="165" t="str">
        <f t="shared" si="0"/>
        <v>II A</v>
      </c>
      <c r="I9" s="11" t="s">
        <v>138</v>
      </c>
    </row>
    <row r="10" spans="1:9" ht="14.25">
      <c r="A10" s="182">
        <v>4</v>
      </c>
      <c r="B10" s="172" t="s">
        <v>243</v>
      </c>
      <c r="C10" s="171" t="s">
        <v>244</v>
      </c>
      <c r="D10" s="10">
        <v>37731</v>
      </c>
      <c r="E10" s="10" t="s">
        <v>240</v>
      </c>
      <c r="F10" s="235">
        <v>7.69</v>
      </c>
      <c r="G10" s="194">
        <v>7.71</v>
      </c>
      <c r="H10" s="165" t="str">
        <f t="shared" si="0"/>
        <v>III A</v>
      </c>
      <c r="I10" s="11" t="s">
        <v>245</v>
      </c>
    </row>
    <row r="11" spans="1:9" ht="14.25">
      <c r="A11" s="182">
        <v>5</v>
      </c>
      <c r="B11" s="172" t="s">
        <v>176</v>
      </c>
      <c r="C11" s="171" t="s">
        <v>234</v>
      </c>
      <c r="D11" s="10">
        <v>37812</v>
      </c>
      <c r="E11" s="10" t="s">
        <v>224</v>
      </c>
      <c r="F11" s="194">
        <v>7.85</v>
      </c>
      <c r="G11" s="235">
        <v>7.74</v>
      </c>
      <c r="H11" s="165" t="str">
        <f t="shared" si="0"/>
        <v>III A</v>
      </c>
      <c r="I11" s="11" t="s">
        <v>229</v>
      </c>
    </row>
    <row r="12" spans="1:9" ht="14.25">
      <c r="A12" s="182">
        <v>6</v>
      </c>
      <c r="B12" s="172" t="s">
        <v>47</v>
      </c>
      <c r="C12" s="171" t="s">
        <v>73</v>
      </c>
      <c r="D12" s="189" t="s">
        <v>74</v>
      </c>
      <c r="E12" s="10" t="s">
        <v>50</v>
      </c>
      <c r="F12" s="235">
        <v>7.93</v>
      </c>
      <c r="G12" s="194">
        <v>7.94</v>
      </c>
      <c r="H12" s="165" t="str">
        <f t="shared" si="0"/>
        <v>III A</v>
      </c>
      <c r="I12" s="11" t="s">
        <v>72</v>
      </c>
    </row>
    <row r="13" spans="1:9" ht="14.25">
      <c r="A13" s="182">
        <v>7</v>
      </c>
      <c r="B13" s="172" t="s">
        <v>75</v>
      </c>
      <c r="C13" s="171" t="s">
        <v>76</v>
      </c>
      <c r="D13" s="10" t="s">
        <v>77</v>
      </c>
      <c r="E13" s="10" t="s">
        <v>50</v>
      </c>
      <c r="F13" s="235">
        <v>8.25</v>
      </c>
      <c r="G13" s="194"/>
      <c r="H13" s="165" t="str">
        <f t="shared" si="0"/>
        <v>I JA</v>
      </c>
      <c r="I13" s="11" t="s">
        <v>72</v>
      </c>
    </row>
    <row r="14" spans="1:9" ht="14.25">
      <c r="A14" s="182">
        <v>8</v>
      </c>
      <c r="B14" s="172" t="s">
        <v>112</v>
      </c>
      <c r="C14" s="171" t="s">
        <v>350</v>
      </c>
      <c r="D14" s="10">
        <v>37622</v>
      </c>
      <c r="E14" s="10" t="s">
        <v>217</v>
      </c>
      <c r="F14" s="235">
        <v>8.25</v>
      </c>
      <c r="G14" s="194"/>
      <c r="H14" s="165" t="str">
        <f t="shared" si="0"/>
        <v>I JA</v>
      </c>
      <c r="I14" s="188"/>
    </row>
    <row r="15" spans="1:9" ht="14.25">
      <c r="A15" s="182">
        <v>9</v>
      </c>
      <c r="B15" s="172" t="s">
        <v>353</v>
      </c>
      <c r="C15" s="171" t="s">
        <v>352</v>
      </c>
      <c r="D15" s="10">
        <v>37864</v>
      </c>
      <c r="E15" s="10" t="s">
        <v>259</v>
      </c>
      <c r="F15" s="235">
        <v>8.32</v>
      </c>
      <c r="G15" s="194"/>
      <c r="H15" s="165" t="str">
        <f t="shared" si="0"/>
        <v>I JA</v>
      </c>
      <c r="I15" s="188" t="s">
        <v>260</v>
      </c>
    </row>
    <row r="16" spans="1:9" ht="14.25">
      <c r="A16" s="182">
        <v>10</v>
      </c>
      <c r="B16" s="172" t="s">
        <v>53</v>
      </c>
      <c r="C16" s="171" t="s">
        <v>235</v>
      </c>
      <c r="D16" s="10" t="s">
        <v>236</v>
      </c>
      <c r="E16" s="10" t="s">
        <v>224</v>
      </c>
      <c r="F16" s="235">
        <v>8.42</v>
      </c>
      <c r="G16" s="194"/>
      <c r="H16" s="165" t="str">
        <f t="shared" si="0"/>
        <v>I JA</v>
      </c>
      <c r="I16" s="11" t="s">
        <v>229</v>
      </c>
    </row>
    <row r="17" spans="1:9" ht="14.25">
      <c r="A17" s="182">
        <v>11</v>
      </c>
      <c r="B17" s="172" t="s">
        <v>170</v>
      </c>
      <c r="C17" s="171" t="s">
        <v>232</v>
      </c>
      <c r="D17" s="10" t="s">
        <v>233</v>
      </c>
      <c r="E17" s="10" t="s">
        <v>224</v>
      </c>
      <c r="F17" s="235">
        <v>8.96</v>
      </c>
      <c r="G17" s="194"/>
      <c r="H17" s="165" t="str">
        <f t="shared" si="0"/>
        <v>II JA</v>
      </c>
      <c r="I17" s="11" t="s">
        <v>226</v>
      </c>
    </row>
    <row r="18" spans="1:9" ht="14.25">
      <c r="A18" s="182">
        <v>12</v>
      </c>
      <c r="B18" s="172" t="s">
        <v>127</v>
      </c>
      <c r="C18" s="171" t="s">
        <v>359</v>
      </c>
      <c r="D18" s="10">
        <v>37631</v>
      </c>
      <c r="E18" s="10" t="s">
        <v>224</v>
      </c>
      <c r="F18" s="235">
        <v>9.01</v>
      </c>
      <c r="G18" s="194"/>
      <c r="H18" s="165" t="str">
        <f t="shared" si="0"/>
        <v>II JA</v>
      </c>
      <c r="I18" s="11" t="s">
        <v>226</v>
      </c>
    </row>
    <row r="19" spans="1:9" ht="14.25">
      <c r="A19" s="169" t="s">
        <v>341</v>
      </c>
      <c r="B19" s="172" t="s">
        <v>214</v>
      </c>
      <c r="C19" s="171" t="s">
        <v>254</v>
      </c>
      <c r="D19" s="10">
        <v>37812</v>
      </c>
      <c r="E19" s="10" t="s">
        <v>110</v>
      </c>
      <c r="F19" s="196">
        <v>8</v>
      </c>
      <c r="G19" s="166"/>
      <c r="H19" s="165" t="str">
        <f t="shared" si="0"/>
        <v>III A</v>
      </c>
      <c r="I19" s="11" t="s">
        <v>255</v>
      </c>
    </row>
    <row r="20" spans="1:9" ht="14.25">
      <c r="A20" s="169" t="s">
        <v>341</v>
      </c>
      <c r="B20" s="172" t="s">
        <v>53</v>
      </c>
      <c r="C20" s="171" t="s">
        <v>343</v>
      </c>
      <c r="D20" s="10">
        <v>37802</v>
      </c>
      <c r="E20" s="10" t="s">
        <v>133</v>
      </c>
      <c r="F20" s="174" t="s">
        <v>6</v>
      </c>
      <c r="G20" s="185"/>
      <c r="H20" s="165" t="b">
        <f t="shared" si="0"/>
        <v>0</v>
      </c>
      <c r="I20" s="11" t="s">
        <v>138</v>
      </c>
    </row>
    <row r="21" spans="1:9" ht="14.25">
      <c r="A21" s="195" t="s">
        <v>251</v>
      </c>
      <c r="B21" s="172" t="s">
        <v>81</v>
      </c>
      <c r="C21" s="171" t="s">
        <v>348</v>
      </c>
      <c r="D21" s="10">
        <v>36835</v>
      </c>
      <c r="E21" s="10" t="s">
        <v>240</v>
      </c>
      <c r="F21" s="235">
        <v>7.62</v>
      </c>
      <c r="G21" s="194"/>
      <c r="H21" s="165"/>
      <c r="I21" s="11" t="s">
        <v>241</v>
      </c>
    </row>
    <row r="22" spans="1:9" ht="14.25">
      <c r="A22" s="184" t="s">
        <v>6</v>
      </c>
      <c r="B22" s="172" t="s">
        <v>205</v>
      </c>
      <c r="C22" s="171" t="s">
        <v>206</v>
      </c>
      <c r="D22" s="10">
        <v>37649</v>
      </c>
      <c r="E22" s="10" t="s">
        <v>133</v>
      </c>
      <c r="F22" s="174" t="s">
        <v>6</v>
      </c>
      <c r="G22" s="185"/>
      <c r="H22" s="165" t="b">
        <f>IF(ISBLANK(F22),"",IF(F22&lt;=7,"KSM",IF(F22&lt;=7.3,"I A",IF(F22&lt;=7.65,"II A",IF(F22&lt;=8.1,"III A",IF(F22&lt;=8.7,"I JA",IF(F22&lt;=9.15,"II JA",IF(F22&lt;=9.5,"III JA"))))))))</f>
        <v>0</v>
      </c>
      <c r="I22" s="11" t="s">
        <v>204</v>
      </c>
    </row>
    <row r="23" spans="1:9" ht="14.25">
      <c r="A23" s="184" t="s">
        <v>6</v>
      </c>
      <c r="B23" s="172" t="s">
        <v>176</v>
      </c>
      <c r="C23" s="171" t="s">
        <v>207</v>
      </c>
      <c r="D23" s="10" t="s">
        <v>208</v>
      </c>
      <c r="E23" s="10" t="s">
        <v>209</v>
      </c>
      <c r="F23" s="174" t="s">
        <v>6</v>
      </c>
      <c r="G23" s="185"/>
      <c r="H23" s="165" t="b">
        <f>IF(ISBLANK(F23),"",IF(F23&lt;=7,"KSM",IF(F23&lt;=7.3,"I A",IF(F23&lt;=7.65,"II A",IF(F23&lt;=8.1,"III A",IF(F23&lt;=8.7,"I JA",IF(F23&lt;=9.15,"II JA",IF(F23&lt;=9.5,"III JA"))))))))</f>
        <v>0</v>
      </c>
      <c r="I23" s="11" t="s">
        <v>210</v>
      </c>
    </row>
  </sheetData>
  <sheetProtection/>
  <mergeCells count="1">
    <mergeCell ref="A2:B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110" zoomScaleNormal="110" zoomScalePageLayoutView="0" workbookViewId="0" topLeftCell="A4">
      <selection activeCell="H22" sqref="H22"/>
    </sheetView>
  </sheetViews>
  <sheetFormatPr defaultColWidth="9.140625" defaultRowHeight="15"/>
  <cols>
    <col min="1" max="1" width="5.7109375" style="0" customWidth="1"/>
    <col min="2" max="2" width="9.140625" style="183" customWidth="1"/>
    <col min="3" max="3" width="12.57421875" style="183" customWidth="1"/>
    <col min="4" max="4" width="11.140625" style="183" customWidth="1"/>
    <col min="5" max="5" width="9.140625" style="183" customWidth="1"/>
    <col min="7" max="7" width="8.421875" style="0" customWidth="1"/>
    <col min="8" max="8" width="18.140625" style="0" customWidth="1"/>
    <col min="9" max="9" width="4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93"/>
      <c r="C3" s="193"/>
      <c r="D3" s="193"/>
      <c r="E3" s="193"/>
      <c r="F3" s="181"/>
      <c r="G3" s="181"/>
      <c r="H3" s="181"/>
    </row>
    <row r="4" spans="1:8" ht="18">
      <c r="A4" s="2"/>
      <c r="B4" s="173" t="s">
        <v>366</v>
      </c>
      <c r="C4" s="3"/>
      <c r="D4" s="3"/>
      <c r="E4" s="6">
        <v>1</v>
      </c>
      <c r="F4" s="7" t="s">
        <v>336</v>
      </c>
      <c r="G4" s="3"/>
      <c r="H4" s="3"/>
    </row>
    <row r="5" spans="1:8" ht="14.25">
      <c r="A5" s="8"/>
      <c r="B5" s="192"/>
      <c r="C5" s="191"/>
      <c r="D5" s="191"/>
      <c r="E5" s="191"/>
      <c r="F5" s="8"/>
      <c r="G5" s="8"/>
      <c r="H5" s="9"/>
    </row>
    <row r="6" spans="1:8" ht="14.25">
      <c r="A6" s="174" t="s">
        <v>339</v>
      </c>
      <c r="B6" s="201" t="s">
        <v>1</v>
      </c>
      <c r="C6" s="200" t="s">
        <v>2</v>
      </c>
      <c r="D6" s="199" t="s">
        <v>338</v>
      </c>
      <c r="E6" s="199" t="s">
        <v>3</v>
      </c>
      <c r="F6" s="176" t="s">
        <v>337</v>
      </c>
      <c r="G6" s="175" t="s">
        <v>4</v>
      </c>
      <c r="H6" s="174" t="s">
        <v>5</v>
      </c>
    </row>
    <row r="7" spans="1:8" ht="14.25">
      <c r="A7" s="169" t="s">
        <v>335</v>
      </c>
      <c r="B7" s="172"/>
      <c r="C7" s="171"/>
      <c r="D7" s="198"/>
      <c r="E7" s="198"/>
      <c r="F7" s="166"/>
      <c r="G7" s="165">
        <f>IF(ISBLANK(F7),"",IF(F7&lt;=40.05,"KSM",IF(F7&lt;=42.05,"I A",IF(F7&lt;=44.84,"II A",IF(F7&lt;=48.34,"III A",IF(F7&lt;=52.34,"I JA",IF(F7&lt;=56.04,"II JA",IF(F7&lt;=58.84,"III JA"))))))))</f>
      </c>
      <c r="H7" s="11"/>
    </row>
    <row r="8" spans="1:8" ht="14.25">
      <c r="A8" s="169" t="s">
        <v>334</v>
      </c>
      <c r="B8" s="172" t="s">
        <v>120</v>
      </c>
      <c r="C8" s="171" t="s">
        <v>121</v>
      </c>
      <c r="D8" s="198" t="s">
        <v>122</v>
      </c>
      <c r="E8" s="198" t="s">
        <v>118</v>
      </c>
      <c r="F8" s="166">
        <v>49.31</v>
      </c>
      <c r="G8" s="165" t="str">
        <f>IF(ISBLANK(F8),"",IF(F8&lt;=40.05,"KSM",IF(F8&lt;=42.05,"I A",IF(F8&lt;=44.84,"II A",IF(F8&lt;=48.34,"III A",IF(F8&lt;=52.34,"I JA",IF(F8&lt;=56.04,"II JA",IF(F8&lt;=58.84,"III JA"))))))))</f>
        <v>I JA</v>
      </c>
      <c r="H8" s="11" t="s">
        <v>119</v>
      </c>
    </row>
    <row r="9" spans="1:8" ht="14.25">
      <c r="A9" s="169" t="s">
        <v>333</v>
      </c>
      <c r="B9" s="172" t="s">
        <v>222</v>
      </c>
      <c r="C9" s="171" t="s">
        <v>223</v>
      </c>
      <c r="D9" s="198">
        <v>37966</v>
      </c>
      <c r="E9" s="198" t="s">
        <v>217</v>
      </c>
      <c r="F9" s="166">
        <v>49.8</v>
      </c>
      <c r="G9" s="165" t="str">
        <f>IF(ISBLANK(F9),"",IF(F9&lt;=40.05,"KSM",IF(F9&lt;=42.05,"I A",IF(F9&lt;=44.84,"II A",IF(F9&lt;=48.34,"III A",IF(F9&lt;=52.34,"I JA",IF(F9&lt;=56.04,"II JA",IF(F9&lt;=58.84,"III JA"))))))))</f>
        <v>I JA</v>
      </c>
      <c r="H9" s="11" t="s">
        <v>221</v>
      </c>
    </row>
    <row r="10" spans="1:8" ht="14.25">
      <c r="A10" s="169" t="s">
        <v>332</v>
      </c>
      <c r="B10" s="172" t="s">
        <v>187</v>
      </c>
      <c r="C10" s="171" t="s">
        <v>188</v>
      </c>
      <c r="D10" s="198">
        <v>37956</v>
      </c>
      <c r="E10" s="198" t="s">
        <v>133</v>
      </c>
      <c r="F10" s="166">
        <v>49.66</v>
      </c>
      <c r="G10" s="165" t="str">
        <f>IF(ISBLANK(F10),"",IF(F10&lt;=40.05,"KSM",IF(F10&lt;=42.05,"I A",IF(F10&lt;=44.84,"II A",IF(F10&lt;=48.34,"III A",IF(F10&lt;=52.34,"I JA",IF(F10&lt;=56.04,"II JA",IF(F10&lt;=58.84,"III JA"))))))))</f>
        <v>I JA</v>
      </c>
      <c r="H10" s="11" t="s">
        <v>185</v>
      </c>
    </row>
    <row r="11" spans="1:8" ht="18">
      <c r="A11" s="2"/>
      <c r="B11" s="173"/>
      <c r="C11" s="3"/>
      <c r="D11" s="3"/>
      <c r="E11" s="6" t="s">
        <v>334</v>
      </c>
      <c r="F11" s="7" t="s">
        <v>336</v>
      </c>
      <c r="G11" s="3"/>
      <c r="H11" s="3"/>
    </row>
    <row r="12" spans="1:8" ht="14.25">
      <c r="A12" s="169" t="s">
        <v>335</v>
      </c>
      <c r="B12" s="172" t="s">
        <v>38</v>
      </c>
      <c r="C12" s="171" t="s">
        <v>365</v>
      </c>
      <c r="D12" s="198">
        <v>37495</v>
      </c>
      <c r="E12" s="198" t="s">
        <v>252</v>
      </c>
      <c r="F12" s="166">
        <v>51.19</v>
      </c>
      <c r="G12" s="165" t="str">
        <f>IF(ISBLANK(F12),"",IF(F12&lt;=40.05,"KSM",IF(F12&lt;=42.05,"I A",IF(F12&lt;=44.84,"II A",IF(F12&lt;=48.34,"III A",IF(F12&lt;=52.34,"I JA",IF(F12&lt;=56.04,"II JA",IF(F12&lt;=58.84,"III JA"))))))))</f>
        <v>I JA</v>
      </c>
      <c r="H12" s="11" t="s">
        <v>253</v>
      </c>
    </row>
    <row r="13" spans="1:8" ht="14.25">
      <c r="A13" s="169" t="s">
        <v>334</v>
      </c>
      <c r="B13" s="172" t="s">
        <v>136</v>
      </c>
      <c r="C13" s="171" t="s">
        <v>137</v>
      </c>
      <c r="D13" s="198">
        <v>37933</v>
      </c>
      <c r="E13" s="198" t="s">
        <v>133</v>
      </c>
      <c r="F13" s="166">
        <v>46.17</v>
      </c>
      <c r="G13" s="165" t="str">
        <f>IF(ISBLANK(F13),"",IF(F13&lt;=40.05,"KSM",IF(F13&lt;=42.05,"I A",IF(F13&lt;=44.84,"II A",IF(F13&lt;=48.34,"III A",IF(F13&lt;=52.34,"I JA",IF(F13&lt;=56.04,"II JA",IF(F13&lt;=58.84,"III JA"))))))))</f>
        <v>III A</v>
      </c>
      <c r="H13" s="11" t="s">
        <v>138</v>
      </c>
    </row>
    <row r="14" spans="1:8" ht="14.25">
      <c r="A14" s="169" t="s">
        <v>333</v>
      </c>
      <c r="B14" s="172" t="s">
        <v>38</v>
      </c>
      <c r="C14" s="171" t="s">
        <v>39</v>
      </c>
      <c r="D14" s="198" t="s">
        <v>40</v>
      </c>
      <c r="E14" s="198" t="s">
        <v>25</v>
      </c>
      <c r="F14" s="166" t="s">
        <v>364</v>
      </c>
      <c r="G14" s="165"/>
      <c r="H14" s="11" t="s">
        <v>37</v>
      </c>
    </row>
    <row r="15" spans="1:8" ht="14.25">
      <c r="A15" s="169" t="s">
        <v>332</v>
      </c>
      <c r="B15" s="172" t="s">
        <v>153</v>
      </c>
      <c r="C15" s="171" t="s">
        <v>154</v>
      </c>
      <c r="D15" s="198">
        <v>37928</v>
      </c>
      <c r="E15" s="198" t="s">
        <v>133</v>
      </c>
      <c r="F15" s="166" t="s">
        <v>364</v>
      </c>
      <c r="G15" s="165"/>
      <c r="H15" s="11" t="s">
        <v>151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110" zoomScaleNormal="110" zoomScalePageLayoutView="0" workbookViewId="0" topLeftCell="A1">
      <selection activeCell="P23" sqref="P23"/>
    </sheetView>
  </sheetViews>
  <sheetFormatPr defaultColWidth="9.140625" defaultRowHeight="15"/>
  <cols>
    <col min="1" max="1" width="5.7109375" style="0" customWidth="1"/>
    <col min="2" max="2" width="9.140625" style="183" customWidth="1"/>
    <col min="3" max="3" width="12.57421875" style="183" customWidth="1"/>
    <col min="4" max="4" width="11.140625" style="183" customWidth="1"/>
    <col min="5" max="5" width="9.140625" style="183" customWidth="1"/>
    <col min="7" max="7" width="8.421875" style="0" customWidth="1"/>
    <col min="8" max="8" width="18.140625" style="0" customWidth="1"/>
    <col min="9" max="9" width="4.281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93"/>
      <c r="C3" s="193"/>
      <c r="D3" s="193"/>
      <c r="E3" s="193"/>
      <c r="F3" s="181"/>
      <c r="G3" s="181"/>
      <c r="H3" s="181"/>
    </row>
    <row r="4" spans="1:8" ht="18">
      <c r="A4" s="2"/>
      <c r="B4" s="173" t="s">
        <v>366</v>
      </c>
      <c r="C4" s="3"/>
      <c r="D4" s="3"/>
      <c r="E4" s="6"/>
      <c r="F4" s="7"/>
      <c r="G4" s="3"/>
      <c r="H4" s="3"/>
    </row>
    <row r="5" spans="1:8" ht="15" thickBot="1">
      <c r="A5" s="8"/>
      <c r="B5" s="192"/>
      <c r="C5" s="191"/>
      <c r="D5" s="191"/>
      <c r="E5" s="191"/>
      <c r="F5" s="8"/>
      <c r="G5" s="8"/>
      <c r="H5" s="9"/>
    </row>
    <row r="6" spans="1:8" ht="15" thickBot="1">
      <c r="A6" s="216" t="s">
        <v>279</v>
      </c>
      <c r="B6" s="231" t="s">
        <v>1</v>
      </c>
      <c r="C6" s="232" t="s">
        <v>2</v>
      </c>
      <c r="D6" s="239" t="s">
        <v>338</v>
      </c>
      <c r="E6" s="239" t="s">
        <v>3</v>
      </c>
      <c r="F6" s="220" t="s">
        <v>337</v>
      </c>
      <c r="G6" s="221" t="s">
        <v>4</v>
      </c>
      <c r="H6" s="222" t="s">
        <v>5</v>
      </c>
    </row>
    <row r="7" spans="1:8" ht="14.25">
      <c r="A7" s="209">
        <v>1</v>
      </c>
      <c r="B7" s="210" t="s">
        <v>136</v>
      </c>
      <c r="C7" s="211" t="s">
        <v>137</v>
      </c>
      <c r="D7" s="238">
        <v>37933</v>
      </c>
      <c r="E7" s="238" t="s">
        <v>133</v>
      </c>
      <c r="F7" s="223">
        <v>46.17</v>
      </c>
      <c r="G7" s="214" t="str">
        <f>IF(ISBLANK(F7),"",IF(F7&lt;=40.05,"KSM",IF(F7&lt;=42.05,"I A",IF(F7&lt;=44.84,"II A",IF(F7&lt;=48.34,"III A",IF(F7&lt;=52.34,"I JA",IF(F7&lt;=56.04,"II JA",IF(F7&lt;=58.84,"III JA"))))))))</f>
        <v>III A</v>
      </c>
      <c r="H7" s="215" t="s">
        <v>138</v>
      </c>
    </row>
    <row r="8" spans="1:8" ht="14.25">
      <c r="A8" s="182">
        <v>2</v>
      </c>
      <c r="B8" s="172" t="s">
        <v>120</v>
      </c>
      <c r="C8" s="171" t="s">
        <v>121</v>
      </c>
      <c r="D8" s="198" t="s">
        <v>122</v>
      </c>
      <c r="E8" s="198" t="s">
        <v>118</v>
      </c>
      <c r="F8" s="196">
        <v>49.31</v>
      </c>
      <c r="G8" s="165" t="str">
        <f>IF(ISBLANK(F8),"",IF(F8&lt;=40.05,"KSM",IF(F8&lt;=42.05,"I A",IF(F8&lt;=44.84,"II A",IF(F8&lt;=48.34,"III A",IF(F8&lt;=52.34,"I JA",IF(F8&lt;=56.04,"II JA",IF(F8&lt;=58.84,"III JA"))))))))</f>
        <v>I JA</v>
      </c>
      <c r="H8" s="11" t="s">
        <v>119</v>
      </c>
    </row>
    <row r="9" spans="1:8" ht="14.25">
      <c r="A9" s="182">
        <v>3</v>
      </c>
      <c r="B9" s="172" t="s">
        <v>187</v>
      </c>
      <c r="C9" s="171" t="s">
        <v>188</v>
      </c>
      <c r="D9" s="198">
        <v>37956</v>
      </c>
      <c r="E9" s="198" t="s">
        <v>133</v>
      </c>
      <c r="F9" s="196">
        <v>49.66</v>
      </c>
      <c r="G9" s="165" t="str">
        <f>IF(ISBLANK(F9),"",IF(F9&lt;=40.05,"KSM",IF(F9&lt;=42.05,"I A",IF(F9&lt;=44.84,"II A",IF(F9&lt;=48.34,"III A",IF(F9&lt;=52.34,"I JA",IF(F9&lt;=56.04,"II JA",IF(F9&lt;=58.84,"III JA"))))))))</f>
        <v>I JA</v>
      </c>
      <c r="H9" s="11" t="s">
        <v>185</v>
      </c>
    </row>
    <row r="10" spans="1:8" ht="14.25">
      <c r="A10" s="182">
        <v>4</v>
      </c>
      <c r="B10" s="172" t="s">
        <v>222</v>
      </c>
      <c r="C10" s="171" t="s">
        <v>223</v>
      </c>
      <c r="D10" s="198">
        <v>37966</v>
      </c>
      <c r="E10" s="198" t="s">
        <v>217</v>
      </c>
      <c r="F10" s="196">
        <v>49.8</v>
      </c>
      <c r="G10" s="165" t="str">
        <f>IF(ISBLANK(F10),"",IF(F10&lt;=40.05,"KSM",IF(F10&lt;=42.05,"I A",IF(F10&lt;=44.84,"II A",IF(F10&lt;=48.34,"III A",IF(F10&lt;=52.34,"I JA",IF(F10&lt;=56.04,"II JA",IF(F10&lt;=58.84,"III JA"))))))))</f>
        <v>I JA</v>
      </c>
      <c r="H10" s="11" t="s">
        <v>221</v>
      </c>
    </row>
    <row r="11" spans="1:8" ht="14.25">
      <c r="A11" s="182">
        <v>5</v>
      </c>
      <c r="B11" s="172" t="s">
        <v>38</v>
      </c>
      <c r="C11" s="171" t="s">
        <v>365</v>
      </c>
      <c r="D11" s="198">
        <v>37495</v>
      </c>
      <c r="E11" s="198" t="s">
        <v>252</v>
      </c>
      <c r="F11" s="196">
        <v>51.19</v>
      </c>
      <c r="G11" s="165" t="str">
        <f>IF(ISBLANK(F11),"",IF(F11&lt;=40.05,"KSM",IF(F11&lt;=42.05,"I A",IF(F11&lt;=44.84,"II A",IF(F11&lt;=48.34,"III A",IF(F11&lt;=52.34,"I JA",IF(F11&lt;=56.04,"II JA",IF(F11&lt;=58.84,"III JA"))))))))</f>
        <v>I JA</v>
      </c>
      <c r="H11" s="11" t="s">
        <v>253</v>
      </c>
    </row>
    <row r="12" spans="1:8" ht="14.25">
      <c r="A12" s="182"/>
      <c r="B12" s="172" t="s">
        <v>38</v>
      </c>
      <c r="C12" s="171" t="s">
        <v>39</v>
      </c>
      <c r="D12" s="198" t="s">
        <v>40</v>
      </c>
      <c r="E12" s="198" t="s">
        <v>25</v>
      </c>
      <c r="F12" s="196" t="s">
        <v>364</v>
      </c>
      <c r="G12" s="165"/>
      <c r="H12" s="11" t="s">
        <v>37</v>
      </c>
    </row>
    <row r="13" spans="1:8" ht="14.25">
      <c r="A13" s="182"/>
      <c r="B13" s="172" t="s">
        <v>153</v>
      </c>
      <c r="C13" s="171" t="s">
        <v>154</v>
      </c>
      <c r="D13" s="198">
        <v>37928</v>
      </c>
      <c r="E13" s="198" t="s">
        <v>133</v>
      </c>
      <c r="F13" s="196" t="s">
        <v>364</v>
      </c>
      <c r="G13" s="165"/>
      <c r="H13" s="11" t="s">
        <v>151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0" customWidth="1"/>
    <col min="3" max="3" width="11.14062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370</v>
      </c>
      <c r="C4" s="3"/>
      <c r="D4" s="3"/>
      <c r="E4" s="6">
        <v>1</v>
      </c>
      <c r="F4" s="7" t="s">
        <v>336</v>
      </c>
      <c r="G4" s="3"/>
      <c r="H4" s="3"/>
    </row>
    <row r="5" spans="1:8" ht="14.25">
      <c r="A5" s="8"/>
      <c r="B5" s="179"/>
      <c r="C5" s="8"/>
      <c r="D5" s="8"/>
      <c r="E5" s="8"/>
      <c r="F5" s="8"/>
      <c r="G5" s="8"/>
      <c r="H5" s="9"/>
    </row>
    <row r="6" spans="1:8" ht="14.25">
      <c r="A6" s="174" t="s">
        <v>339</v>
      </c>
      <c r="B6" s="178" t="s">
        <v>1</v>
      </c>
      <c r="C6" s="177" t="s">
        <v>2</v>
      </c>
      <c r="D6" s="174" t="s">
        <v>338</v>
      </c>
      <c r="E6" s="174" t="s">
        <v>3</v>
      </c>
      <c r="F6" s="176" t="s">
        <v>337</v>
      </c>
      <c r="G6" s="175" t="s">
        <v>4</v>
      </c>
      <c r="H6" s="174" t="s">
        <v>5</v>
      </c>
    </row>
    <row r="7" spans="1:8" ht="14.25">
      <c r="A7" s="169" t="s">
        <v>335</v>
      </c>
      <c r="B7" s="203" t="s">
        <v>75</v>
      </c>
      <c r="C7" s="202" t="s">
        <v>369</v>
      </c>
      <c r="D7" s="10">
        <v>37653</v>
      </c>
      <c r="E7" s="10" t="s">
        <v>25</v>
      </c>
      <c r="F7" s="166">
        <v>43.59</v>
      </c>
      <c r="G7" s="165" t="str">
        <f>IF(ISBLANK(F7),"",IF(F7&lt;=34.74,"KSM",IF(F7&lt;=36.24,"I A",IF(F7&lt;=38.24,"II A",IF(F7&lt;=40.84,"III A",IF(F7&lt;=44.64,"I JA",IF(F7&lt;=48.14,"II JA",IF(F7&lt;=50.14,"III JA"))))))))</f>
        <v>I JA</v>
      </c>
      <c r="H7" s="11" t="s">
        <v>26</v>
      </c>
    </row>
    <row r="8" spans="1:8" ht="14.25">
      <c r="A8" s="169" t="s">
        <v>334</v>
      </c>
      <c r="B8" s="172" t="s">
        <v>124</v>
      </c>
      <c r="C8" s="171" t="s">
        <v>125</v>
      </c>
      <c r="D8" s="10" t="s">
        <v>126</v>
      </c>
      <c r="E8" s="10" t="s">
        <v>118</v>
      </c>
      <c r="F8" s="166">
        <v>40.36</v>
      </c>
      <c r="G8" s="165" t="str">
        <f>IF(ISBLANK(F8),"",IF(F8&lt;=34.74,"KSM",IF(F8&lt;=36.24,"I A",IF(F8&lt;=38.24,"II A",IF(F8&lt;=40.84,"III A",IF(F8&lt;=44.64,"I JA",IF(F8&lt;=48.14,"II JA",IF(F8&lt;=50.14,"III JA"))))))))</f>
        <v>III A</v>
      </c>
      <c r="H8" s="11" t="s">
        <v>119</v>
      </c>
    </row>
    <row r="9" spans="1:8" ht="14.25">
      <c r="A9" s="169" t="s">
        <v>333</v>
      </c>
      <c r="B9" s="172" t="s">
        <v>186</v>
      </c>
      <c r="C9" s="171" t="s">
        <v>189</v>
      </c>
      <c r="D9" s="10">
        <v>37964</v>
      </c>
      <c r="E9" s="10" t="s">
        <v>133</v>
      </c>
      <c r="F9" s="166">
        <v>41.1</v>
      </c>
      <c r="G9" s="165" t="str">
        <f>IF(ISBLANK(F9),"",IF(F9&lt;=34.74,"KSM",IF(F9&lt;=36.24,"I A",IF(F9&lt;=38.24,"II A",IF(F9&lt;=40.84,"III A",IF(F9&lt;=44.64,"I JA",IF(F9&lt;=48.14,"II JA",IF(F9&lt;=50.14,"III JA"))))))))</f>
        <v>I JA</v>
      </c>
      <c r="H9" s="11" t="s">
        <v>185</v>
      </c>
    </row>
    <row r="10" spans="1:8" ht="14.25">
      <c r="A10" s="169" t="s">
        <v>332</v>
      </c>
      <c r="B10" s="172" t="s">
        <v>142</v>
      </c>
      <c r="C10" s="171" t="s">
        <v>172</v>
      </c>
      <c r="D10" s="10">
        <v>37803</v>
      </c>
      <c r="E10" s="10" t="s">
        <v>133</v>
      </c>
      <c r="F10" s="166">
        <v>40.86</v>
      </c>
      <c r="G10" s="165" t="str">
        <f>IF(ISBLANK(F10),"",IF(F10&lt;=34.74,"KSM",IF(F10&lt;=36.24,"I A",IF(F10&lt;=38.24,"II A",IF(F10&lt;=40.84,"III A",IF(F10&lt;=44.64,"I JA",IF(F10&lt;=48.14,"II JA",IF(F10&lt;=50.14,"III JA"))))))))</f>
        <v>I JA</v>
      </c>
      <c r="H10" s="11" t="s">
        <v>368</v>
      </c>
    </row>
    <row r="11" spans="1:8" ht="18">
      <c r="A11" s="2"/>
      <c r="B11" s="173"/>
      <c r="C11" s="3"/>
      <c r="D11" s="3"/>
      <c r="E11" s="6" t="s">
        <v>334</v>
      </c>
      <c r="F11" s="7" t="s">
        <v>336</v>
      </c>
      <c r="G11" s="3"/>
      <c r="H11" s="3"/>
    </row>
    <row r="12" spans="1:8" ht="14.25">
      <c r="A12" s="169" t="s">
        <v>335</v>
      </c>
      <c r="B12" s="172" t="s">
        <v>82</v>
      </c>
      <c r="C12" s="171" t="s">
        <v>148</v>
      </c>
      <c r="D12" s="10">
        <v>37790</v>
      </c>
      <c r="E12" s="10" t="s">
        <v>133</v>
      </c>
      <c r="F12" s="166">
        <v>43.24</v>
      </c>
      <c r="G12" s="165" t="str">
        <f>IF(ISBLANK(F12),"",IF(F12&lt;=34.74,"KSM",IF(F12&lt;=36.24,"I A",IF(F12&lt;=38.24,"II A",IF(F12&lt;=40.84,"III A",IF(F12&lt;=44.64,"I JA",IF(F12&lt;=48.14,"II JA",IF(F12&lt;=50.14,"III JA"))))))))</f>
        <v>I JA</v>
      </c>
      <c r="H12" s="11" t="s">
        <v>147</v>
      </c>
    </row>
    <row r="13" spans="1:8" ht="14.25">
      <c r="A13" s="169" t="s">
        <v>334</v>
      </c>
      <c r="B13" s="172" t="s">
        <v>53</v>
      </c>
      <c r="C13" s="171" t="s">
        <v>343</v>
      </c>
      <c r="D13" s="10">
        <v>37802</v>
      </c>
      <c r="E13" s="10" t="s">
        <v>133</v>
      </c>
      <c r="F13" s="166">
        <v>42.43</v>
      </c>
      <c r="G13" s="165" t="str">
        <f>IF(ISBLANK(F13),"",IF(F13&lt;=34.74,"KSM",IF(F13&lt;=36.24,"I A",IF(F13&lt;=38.24,"II A",IF(F13&lt;=40.84,"III A",IF(F13&lt;=44.64,"I JA",IF(F13&lt;=48.14,"II JA",IF(F13&lt;=50.14,"III JA"))))))))</f>
        <v>I JA</v>
      </c>
      <c r="H13" s="11" t="s">
        <v>138</v>
      </c>
    </row>
    <row r="14" spans="1:8" ht="14.25">
      <c r="A14" s="169" t="s">
        <v>333</v>
      </c>
      <c r="B14" s="172" t="s">
        <v>127</v>
      </c>
      <c r="C14" s="171" t="s">
        <v>144</v>
      </c>
      <c r="D14" s="10" t="s">
        <v>145</v>
      </c>
      <c r="E14" s="10" t="s">
        <v>133</v>
      </c>
      <c r="F14" s="166">
        <v>40.15</v>
      </c>
      <c r="G14" s="165" t="str">
        <f>IF(ISBLANK(F14),"",IF(F14&lt;=34.74,"KSM",IF(F14&lt;=36.24,"I A",IF(F14&lt;=38.24,"II A",IF(F14&lt;=40.84,"III A",IF(F14&lt;=44.64,"I JA",IF(F14&lt;=48.14,"II JA",IF(F14&lt;=50.14,"III JA"))))))))</f>
        <v>III A</v>
      </c>
      <c r="H14" s="11" t="s">
        <v>138</v>
      </c>
    </row>
    <row r="15" spans="1:8" ht="14.25">
      <c r="A15" s="169" t="s">
        <v>332</v>
      </c>
      <c r="B15" s="172" t="s">
        <v>163</v>
      </c>
      <c r="C15" s="171" t="s">
        <v>367</v>
      </c>
      <c r="D15" s="10">
        <v>37593</v>
      </c>
      <c r="E15" s="10" t="s">
        <v>217</v>
      </c>
      <c r="F15" s="166" t="s">
        <v>6</v>
      </c>
      <c r="G15" s="165"/>
      <c r="H15" s="11" t="s">
        <v>221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="110" zoomScaleNormal="110" zoomScalePageLayoutView="0" workbookViewId="0" topLeftCell="A1">
      <selection activeCell="I26" sqref="I26"/>
    </sheetView>
  </sheetViews>
  <sheetFormatPr defaultColWidth="9.140625" defaultRowHeight="15"/>
  <cols>
    <col min="1" max="1" width="5.7109375" style="0" customWidth="1"/>
    <col min="2" max="2" width="10.140625" style="0" customWidth="1"/>
    <col min="3" max="3" width="11.140625" style="0" customWidth="1"/>
    <col min="4" max="4" width="10.28125" style="0" customWidth="1"/>
    <col min="7" max="7" width="8.421875" style="0" customWidth="1"/>
    <col min="8" max="8" width="19.00390625" style="0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370</v>
      </c>
      <c r="C4" s="3"/>
      <c r="D4" s="3"/>
      <c r="E4" s="6"/>
      <c r="F4" s="7"/>
      <c r="G4" s="3"/>
      <c r="H4" s="3"/>
    </row>
    <row r="5" spans="1:8" ht="15" thickBot="1">
      <c r="A5" s="8"/>
      <c r="B5" s="179"/>
      <c r="C5" s="8"/>
      <c r="D5" s="8"/>
      <c r="E5" s="8"/>
      <c r="F5" s="8"/>
      <c r="G5" s="8"/>
      <c r="H5" s="9"/>
    </row>
    <row r="6" spans="1:8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20" t="s">
        <v>337</v>
      </c>
      <c r="G6" s="221" t="s">
        <v>4</v>
      </c>
      <c r="H6" s="222" t="s">
        <v>5</v>
      </c>
    </row>
    <row r="7" spans="1:8" ht="14.25">
      <c r="A7" s="209">
        <v>1</v>
      </c>
      <c r="B7" s="210" t="s">
        <v>127</v>
      </c>
      <c r="C7" s="211" t="s">
        <v>144</v>
      </c>
      <c r="D7" s="212" t="s">
        <v>145</v>
      </c>
      <c r="E7" s="212" t="s">
        <v>133</v>
      </c>
      <c r="F7" s="223">
        <v>40.15</v>
      </c>
      <c r="G7" s="214" t="str">
        <f aca="true" t="shared" si="0" ref="G7:G13">IF(ISBLANK(F7),"",IF(F7&lt;=34.74,"KSM",IF(F7&lt;=36.24,"I A",IF(F7&lt;=38.24,"II A",IF(F7&lt;=40.84,"III A",IF(F7&lt;=44.64,"I JA",IF(F7&lt;=48.14,"II JA",IF(F7&lt;=50.14,"III JA"))))))))</f>
        <v>III A</v>
      </c>
      <c r="H7" s="215" t="s">
        <v>138</v>
      </c>
    </row>
    <row r="8" spans="1:8" ht="14.25">
      <c r="A8" s="182">
        <v>2</v>
      </c>
      <c r="B8" s="172" t="s">
        <v>124</v>
      </c>
      <c r="C8" s="171" t="s">
        <v>125</v>
      </c>
      <c r="D8" s="10" t="s">
        <v>126</v>
      </c>
      <c r="E8" s="10" t="s">
        <v>118</v>
      </c>
      <c r="F8" s="196">
        <v>40.36</v>
      </c>
      <c r="G8" s="165" t="str">
        <f t="shared" si="0"/>
        <v>III A</v>
      </c>
      <c r="H8" s="11" t="s">
        <v>119</v>
      </c>
    </row>
    <row r="9" spans="1:8" ht="14.25">
      <c r="A9" s="182">
        <v>3</v>
      </c>
      <c r="B9" s="172" t="s">
        <v>142</v>
      </c>
      <c r="C9" s="171" t="s">
        <v>172</v>
      </c>
      <c r="D9" s="10">
        <v>37803</v>
      </c>
      <c r="E9" s="10" t="s">
        <v>133</v>
      </c>
      <c r="F9" s="196">
        <v>40.86</v>
      </c>
      <c r="G9" s="165" t="str">
        <f t="shared" si="0"/>
        <v>I JA</v>
      </c>
      <c r="H9" s="11" t="s">
        <v>368</v>
      </c>
    </row>
    <row r="10" spans="1:8" ht="14.25">
      <c r="A10" s="182">
        <v>4</v>
      </c>
      <c r="B10" s="172" t="s">
        <v>186</v>
      </c>
      <c r="C10" s="171" t="s">
        <v>189</v>
      </c>
      <c r="D10" s="10">
        <v>37964</v>
      </c>
      <c r="E10" s="10" t="s">
        <v>133</v>
      </c>
      <c r="F10" s="196">
        <v>41.1</v>
      </c>
      <c r="G10" s="165" t="str">
        <f t="shared" si="0"/>
        <v>I JA</v>
      </c>
      <c r="H10" s="11" t="s">
        <v>185</v>
      </c>
    </row>
    <row r="11" spans="1:8" ht="14.25">
      <c r="A11" s="182">
        <v>5</v>
      </c>
      <c r="B11" s="172" t="s">
        <v>53</v>
      </c>
      <c r="C11" s="171" t="s">
        <v>343</v>
      </c>
      <c r="D11" s="10">
        <v>37802</v>
      </c>
      <c r="E11" s="10" t="s">
        <v>133</v>
      </c>
      <c r="F11" s="196">
        <v>42.43</v>
      </c>
      <c r="G11" s="165" t="str">
        <f t="shared" si="0"/>
        <v>I JA</v>
      </c>
      <c r="H11" s="11" t="s">
        <v>138</v>
      </c>
    </row>
    <row r="12" spans="1:8" ht="14.25">
      <c r="A12" s="182">
        <v>6</v>
      </c>
      <c r="B12" s="172" t="s">
        <v>82</v>
      </c>
      <c r="C12" s="171" t="s">
        <v>148</v>
      </c>
      <c r="D12" s="10">
        <v>37790</v>
      </c>
      <c r="E12" s="10" t="s">
        <v>133</v>
      </c>
      <c r="F12" s="196">
        <v>43.24</v>
      </c>
      <c r="G12" s="165" t="str">
        <f t="shared" si="0"/>
        <v>I JA</v>
      </c>
      <c r="H12" s="11" t="s">
        <v>147</v>
      </c>
    </row>
    <row r="13" spans="1:8" ht="14.25">
      <c r="A13" s="182">
        <v>7</v>
      </c>
      <c r="B13" s="203" t="s">
        <v>75</v>
      </c>
      <c r="C13" s="202" t="s">
        <v>369</v>
      </c>
      <c r="D13" s="10">
        <v>37653</v>
      </c>
      <c r="E13" s="10" t="s">
        <v>25</v>
      </c>
      <c r="F13" s="196">
        <v>43.59</v>
      </c>
      <c r="G13" s="165" t="str">
        <f t="shared" si="0"/>
        <v>I JA</v>
      </c>
      <c r="H13" s="11" t="s">
        <v>26</v>
      </c>
    </row>
    <row r="14" spans="1:8" ht="14.25">
      <c r="A14" s="182"/>
      <c r="B14" s="172" t="s">
        <v>163</v>
      </c>
      <c r="C14" s="171" t="s">
        <v>367</v>
      </c>
      <c r="D14" s="10">
        <v>37593</v>
      </c>
      <c r="E14" s="10" t="s">
        <v>217</v>
      </c>
      <c r="F14" s="196" t="s">
        <v>6</v>
      </c>
      <c r="G14" s="165"/>
      <c r="H14" s="11" t="s">
        <v>221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5"/>
  <cols>
    <col min="1" max="1" width="5.7109375" style="0" customWidth="1"/>
    <col min="3" max="3" width="11.8515625" style="0" customWidth="1"/>
    <col min="4" max="4" width="11.14062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274</v>
      </c>
      <c r="B1" s="2"/>
      <c r="C1" s="2"/>
      <c r="D1" s="3"/>
      <c r="E1" s="4"/>
      <c r="F1" s="3"/>
      <c r="G1" s="3"/>
      <c r="H1" s="3"/>
    </row>
    <row r="2" spans="1:8" ht="15">
      <c r="A2" s="247">
        <v>43525</v>
      </c>
      <c r="B2" s="247"/>
      <c r="C2" s="2"/>
      <c r="D2" s="3"/>
      <c r="F2" s="5" t="s">
        <v>0</v>
      </c>
      <c r="G2" s="3"/>
      <c r="H2" s="3"/>
    </row>
    <row r="3" spans="1:8" ht="14.25">
      <c r="A3" s="181"/>
      <c r="B3" s="181"/>
      <c r="C3" s="181"/>
      <c r="D3" s="181"/>
      <c r="E3" s="181"/>
      <c r="F3" s="181"/>
      <c r="G3" s="181"/>
      <c r="H3" s="181"/>
    </row>
    <row r="4" spans="1:8" ht="18">
      <c r="A4" s="2"/>
      <c r="B4" s="180" t="s">
        <v>374</v>
      </c>
      <c r="C4" s="3"/>
      <c r="D4" s="3"/>
      <c r="E4" s="6"/>
      <c r="F4" s="3"/>
      <c r="G4" s="3"/>
      <c r="H4" s="7"/>
    </row>
    <row r="5" spans="1:8" ht="15" thickBot="1">
      <c r="A5" s="8"/>
      <c r="B5" s="179"/>
      <c r="C5" s="8"/>
      <c r="D5" s="8"/>
      <c r="E5" s="8"/>
      <c r="F5" s="8"/>
      <c r="G5" s="8"/>
      <c r="H5" s="9"/>
    </row>
    <row r="6" spans="1:8" ht="15" thickBot="1">
      <c r="A6" s="216" t="s">
        <v>279</v>
      </c>
      <c r="B6" s="217" t="s">
        <v>1</v>
      </c>
      <c r="C6" s="218" t="s">
        <v>2</v>
      </c>
      <c r="D6" s="219" t="s">
        <v>338</v>
      </c>
      <c r="E6" s="219" t="s">
        <v>3</v>
      </c>
      <c r="F6" s="219" t="s">
        <v>337</v>
      </c>
      <c r="G6" s="246" t="s">
        <v>4</v>
      </c>
      <c r="H6" s="222" t="s">
        <v>5</v>
      </c>
    </row>
    <row r="7" spans="1:8" ht="14.25">
      <c r="A7" s="15">
        <v>1</v>
      </c>
      <c r="B7" s="240" t="s">
        <v>54</v>
      </c>
      <c r="C7" s="241" t="s">
        <v>55</v>
      </c>
      <c r="D7" s="242" t="s">
        <v>56</v>
      </c>
      <c r="E7" s="243" t="s">
        <v>50</v>
      </c>
      <c r="F7" s="244">
        <v>0.0024842592592592594</v>
      </c>
      <c r="G7" s="214" t="str">
        <f>IF(ISBLANK(F7),"",IF(F7&lt;=0.00202546296296296,"KSM",IF(F7&lt;=0.00216435185185185,"I A",IF(F7&lt;=0.00233796296296296,"II A",IF(F7&lt;=0.00256944444444444,"III A",IF(F7&lt;=0.00280092592592593,"I JA",IF(F7&lt;=0.00303240740740741,"II JA",IF(F7&lt;=0.00320601851851852,"III JA"))))))))</f>
        <v>III A</v>
      </c>
      <c r="H7" s="245" t="s">
        <v>52</v>
      </c>
    </row>
    <row r="8" spans="1:8" ht="14.25">
      <c r="A8" s="15">
        <v>2</v>
      </c>
      <c r="B8" s="207" t="s">
        <v>107</v>
      </c>
      <c r="C8" s="206" t="s">
        <v>108</v>
      </c>
      <c r="D8" s="13" t="s">
        <v>109</v>
      </c>
      <c r="E8" s="14" t="s">
        <v>105</v>
      </c>
      <c r="F8" s="205">
        <v>0.0027703703703703705</v>
      </c>
      <c r="G8" s="165" t="str">
        <f>IF(ISBLANK(F8),"",IF(F8&lt;=0.00202546296296296,"KSM",IF(F8&lt;=0.00216435185185185,"I A",IF(F8&lt;=0.00233796296296296,"II A",IF(F8&lt;=0.00256944444444444,"III A",IF(F8&lt;=0.00280092592592593,"I JA",IF(F8&lt;=0.00303240740740741,"II JA",IF(F8&lt;=0.00320601851851852,"III JA"))))))))</f>
        <v>I JA</v>
      </c>
      <c r="H8" s="204" t="s">
        <v>373</v>
      </c>
    </row>
    <row r="9" spans="1:8" ht="14.25">
      <c r="A9" s="208">
        <v>3</v>
      </c>
      <c r="B9" s="207" t="s">
        <v>149</v>
      </c>
      <c r="C9" s="206" t="s">
        <v>128</v>
      </c>
      <c r="D9" s="13">
        <v>37931</v>
      </c>
      <c r="E9" s="14" t="s">
        <v>217</v>
      </c>
      <c r="F9" s="205">
        <v>0.002982986111111111</v>
      </c>
      <c r="G9" s="165" t="str">
        <f>IF(ISBLANK(F9),"",IF(F9&lt;=0.00202546296296296,"KSM",IF(F9&lt;=0.00216435185185185,"I A",IF(F9&lt;=0.00233796296296296,"II A",IF(F9&lt;=0.00256944444444444,"III A",IF(F9&lt;=0.00280092592592593,"I JA",IF(F9&lt;=0.00303240740740741,"II JA",IF(F9&lt;=0.00320601851851852,"III JA"))))))))</f>
        <v>II JA</v>
      </c>
      <c r="H9" s="204" t="s">
        <v>221</v>
      </c>
    </row>
    <row r="10" spans="1:8" ht="14.25">
      <c r="A10" s="15"/>
      <c r="B10" s="207" t="s">
        <v>372</v>
      </c>
      <c r="C10" s="206" t="s">
        <v>371</v>
      </c>
      <c r="D10" s="13">
        <v>37468</v>
      </c>
      <c r="E10" s="14" t="s">
        <v>133</v>
      </c>
      <c r="F10" s="205" t="s">
        <v>6</v>
      </c>
      <c r="G10" s="165"/>
      <c r="H10" s="204" t="s">
        <v>204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2019-03-01T15:55:08Z</cp:lastPrinted>
  <dcterms:created xsi:type="dcterms:W3CDTF">2019-01-04T06:30:10Z</dcterms:created>
  <dcterms:modified xsi:type="dcterms:W3CDTF">2019-03-01T18:35:05Z</dcterms:modified>
  <cp:category/>
  <cp:version/>
  <cp:contentType/>
  <cp:contentStatus/>
</cp:coreProperties>
</file>